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charts/chart7.xml" ContentType="application/vnd.openxmlformats-officedocument.drawingml.chart+xml"/>
  <Override PartName="/xl/drawings/drawing9.xml" ContentType="application/vnd.openxmlformats-officedocument.drawingml.chartshapes+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drawings/drawing11.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nssstats02\bss\01-Projects\01-Open-projects\Glasgow Neighbourhood Profiles 2025\04-Outputs\"/>
    </mc:Choice>
  </mc:AlternateContent>
  <xr:revisionPtr revIDLastSave="0" documentId="8_{AD2F5E31-A82F-422D-85A7-EC46D4CC1DCC}" xr6:coauthVersionLast="47" xr6:coauthVersionMax="47" xr10:uidLastSave="{00000000-0000-0000-0000-000000000000}"/>
  <bookViews>
    <workbookView xWindow="-103" yWindow="-103" windowWidth="16663" windowHeight="9772" xr2:uid="{4CBE92F3-61FC-4B02-945D-D14893B757F7}"/>
  </bookViews>
  <sheets>
    <sheet name="Contents" sheetId="18" r:id="rId1"/>
    <sheet name="neighbourhood_lookup" sheetId="27" state="hidden" r:id="rId2"/>
    <sheet name="Notes and definitions" sheetId="26" r:id="rId3"/>
    <sheet name="NH profile" sheetId="3" r:id="rId4"/>
    <sheet name="NH comparison" sheetId="15" state="hidden" r:id="rId5"/>
    <sheet name="NH Comparison (2)" sheetId="16" state="hidden" r:id="rId6"/>
    <sheet name="spine_data" sheetId="12" state="hidden" r:id="rId7"/>
    <sheet name="Tables" sheetId="2" r:id="rId8"/>
    <sheet name="tables_data" sheetId="1" state="hidden" r:id="rId9"/>
    <sheet name="Trend charts" sheetId="24" r:id="rId10"/>
    <sheet name="Chart sources" sheetId="21" state="hidden" r:id="rId11"/>
    <sheet name="POP TREND" sheetId="22" state="hidden" r:id="rId12"/>
    <sheet name="NH_Lookup" sheetId="4" state="hidden" r:id="rId13"/>
    <sheet name="2001 TREND" sheetId="20" state="hidden" r:id="rId14"/>
    <sheet name="2011 trend" sheetId="25" state="hidden" r:id="rId15"/>
    <sheet name="LE DATA" sheetId="23" state="hidden" r:id="rId16"/>
  </sheets>
  <definedNames>
    <definedName name="_xlnm._FilterDatabase" localSheetId="13" hidden="1">'2001 TREND'!$A$1:$G$428</definedName>
    <definedName name="_xlnm._FilterDatabase" localSheetId="14" hidden="1">'2011 trend'!$D$1:$D$1526</definedName>
    <definedName name="_xlnm._FilterDatabase" localSheetId="11" hidden="1">'POP TREND'!$A$1:$F$1033</definedName>
    <definedName name="_xlnm._FilterDatabase" localSheetId="6" hidden="1">spine_data!$A$1:$H$1282</definedName>
    <definedName name="_xlnm._FilterDatabase" localSheetId="8" hidden="1">tables_data!$A$1:$H$18703</definedName>
    <definedName name="_xlnm.Print_Area" localSheetId="0">Contents!$A$1:$H$51</definedName>
    <definedName name="_xlnm.Print_Area" localSheetId="4">'NH comparison'!$C$10:$L$69</definedName>
    <definedName name="_xlnm.Print_Area" localSheetId="3">'NH profile'!$D$1:$K$29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3" l="1"/>
  <c r="N6" i="24" l="1"/>
  <c r="N9" i="24"/>
  <c r="N8" i="24"/>
  <c r="I6" i="3"/>
  <c r="I92" i="21"/>
  <c r="G92" i="21" s="1"/>
  <c r="I93" i="21"/>
  <c r="G93" i="21" s="1"/>
  <c r="A92" i="21"/>
  <c r="D92" i="21" s="1"/>
  <c r="A93" i="21"/>
  <c r="D93" i="21" s="1"/>
  <c r="I70" i="21"/>
  <c r="F70" i="21" s="1"/>
  <c r="I71" i="21"/>
  <c r="F71" i="21" s="1"/>
  <c r="A70" i="21"/>
  <c r="D70" i="21" s="1"/>
  <c r="A71" i="21"/>
  <c r="D71" i="21" s="1"/>
  <c r="F93" i="21" l="1"/>
  <c r="F92" i="21"/>
  <c r="H93" i="21"/>
  <c r="H92" i="21"/>
  <c r="G70" i="21"/>
  <c r="G71" i="21"/>
  <c r="H70" i="21"/>
  <c r="H71" i="21"/>
  <c r="C71" i="21"/>
  <c r="E71" i="21"/>
  <c r="E70" i="21"/>
  <c r="C70" i="21"/>
  <c r="E93" i="21"/>
  <c r="C93" i="21"/>
  <c r="C92" i="21"/>
  <c r="E92" i="21"/>
  <c r="A48" i="21"/>
  <c r="C48" i="21" s="1"/>
  <c r="A49" i="21"/>
  <c r="C49" i="21" s="1"/>
  <c r="G49" i="21" l="1"/>
  <c r="E49" i="21"/>
  <c r="D49" i="21"/>
  <c r="F49" i="21"/>
  <c r="G48" i="21"/>
  <c r="D48" i="21"/>
  <c r="F48" i="21"/>
  <c r="E48" i="21"/>
  <c r="B28" i="3"/>
  <c r="B29" i="3"/>
  <c r="J6" i="3" l="1"/>
  <c r="A14" i="3" l="1"/>
  <c r="H14" i="3" s="1"/>
  <c r="B14" i="3"/>
  <c r="A34" i="21"/>
  <c r="C34" i="21" s="1"/>
  <c r="G34" i="21" s="1"/>
  <c r="A35" i="21"/>
  <c r="C35" i="21" s="1"/>
  <c r="G35" i="21" s="1"/>
  <c r="H50" i="16"/>
  <c r="N2" i="24"/>
  <c r="N5" i="24"/>
  <c r="N1" i="24"/>
  <c r="A227" i="2"/>
  <c r="D227" i="2" s="1"/>
  <c r="B227" i="2"/>
  <c r="B83" i="2"/>
  <c r="A83" i="2"/>
  <c r="D83" i="2" s="1"/>
  <c r="B82" i="2"/>
  <c r="A82" i="2"/>
  <c r="D82" i="2" s="1"/>
  <c r="B81" i="2"/>
  <c r="A81" i="2"/>
  <c r="D81" i="2" s="1"/>
  <c r="I75" i="21"/>
  <c r="I76" i="21"/>
  <c r="I77" i="21"/>
  <c r="I78" i="21"/>
  <c r="I79" i="21"/>
  <c r="I80" i="21"/>
  <c r="I81" i="21"/>
  <c r="I82" i="21"/>
  <c r="I83" i="21"/>
  <c r="I84" i="21"/>
  <c r="I85" i="21"/>
  <c r="I86" i="21"/>
  <c r="I87" i="21"/>
  <c r="I88" i="21"/>
  <c r="I89" i="21"/>
  <c r="I90" i="21"/>
  <c r="I91" i="21"/>
  <c r="A91" i="21"/>
  <c r="A90" i="21"/>
  <c r="A89" i="21"/>
  <c r="A88" i="21"/>
  <c r="A87" i="21"/>
  <c r="A86" i="21"/>
  <c r="A85" i="21"/>
  <c r="A84" i="21"/>
  <c r="A83" i="21"/>
  <c r="A82" i="21"/>
  <c r="A81" i="21"/>
  <c r="A80" i="21"/>
  <c r="A79" i="21"/>
  <c r="A78" i="21"/>
  <c r="A77" i="21"/>
  <c r="A76" i="21"/>
  <c r="A75" i="21"/>
  <c r="A74" i="21"/>
  <c r="I57" i="21"/>
  <c r="I58" i="21"/>
  <c r="I59" i="21"/>
  <c r="I60" i="21"/>
  <c r="I61" i="21"/>
  <c r="I62" i="21"/>
  <c r="I63" i="21"/>
  <c r="I64" i="21"/>
  <c r="I65" i="21"/>
  <c r="I66" i="21"/>
  <c r="I67" i="21"/>
  <c r="I68" i="21"/>
  <c r="I69" i="21"/>
  <c r="A57" i="21"/>
  <c r="A58" i="21"/>
  <c r="A59" i="21"/>
  <c r="A60" i="21"/>
  <c r="A61" i="21"/>
  <c r="A62" i="21"/>
  <c r="A63" i="21"/>
  <c r="A64" i="21"/>
  <c r="A65" i="21"/>
  <c r="A66" i="21"/>
  <c r="A67" i="21"/>
  <c r="A68" i="21"/>
  <c r="A69" i="21"/>
  <c r="A236" i="2"/>
  <c r="D236" i="2" s="1"/>
  <c r="A235" i="2"/>
  <c r="D235" i="2" s="1"/>
  <c r="A234" i="2"/>
  <c r="D234" i="2" s="1"/>
  <c r="A233" i="2"/>
  <c r="D233" i="2" s="1"/>
  <c r="A232" i="2"/>
  <c r="D232" i="2" s="1"/>
  <c r="A231" i="2"/>
  <c r="D231" i="2" s="1"/>
  <c r="A230" i="2"/>
  <c r="D230" i="2" s="1"/>
  <c r="A229" i="2"/>
  <c r="D229" i="2" s="1"/>
  <c r="B229" i="2"/>
  <c r="B230" i="2"/>
  <c r="B231" i="2"/>
  <c r="B232" i="2"/>
  <c r="B233" i="2"/>
  <c r="B234" i="2"/>
  <c r="B235" i="2"/>
  <c r="B236" i="2"/>
  <c r="B138" i="2"/>
  <c r="B139" i="2"/>
  <c r="B140" i="2"/>
  <c r="B141" i="2"/>
  <c r="B143" i="2"/>
  <c r="B146" i="2"/>
  <c r="B147" i="2"/>
  <c r="B149" i="2"/>
  <c r="B150" i="2"/>
  <c r="B152" i="2"/>
  <c r="B153" i="2"/>
  <c r="B155" i="2"/>
  <c r="A138" i="2"/>
  <c r="D138" i="2" s="1"/>
  <c r="A139" i="2"/>
  <c r="D139" i="2" s="1"/>
  <c r="A140" i="2"/>
  <c r="D140" i="2" s="1"/>
  <c r="A141" i="2"/>
  <c r="D141" i="2" s="1"/>
  <c r="A143" i="2"/>
  <c r="D143" i="2" s="1"/>
  <c r="A146" i="2"/>
  <c r="D146" i="2" s="1"/>
  <c r="A147" i="2"/>
  <c r="D147" i="2" s="1"/>
  <c r="A149" i="2"/>
  <c r="D149" i="2" s="1"/>
  <c r="A150" i="2"/>
  <c r="D150" i="2" s="1"/>
  <c r="A152" i="2"/>
  <c r="D152" i="2" s="1"/>
  <c r="A153" i="2"/>
  <c r="D153" i="2" s="1"/>
  <c r="A155" i="2"/>
  <c r="D155" i="2" s="1"/>
  <c r="N3" i="24"/>
  <c r="A4" i="21"/>
  <c r="C4" i="21" s="1"/>
  <c r="F4" i="21" s="1"/>
  <c r="A38" i="21"/>
  <c r="C38" i="21" s="1"/>
  <c r="G38" i="21" s="1"/>
  <c r="A39" i="21"/>
  <c r="C39" i="21" s="1"/>
  <c r="G39" i="21" s="1"/>
  <c r="A40" i="21"/>
  <c r="C40" i="21" s="1"/>
  <c r="G40" i="21" s="1"/>
  <c r="A41" i="21"/>
  <c r="C41" i="21" s="1"/>
  <c r="A42" i="21"/>
  <c r="C42" i="21" s="1"/>
  <c r="G42" i="21" s="1"/>
  <c r="A43" i="21"/>
  <c r="C43" i="21" s="1"/>
  <c r="G43" i="21" s="1"/>
  <c r="A44" i="21"/>
  <c r="C44" i="21" s="1"/>
  <c r="G44" i="21" s="1"/>
  <c r="A45" i="21"/>
  <c r="C45" i="21" s="1"/>
  <c r="G45" i="21" s="1"/>
  <c r="A46" i="21"/>
  <c r="C46" i="21" s="1"/>
  <c r="G46" i="21" s="1"/>
  <c r="A47" i="21"/>
  <c r="C47" i="21" s="1"/>
  <c r="G47" i="21" s="1"/>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13" i="16"/>
  <c r="A13"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14" i="15"/>
  <c r="C285" i="2"/>
  <c r="C269" i="2"/>
  <c r="C242" i="2"/>
  <c r="C223" i="2"/>
  <c r="C201" i="2"/>
  <c r="C177" i="2"/>
  <c r="C161" i="2"/>
  <c r="C132" i="2"/>
  <c r="C116" i="2"/>
  <c r="C92" i="2"/>
  <c r="C72" i="2"/>
  <c r="C49" i="2"/>
  <c r="C29" i="2"/>
  <c r="A29" i="2" s="1"/>
  <c r="C9" i="2"/>
  <c r="F287" i="2"/>
  <c r="F271" i="2"/>
  <c r="F244" i="2"/>
  <c r="F225" i="2"/>
  <c r="F203" i="2"/>
  <c r="F179" i="2"/>
  <c r="F164" i="2"/>
  <c r="F134" i="2"/>
  <c r="F118" i="2"/>
  <c r="F94" i="2"/>
  <c r="F74" i="2"/>
  <c r="F51" i="2"/>
  <c r="F11" i="2"/>
  <c r="I13" i="15"/>
  <c r="C73" i="21"/>
  <c r="C51" i="21"/>
  <c r="A388" i="20"/>
  <c r="A213" i="20"/>
  <c r="A38" i="20"/>
  <c r="A350" i="20"/>
  <c r="A175" i="20"/>
  <c r="A127" i="20"/>
  <c r="A137" i="20"/>
  <c r="A274" i="20"/>
  <c r="A99" i="20"/>
  <c r="A411" i="20"/>
  <c r="A236" i="20"/>
  <c r="A61" i="20"/>
  <c r="A250" i="20"/>
  <c r="A198" i="20"/>
  <c r="A23" i="20"/>
  <c r="A335" i="20"/>
  <c r="A160" i="20"/>
  <c r="A297" i="20"/>
  <c r="A122" i="20"/>
  <c r="A7" i="20"/>
  <c r="A259" i="20"/>
  <c r="A84" i="20"/>
  <c r="A396" i="20"/>
  <c r="A221" i="20"/>
  <c r="A46" i="20"/>
  <c r="A358" i="20"/>
  <c r="A183" i="20"/>
  <c r="A373" i="20"/>
  <c r="A320" i="20"/>
  <c r="A145" i="20"/>
  <c r="A282" i="20"/>
  <c r="A107" i="20"/>
  <c r="A419" i="20"/>
  <c r="A244" i="20"/>
  <c r="A8" i="20"/>
  <c r="A381" i="20"/>
  <c r="A206" i="20"/>
  <c r="A31" i="20"/>
  <c r="A343" i="20"/>
  <c r="A168" i="20"/>
  <c r="A305" i="20"/>
  <c r="A374" i="20"/>
  <c r="A267" i="20"/>
  <c r="A92" i="20"/>
  <c r="A404" i="20"/>
  <c r="A229" i="20"/>
  <c r="A54" i="20"/>
  <c r="A366" i="20"/>
  <c r="A70" i="20"/>
  <c r="A16" i="20"/>
  <c r="A328" i="20"/>
  <c r="A153" i="20"/>
  <c r="A290" i="20"/>
  <c r="A115" i="20"/>
  <c r="A427" i="20"/>
  <c r="A188" i="20"/>
  <c r="A77" i="20"/>
  <c r="A389" i="20"/>
  <c r="A214" i="20"/>
  <c r="A39" i="20"/>
  <c r="A351" i="20"/>
  <c r="A176" i="20"/>
  <c r="A249" i="20"/>
  <c r="A138" i="20"/>
  <c r="A275" i="20"/>
  <c r="A100" i="20"/>
  <c r="A412" i="20"/>
  <c r="A237" i="20"/>
  <c r="A62" i="20"/>
  <c r="A6" i="20"/>
  <c r="A199" i="20"/>
  <c r="A24" i="20"/>
  <c r="A336" i="20"/>
  <c r="A161" i="20"/>
  <c r="A298" i="20"/>
  <c r="A123" i="20"/>
  <c r="A9" i="20"/>
  <c r="A260" i="20"/>
  <c r="A85" i="20"/>
  <c r="A397" i="20"/>
  <c r="A222" i="20"/>
  <c r="A47" i="20"/>
  <c r="A359" i="20"/>
  <c r="A184" i="20"/>
  <c r="A248" i="20"/>
  <c r="A321" i="20"/>
  <c r="A146" i="20"/>
  <c r="A283" i="20"/>
  <c r="A108" i="20"/>
  <c r="A420" i="20"/>
  <c r="A245" i="20"/>
  <c r="A309" i="20"/>
  <c r="A382" i="20"/>
  <c r="A207" i="20"/>
  <c r="A32" i="20"/>
  <c r="A344" i="20"/>
  <c r="A169" i="20"/>
  <c r="A306" i="20"/>
  <c r="A370" i="20"/>
  <c r="A268" i="20"/>
  <c r="A93" i="20"/>
  <c r="A405" i="20"/>
  <c r="A230" i="20"/>
  <c r="A55" i="20"/>
  <c r="A367" i="20"/>
  <c r="A187" i="20"/>
  <c r="A17" i="20"/>
  <c r="A329" i="20"/>
  <c r="A154" i="20"/>
  <c r="A291" i="20"/>
  <c r="A116" i="20"/>
  <c r="A428" i="20"/>
  <c r="A130" i="20"/>
  <c r="A78" i="20"/>
  <c r="A390" i="20"/>
  <c r="A215" i="20"/>
  <c r="A40" i="20"/>
  <c r="A352" i="20"/>
  <c r="A177" i="20"/>
  <c r="A314" i="20"/>
  <c r="A139" i="20"/>
  <c r="A276" i="20"/>
  <c r="A101" i="20"/>
  <c r="A413" i="20"/>
  <c r="A238" i="20"/>
  <c r="A192" i="20"/>
  <c r="A375" i="20"/>
  <c r="A200" i="20"/>
  <c r="A25" i="20"/>
  <c r="A337" i="20"/>
  <c r="A162" i="20"/>
  <c r="A299" i="20"/>
  <c r="A253" i="20"/>
  <c r="A261" i="20"/>
  <c r="A86" i="20"/>
  <c r="A398" i="20"/>
  <c r="A223" i="20"/>
  <c r="A48" i="20"/>
  <c r="A360" i="20"/>
  <c r="A185" i="20"/>
  <c r="A10" i="20"/>
  <c r="A322" i="20"/>
  <c r="A147" i="20"/>
  <c r="A284" i="20"/>
  <c r="A109" i="20"/>
  <c r="A421" i="20"/>
  <c r="A307" i="20"/>
  <c r="A71" i="20"/>
  <c r="A383" i="20"/>
  <c r="A208" i="20"/>
  <c r="A33" i="20"/>
  <c r="A345" i="20"/>
  <c r="A170" i="20"/>
  <c r="A371" i="20"/>
  <c r="A132" i="20"/>
  <c r="A269" i="20"/>
  <c r="A94" i="20"/>
  <c r="A406" i="20"/>
  <c r="A231" i="20"/>
  <c r="A56" i="20"/>
  <c r="A67" i="20"/>
  <c r="A193" i="20"/>
  <c r="A18" i="20"/>
  <c r="A330" i="20"/>
  <c r="A155" i="20"/>
  <c r="A292" i="20"/>
  <c r="A117" i="20"/>
  <c r="A189" i="20"/>
  <c r="A254" i="20"/>
  <c r="A79" i="20"/>
  <c r="A391" i="20"/>
  <c r="A216" i="20"/>
  <c r="A41" i="20"/>
  <c r="A353" i="20"/>
  <c r="A178" i="20"/>
  <c r="A315" i="20"/>
  <c r="A140" i="20"/>
  <c r="A277" i="20"/>
  <c r="A102" i="20"/>
  <c r="A414" i="20"/>
  <c r="A239" i="20"/>
  <c r="A376" i="20"/>
  <c r="A201" i="20"/>
  <c r="A26" i="20"/>
  <c r="A338" i="20"/>
  <c r="A163" i="20"/>
  <c r="A300" i="20"/>
  <c r="A69" i="20"/>
  <c r="A262" i="20"/>
  <c r="A87" i="20"/>
  <c r="A399" i="20"/>
  <c r="A224" i="20"/>
  <c r="A49" i="20"/>
  <c r="A361" i="20"/>
  <c r="A368" i="20"/>
  <c r="A11" i="20"/>
  <c r="A323" i="20"/>
  <c r="A148" i="20"/>
  <c r="A285" i="20"/>
  <c r="A110" i="20"/>
  <c r="A422" i="20"/>
  <c r="A252" i="20"/>
  <c r="A72" i="20"/>
  <c r="A384" i="20"/>
  <c r="A209" i="20"/>
  <c r="A34" i="20"/>
  <c r="A346" i="20"/>
  <c r="A171" i="20"/>
  <c r="A133" i="20"/>
  <c r="A270" i="20"/>
  <c r="A95" i="20"/>
  <c r="A407" i="20"/>
  <c r="A232" i="20"/>
  <c r="A57" i="20"/>
  <c r="A63" i="20"/>
  <c r="A194" i="20"/>
  <c r="A19" i="20"/>
  <c r="A331" i="20"/>
  <c r="A156" i="20"/>
  <c r="A293" i="20"/>
  <c r="A118" i="20"/>
  <c r="A246" i="20"/>
  <c r="A255" i="20"/>
  <c r="A80" i="20"/>
  <c r="A392" i="20"/>
  <c r="A217" i="20"/>
  <c r="A42" i="20"/>
  <c r="A354" i="20"/>
  <c r="A179" i="20"/>
  <c r="A308" i="20"/>
  <c r="A316" i="20"/>
  <c r="A141" i="20"/>
  <c r="A278" i="20"/>
  <c r="A103" i="20"/>
  <c r="A415" i="20"/>
  <c r="A240" i="20"/>
  <c r="A377" i="20"/>
  <c r="A202" i="20"/>
  <c r="A27" i="20"/>
  <c r="A339" i="20"/>
  <c r="A164" i="20"/>
  <c r="A301" i="20"/>
  <c r="A66" i="20"/>
  <c r="A263" i="20"/>
  <c r="A88" i="20"/>
  <c r="A400" i="20"/>
  <c r="A225" i="20"/>
  <c r="A50" i="20"/>
  <c r="A362" i="20"/>
  <c r="A310" i="20"/>
  <c r="A12" i="20"/>
  <c r="A324" i="20"/>
  <c r="A149" i="20"/>
  <c r="A286" i="20"/>
  <c r="A111" i="20"/>
  <c r="A423" i="20"/>
  <c r="A311" i="20"/>
  <c r="A73" i="20"/>
  <c r="A385" i="20"/>
  <c r="A210" i="20"/>
  <c r="A35" i="20"/>
  <c r="A347" i="20"/>
  <c r="A172" i="20"/>
  <c r="A372" i="20"/>
  <c r="A134" i="20"/>
  <c r="A271" i="20"/>
  <c r="A96" i="20"/>
  <c r="A408" i="20"/>
  <c r="A233" i="20"/>
  <c r="A58" i="20"/>
  <c r="A195" i="20"/>
  <c r="A20" i="20"/>
  <c r="A332" i="20"/>
  <c r="A157" i="20"/>
  <c r="A294" i="20"/>
  <c r="A119" i="20"/>
  <c r="A68" i="20"/>
  <c r="A256" i="20"/>
  <c r="A81" i="20"/>
  <c r="A393" i="20"/>
  <c r="A218" i="20"/>
  <c r="A43" i="20"/>
  <c r="A355" i="20"/>
  <c r="A180" i="20"/>
  <c r="A129" i="20"/>
  <c r="A317" i="20"/>
  <c r="A142" i="20"/>
  <c r="A279" i="20"/>
  <c r="A104" i="20"/>
  <c r="A416" i="20"/>
  <c r="A241" i="20"/>
  <c r="A312" i="20"/>
  <c r="A378" i="20"/>
  <c r="A203" i="20"/>
  <c r="A28" i="20"/>
  <c r="A340" i="20"/>
  <c r="A165" i="20"/>
  <c r="A302" i="20"/>
  <c r="A313" i="20"/>
  <c r="A264" i="20"/>
  <c r="A89" i="20"/>
  <c r="A401" i="20"/>
  <c r="A226" i="20"/>
  <c r="A51" i="20"/>
  <c r="A363" i="20"/>
  <c r="A64" i="20"/>
  <c r="A13" i="20"/>
  <c r="A325" i="20"/>
  <c r="A150" i="20"/>
  <c r="A287" i="20"/>
  <c r="A112" i="20"/>
  <c r="A424" i="20"/>
  <c r="A125" i="20"/>
  <c r="A74" i="20"/>
  <c r="A386" i="20"/>
  <c r="A211" i="20"/>
  <c r="A36" i="20"/>
  <c r="A348" i="20"/>
  <c r="A173" i="20"/>
  <c r="A186" i="20"/>
  <c r="A135" i="20"/>
  <c r="A272" i="20"/>
  <c r="A97" i="20"/>
  <c r="A409" i="20"/>
  <c r="A234" i="20"/>
  <c r="A59" i="20"/>
  <c r="A369" i="20"/>
  <c r="A196" i="20"/>
  <c r="A21" i="20"/>
  <c r="A333" i="20"/>
  <c r="A158" i="20"/>
  <c r="A295" i="20"/>
  <c r="A120" i="20"/>
  <c r="A257" i="20"/>
  <c r="A82" i="20"/>
  <c r="A394" i="20"/>
  <c r="A219" i="20"/>
  <c r="A44" i="20"/>
  <c r="A356" i="20"/>
  <c r="A181" i="20"/>
  <c r="A5" i="20"/>
  <c r="A318" i="20"/>
  <c r="A143" i="20"/>
  <c r="A280" i="20"/>
  <c r="A105" i="20"/>
  <c r="A417" i="20"/>
  <c r="A242" i="20"/>
  <c r="A247" i="20"/>
  <c r="A379" i="20"/>
  <c r="A204" i="20"/>
  <c r="A29" i="20"/>
  <c r="A341" i="20"/>
  <c r="A166" i="20"/>
  <c r="A303" i="20"/>
  <c r="A265" i="20"/>
  <c r="A90" i="20"/>
  <c r="A402" i="20"/>
  <c r="A227" i="20"/>
  <c r="A52" i="20"/>
  <c r="A364" i="20"/>
  <c r="A128" i="20"/>
  <c r="A14" i="20"/>
  <c r="A326" i="20"/>
  <c r="A151" i="20"/>
  <c r="A288" i="20"/>
  <c r="A113" i="20"/>
  <c r="A425" i="20"/>
  <c r="A190" i="20"/>
  <c r="A75" i="20"/>
  <c r="A387" i="20"/>
  <c r="A212" i="20"/>
  <c r="A37" i="20"/>
  <c r="A349" i="20"/>
  <c r="A174" i="20"/>
  <c r="A251" i="20"/>
  <c r="A136" i="20"/>
  <c r="A273" i="20"/>
  <c r="A98" i="20"/>
  <c r="A410" i="20"/>
  <c r="A235" i="20"/>
  <c r="A60" i="20"/>
  <c r="A191" i="20"/>
  <c r="A197" i="20"/>
  <c r="A22" i="20"/>
  <c r="A334" i="20"/>
  <c r="A159" i="20"/>
  <c r="A296" i="20"/>
  <c r="A121" i="20"/>
  <c r="A131" i="20"/>
  <c r="A258" i="20"/>
  <c r="A83" i="20"/>
  <c r="A395" i="20"/>
  <c r="A220" i="20"/>
  <c r="A45" i="20"/>
  <c r="A357" i="20"/>
  <c r="A182" i="20"/>
  <c r="A124" i="20"/>
  <c r="A319" i="20"/>
  <c r="A144" i="20"/>
  <c r="A281" i="20"/>
  <c r="A106" i="20"/>
  <c r="A418" i="20"/>
  <c r="A243" i="20"/>
  <c r="A3" i="20"/>
  <c r="A380" i="20"/>
  <c r="A205" i="20"/>
  <c r="A30" i="20"/>
  <c r="A342" i="20"/>
  <c r="A167" i="20"/>
  <c r="A304" i="20"/>
  <c r="A4" i="20"/>
  <c r="A266" i="20"/>
  <c r="A91" i="20"/>
  <c r="A403" i="20"/>
  <c r="A228" i="20"/>
  <c r="A53" i="20"/>
  <c r="A365" i="20"/>
  <c r="A126" i="20"/>
  <c r="A15" i="20"/>
  <c r="A327" i="20"/>
  <c r="A152" i="20"/>
  <c r="A289" i="20"/>
  <c r="A114" i="20"/>
  <c r="A426" i="20"/>
  <c r="A65" i="20"/>
  <c r="A76" i="20"/>
  <c r="A2" i="20"/>
  <c r="A20" i="21"/>
  <c r="C20" i="21" s="1"/>
  <c r="F20" i="21" s="1"/>
  <c r="A15" i="21"/>
  <c r="C15" i="21" s="1"/>
  <c r="F15" i="21" s="1"/>
  <c r="A10" i="21"/>
  <c r="C10" i="21" s="1"/>
  <c r="A5" i="21"/>
  <c r="C5" i="21" s="1"/>
  <c r="F5" i="21" s="1"/>
  <c r="A1526" i="25"/>
  <c r="A1525" i="25"/>
  <c r="A1524" i="25"/>
  <c r="A1523" i="25"/>
  <c r="A1522" i="25"/>
  <c r="A1521" i="25"/>
  <c r="A1520" i="25"/>
  <c r="A1519" i="25"/>
  <c r="A1518" i="25"/>
  <c r="A1517" i="25"/>
  <c r="A1516" i="25"/>
  <c r="A1515" i="25"/>
  <c r="A1514" i="25"/>
  <c r="A1513" i="25"/>
  <c r="A1512" i="25"/>
  <c r="A1511" i="25"/>
  <c r="A1510" i="25"/>
  <c r="A1509" i="25"/>
  <c r="A1508" i="25"/>
  <c r="A1507" i="25"/>
  <c r="A1506" i="25"/>
  <c r="A1505" i="25"/>
  <c r="A1504" i="25"/>
  <c r="A1503" i="25"/>
  <c r="A1502" i="25"/>
  <c r="A1501" i="25"/>
  <c r="A1500" i="25"/>
  <c r="A1499" i="25"/>
  <c r="A1498" i="25"/>
  <c r="A1497" i="25"/>
  <c r="A1496" i="25"/>
  <c r="A1495" i="25"/>
  <c r="A1494" i="25"/>
  <c r="A1493" i="25"/>
  <c r="A1492" i="25"/>
  <c r="A1491" i="25"/>
  <c r="A1490" i="25"/>
  <c r="A1489" i="25"/>
  <c r="A1488" i="25"/>
  <c r="A1487" i="25"/>
  <c r="A1486" i="25"/>
  <c r="A1485" i="25"/>
  <c r="A1484" i="25"/>
  <c r="A1483" i="25"/>
  <c r="A1482" i="25"/>
  <c r="A1481" i="25"/>
  <c r="A1480" i="25"/>
  <c r="A1479" i="25"/>
  <c r="A1478" i="25"/>
  <c r="A1477" i="25"/>
  <c r="A1476" i="25"/>
  <c r="A1475" i="25"/>
  <c r="A1474" i="25"/>
  <c r="A1473" i="25"/>
  <c r="A1472" i="25"/>
  <c r="A1471" i="25"/>
  <c r="A1470" i="25"/>
  <c r="A1469" i="25"/>
  <c r="A1468" i="25"/>
  <c r="A1467" i="25"/>
  <c r="A1466" i="25"/>
  <c r="A1465" i="25"/>
  <c r="A1464" i="25"/>
  <c r="A1463" i="25"/>
  <c r="A1462" i="25"/>
  <c r="A1461" i="25"/>
  <c r="A1460" i="25"/>
  <c r="A1459" i="25"/>
  <c r="A1458" i="25"/>
  <c r="A1457" i="25"/>
  <c r="A1456" i="25"/>
  <c r="A1455" i="25"/>
  <c r="A1454" i="25"/>
  <c r="A1453" i="25"/>
  <c r="A1452" i="25"/>
  <c r="A1451" i="25"/>
  <c r="A1450" i="25"/>
  <c r="A1449" i="25"/>
  <c r="A1448" i="25"/>
  <c r="A1447" i="25"/>
  <c r="A1446" i="25"/>
  <c r="A1445" i="25"/>
  <c r="A1444" i="25"/>
  <c r="A1443" i="25"/>
  <c r="A1442" i="25"/>
  <c r="A1441" i="25"/>
  <c r="A1440" i="25"/>
  <c r="A1439" i="25"/>
  <c r="A1438" i="25"/>
  <c r="A1437" i="25"/>
  <c r="A1436" i="25"/>
  <c r="A1435" i="25"/>
  <c r="A1434" i="25"/>
  <c r="A1433" i="25"/>
  <c r="A1432" i="25"/>
  <c r="A1431" i="25"/>
  <c r="A1430" i="25"/>
  <c r="A1429" i="25"/>
  <c r="A1428" i="25"/>
  <c r="A1427" i="25"/>
  <c r="A1426" i="25"/>
  <c r="A1425" i="25"/>
  <c r="A1424" i="25"/>
  <c r="A1423" i="25"/>
  <c r="A1422" i="25"/>
  <c r="A1421" i="25"/>
  <c r="A1420" i="25"/>
  <c r="A1419" i="25"/>
  <c r="A1418" i="25"/>
  <c r="A1417" i="25"/>
  <c r="A1416" i="25"/>
  <c r="A1415" i="25"/>
  <c r="A1414" i="25"/>
  <c r="A1413" i="25"/>
  <c r="A1412" i="25"/>
  <c r="A1411" i="25"/>
  <c r="A1410" i="25"/>
  <c r="A1409" i="25"/>
  <c r="A1408" i="25"/>
  <c r="A1407" i="25"/>
  <c r="A1406" i="25"/>
  <c r="A1405" i="25"/>
  <c r="A1404" i="25"/>
  <c r="A1403" i="25"/>
  <c r="A1402" i="25"/>
  <c r="A1401" i="25"/>
  <c r="A1400" i="25"/>
  <c r="A1399" i="25"/>
  <c r="A1398" i="25"/>
  <c r="A1397" i="25"/>
  <c r="A1396" i="25"/>
  <c r="A1395" i="25"/>
  <c r="A1394" i="25"/>
  <c r="A1393" i="25"/>
  <c r="A1392" i="25"/>
  <c r="A1391" i="25"/>
  <c r="A1390" i="25"/>
  <c r="A1389" i="25"/>
  <c r="A1388" i="25"/>
  <c r="A1387" i="25"/>
  <c r="A1386" i="25"/>
  <c r="A1385" i="25"/>
  <c r="A1384" i="25"/>
  <c r="A1383" i="25"/>
  <c r="A1382" i="25"/>
  <c r="A1381" i="25"/>
  <c r="A1380" i="25"/>
  <c r="A1379" i="25"/>
  <c r="A1378" i="25"/>
  <c r="A1377" i="25"/>
  <c r="A1376" i="25"/>
  <c r="A1375" i="25"/>
  <c r="A1374" i="25"/>
  <c r="A1373" i="25"/>
  <c r="A1372" i="25"/>
  <c r="A1371" i="25"/>
  <c r="A1370" i="25"/>
  <c r="A1369" i="25"/>
  <c r="A1368" i="25"/>
  <c r="A1367" i="25"/>
  <c r="A1366" i="25"/>
  <c r="A1365" i="25"/>
  <c r="A1364" i="25"/>
  <c r="A1363" i="25"/>
  <c r="A1362" i="25"/>
  <c r="A1361" i="25"/>
  <c r="A1360" i="25"/>
  <c r="A1359" i="25"/>
  <c r="A1358" i="25"/>
  <c r="A1357" i="25"/>
  <c r="A1356" i="25"/>
  <c r="A1355" i="25"/>
  <c r="A1354" i="25"/>
  <c r="A1353" i="25"/>
  <c r="A1352" i="25"/>
  <c r="A1351" i="25"/>
  <c r="A1350" i="25"/>
  <c r="A1349" i="25"/>
  <c r="A1348" i="25"/>
  <c r="A1347" i="25"/>
  <c r="A1346" i="25"/>
  <c r="A1345" i="25"/>
  <c r="A1344" i="25"/>
  <c r="A1343" i="25"/>
  <c r="A1342" i="25"/>
  <c r="A1341" i="25"/>
  <c r="A1340" i="25"/>
  <c r="A1339" i="25"/>
  <c r="A1338" i="25"/>
  <c r="A1337" i="25"/>
  <c r="A1336" i="25"/>
  <c r="A1335" i="25"/>
  <c r="A1334" i="25"/>
  <c r="A1333" i="25"/>
  <c r="A1332" i="25"/>
  <c r="A1331" i="25"/>
  <c r="A1330" i="25"/>
  <c r="A1329" i="25"/>
  <c r="A1328" i="25"/>
  <c r="A1327" i="25"/>
  <c r="A1326" i="25"/>
  <c r="A1325" i="25"/>
  <c r="A1324" i="25"/>
  <c r="A1323" i="25"/>
  <c r="A1322" i="25"/>
  <c r="A1321" i="25"/>
  <c r="A1320" i="25"/>
  <c r="A1319" i="25"/>
  <c r="A1318" i="25"/>
  <c r="A1317" i="25"/>
  <c r="A1316" i="25"/>
  <c r="A1315" i="25"/>
  <c r="A1314" i="25"/>
  <c r="A1313" i="25"/>
  <c r="A1312" i="25"/>
  <c r="A1311" i="25"/>
  <c r="A1310" i="25"/>
  <c r="A1309" i="25"/>
  <c r="A1308" i="25"/>
  <c r="A1307" i="25"/>
  <c r="A1306" i="25"/>
  <c r="A1305" i="25"/>
  <c r="A1304" i="25"/>
  <c r="A1303" i="25"/>
  <c r="A1302" i="25"/>
  <c r="A1301" i="25"/>
  <c r="A1300" i="25"/>
  <c r="A1299" i="25"/>
  <c r="A1298" i="25"/>
  <c r="A1297" i="25"/>
  <c r="A1296" i="25"/>
  <c r="A1295" i="25"/>
  <c r="A1294" i="25"/>
  <c r="A1293" i="25"/>
  <c r="A1292" i="25"/>
  <c r="A1291" i="25"/>
  <c r="A1290" i="25"/>
  <c r="A1289" i="25"/>
  <c r="A1288" i="25"/>
  <c r="A1287" i="25"/>
  <c r="A1286" i="25"/>
  <c r="A1285" i="25"/>
  <c r="A1284" i="25"/>
  <c r="A1283" i="25"/>
  <c r="A1282" i="25"/>
  <c r="A1281" i="25"/>
  <c r="A1280" i="25"/>
  <c r="A1279" i="25"/>
  <c r="A1278" i="25"/>
  <c r="A1277" i="25"/>
  <c r="A1276" i="25"/>
  <c r="A1275" i="25"/>
  <c r="A1274" i="25"/>
  <c r="A1273" i="25"/>
  <c r="A1272" i="25"/>
  <c r="A1271" i="25"/>
  <c r="A1270" i="25"/>
  <c r="A1269" i="25"/>
  <c r="A1268" i="25"/>
  <c r="A1267" i="25"/>
  <c r="A1266" i="25"/>
  <c r="A1265" i="25"/>
  <c r="A1264" i="25"/>
  <c r="A1263" i="25"/>
  <c r="A1262" i="25"/>
  <c r="A1261" i="25"/>
  <c r="A1260" i="25"/>
  <c r="A1259" i="25"/>
  <c r="A1258" i="25"/>
  <c r="A1257" i="25"/>
  <c r="A1256" i="25"/>
  <c r="A1255" i="25"/>
  <c r="A1254" i="25"/>
  <c r="A1253" i="25"/>
  <c r="A1252" i="25"/>
  <c r="A1251" i="25"/>
  <c r="A1250" i="25"/>
  <c r="A1249" i="25"/>
  <c r="A1248" i="25"/>
  <c r="A1247" i="25"/>
  <c r="A1246" i="25"/>
  <c r="A1245" i="25"/>
  <c r="A1244" i="25"/>
  <c r="A1243" i="25"/>
  <c r="A1242" i="25"/>
  <c r="A1241" i="25"/>
  <c r="A1240" i="25"/>
  <c r="A1239" i="25"/>
  <c r="A1238" i="25"/>
  <c r="A1237" i="25"/>
  <c r="A1236" i="25"/>
  <c r="A1235" i="25"/>
  <c r="A1234" i="25"/>
  <c r="A1233" i="25"/>
  <c r="A1232" i="25"/>
  <c r="A1231" i="25"/>
  <c r="A1230" i="25"/>
  <c r="A1229" i="25"/>
  <c r="A1228" i="25"/>
  <c r="A1227" i="25"/>
  <c r="A1226" i="25"/>
  <c r="A1225" i="25"/>
  <c r="A1224" i="25"/>
  <c r="A1223" i="25"/>
  <c r="A1222" i="25"/>
  <c r="A1221" i="25"/>
  <c r="A1220" i="25"/>
  <c r="A1219" i="25"/>
  <c r="A1218" i="25"/>
  <c r="A1217" i="25"/>
  <c r="A1216" i="25"/>
  <c r="A1215" i="25"/>
  <c r="A1214" i="25"/>
  <c r="A1213" i="25"/>
  <c r="A1212" i="25"/>
  <c r="A1211" i="25"/>
  <c r="A1210" i="25"/>
  <c r="A1209" i="25"/>
  <c r="A1208" i="25"/>
  <c r="A1207" i="25"/>
  <c r="A1206" i="25"/>
  <c r="A1205" i="25"/>
  <c r="A1204" i="25"/>
  <c r="A1203" i="25"/>
  <c r="A1202" i="25"/>
  <c r="A1201" i="25"/>
  <c r="A1200" i="25"/>
  <c r="A1199" i="25"/>
  <c r="A1198" i="25"/>
  <c r="A1197" i="25"/>
  <c r="A1196" i="25"/>
  <c r="A1195" i="25"/>
  <c r="A1194" i="25"/>
  <c r="A1193" i="25"/>
  <c r="A1192" i="25"/>
  <c r="A1191" i="25"/>
  <c r="A1190" i="25"/>
  <c r="A1189" i="25"/>
  <c r="A1188" i="25"/>
  <c r="A1187" i="25"/>
  <c r="A1186" i="25"/>
  <c r="A1185" i="25"/>
  <c r="A1184" i="25"/>
  <c r="A1183" i="25"/>
  <c r="A1182" i="25"/>
  <c r="A1181" i="25"/>
  <c r="A1180" i="25"/>
  <c r="A1179" i="25"/>
  <c r="A1178" i="25"/>
  <c r="A1177" i="25"/>
  <c r="A1176" i="25"/>
  <c r="A1175" i="25"/>
  <c r="A1174" i="25"/>
  <c r="A1173" i="25"/>
  <c r="A1172" i="25"/>
  <c r="A1171" i="25"/>
  <c r="A1170" i="25"/>
  <c r="A1169" i="25"/>
  <c r="A1168" i="25"/>
  <c r="A1167" i="25"/>
  <c r="A1166" i="25"/>
  <c r="A1165" i="25"/>
  <c r="A1164" i="25"/>
  <c r="A1163" i="25"/>
  <c r="A1162" i="25"/>
  <c r="A1161" i="25"/>
  <c r="A1160" i="25"/>
  <c r="A1159" i="25"/>
  <c r="A1158" i="25"/>
  <c r="A1157" i="25"/>
  <c r="A1156" i="25"/>
  <c r="A1155" i="25"/>
  <c r="A1154" i="25"/>
  <c r="A1153" i="25"/>
  <c r="A1152" i="25"/>
  <c r="A1151" i="25"/>
  <c r="A1150" i="25"/>
  <c r="A1149" i="25"/>
  <c r="A1148" i="25"/>
  <c r="A1147" i="25"/>
  <c r="A1146" i="25"/>
  <c r="A1145" i="25"/>
  <c r="A1144" i="25"/>
  <c r="A1143" i="25"/>
  <c r="A1142" i="25"/>
  <c r="A1141" i="25"/>
  <c r="A1140" i="25"/>
  <c r="A1139" i="25"/>
  <c r="A1138" i="25"/>
  <c r="A1137" i="25"/>
  <c r="A1136" i="25"/>
  <c r="A1135" i="25"/>
  <c r="A1134" i="25"/>
  <c r="A1133" i="25"/>
  <c r="A1132" i="25"/>
  <c r="A1131" i="25"/>
  <c r="A1130" i="25"/>
  <c r="A1129" i="25"/>
  <c r="A1128" i="25"/>
  <c r="A1127" i="25"/>
  <c r="A1126" i="25"/>
  <c r="A1125" i="25"/>
  <c r="A1124" i="25"/>
  <c r="A1123" i="25"/>
  <c r="A1122" i="25"/>
  <c r="A1121" i="25"/>
  <c r="A1120" i="25"/>
  <c r="A1119" i="25"/>
  <c r="A1118" i="25"/>
  <c r="A1117" i="25"/>
  <c r="A1116" i="25"/>
  <c r="A1115" i="25"/>
  <c r="A1114" i="25"/>
  <c r="A1113" i="25"/>
  <c r="A1112" i="25"/>
  <c r="A1111" i="25"/>
  <c r="A1110" i="25"/>
  <c r="A1109" i="25"/>
  <c r="A1108" i="25"/>
  <c r="A1107" i="25"/>
  <c r="A1106" i="25"/>
  <c r="A1105" i="25"/>
  <c r="A1104" i="25"/>
  <c r="A1103" i="25"/>
  <c r="A1102" i="25"/>
  <c r="A1101" i="25"/>
  <c r="A1100" i="25"/>
  <c r="A1099" i="25"/>
  <c r="A1098" i="25"/>
  <c r="A1097" i="25"/>
  <c r="A1096" i="25"/>
  <c r="A1095" i="25"/>
  <c r="A1094" i="25"/>
  <c r="A1093" i="25"/>
  <c r="A1092" i="25"/>
  <c r="A1091" i="25"/>
  <c r="A1090" i="25"/>
  <c r="A1089" i="25"/>
  <c r="A1088" i="25"/>
  <c r="A1087" i="25"/>
  <c r="A1086" i="25"/>
  <c r="A1085" i="25"/>
  <c r="A1084" i="25"/>
  <c r="A1083" i="25"/>
  <c r="A1082" i="25"/>
  <c r="A1081" i="25"/>
  <c r="A1080" i="25"/>
  <c r="A1079" i="25"/>
  <c r="A1078" i="25"/>
  <c r="A1077" i="25"/>
  <c r="A1076" i="25"/>
  <c r="A1075" i="25"/>
  <c r="A1074" i="25"/>
  <c r="A1073" i="25"/>
  <c r="A1072" i="25"/>
  <c r="A1071" i="25"/>
  <c r="A1070" i="25"/>
  <c r="A1069" i="25"/>
  <c r="A1068" i="25"/>
  <c r="A1067" i="25"/>
  <c r="A1066" i="25"/>
  <c r="A1065" i="25"/>
  <c r="A1064" i="25"/>
  <c r="A1063" i="25"/>
  <c r="A1062" i="25"/>
  <c r="A1061" i="25"/>
  <c r="A1060" i="25"/>
  <c r="A1059" i="25"/>
  <c r="A1058" i="25"/>
  <c r="A1057" i="25"/>
  <c r="A1056" i="25"/>
  <c r="A1055" i="25"/>
  <c r="A1054" i="25"/>
  <c r="A1053" i="25"/>
  <c r="A1052" i="25"/>
  <c r="A1051" i="25"/>
  <c r="A1050" i="25"/>
  <c r="A1049" i="25"/>
  <c r="A1048" i="25"/>
  <c r="A1047" i="25"/>
  <c r="A1046" i="25"/>
  <c r="A1045" i="25"/>
  <c r="A1044" i="25"/>
  <c r="A1043" i="25"/>
  <c r="A1042" i="25"/>
  <c r="A1041" i="25"/>
  <c r="A1040" i="25"/>
  <c r="A1039" i="25"/>
  <c r="A1038" i="25"/>
  <c r="A1037" i="25"/>
  <c r="A1036" i="25"/>
  <c r="A1035" i="25"/>
  <c r="A1034" i="25"/>
  <c r="A1033" i="25"/>
  <c r="A1032" i="25"/>
  <c r="A1031" i="25"/>
  <c r="A1030" i="25"/>
  <c r="A1029" i="25"/>
  <c r="A1028" i="25"/>
  <c r="A1027" i="25"/>
  <c r="A1026" i="25"/>
  <c r="A1025" i="25"/>
  <c r="A1024" i="25"/>
  <c r="A1023" i="25"/>
  <c r="A1022" i="25"/>
  <c r="A1021" i="25"/>
  <c r="A1020" i="25"/>
  <c r="A1019" i="25"/>
  <c r="A1018" i="25"/>
  <c r="A1017" i="25"/>
  <c r="A1016" i="25"/>
  <c r="A1015" i="25"/>
  <c r="A1014" i="25"/>
  <c r="A1013" i="25"/>
  <c r="A1012" i="25"/>
  <c r="A1011" i="25"/>
  <c r="A1010" i="25"/>
  <c r="A1009" i="25"/>
  <c r="A1008" i="25"/>
  <c r="A1007" i="25"/>
  <c r="A1006" i="25"/>
  <c r="A1005" i="25"/>
  <c r="A1004" i="25"/>
  <c r="A1003" i="25"/>
  <c r="A1002" i="25"/>
  <c r="A1001" i="25"/>
  <c r="A1000" i="25"/>
  <c r="A999" i="25"/>
  <c r="A998" i="25"/>
  <c r="A997" i="25"/>
  <c r="A996" i="25"/>
  <c r="A995" i="25"/>
  <c r="A994" i="25"/>
  <c r="A993" i="25"/>
  <c r="A992" i="25"/>
  <c r="A991" i="25"/>
  <c r="A990" i="25"/>
  <c r="A989" i="25"/>
  <c r="A988" i="25"/>
  <c r="A987" i="25"/>
  <c r="A986" i="25"/>
  <c r="A985" i="25"/>
  <c r="A984" i="25"/>
  <c r="A983" i="25"/>
  <c r="A982" i="25"/>
  <c r="A981" i="25"/>
  <c r="A980" i="25"/>
  <c r="A979" i="25"/>
  <c r="A978" i="25"/>
  <c r="A977" i="25"/>
  <c r="A976" i="25"/>
  <c r="A975" i="25"/>
  <c r="A974" i="25"/>
  <c r="A973" i="25"/>
  <c r="A972" i="25"/>
  <c r="A971" i="25"/>
  <c r="A970" i="25"/>
  <c r="A969" i="25"/>
  <c r="A968" i="25"/>
  <c r="A967" i="25"/>
  <c r="A966" i="25"/>
  <c r="A965" i="25"/>
  <c r="A964" i="25"/>
  <c r="A963" i="25"/>
  <c r="A962" i="25"/>
  <c r="A961" i="25"/>
  <c r="A960" i="25"/>
  <c r="A959" i="25"/>
  <c r="A958" i="25"/>
  <c r="A957" i="25"/>
  <c r="A956" i="25"/>
  <c r="A955" i="25"/>
  <c r="A954" i="25"/>
  <c r="A953" i="25"/>
  <c r="A952" i="25"/>
  <c r="A951" i="25"/>
  <c r="A950" i="25"/>
  <c r="A949" i="25"/>
  <c r="A948" i="25"/>
  <c r="A947" i="25"/>
  <c r="A946" i="25"/>
  <c r="A945" i="25"/>
  <c r="A944" i="25"/>
  <c r="A943" i="25"/>
  <c r="A942" i="25"/>
  <c r="A941" i="25"/>
  <c r="A940" i="25"/>
  <c r="A939" i="25"/>
  <c r="A938" i="25"/>
  <c r="A937" i="25"/>
  <c r="A936" i="25"/>
  <c r="A935" i="25"/>
  <c r="A934" i="25"/>
  <c r="A933" i="25"/>
  <c r="A932" i="25"/>
  <c r="A931" i="25"/>
  <c r="A930" i="25"/>
  <c r="A929" i="25"/>
  <c r="A928" i="25"/>
  <c r="A927" i="25"/>
  <c r="A926" i="25"/>
  <c r="A925" i="25"/>
  <c r="A924" i="25"/>
  <c r="A923" i="25"/>
  <c r="A922" i="25"/>
  <c r="A921" i="25"/>
  <c r="A920" i="25"/>
  <c r="A919" i="25"/>
  <c r="A918" i="25"/>
  <c r="A917" i="25"/>
  <c r="A916" i="25"/>
  <c r="A915" i="25"/>
  <c r="A914" i="25"/>
  <c r="A913" i="25"/>
  <c r="A912" i="25"/>
  <c r="A911" i="25"/>
  <c r="A910" i="25"/>
  <c r="A909" i="25"/>
  <c r="A908" i="25"/>
  <c r="A907" i="25"/>
  <c r="A906" i="25"/>
  <c r="A905" i="25"/>
  <c r="A904" i="25"/>
  <c r="A903" i="25"/>
  <c r="A902" i="25"/>
  <c r="A901" i="25"/>
  <c r="A900" i="25"/>
  <c r="A899" i="25"/>
  <c r="A898" i="25"/>
  <c r="A897" i="25"/>
  <c r="A896" i="25"/>
  <c r="A895" i="25"/>
  <c r="A894" i="25"/>
  <c r="A893" i="25"/>
  <c r="A892" i="25"/>
  <c r="A891" i="25"/>
  <c r="A890" i="25"/>
  <c r="A889" i="25"/>
  <c r="A888" i="25"/>
  <c r="A887" i="25"/>
  <c r="A886" i="25"/>
  <c r="A885" i="25"/>
  <c r="A884" i="25"/>
  <c r="A883" i="25"/>
  <c r="A882" i="25"/>
  <c r="A881" i="25"/>
  <c r="A880" i="25"/>
  <c r="A879" i="25"/>
  <c r="A878" i="25"/>
  <c r="A877" i="25"/>
  <c r="A876" i="25"/>
  <c r="A875" i="25"/>
  <c r="A874" i="25"/>
  <c r="A873" i="25"/>
  <c r="A872" i="25"/>
  <c r="A871" i="25"/>
  <c r="A870" i="25"/>
  <c r="A869" i="25"/>
  <c r="A868" i="25"/>
  <c r="A867" i="25"/>
  <c r="A866" i="25"/>
  <c r="A865" i="25"/>
  <c r="A864" i="25"/>
  <c r="A863" i="25"/>
  <c r="A862" i="25"/>
  <c r="A861" i="25"/>
  <c r="A860" i="25"/>
  <c r="A859" i="25"/>
  <c r="A858" i="25"/>
  <c r="A857" i="25"/>
  <c r="A856" i="25"/>
  <c r="A855" i="25"/>
  <c r="A854" i="25"/>
  <c r="A853" i="25"/>
  <c r="A852" i="25"/>
  <c r="A851" i="25"/>
  <c r="A850" i="25"/>
  <c r="A849" i="25"/>
  <c r="A848" i="25"/>
  <c r="A847" i="25"/>
  <c r="A846" i="25"/>
  <c r="A845" i="25"/>
  <c r="A844" i="25"/>
  <c r="A843" i="25"/>
  <c r="A842" i="25"/>
  <c r="A841" i="25"/>
  <c r="A840" i="25"/>
  <c r="A839" i="25"/>
  <c r="A838" i="25"/>
  <c r="A837" i="25"/>
  <c r="A836" i="25"/>
  <c r="A835" i="25"/>
  <c r="A834" i="25"/>
  <c r="A833" i="25"/>
  <c r="A832" i="25"/>
  <c r="A831" i="25"/>
  <c r="A830" i="25"/>
  <c r="A829" i="25"/>
  <c r="A828" i="25"/>
  <c r="A827" i="25"/>
  <c r="A826" i="25"/>
  <c r="A825" i="25"/>
  <c r="A824" i="25"/>
  <c r="A823" i="25"/>
  <c r="A822" i="25"/>
  <c r="A821" i="25"/>
  <c r="A820" i="25"/>
  <c r="A819" i="25"/>
  <c r="A818" i="25"/>
  <c r="A817" i="25"/>
  <c r="A816" i="25"/>
  <c r="A815" i="25"/>
  <c r="A814" i="25"/>
  <c r="A813" i="25"/>
  <c r="A812" i="25"/>
  <c r="A811" i="25"/>
  <c r="A810" i="25"/>
  <c r="A809" i="25"/>
  <c r="A808" i="25"/>
  <c r="A807" i="25"/>
  <c r="A806" i="25"/>
  <c r="A805" i="25"/>
  <c r="A804" i="25"/>
  <c r="A803" i="25"/>
  <c r="A802" i="25"/>
  <c r="A801" i="25"/>
  <c r="A800" i="25"/>
  <c r="A799" i="25"/>
  <c r="A798" i="25"/>
  <c r="A797" i="25"/>
  <c r="A796" i="25"/>
  <c r="A795" i="25"/>
  <c r="A794" i="25"/>
  <c r="A793" i="25"/>
  <c r="A792" i="25"/>
  <c r="A791" i="25"/>
  <c r="A790" i="25"/>
  <c r="A789" i="25"/>
  <c r="A788" i="25"/>
  <c r="A787" i="25"/>
  <c r="A786" i="25"/>
  <c r="A785" i="25"/>
  <c r="A784" i="25"/>
  <c r="A783" i="25"/>
  <c r="A782" i="25"/>
  <c r="A781" i="25"/>
  <c r="A780" i="25"/>
  <c r="A779" i="25"/>
  <c r="A778" i="25"/>
  <c r="A777" i="25"/>
  <c r="A776" i="25"/>
  <c r="A775" i="25"/>
  <c r="A774" i="25"/>
  <c r="A773" i="25"/>
  <c r="A772" i="25"/>
  <c r="A771" i="25"/>
  <c r="A770" i="25"/>
  <c r="A769" i="25"/>
  <c r="A768" i="25"/>
  <c r="A767" i="25"/>
  <c r="A766" i="25"/>
  <c r="A765" i="25"/>
  <c r="A764" i="25"/>
  <c r="A763" i="25"/>
  <c r="A762" i="25"/>
  <c r="A761" i="25"/>
  <c r="A760" i="25"/>
  <c r="A759" i="25"/>
  <c r="A758" i="25"/>
  <c r="A757" i="25"/>
  <c r="A756" i="25"/>
  <c r="A755" i="25"/>
  <c r="A754" i="25"/>
  <c r="A753" i="25"/>
  <c r="A752" i="25"/>
  <c r="A751" i="25"/>
  <c r="A750" i="25"/>
  <c r="A749" i="25"/>
  <c r="A748" i="25"/>
  <c r="A747" i="25"/>
  <c r="A746" i="25"/>
  <c r="A745" i="25"/>
  <c r="A744" i="25"/>
  <c r="A743" i="25"/>
  <c r="A742" i="25"/>
  <c r="A741" i="25"/>
  <c r="A740" i="25"/>
  <c r="A739" i="25"/>
  <c r="A738" i="25"/>
  <c r="A737" i="25"/>
  <c r="A736" i="25"/>
  <c r="A735" i="25"/>
  <c r="A734" i="25"/>
  <c r="A733" i="25"/>
  <c r="A732" i="25"/>
  <c r="A731" i="25"/>
  <c r="A730" i="25"/>
  <c r="A729" i="25"/>
  <c r="A728" i="25"/>
  <c r="A727" i="25"/>
  <c r="A726" i="25"/>
  <c r="A725" i="25"/>
  <c r="A724" i="25"/>
  <c r="A723" i="25"/>
  <c r="A722" i="25"/>
  <c r="A721" i="25"/>
  <c r="A720" i="25"/>
  <c r="A719" i="25"/>
  <c r="A718" i="25"/>
  <c r="A717" i="25"/>
  <c r="A716" i="25"/>
  <c r="A715" i="25"/>
  <c r="A714" i="25"/>
  <c r="A713" i="25"/>
  <c r="A712" i="25"/>
  <c r="A711" i="25"/>
  <c r="A710" i="25"/>
  <c r="A709" i="25"/>
  <c r="A708" i="25"/>
  <c r="A707" i="25"/>
  <c r="A706" i="25"/>
  <c r="A705" i="25"/>
  <c r="A704" i="25"/>
  <c r="A703" i="25"/>
  <c r="A702" i="25"/>
  <c r="A701" i="25"/>
  <c r="A700" i="25"/>
  <c r="A699" i="25"/>
  <c r="A698" i="25"/>
  <c r="A697" i="25"/>
  <c r="A696" i="25"/>
  <c r="A695" i="25"/>
  <c r="A694" i="25"/>
  <c r="A693" i="25"/>
  <c r="A692" i="25"/>
  <c r="A691" i="25"/>
  <c r="A690" i="25"/>
  <c r="A689" i="25"/>
  <c r="A688" i="25"/>
  <c r="A687" i="25"/>
  <c r="A686" i="25"/>
  <c r="A685" i="25"/>
  <c r="A684" i="25"/>
  <c r="A683" i="25"/>
  <c r="A682" i="25"/>
  <c r="A681" i="25"/>
  <c r="A680" i="25"/>
  <c r="A679" i="25"/>
  <c r="A678" i="25"/>
  <c r="A677" i="25"/>
  <c r="A676" i="25"/>
  <c r="A675" i="25"/>
  <c r="A674" i="25"/>
  <c r="A673" i="25"/>
  <c r="A672" i="25"/>
  <c r="A671" i="25"/>
  <c r="A670" i="25"/>
  <c r="A669" i="25"/>
  <c r="A668" i="25"/>
  <c r="A667" i="25"/>
  <c r="A666" i="25"/>
  <c r="A665" i="25"/>
  <c r="A664" i="25"/>
  <c r="A663" i="25"/>
  <c r="A662" i="25"/>
  <c r="A661" i="25"/>
  <c r="A660" i="25"/>
  <c r="A659" i="25"/>
  <c r="A658" i="25"/>
  <c r="A657" i="25"/>
  <c r="A656" i="25"/>
  <c r="A655" i="25"/>
  <c r="A654" i="25"/>
  <c r="A653" i="25"/>
  <c r="A652" i="25"/>
  <c r="A651" i="25"/>
  <c r="A650" i="25"/>
  <c r="A649" i="25"/>
  <c r="A648" i="25"/>
  <c r="A647" i="25"/>
  <c r="A646" i="25"/>
  <c r="A645" i="25"/>
  <c r="A644" i="25"/>
  <c r="A643" i="25"/>
  <c r="A642" i="25"/>
  <c r="A641" i="25"/>
  <c r="A640" i="25"/>
  <c r="A639" i="25"/>
  <c r="A638" i="25"/>
  <c r="A637" i="25"/>
  <c r="A636" i="25"/>
  <c r="A635" i="25"/>
  <c r="A634" i="25"/>
  <c r="A633" i="25"/>
  <c r="A632" i="25"/>
  <c r="A631" i="25"/>
  <c r="A630" i="25"/>
  <c r="A629" i="25"/>
  <c r="A628" i="25"/>
  <c r="A627" i="25"/>
  <c r="A626" i="25"/>
  <c r="A625" i="25"/>
  <c r="A624" i="25"/>
  <c r="A623" i="25"/>
  <c r="A622" i="25"/>
  <c r="A621" i="25"/>
  <c r="A620" i="25"/>
  <c r="A619" i="25"/>
  <c r="A618" i="25"/>
  <c r="A617" i="25"/>
  <c r="A616" i="25"/>
  <c r="A615" i="25"/>
  <c r="A614" i="25"/>
  <c r="A613" i="25"/>
  <c r="A612" i="25"/>
  <c r="A611" i="25"/>
  <c r="A610" i="25"/>
  <c r="A609" i="25"/>
  <c r="A608" i="25"/>
  <c r="A607" i="25"/>
  <c r="A606" i="25"/>
  <c r="A605" i="25"/>
  <c r="A604" i="25"/>
  <c r="A603" i="25"/>
  <c r="A602" i="25"/>
  <c r="A601" i="25"/>
  <c r="A600" i="25"/>
  <c r="A599" i="25"/>
  <c r="A598" i="25"/>
  <c r="A597" i="25"/>
  <c r="A596" i="25"/>
  <c r="A595" i="25"/>
  <c r="A594" i="25"/>
  <c r="A593" i="25"/>
  <c r="A592" i="25"/>
  <c r="A591" i="25"/>
  <c r="A590" i="25"/>
  <c r="A589" i="25"/>
  <c r="A588" i="25"/>
  <c r="A587" i="25"/>
  <c r="A586" i="25"/>
  <c r="A585" i="25"/>
  <c r="A584" i="25"/>
  <c r="A583" i="25"/>
  <c r="A582" i="25"/>
  <c r="A581" i="25"/>
  <c r="A580" i="25"/>
  <c r="A579" i="25"/>
  <c r="A578" i="25"/>
  <c r="A577" i="25"/>
  <c r="A576" i="25"/>
  <c r="A575" i="25"/>
  <c r="A574" i="25"/>
  <c r="A573" i="25"/>
  <c r="A572" i="25"/>
  <c r="A571" i="25"/>
  <c r="A570" i="25"/>
  <c r="A569" i="25"/>
  <c r="A568" i="25"/>
  <c r="A567" i="25"/>
  <c r="A566" i="25"/>
  <c r="A565" i="25"/>
  <c r="A564" i="25"/>
  <c r="A563" i="25"/>
  <c r="A562" i="25"/>
  <c r="A561" i="25"/>
  <c r="A560" i="25"/>
  <c r="A559" i="25"/>
  <c r="A558" i="25"/>
  <c r="A557" i="25"/>
  <c r="A556" i="25"/>
  <c r="A555" i="25"/>
  <c r="A554" i="25"/>
  <c r="A553" i="25"/>
  <c r="A552" i="25"/>
  <c r="A551" i="25"/>
  <c r="A550" i="25"/>
  <c r="A549" i="25"/>
  <c r="A548" i="25"/>
  <c r="A547" i="25"/>
  <c r="A546" i="25"/>
  <c r="A545" i="25"/>
  <c r="A544" i="25"/>
  <c r="A543" i="25"/>
  <c r="A542" i="25"/>
  <c r="A541" i="25"/>
  <c r="A540" i="25"/>
  <c r="A539" i="25"/>
  <c r="A538" i="25"/>
  <c r="A537" i="25"/>
  <c r="A536" i="25"/>
  <c r="A535" i="25"/>
  <c r="A534" i="25"/>
  <c r="A533" i="25"/>
  <c r="A532" i="25"/>
  <c r="A531" i="25"/>
  <c r="A530" i="25"/>
  <c r="A529" i="25"/>
  <c r="A528" i="25"/>
  <c r="A527" i="25"/>
  <c r="A526" i="25"/>
  <c r="A525" i="25"/>
  <c r="A524" i="25"/>
  <c r="A523" i="25"/>
  <c r="A522" i="25"/>
  <c r="A521" i="25"/>
  <c r="A520" i="25"/>
  <c r="A519" i="25"/>
  <c r="A518" i="25"/>
  <c r="A517" i="25"/>
  <c r="A516" i="25"/>
  <c r="A515" i="25"/>
  <c r="A514" i="25"/>
  <c r="A513" i="25"/>
  <c r="A512" i="25"/>
  <c r="A511" i="25"/>
  <c r="A510" i="25"/>
  <c r="A509" i="25"/>
  <c r="A508" i="25"/>
  <c r="A507" i="25"/>
  <c r="A506" i="25"/>
  <c r="A505" i="25"/>
  <c r="A504" i="25"/>
  <c r="A503" i="25"/>
  <c r="A502" i="25"/>
  <c r="A501" i="25"/>
  <c r="A500" i="25"/>
  <c r="A499" i="25"/>
  <c r="A498" i="25"/>
  <c r="A497" i="25"/>
  <c r="A496" i="25"/>
  <c r="A495" i="25"/>
  <c r="A494" i="25"/>
  <c r="A493" i="25"/>
  <c r="A492" i="25"/>
  <c r="A491" i="25"/>
  <c r="A490" i="25"/>
  <c r="A489" i="25"/>
  <c r="A488" i="25"/>
  <c r="A487" i="25"/>
  <c r="A486" i="25"/>
  <c r="A485" i="25"/>
  <c r="A484" i="25"/>
  <c r="A483" i="25"/>
  <c r="A482" i="25"/>
  <c r="A481" i="25"/>
  <c r="A480" i="25"/>
  <c r="A479" i="25"/>
  <c r="A478" i="25"/>
  <c r="A477" i="25"/>
  <c r="A476" i="25"/>
  <c r="A475" i="25"/>
  <c r="A474" i="25"/>
  <c r="A473" i="25"/>
  <c r="A472" i="25"/>
  <c r="A471" i="25"/>
  <c r="A470" i="25"/>
  <c r="A469" i="25"/>
  <c r="A468" i="25"/>
  <c r="A467" i="25"/>
  <c r="A466" i="25"/>
  <c r="A465" i="25"/>
  <c r="A464" i="25"/>
  <c r="A463" i="25"/>
  <c r="A462" i="25"/>
  <c r="A461" i="25"/>
  <c r="A460" i="25"/>
  <c r="A459" i="25"/>
  <c r="A458" i="25"/>
  <c r="A457" i="25"/>
  <c r="A456" i="25"/>
  <c r="A455" i="25"/>
  <c r="A454" i="25"/>
  <c r="A453" i="25"/>
  <c r="A452" i="25"/>
  <c r="A451" i="25"/>
  <c r="A450" i="25"/>
  <c r="A449" i="25"/>
  <c r="A448" i="25"/>
  <c r="A447" i="25"/>
  <c r="A446" i="25"/>
  <c r="A445" i="25"/>
  <c r="A444" i="25"/>
  <c r="A443" i="25"/>
  <c r="A442" i="25"/>
  <c r="A441" i="25"/>
  <c r="A440" i="25"/>
  <c r="A439" i="25"/>
  <c r="A438" i="25"/>
  <c r="A437" i="25"/>
  <c r="A436" i="25"/>
  <c r="A435" i="25"/>
  <c r="A434" i="25"/>
  <c r="A433" i="25"/>
  <c r="A432" i="25"/>
  <c r="A431" i="25"/>
  <c r="A430" i="25"/>
  <c r="A429" i="25"/>
  <c r="A428" i="25"/>
  <c r="A427" i="25"/>
  <c r="A426" i="25"/>
  <c r="A425" i="25"/>
  <c r="A424" i="25"/>
  <c r="A423" i="25"/>
  <c r="A422" i="25"/>
  <c r="A421" i="25"/>
  <c r="A420" i="25"/>
  <c r="A419" i="25"/>
  <c r="A418" i="25"/>
  <c r="A417" i="25"/>
  <c r="A416" i="25"/>
  <c r="A415" i="25"/>
  <c r="A414" i="25"/>
  <c r="A413" i="25"/>
  <c r="A412" i="25"/>
  <c r="A411" i="25"/>
  <c r="A410" i="25"/>
  <c r="A409" i="25"/>
  <c r="A408" i="25"/>
  <c r="A407" i="25"/>
  <c r="A406" i="25"/>
  <c r="A405" i="25"/>
  <c r="A404" i="25"/>
  <c r="A403" i="25"/>
  <c r="A402" i="25"/>
  <c r="A401" i="25"/>
  <c r="A400" i="25"/>
  <c r="A399" i="25"/>
  <c r="A398" i="25"/>
  <c r="A397" i="25"/>
  <c r="A396" i="25"/>
  <c r="A395" i="25"/>
  <c r="A394" i="25"/>
  <c r="A393" i="25"/>
  <c r="A392" i="25"/>
  <c r="A391" i="25"/>
  <c r="A390" i="25"/>
  <c r="A389" i="25"/>
  <c r="A388" i="25"/>
  <c r="A387" i="25"/>
  <c r="A386" i="25"/>
  <c r="A385" i="25"/>
  <c r="A384" i="25"/>
  <c r="A383" i="25"/>
  <c r="A382" i="25"/>
  <c r="A381" i="25"/>
  <c r="A380" i="25"/>
  <c r="A379" i="25"/>
  <c r="A378" i="25"/>
  <c r="A377" i="25"/>
  <c r="A376" i="25"/>
  <c r="A375" i="25"/>
  <c r="A374" i="25"/>
  <c r="A373" i="25"/>
  <c r="A372" i="25"/>
  <c r="A371" i="25"/>
  <c r="A370" i="25"/>
  <c r="A369" i="25"/>
  <c r="A368" i="25"/>
  <c r="A367" i="25"/>
  <c r="A366" i="25"/>
  <c r="A365" i="25"/>
  <c r="A364" i="25"/>
  <c r="A363" i="25"/>
  <c r="A362" i="25"/>
  <c r="A361" i="25"/>
  <c r="A360" i="25"/>
  <c r="A359" i="25"/>
  <c r="A358" i="25"/>
  <c r="A357" i="25"/>
  <c r="A356" i="25"/>
  <c r="A355" i="25"/>
  <c r="A354" i="25"/>
  <c r="A353" i="25"/>
  <c r="A352" i="25"/>
  <c r="A351" i="25"/>
  <c r="A350" i="25"/>
  <c r="A349" i="25"/>
  <c r="A348" i="25"/>
  <c r="A347" i="25"/>
  <c r="A346" i="25"/>
  <c r="A345" i="25"/>
  <c r="A344" i="25"/>
  <c r="A343" i="25"/>
  <c r="A342" i="25"/>
  <c r="A341" i="25"/>
  <c r="A340" i="25"/>
  <c r="A339" i="25"/>
  <c r="A338" i="25"/>
  <c r="A337" i="25"/>
  <c r="A336" i="25"/>
  <c r="A335" i="25"/>
  <c r="A334" i="25"/>
  <c r="A333" i="25"/>
  <c r="A332" i="25"/>
  <c r="A331" i="25"/>
  <c r="A330" i="25"/>
  <c r="A329" i="25"/>
  <c r="A328" i="25"/>
  <c r="A327" i="25"/>
  <c r="A326" i="25"/>
  <c r="A325" i="25"/>
  <c r="A324" i="25"/>
  <c r="A323" i="25"/>
  <c r="A322" i="25"/>
  <c r="A321" i="25"/>
  <c r="A320" i="25"/>
  <c r="A319" i="25"/>
  <c r="A318" i="25"/>
  <c r="A317" i="25"/>
  <c r="A316" i="25"/>
  <c r="A315" i="25"/>
  <c r="A314" i="25"/>
  <c r="A313" i="25"/>
  <c r="A312" i="25"/>
  <c r="A311" i="25"/>
  <c r="A310" i="25"/>
  <c r="A309" i="25"/>
  <c r="A308" i="25"/>
  <c r="A307" i="25"/>
  <c r="A306" i="25"/>
  <c r="A305" i="25"/>
  <c r="A304" i="25"/>
  <c r="A303" i="25"/>
  <c r="A302" i="25"/>
  <c r="A301" i="25"/>
  <c r="A300" i="25"/>
  <c r="A299" i="25"/>
  <c r="A298" i="25"/>
  <c r="A297" i="25"/>
  <c r="A296" i="25"/>
  <c r="A295" i="25"/>
  <c r="A294" i="25"/>
  <c r="A293" i="25"/>
  <c r="A292" i="25"/>
  <c r="A291" i="25"/>
  <c r="A290" i="25"/>
  <c r="A289" i="25"/>
  <c r="A288" i="25"/>
  <c r="A287" i="25"/>
  <c r="A286" i="25"/>
  <c r="A285" i="25"/>
  <c r="A284" i="25"/>
  <c r="A283" i="25"/>
  <c r="A282" i="25"/>
  <c r="A281" i="25"/>
  <c r="A280" i="25"/>
  <c r="A279" i="25"/>
  <c r="A278" i="25"/>
  <c r="A277" i="25"/>
  <c r="A276" i="25"/>
  <c r="A275" i="25"/>
  <c r="A274" i="25"/>
  <c r="A273" i="25"/>
  <c r="A272" i="25"/>
  <c r="A271" i="25"/>
  <c r="A270" i="25"/>
  <c r="A269" i="25"/>
  <c r="A268" i="25"/>
  <c r="A267" i="25"/>
  <c r="A266" i="25"/>
  <c r="A265" i="25"/>
  <c r="A264" i="25"/>
  <c r="A263" i="25"/>
  <c r="A262" i="25"/>
  <c r="A261" i="25"/>
  <c r="A260" i="25"/>
  <c r="A259" i="25"/>
  <c r="A258" i="25"/>
  <c r="A257" i="25"/>
  <c r="A256" i="25"/>
  <c r="A255" i="25"/>
  <c r="A254" i="25"/>
  <c r="A253" i="25"/>
  <c r="A252" i="25"/>
  <c r="A251" i="25"/>
  <c r="A250" i="25"/>
  <c r="A249" i="25"/>
  <c r="A248" i="25"/>
  <c r="A247" i="25"/>
  <c r="A246" i="25"/>
  <c r="A245" i="25"/>
  <c r="A244" i="25"/>
  <c r="A243" i="25"/>
  <c r="A242" i="25"/>
  <c r="A241" i="25"/>
  <c r="A240" i="25"/>
  <c r="A239" i="25"/>
  <c r="A238" i="25"/>
  <c r="A237" i="25"/>
  <c r="A236" i="25"/>
  <c r="A235" i="25"/>
  <c r="A234" i="25"/>
  <c r="A233" i="25"/>
  <c r="A232" i="25"/>
  <c r="A231" i="25"/>
  <c r="A230" i="25"/>
  <c r="A229" i="25"/>
  <c r="A228" i="25"/>
  <c r="A227" i="25"/>
  <c r="A226" i="25"/>
  <c r="A225" i="25"/>
  <c r="A224" i="25"/>
  <c r="A223" i="25"/>
  <c r="A222" i="25"/>
  <c r="A221" i="25"/>
  <c r="A220" i="25"/>
  <c r="A219" i="25"/>
  <c r="A218" i="25"/>
  <c r="A217" i="25"/>
  <c r="A216" i="25"/>
  <c r="A215" i="25"/>
  <c r="A214" i="25"/>
  <c r="A213" i="25"/>
  <c r="A212" i="25"/>
  <c r="A211" i="25"/>
  <c r="A210" i="25"/>
  <c r="A209" i="25"/>
  <c r="A208" i="25"/>
  <c r="A207" i="25"/>
  <c r="A206" i="25"/>
  <c r="A205" i="25"/>
  <c r="A204" i="25"/>
  <c r="A203" i="25"/>
  <c r="A202" i="25"/>
  <c r="A201" i="25"/>
  <c r="A200" i="25"/>
  <c r="A199" i="25"/>
  <c r="A198" i="25"/>
  <c r="A197" i="25"/>
  <c r="A196" i="25"/>
  <c r="A195" i="25"/>
  <c r="A194" i="25"/>
  <c r="A193" i="25"/>
  <c r="A192" i="25"/>
  <c r="A191" i="25"/>
  <c r="A190" i="25"/>
  <c r="A189" i="25"/>
  <c r="A188" i="25"/>
  <c r="A187" i="25"/>
  <c r="A186" i="25"/>
  <c r="A185" i="25"/>
  <c r="A184" i="25"/>
  <c r="A183" i="25"/>
  <c r="A182" i="25"/>
  <c r="A181" i="25"/>
  <c r="A180" i="25"/>
  <c r="A179" i="25"/>
  <c r="A178" i="25"/>
  <c r="A177" i="25"/>
  <c r="A176" i="25"/>
  <c r="A175" i="25"/>
  <c r="A174" i="25"/>
  <c r="A173" i="25"/>
  <c r="A172" i="25"/>
  <c r="A171" i="25"/>
  <c r="A170" i="25"/>
  <c r="A169" i="25"/>
  <c r="A168" i="25"/>
  <c r="A167" i="25"/>
  <c r="A166" i="25"/>
  <c r="A165" i="25"/>
  <c r="A164" i="25"/>
  <c r="A163" i="25"/>
  <c r="A162" i="25"/>
  <c r="A161" i="25"/>
  <c r="A160" i="25"/>
  <c r="A159" i="25"/>
  <c r="A158" i="25"/>
  <c r="A157" i="25"/>
  <c r="A156" i="25"/>
  <c r="A155" i="25"/>
  <c r="A154" i="25"/>
  <c r="A153" i="25"/>
  <c r="A152" i="25"/>
  <c r="A151" i="25"/>
  <c r="A150" i="25"/>
  <c r="A149" i="25"/>
  <c r="A148" i="25"/>
  <c r="A147" i="25"/>
  <c r="A146" i="25"/>
  <c r="A145" i="25"/>
  <c r="A144" i="25"/>
  <c r="A143" i="25"/>
  <c r="A142" i="25"/>
  <c r="A141" i="25"/>
  <c r="A140" i="25"/>
  <c r="A139" i="25"/>
  <c r="A138" i="25"/>
  <c r="A137" i="25"/>
  <c r="A136" i="25"/>
  <c r="A135" i="25"/>
  <c r="A134" i="25"/>
  <c r="A133" i="25"/>
  <c r="A132" i="25"/>
  <c r="A131" i="25"/>
  <c r="A130" i="25"/>
  <c r="A129" i="25"/>
  <c r="A128" i="25"/>
  <c r="A127" i="25"/>
  <c r="A126" i="25"/>
  <c r="A125" i="25"/>
  <c r="A124" i="25"/>
  <c r="A123" i="25"/>
  <c r="A122" i="25"/>
  <c r="A121" i="25"/>
  <c r="A120" i="25"/>
  <c r="A119" i="25"/>
  <c r="A118" i="25"/>
  <c r="A117" i="25"/>
  <c r="A116" i="25"/>
  <c r="A115" i="25"/>
  <c r="A114" i="25"/>
  <c r="A113" i="25"/>
  <c r="A112" i="25"/>
  <c r="A111" i="25"/>
  <c r="A110" i="25"/>
  <c r="A109" i="25"/>
  <c r="A108" i="25"/>
  <c r="A107" i="25"/>
  <c r="A106" i="25"/>
  <c r="A105" i="25"/>
  <c r="A104" i="25"/>
  <c r="A103" i="25"/>
  <c r="A102" i="25"/>
  <c r="A101" i="25"/>
  <c r="A100" i="25"/>
  <c r="A99" i="25"/>
  <c r="A98" i="25"/>
  <c r="A97" i="25"/>
  <c r="A96" i="25"/>
  <c r="A95" i="25"/>
  <c r="A94" i="25"/>
  <c r="A93" i="25"/>
  <c r="A92" i="25"/>
  <c r="A91" i="25"/>
  <c r="A90" i="25"/>
  <c r="A89" i="25"/>
  <c r="A88" i="25"/>
  <c r="A87" i="25"/>
  <c r="A86" i="25"/>
  <c r="A85" i="25"/>
  <c r="A84" i="25"/>
  <c r="A83" i="25"/>
  <c r="A82" i="25"/>
  <c r="A81" i="25"/>
  <c r="A80" i="25"/>
  <c r="A79" i="25"/>
  <c r="A78" i="25"/>
  <c r="A77" i="25"/>
  <c r="A76" i="25"/>
  <c r="A75" i="25"/>
  <c r="A74" i="25"/>
  <c r="A73" i="25"/>
  <c r="A72" i="25"/>
  <c r="A71" i="25"/>
  <c r="A70" i="25"/>
  <c r="A69" i="25"/>
  <c r="A68" i="25"/>
  <c r="A67" i="25"/>
  <c r="A66" i="25"/>
  <c r="A65" i="25"/>
  <c r="A64" i="25"/>
  <c r="A63" i="25"/>
  <c r="A62" i="25"/>
  <c r="A61" i="25"/>
  <c r="A60" i="25"/>
  <c r="A59" i="25"/>
  <c r="A58" i="25"/>
  <c r="A57" i="25"/>
  <c r="A56" i="25"/>
  <c r="A55" i="25"/>
  <c r="A54" i="25"/>
  <c r="A53" i="25"/>
  <c r="A52" i="25"/>
  <c r="A51" i="25"/>
  <c r="A50" i="25"/>
  <c r="A49" i="25"/>
  <c r="A48" i="25"/>
  <c r="A47" i="25"/>
  <c r="A46" i="25"/>
  <c r="A45" i="25"/>
  <c r="A44" i="25"/>
  <c r="A43" i="25"/>
  <c r="A42" i="25"/>
  <c r="A41" i="25"/>
  <c r="A40" i="25"/>
  <c r="A39" i="25"/>
  <c r="A38" i="25"/>
  <c r="A37" i="25"/>
  <c r="A36" i="25"/>
  <c r="A35" i="25"/>
  <c r="A34" i="25"/>
  <c r="A33" i="25"/>
  <c r="A32" i="25"/>
  <c r="A31" i="25"/>
  <c r="A30" i="25"/>
  <c r="A29" i="25"/>
  <c r="A28" i="25"/>
  <c r="A27" i="25"/>
  <c r="A26" i="25"/>
  <c r="A25" i="25"/>
  <c r="A24" i="25"/>
  <c r="A23" i="25"/>
  <c r="A22" i="25"/>
  <c r="A21" i="25"/>
  <c r="A20" i="25"/>
  <c r="A19" i="25"/>
  <c r="A18" i="25"/>
  <c r="A17" i="25"/>
  <c r="A16" i="25"/>
  <c r="A15" i="25"/>
  <c r="A14" i="25"/>
  <c r="A13" i="25"/>
  <c r="A12" i="25"/>
  <c r="A11" i="25"/>
  <c r="A10" i="25"/>
  <c r="A9" i="25"/>
  <c r="A8" i="25"/>
  <c r="A7" i="25"/>
  <c r="A6" i="25"/>
  <c r="A5" i="25"/>
  <c r="A4" i="25"/>
  <c r="A3" i="25"/>
  <c r="A2" i="25"/>
  <c r="A26" i="21"/>
  <c r="C26" i="21" s="1"/>
  <c r="G26" i="21" s="1"/>
  <c r="A27" i="21"/>
  <c r="C27" i="21" s="1"/>
  <c r="A28" i="21"/>
  <c r="C28" i="21" s="1"/>
  <c r="G28" i="21" s="1"/>
  <c r="A29" i="21"/>
  <c r="C29" i="21" s="1"/>
  <c r="A30" i="21"/>
  <c r="C30" i="21" s="1"/>
  <c r="G30" i="21" s="1"/>
  <c r="A31" i="21"/>
  <c r="C31" i="21" s="1"/>
  <c r="G31" i="21" s="1"/>
  <c r="A32" i="21"/>
  <c r="C32" i="21" s="1"/>
  <c r="G32" i="21" s="1"/>
  <c r="A33" i="21"/>
  <c r="C33" i="21" s="1"/>
  <c r="A36" i="21"/>
  <c r="C36" i="21" s="1"/>
  <c r="A37" i="21"/>
  <c r="C37" i="21" s="1"/>
  <c r="F73" i="21"/>
  <c r="I74" i="21"/>
  <c r="F51" i="21"/>
  <c r="I53" i="21"/>
  <c r="I54" i="21"/>
  <c r="I55" i="21"/>
  <c r="I56" i="21"/>
  <c r="I52" i="21"/>
  <c r="A53" i="21"/>
  <c r="A54" i="21"/>
  <c r="A55" i="21"/>
  <c r="A56" i="21"/>
  <c r="A52" i="21"/>
  <c r="A19" i="21"/>
  <c r="C19" i="21" s="1"/>
  <c r="F19" i="21" s="1"/>
  <c r="A14" i="21"/>
  <c r="C14" i="21" s="1"/>
  <c r="F14" i="21" s="1"/>
  <c r="A9" i="21"/>
  <c r="C9" i="21" s="1"/>
  <c r="F9" i="21" s="1"/>
  <c r="C1" i="15"/>
  <c r="D1" i="3"/>
  <c r="B290" i="2"/>
  <c r="B291" i="2"/>
  <c r="B292" i="2"/>
  <c r="B293" i="2"/>
  <c r="B289" i="2"/>
  <c r="B274" i="2"/>
  <c r="B275" i="2"/>
  <c r="B276" i="2"/>
  <c r="B277" i="2"/>
  <c r="B278" i="2"/>
  <c r="B279" i="2"/>
  <c r="B273" i="2"/>
  <c r="A274" i="2"/>
  <c r="A275" i="2"/>
  <c r="D275" i="2" s="1"/>
  <c r="A276" i="2"/>
  <c r="D276" i="2" s="1"/>
  <c r="A277" i="2"/>
  <c r="D277" i="2" s="1"/>
  <c r="A278" i="2"/>
  <c r="D278" i="2" s="1"/>
  <c r="A279" i="2"/>
  <c r="D279" i="2" s="1"/>
  <c r="A290" i="2"/>
  <c r="A291" i="2"/>
  <c r="D291" i="2" s="1"/>
  <c r="A292" i="2"/>
  <c r="D292" i="2" s="1"/>
  <c r="A293" i="2"/>
  <c r="D293" i="2" s="1"/>
  <c r="A289" i="2"/>
  <c r="D289" i="2" s="1"/>
  <c r="A273" i="2"/>
  <c r="D273" i="2" s="1"/>
  <c r="B248" i="2"/>
  <c r="B249" i="2"/>
  <c r="B250" i="2"/>
  <c r="B251" i="2"/>
  <c r="B252" i="2"/>
  <c r="B253" i="2"/>
  <c r="B254" i="2"/>
  <c r="B255" i="2"/>
  <c r="B256" i="2"/>
  <c r="B246" i="2"/>
  <c r="A247" i="2"/>
  <c r="A248" i="2"/>
  <c r="D248" i="2" s="1"/>
  <c r="A249" i="2"/>
  <c r="D249" i="2" s="1"/>
  <c r="A250" i="2"/>
  <c r="D250" i="2" s="1"/>
  <c r="A251" i="2"/>
  <c r="D251" i="2" s="1"/>
  <c r="A252" i="2"/>
  <c r="D252" i="2" s="1"/>
  <c r="A253" i="2"/>
  <c r="D253" i="2" s="1"/>
  <c r="A254" i="2"/>
  <c r="D254" i="2" s="1"/>
  <c r="A255" i="2"/>
  <c r="D255" i="2" s="1"/>
  <c r="A256" i="2"/>
  <c r="D256" i="2" s="1"/>
  <c r="A246" i="2"/>
  <c r="D246" i="2" s="1"/>
  <c r="B207" i="2"/>
  <c r="B208" i="2"/>
  <c r="B209" i="2"/>
  <c r="B210" i="2"/>
  <c r="B211" i="2"/>
  <c r="B213" i="2"/>
  <c r="B214" i="2"/>
  <c r="B215" i="2"/>
  <c r="B216" i="2"/>
  <c r="B217" i="2"/>
  <c r="B205" i="2"/>
  <c r="A207" i="2"/>
  <c r="D207" i="2" s="1"/>
  <c r="A208" i="2"/>
  <c r="D208" i="2" s="1"/>
  <c r="A209" i="2"/>
  <c r="D209" i="2" s="1"/>
  <c r="A210" i="2"/>
  <c r="D210" i="2" s="1"/>
  <c r="A211" i="2"/>
  <c r="D211" i="2" s="1"/>
  <c r="A213" i="2"/>
  <c r="D213" i="2" s="1"/>
  <c r="A214" i="2"/>
  <c r="D214" i="2" s="1"/>
  <c r="A215" i="2"/>
  <c r="D215" i="2" s="1"/>
  <c r="A216" i="2"/>
  <c r="D216" i="2" s="1"/>
  <c r="A217" i="2"/>
  <c r="D217" i="2" s="1"/>
  <c r="A205" i="2"/>
  <c r="D205" i="2" s="1"/>
  <c r="B237" i="2"/>
  <c r="B181" i="2"/>
  <c r="B183" i="2"/>
  <c r="B184" i="2"/>
  <c r="B185" i="2"/>
  <c r="B186" i="2"/>
  <c r="B187" i="2"/>
  <c r="A183" i="2"/>
  <c r="D183" i="2" s="1"/>
  <c r="A184" i="2"/>
  <c r="D184" i="2" s="1"/>
  <c r="A185" i="2"/>
  <c r="D185" i="2" s="1"/>
  <c r="A186" i="2"/>
  <c r="D186" i="2" s="1"/>
  <c r="A187" i="2"/>
  <c r="D187" i="2" s="1"/>
  <c r="A181" i="2"/>
  <c r="D181" i="2" s="1"/>
  <c r="B167" i="2"/>
  <c r="B168" i="2"/>
  <c r="B169" i="2"/>
  <c r="B170" i="2"/>
  <c r="B171" i="2"/>
  <c r="B166" i="2"/>
  <c r="A167" i="2"/>
  <c r="A168" i="2"/>
  <c r="D168" i="2" s="1"/>
  <c r="A169" i="2"/>
  <c r="D169" i="2" s="1"/>
  <c r="A170" i="2"/>
  <c r="D170" i="2" s="1"/>
  <c r="A171" i="2"/>
  <c r="D171" i="2" s="1"/>
  <c r="A166" i="2"/>
  <c r="D166" i="2" s="1"/>
  <c r="B144" i="2"/>
  <c r="A144" i="2"/>
  <c r="D144" i="2" s="1"/>
  <c r="B136" i="2"/>
  <c r="A136" i="2"/>
  <c r="D136" i="2" s="1"/>
  <c r="B122" i="2"/>
  <c r="B123" i="2"/>
  <c r="B124" i="2"/>
  <c r="B125" i="2"/>
  <c r="B126" i="2"/>
  <c r="B120" i="2"/>
  <c r="A122" i="2"/>
  <c r="D122" i="2" s="1"/>
  <c r="A123" i="2"/>
  <c r="D123" i="2" s="1"/>
  <c r="A124" i="2"/>
  <c r="D124" i="2" s="1"/>
  <c r="A125" i="2"/>
  <c r="D125" i="2" s="1"/>
  <c r="A126" i="2"/>
  <c r="D126" i="2" s="1"/>
  <c r="A120" i="2"/>
  <c r="D120" i="2" s="1"/>
  <c r="B98" i="2"/>
  <c r="B99" i="2"/>
  <c r="B100" i="2"/>
  <c r="B101" i="2"/>
  <c r="B102" i="2"/>
  <c r="B103" i="2"/>
  <c r="B104" i="2"/>
  <c r="B96" i="2"/>
  <c r="A98" i="2"/>
  <c r="D98" i="2" s="1"/>
  <c r="A99" i="2"/>
  <c r="D99" i="2" s="1"/>
  <c r="A100" i="2"/>
  <c r="D100" i="2" s="1"/>
  <c r="A101" i="2"/>
  <c r="D101" i="2" s="1"/>
  <c r="A102" i="2"/>
  <c r="D102" i="2" s="1"/>
  <c r="A103" i="2"/>
  <c r="D103" i="2" s="1"/>
  <c r="A104" i="2"/>
  <c r="D104" i="2" s="1"/>
  <c r="A96" i="2"/>
  <c r="D96" i="2" s="1"/>
  <c r="B77" i="2"/>
  <c r="B78" i="2"/>
  <c r="B79" i="2"/>
  <c r="B84" i="2"/>
  <c r="B76" i="2"/>
  <c r="A77" i="2"/>
  <c r="A78" i="2"/>
  <c r="D78" i="2" s="1"/>
  <c r="A79" i="2"/>
  <c r="D79" i="2" s="1"/>
  <c r="A84" i="2"/>
  <c r="D84" i="2" s="1"/>
  <c r="A76" i="2"/>
  <c r="D76" i="2" s="1"/>
  <c r="B54" i="2"/>
  <c r="B61" i="2"/>
  <c r="B55" i="2"/>
  <c r="B56" i="2"/>
  <c r="B57" i="2"/>
  <c r="B58" i="2"/>
  <c r="B59" i="2"/>
  <c r="B60" i="2"/>
  <c r="B62" i="2"/>
  <c r="B63" i="2"/>
  <c r="B64" i="2"/>
  <c r="B65" i="2"/>
  <c r="B53" i="2"/>
  <c r="A54" i="2"/>
  <c r="A61" i="2"/>
  <c r="D61" i="2" s="1"/>
  <c r="A55" i="2"/>
  <c r="D55" i="2" s="1"/>
  <c r="A56" i="2"/>
  <c r="D56" i="2" s="1"/>
  <c r="A57" i="2"/>
  <c r="D57" i="2" s="1"/>
  <c r="A58" i="2"/>
  <c r="D58" i="2" s="1"/>
  <c r="A59" i="2"/>
  <c r="D59" i="2" s="1"/>
  <c r="A60" i="2"/>
  <c r="A62" i="2"/>
  <c r="D62" i="2" s="1"/>
  <c r="A63" i="2"/>
  <c r="D63" i="2" s="1"/>
  <c r="A64" i="2"/>
  <c r="D64" i="2" s="1"/>
  <c r="A65" i="2"/>
  <c r="A53" i="2"/>
  <c r="D53" i="2" s="1"/>
  <c r="B22" i="2"/>
  <c r="B21" i="2"/>
  <c r="B20" i="2"/>
  <c r="B19" i="2"/>
  <c r="A22" i="2"/>
  <c r="D22" i="2" s="1"/>
  <c r="A21" i="2"/>
  <c r="E21" i="2" s="1"/>
  <c r="A20" i="2"/>
  <c r="E20" i="2" s="1"/>
  <c r="A19" i="2"/>
  <c r="B23" i="2"/>
  <c r="B33" i="2"/>
  <c r="B34" i="2"/>
  <c r="B35" i="2"/>
  <c r="B36" i="2"/>
  <c r="B14" i="2"/>
  <c r="B15" i="2"/>
  <c r="B16" i="2"/>
  <c r="B17" i="2"/>
  <c r="B18" i="2"/>
  <c r="B13" i="2"/>
  <c r="A14" i="2"/>
  <c r="A15" i="2"/>
  <c r="D15" i="2" s="1"/>
  <c r="A16" i="2"/>
  <c r="D16" i="2" s="1"/>
  <c r="A17" i="2"/>
  <c r="A18" i="2"/>
  <c r="A23" i="2"/>
  <c r="A27" i="2"/>
  <c r="A28" i="2"/>
  <c r="A30" i="2"/>
  <c r="A31" i="2"/>
  <c r="A32" i="2"/>
  <c r="A33" i="2"/>
  <c r="D33" i="2" s="1"/>
  <c r="A34" i="2"/>
  <c r="A35" i="2"/>
  <c r="D35" i="2" s="1"/>
  <c r="A36" i="2"/>
  <c r="A13" i="2"/>
  <c r="D13" i="2" s="1"/>
  <c r="A28" i="3"/>
  <c r="H28" i="3" s="1"/>
  <c r="I28" i="3" s="1"/>
  <c r="A29" i="3"/>
  <c r="H29" i="3" s="1"/>
  <c r="C86" i="15"/>
  <c r="B7" i="3"/>
  <c r="B8" i="3"/>
  <c r="B9" i="3"/>
  <c r="B10" i="3"/>
  <c r="B11" i="3"/>
  <c r="B12" i="3"/>
  <c r="B13" i="3"/>
  <c r="B18" i="3"/>
  <c r="B19" i="3"/>
  <c r="B16" i="3"/>
  <c r="B17" i="3"/>
  <c r="B15" i="3"/>
  <c r="B20" i="3"/>
  <c r="B21" i="3"/>
  <c r="B22" i="3"/>
  <c r="B23" i="3"/>
  <c r="B24" i="3"/>
  <c r="B25" i="3"/>
  <c r="B26" i="3"/>
  <c r="B27" i="3"/>
  <c r="B6" i="3"/>
  <c r="A7" i="3"/>
  <c r="H7" i="3" s="1"/>
  <c r="A8" i="3"/>
  <c r="H8" i="3" s="1"/>
  <c r="A9" i="3"/>
  <c r="G9" i="3" s="1"/>
  <c r="A10" i="3"/>
  <c r="G10" i="3" s="1"/>
  <c r="A11" i="3"/>
  <c r="A12" i="3"/>
  <c r="G12" i="3" s="1"/>
  <c r="A13" i="3"/>
  <c r="G13" i="3" s="1"/>
  <c r="A18" i="3"/>
  <c r="H18" i="3" s="1"/>
  <c r="A19" i="3"/>
  <c r="H19" i="3" s="1"/>
  <c r="A16" i="3"/>
  <c r="G16" i="3" s="1"/>
  <c r="A17" i="3"/>
  <c r="A15" i="3"/>
  <c r="H15" i="3" s="1"/>
  <c r="A20" i="3"/>
  <c r="G20" i="3" s="1"/>
  <c r="A21" i="3"/>
  <c r="H21" i="3" s="1"/>
  <c r="A22" i="3"/>
  <c r="H22" i="3" s="1"/>
  <c r="A23" i="3"/>
  <c r="H23" i="3" s="1"/>
  <c r="A24" i="3"/>
  <c r="A25" i="3"/>
  <c r="H25" i="3" s="1"/>
  <c r="A26" i="3"/>
  <c r="G26" i="3" s="1"/>
  <c r="A27" i="3"/>
  <c r="H27" i="3" s="1"/>
  <c r="A6" i="3"/>
  <c r="B13" i="15"/>
  <c r="F13" i="15"/>
  <c r="H13" i="15"/>
  <c r="G13" i="15"/>
  <c r="F9" i="16"/>
  <c r="C12" i="16"/>
  <c r="J45" i="16"/>
  <c r="J33" i="16"/>
  <c r="J14" i="16"/>
  <c r="J25" i="16"/>
  <c r="J16" i="16"/>
  <c r="J17" i="16"/>
  <c r="J46" i="16"/>
  <c r="J55" i="16"/>
  <c r="J40" i="16"/>
  <c r="J35" i="16"/>
  <c r="J42" i="16"/>
  <c r="J27" i="16"/>
  <c r="J13" i="16"/>
  <c r="J24" i="16"/>
  <c r="J21" i="16"/>
  <c r="J39" i="16"/>
  <c r="J22" i="16"/>
  <c r="J15" i="16"/>
  <c r="J65" i="16"/>
  <c r="J23" i="16"/>
  <c r="J52" i="16"/>
  <c r="J66" i="16"/>
  <c r="J30" i="16"/>
  <c r="J63" i="16"/>
  <c r="J19" i="16"/>
  <c r="J43" i="16"/>
  <c r="J51" i="16"/>
  <c r="J32" i="16"/>
  <c r="J31" i="16"/>
  <c r="J26" i="16"/>
  <c r="J49" i="16"/>
  <c r="J29" i="16"/>
  <c r="J18" i="16"/>
  <c r="J36" i="16"/>
  <c r="J34" i="16"/>
  <c r="J68" i="16"/>
  <c r="J41" i="16"/>
  <c r="J47" i="16"/>
  <c r="J50" i="16"/>
  <c r="J54" i="16"/>
  <c r="J62" i="16"/>
  <c r="J53" i="16"/>
  <c r="J60" i="16"/>
  <c r="J44" i="16"/>
  <c r="J57" i="16"/>
  <c r="J64" i="16"/>
  <c r="J61" i="16"/>
  <c r="J48" i="16"/>
  <c r="J38" i="16"/>
  <c r="J28" i="16"/>
  <c r="J59" i="16"/>
  <c r="J56" i="16"/>
  <c r="J37" i="16"/>
  <c r="J67" i="16"/>
  <c r="J58" i="16"/>
  <c r="J20" i="16"/>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2" i="4"/>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F25" i="15"/>
  <c r="F24" i="15"/>
  <c r="F23" i="15"/>
  <c r="F22" i="15"/>
  <c r="F21" i="15"/>
  <c r="F20" i="15"/>
  <c r="F19" i="15"/>
  <c r="F18" i="15"/>
  <c r="F17" i="15"/>
  <c r="F16" i="15"/>
  <c r="F15" i="15"/>
  <c r="F14" i="15"/>
  <c r="F69" i="15"/>
  <c r="I53" i="16"/>
  <c r="I27" i="16"/>
  <c r="I23" i="16"/>
  <c r="I18" i="16"/>
  <c r="I20" i="16"/>
  <c r="H29" i="16"/>
  <c r="I42" i="16"/>
  <c r="I13" i="16"/>
  <c r="H58" i="16"/>
  <c r="I44" i="16"/>
  <c r="H31" i="16"/>
  <c r="H54" i="16"/>
  <c r="H52" i="16"/>
  <c r="H23" i="16"/>
  <c r="I47" i="16"/>
  <c r="H42" i="16"/>
  <c r="H44" i="16"/>
  <c r="H15" i="16"/>
  <c r="H17" i="16"/>
  <c r="I24" i="16"/>
  <c r="H51" i="16"/>
  <c r="H57" i="16"/>
  <c r="H59" i="16"/>
  <c r="H35" i="16"/>
  <c r="I32" i="16"/>
  <c r="I30" i="16"/>
  <c r="I65" i="16"/>
  <c r="H49" i="16"/>
  <c r="I48" i="16"/>
  <c r="I14" i="16"/>
  <c r="I54" i="16"/>
  <c r="H46" i="16"/>
  <c r="H13" i="16"/>
  <c r="I40" i="16"/>
  <c r="H33" i="16"/>
  <c r="I15" i="16"/>
  <c r="H45" i="16"/>
  <c r="I41" i="16"/>
  <c r="H21" i="16"/>
  <c r="I39" i="16"/>
  <c r="H36" i="16"/>
  <c r="H32" i="16"/>
  <c r="I56" i="16"/>
  <c r="I46" i="16"/>
  <c r="H43" i="16"/>
  <c r="I57" i="16"/>
  <c r="H25" i="16"/>
  <c r="H22" i="16"/>
  <c r="I64" i="16"/>
  <c r="H20" i="16"/>
  <c r="H67" i="16"/>
  <c r="I59" i="16"/>
  <c r="H47" i="16"/>
  <c r="H53" i="16"/>
  <c r="I29" i="16"/>
  <c r="H14" i="16"/>
  <c r="I21" i="16"/>
  <c r="I17" i="16"/>
  <c r="I67" i="16"/>
  <c r="H65" i="16"/>
  <c r="I45" i="16"/>
  <c r="I51" i="16"/>
  <c r="H19" i="16"/>
  <c r="H37" i="16"/>
  <c r="H63" i="16"/>
  <c r="I55" i="16"/>
  <c r="H68" i="16"/>
  <c r="H27" i="16"/>
  <c r="H55" i="16"/>
  <c r="I60" i="16"/>
  <c r="H38" i="16"/>
  <c r="H56" i="16"/>
  <c r="H66" i="16"/>
  <c r="H30" i="16"/>
  <c r="I68" i="16"/>
  <c r="I66" i="16"/>
  <c r="I19" i="16"/>
  <c r="I36" i="16"/>
  <c r="H62" i="16"/>
  <c r="H18" i="16"/>
  <c r="I37" i="16"/>
  <c r="H48" i="16"/>
  <c r="I16" i="16"/>
  <c r="I63" i="16"/>
  <c r="H39" i="16"/>
  <c r="H26" i="16"/>
  <c r="H40" i="16"/>
  <c r="I22" i="16"/>
  <c r="H28" i="16"/>
  <c r="I31" i="16"/>
  <c r="I34" i="16"/>
  <c r="I25" i="16"/>
  <c r="H60" i="16"/>
  <c r="H34" i="16"/>
  <c r="I61" i="16"/>
  <c r="I35" i="16"/>
  <c r="H61" i="16"/>
  <c r="I33" i="16"/>
  <c r="I52" i="16"/>
  <c r="I26" i="16"/>
  <c r="I38" i="16"/>
  <c r="H41" i="16"/>
  <c r="H16" i="16"/>
  <c r="I62" i="16"/>
  <c r="H64" i="16"/>
  <c r="I43" i="16"/>
  <c r="I58" i="16"/>
  <c r="H24" i="16"/>
  <c r="I28" i="16"/>
  <c r="I49" i="16"/>
  <c r="I50" i="16"/>
  <c r="F54" i="21"/>
  <c r="G14" i="3" l="1"/>
  <c r="H69" i="21"/>
  <c r="G69" i="21"/>
  <c r="H61" i="21"/>
  <c r="G61" i="21"/>
  <c r="G90" i="21"/>
  <c r="H90" i="21"/>
  <c r="F90" i="21"/>
  <c r="G82" i="21"/>
  <c r="H82" i="21"/>
  <c r="F82" i="21"/>
  <c r="G68" i="21"/>
  <c r="H68" i="21"/>
  <c r="G60" i="21"/>
  <c r="H60" i="21"/>
  <c r="H89" i="21"/>
  <c r="F89" i="21"/>
  <c r="G89" i="21"/>
  <c r="H81" i="21"/>
  <c r="F81" i="21"/>
  <c r="G81" i="21"/>
  <c r="H52" i="21"/>
  <c r="G52" i="21"/>
  <c r="F52" i="21"/>
  <c r="G67" i="21"/>
  <c r="H67" i="21"/>
  <c r="F59" i="21"/>
  <c r="G59" i="21"/>
  <c r="H59" i="21"/>
  <c r="H88" i="21"/>
  <c r="F88" i="21"/>
  <c r="G88" i="21"/>
  <c r="F80" i="21"/>
  <c r="G80" i="21"/>
  <c r="H80" i="21"/>
  <c r="G66" i="21"/>
  <c r="H66" i="21"/>
  <c r="G58" i="21"/>
  <c r="H58" i="21"/>
  <c r="H87" i="21"/>
  <c r="F87" i="21"/>
  <c r="G87" i="21"/>
  <c r="F79" i="21"/>
  <c r="H79" i="21"/>
  <c r="G79" i="21"/>
  <c r="H65" i="21"/>
  <c r="G65" i="21"/>
  <c r="H57" i="21"/>
  <c r="G57" i="21"/>
  <c r="H86" i="21"/>
  <c r="F86" i="21"/>
  <c r="G86" i="21"/>
  <c r="H78" i="21"/>
  <c r="F78" i="21"/>
  <c r="G78" i="21"/>
  <c r="H74" i="21"/>
  <c r="G74" i="21"/>
  <c r="G56" i="21"/>
  <c r="H56" i="21"/>
  <c r="H54" i="21"/>
  <c r="G54" i="21"/>
  <c r="G64" i="21"/>
  <c r="H64" i="21"/>
  <c r="G85" i="21"/>
  <c r="H85" i="21"/>
  <c r="F85" i="21"/>
  <c r="G77" i="21"/>
  <c r="H77" i="21"/>
  <c r="F77" i="21"/>
  <c r="F55" i="21"/>
  <c r="G55" i="21"/>
  <c r="H55" i="21"/>
  <c r="F53" i="21"/>
  <c r="H53" i="21"/>
  <c r="G53" i="21"/>
  <c r="H63" i="21"/>
  <c r="G63" i="21"/>
  <c r="F84" i="21"/>
  <c r="H84" i="21"/>
  <c r="G84" i="21"/>
  <c r="G76" i="21"/>
  <c r="F76" i="21"/>
  <c r="H76" i="21"/>
  <c r="H62" i="21"/>
  <c r="G62" i="21"/>
  <c r="G91" i="21"/>
  <c r="H91" i="21"/>
  <c r="F91" i="21"/>
  <c r="G83" i="21"/>
  <c r="F83" i="21"/>
  <c r="H83" i="21"/>
  <c r="G75" i="21"/>
  <c r="H75" i="21"/>
  <c r="F75" i="21"/>
  <c r="D56" i="21"/>
  <c r="E56" i="21"/>
  <c r="C56" i="21"/>
  <c r="C60" i="21"/>
  <c r="D60" i="21"/>
  <c r="E60" i="21"/>
  <c r="D81" i="21"/>
  <c r="E81" i="21"/>
  <c r="C81" i="21"/>
  <c r="D55" i="21"/>
  <c r="E55" i="21"/>
  <c r="C55" i="21"/>
  <c r="C59" i="21"/>
  <c r="D59" i="21"/>
  <c r="E59" i="21"/>
  <c r="D82" i="21"/>
  <c r="E82" i="21"/>
  <c r="C82" i="21"/>
  <c r="C53" i="21"/>
  <c r="D53" i="21"/>
  <c r="E53" i="21"/>
  <c r="D68" i="21"/>
  <c r="E68" i="21"/>
  <c r="C68" i="21"/>
  <c r="C85" i="21"/>
  <c r="D85" i="21"/>
  <c r="E85" i="21"/>
  <c r="D67" i="21"/>
  <c r="E67" i="21"/>
  <c r="C67" i="21"/>
  <c r="D74" i="21"/>
  <c r="E74" i="21"/>
  <c r="C74" i="21"/>
  <c r="C86" i="21"/>
  <c r="D86" i="21"/>
  <c r="E86" i="21"/>
  <c r="D80" i="21"/>
  <c r="E80" i="21"/>
  <c r="C80" i="21"/>
  <c r="D54" i="21"/>
  <c r="C54" i="21"/>
  <c r="E54" i="21"/>
  <c r="C58" i="21"/>
  <c r="E58" i="21"/>
  <c r="D58" i="21"/>
  <c r="E83" i="21"/>
  <c r="C83" i="21"/>
  <c r="D83" i="21"/>
  <c r="D66" i="21"/>
  <c r="C66" i="21"/>
  <c r="E66" i="21"/>
  <c r="E75" i="21"/>
  <c r="D75" i="21"/>
  <c r="C75" i="21"/>
  <c r="E87" i="21"/>
  <c r="D87" i="21"/>
  <c r="C87" i="21"/>
  <c r="C65" i="21"/>
  <c r="D65" i="21"/>
  <c r="E65" i="21"/>
  <c r="E76" i="21"/>
  <c r="D76" i="21"/>
  <c r="C76" i="21"/>
  <c r="E88" i="21"/>
  <c r="D88" i="21"/>
  <c r="C88" i="21"/>
  <c r="E64" i="21"/>
  <c r="C64" i="21"/>
  <c r="D64" i="21"/>
  <c r="E77" i="21"/>
  <c r="C77" i="21"/>
  <c r="D77" i="21"/>
  <c r="E89" i="21"/>
  <c r="C89" i="21"/>
  <c r="D89" i="21"/>
  <c r="E63" i="21"/>
  <c r="C63" i="21"/>
  <c r="D63" i="21"/>
  <c r="C78" i="21"/>
  <c r="D78" i="21"/>
  <c r="E78" i="21"/>
  <c r="C90" i="21"/>
  <c r="D90" i="21"/>
  <c r="E90" i="21"/>
  <c r="C52" i="21"/>
  <c r="D52" i="21"/>
  <c r="E52" i="21"/>
  <c r="D61" i="21"/>
  <c r="E61" i="21"/>
  <c r="C61" i="21"/>
  <c r="E69" i="21"/>
  <c r="C69" i="21"/>
  <c r="D69" i="21"/>
  <c r="E57" i="21"/>
  <c r="C57" i="21"/>
  <c r="D57" i="21"/>
  <c r="C84" i="21"/>
  <c r="E84" i="21"/>
  <c r="D84" i="21"/>
  <c r="E62" i="21"/>
  <c r="D62" i="21"/>
  <c r="C62" i="21"/>
  <c r="C79" i="21"/>
  <c r="D79" i="21"/>
  <c r="E79" i="21"/>
  <c r="C91" i="21"/>
  <c r="D91" i="21"/>
  <c r="E91" i="21"/>
  <c r="E4" i="21"/>
  <c r="I29" i="3"/>
  <c r="J29" i="3"/>
  <c r="J25" i="3"/>
  <c r="I25" i="3"/>
  <c r="I7" i="3"/>
  <c r="J7" i="3"/>
  <c r="J28" i="3"/>
  <c r="J15" i="3"/>
  <c r="I15" i="3"/>
  <c r="I19" i="3"/>
  <c r="J19" i="3"/>
  <c r="J27" i="3"/>
  <c r="I27" i="3"/>
  <c r="J18" i="3"/>
  <c r="I18" i="3"/>
  <c r="J23" i="3"/>
  <c r="I23" i="3"/>
  <c r="I22" i="3"/>
  <c r="J22" i="3"/>
  <c r="J21" i="3"/>
  <c r="I21" i="3"/>
  <c r="I8" i="3"/>
  <c r="J8" i="3"/>
  <c r="J14" i="3"/>
  <c r="I14" i="3"/>
  <c r="E37" i="21"/>
  <c r="G37" i="21"/>
  <c r="D29" i="21"/>
  <c r="G29" i="21"/>
  <c r="E33" i="21"/>
  <c r="G33" i="21"/>
  <c r="D27" i="21"/>
  <c r="G27" i="21"/>
  <c r="F36" i="21"/>
  <c r="G36" i="21"/>
  <c r="D41" i="21"/>
  <c r="G41" i="21"/>
  <c r="F64" i="21"/>
  <c r="F74" i="21"/>
  <c r="H13" i="3"/>
  <c r="F31" i="21"/>
  <c r="D31" i="21"/>
  <c r="H20" i="3"/>
  <c r="G23" i="3"/>
  <c r="E123" i="2"/>
  <c r="F123" i="2" s="1"/>
  <c r="E16" i="2"/>
  <c r="F16" i="2" s="1"/>
  <c r="E185" i="2"/>
  <c r="F185" i="2" s="1"/>
  <c r="D20" i="2"/>
  <c r="E55" i="2"/>
  <c r="F55" i="2" s="1"/>
  <c r="E61" i="2"/>
  <c r="F61" i="2" s="1"/>
  <c r="E64" i="2"/>
  <c r="F64" i="2" s="1"/>
  <c r="E63" i="2"/>
  <c r="F63" i="2" s="1"/>
  <c r="E62" i="2"/>
  <c r="F62" i="2" s="1"/>
  <c r="E59" i="2"/>
  <c r="F59" i="2" s="1"/>
  <c r="F62" i="21"/>
  <c r="F69" i="21"/>
  <c r="F63" i="21"/>
  <c r="F60" i="21"/>
  <c r="E209" i="2"/>
  <c r="F209" i="2" s="1"/>
  <c r="E187" i="2"/>
  <c r="F187" i="2" s="1"/>
  <c r="H12" i="3"/>
  <c r="E126" i="2"/>
  <c r="F126" i="2" s="1"/>
  <c r="E56" i="2"/>
  <c r="F56" i="2" s="1"/>
  <c r="E155" i="2"/>
  <c r="F155" i="2" s="1"/>
  <c r="F68" i="21"/>
  <c r="F61" i="21"/>
  <c r="F21" i="2"/>
  <c r="F28" i="21"/>
  <c r="F34" i="21"/>
  <c r="D34" i="21"/>
  <c r="D45" i="21"/>
  <c r="F45" i="21"/>
  <c r="H26" i="3"/>
  <c r="E81" i="2"/>
  <c r="F81" i="2" s="1"/>
  <c r="G21" i="3"/>
  <c r="E139" i="2"/>
  <c r="F139" i="2" s="1"/>
  <c r="E147" i="2"/>
  <c r="F147" i="2" s="1"/>
  <c r="E138" i="2"/>
  <c r="F138" i="2" s="1"/>
  <c r="G19" i="3"/>
  <c r="E79" i="2"/>
  <c r="F79" i="2" s="1"/>
  <c r="D36" i="2"/>
  <c r="H9" i="3"/>
  <c r="E31" i="21"/>
  <c r="H16" i="3"/>
  <c r="H10" i="3"/>
  <c r="E78" i="2"/>
  <c r="F78" i="2" s="1"/>
  <c r="D21" i="2"/>
  <c r="E252" i="2"/>
  <c r="F252" i="2" s="1"/>
  <c r="F44" i="21"/>
  <c r="E44" i="21"/>
  <c r="E229" i="2"/>
  <c r="F229" i="2" s="1"/>
  <c r="E231" i="2"/>
  <c r="F231" i="2" s="1"/>
  <c r="E232" i="2"/>
  <c r="F232" i="2" s="1"/>
  <c r="E233" i="2"/>
  <c r="F233" i="2" s="1"/>
  <c r="E278" i="2"/>
  <c r="F278" i="2" s="1"/>
  <c r="E34" i="21"/>
  <c r="G15" i="3"/>
  <c r="E99" i="2"/>
  <c r="F99" i="2" s="1"/>
  <c r="E186" i="2"/>
  <c r="F186" i="2" s="1"/>
  <c r="E230" i="2"/>
  <c r="F230" i="2" s="1"/>
  <c r="E207" i="2"/>
  <c r="F207" i="2" s="1"/>
  <c r="E153" i="2"/>
  <c r="F153" i="2" s="1"/>
  <c r="E235" i="2"/>
  <c r="F235" i="2" s="1"/>
  <c r="E82" i="2"/>
  <c r="F82" i="2" s="1"/>
  <c r="E234" i="2"/>
  <c r="F234" i="2" s="1"/>
  <c r="E146" i="2"/>
  <c r="F146" i="2" s="1"/>
  <c r="G18" i="3"/>
  <c r="E213" i="2"/>
  <c r="F213" i="2" s="1"/>
  <c r="E293" i="2"/>
  <c r="F293" i="2" s="1"/>
  <c r="E143" i="2"/>
  <c r="F143" i="2" s="1"/>
  <c r="E208" i="2"/>
  <c r="F208" i="2" s="1"/>
  <c r="E211" i="2"/>
  <c r="F211" i="2" s="1"/>
  <c r="E292" i="2"/>
  <c r="F292" i="2" s="1"/>
  <c r="E141" i="2"/>
  <c r="F141" i="2" s="1"/>
  <c r="E236" i="2"/>
  <c r="F236" i="2" s="1"/>
  <c r="E83" i="2"/>
  <c r="F83" i="2" s="1"/>
  <c r="E215" i="2"/>
  <c r="F215" i="2" s="1"/>
  <c r="F27" i="21"/>
  <c r="E84" i="2"/>
  <c r="F84" i="2" s="1"/>
  <c r="G8" i="3"/>
  <c r="E27" i="21"/>
  <c r="E58" i="2"/>
  <c r="F58" i="2" s="1"/>
  <c r="E125" i="2"/>
  <c r="F125" i="2" s="1"/>
  <c r="E144" i="2"/>
  <c r="F144" i="2" s="1"/>
  <c r="E217" i="2"/>
  <c r="F217" i="2" s="1"/>
  <c r="E150" i="2"/>
  <c r="F150" i="2" s="1"/>
  <c r="E214" i="2"/>
  <c r="F214" i="2" s="1"/>
  <c r="E124" i="2"/>
  <c r="F124" i="2" s="1"/>
  <c r="E216" i="2"/>
  <c r="F216" i="2" s="1"/>
  <c r="E210" i="2"/>
  <c r="F210" i="2" s="1"/>
  <c r="E291" i="2"/>
  <c r="F291" i="2" s="1"/>
  <c r="E140" i="2"/>
  <c r="F140" i="2" s="1"/>
  <c r="F58" i="21"/>
  <c r="F65" i="21"/>
  <c r="F66" i="21"/>
  <c r="F20" i="2"/>
  <c r="F10" i="21"/>
  <c r="D10" i="21"/>
  <c r="E10" i="21"/>
  <c r="F57" i="21"/>
  <c r="F67" i="21"/>
  <c r="F56" i="21"/>
  <c r="C15" i="15"/>
  <c r="A15" i="15" s="1"/>
  <c r="G15" i="15" s="1"/>
  <c r="C42" i="15"/>
  <c r="A42" i="15" s="1"/>
  <c r="C35" i="15"/>
  <c r="A35" i="15" s="1"/>
  <c r="C68" i="15"/>
  <c r="A68" i="15" s="1"/>
  <c r="C57" i="15"/>
  <c r="A57" i="15" s="1"/>
  <c r="C19" i="15"/>
  <c r="A19" i="15" s="1"/>
  <c r="C64" i="15"/>
  <c r="A64" i="15" s="1"/>
  <c r="C26" i="15"/>
  <c r="A26" i="15" s="1"/>
  <c r="C48" i="15"/>
  <c r="A48" i="15" s="1"/>
  <c r="C54" i="15"/>
  <c r="A54" i="15" s="1"/>
  <c r="C65" i="15"/>
  <c r="A65" i="15" s="1"/>
  <c r="C29" i="15"/>
  <c r="A29" i="15" s="1"/>
  <c r="C32" i="15"/>
  <c r="A32" i="15" s="1"/>
  <c r="C21" i="15"/>
  <c r="A21" i="15" s="1"/>
  <c r="C60" i="15"/>
  <c r="A60" i="15" s="1"/>
  <c r="C27" i="15"/>
  <c r="A27" i="15" s="1"/>
  <c r="C61" i="15"/>
  <c r="A61" i="15" s="1"/>
  <c r="C24" i="15"/>
  <c r="A24" i="15" s="1"/>
  <c r="C44" i="15"/>
  <c r="A44" i="15" s="1"/>
  <c r="C50" i="15"/>
  <c r="A50" i="15" s="1"/>
  <c r="C28" i="15"/>
  <c r="A28" i="15" s="1"/>
  <c r="C38" i="15"/>
  <c r="A38" i="15" s="1"/>
  <c r="C17" i="15"/>
  <c r="A17" i="15" s="1"/>
  <c r="C18" i="15"/>
  <c r="A18" i="15" s="1"/>
  <c r="C52" i="15"/>
  <c r="A52" i="15" s="1"/>
  <c r="C23" i="15"/>
  <c r="A23" i="15" s="1"/>
  <c r="C33" i="15"/>
  <c r="A33" i="15" s="1"/>
  <c r="C39" i="15"/>
  <c r="A39" i="15" s="1"/>
  <c r="C14" i="15"/>
  <c r="A14" i="15" s="1"/>
  <c r="C43" i="15"/>
  <c r="A43" i="15" s="1"/>
  <c r="C58" i="15"/>
  <c r="A58" i="15" s="1"/>
  <c r="C62" i="15"/>
  <c r="A62" i="15" s="1"/>
  <c r="C51" i="15"/>
  <c r="A51" i="15" s="1"/>
  <c r="C45" i="15"/>
  <c r="A45" i="15" s="1"/>
  <c r="C46" i="15"/>
  <c r="A46" i="15" s="1"/>
  <c r="C41" i="15"/>
  <c r="A41" i="15" s="1"/>
  <c r="C63" i="15"/>
  <c r="A63" i="15" s="1"/>
  <c r="C49" i="15"/>
  <c r="A49" i="15" s="1"/>
  <c r="C47" i="15"/>
  <c r="A47" i="15" s="1"/>
  <c r="C56" i="15"/>
  <c r="A56" i="15" s="1"/>
  <c r="C69" i="15"/>
  <c r="A69" i="15" s="1"/>
  <c r="C40" i="15"/>
  <c r="A40" i="15" s="1"/>
  <c r="C59" i="15"/>
  <c r="A59" i="15" s="1"/>
  <c r="C37" i="15"/>
  <c r="A37" i="15" s="1"/>
  <c r="C22" i="15"/>
  <c r="A22" i="15" s="1"/>
  <c r="C25" i="15"/>
  <c r="A25" i="15" s="1"/>
  <c r="C66" i="15"/>
  <c r="A66" i="15" s="1"/>
  <c r="C34" i="15"/>
  <c r="A34" i="15" s="1"/>
  <c r="C55" i="15"/>
  <c r="A55" i="15" s="1"/>
  <c r="C31" i="15"/>
  <c r="A31" i="15" s="1"/>
  <c r="C53" i="15"/>
  <c r="A53" i="15" s="1"/>
  <c r="C20" i="15"/>
  <c r="A20" i="15" s="1"/>
  <c r="C30" i="15"/>
  <c r="A30" i="15" s="1"/>
  <c r="C67" i="15"/>
  <c r="A67" i="15" s="1"/>
  <c r="C16" i="15"/>
  <c r="A16" i="15" s="1"/>
  <c r="C36" i="15"/>
  <c r="A36" i="15" s="1"/>
  <c r="D5" i="21"/>
  <c r="E5" i="21"/>
  <c r="D15" i="21"/>
  <c r="E15" i="21"/>
  <c r="E20" i="21"/>
  <c r="D20" i="21"/>
  <c r="H24" i="3"/>
  <c r="G24" i="3"/>
  <c r="G17" i="3"/>
  <c r="H17" i="3"/>
  <c r="E102" i="2"/>
  <c r="F102" i="2" s="1"/>
  <c r="E183" i="2"/>
  <c r="F183" i="2" s="1"/>
  <c r="E254" i="2"/>
  <c r="F254" i="2" s="1"/>
  <c r="E276" i="2"/>
  <c r="F276" i="2" s="1"/>
  <c r="F47" i="21"/>
  <c r="D47" i="21"/>
  <c r="E47" i="21"/>
  <c r="F41" i="21"/>
  <c r="E41" i="21"/>
  <c r="D43" i="21"/>
  <c r="F43" i="21"/>
  <c r="E43" i="21"/>
  <c r="E57" i="2"/>
  <c r="F57" i="2" s="1"/>
  <c r="E169" i="2"/>
  <c r="F169" i="2" s="1"/>
  <c r="E253" i="2"/>
  <c r="F253" i="2" s="1"/>
  <c r="E248" i="2"/>
  <c r="F248" i="2" s="1"/>
  <c r="E275" i="2"/>
  <c r="F275" i="2" s="1"/>
  <c r="E9" i="21"/>
  <c r="D9" i="21"/>
  <c r="D33" i="21"/>
  <c r="F33" i="21"/>
  <c r="F46" i="21"/>
  <c r="E46" i="21"/>
  <c r="D46" i="21"/>
  <c r="F40" i="21"/>
  <c r="D40" i="21"/>
  <c r="E40" i="21"/>
  <c r="G11" i="3"/>
  <c r="H11" i="3"/>
  <c r="E101" i="2"/>
  <c r="F101" i="2" s="1"/>
  <c r="E168" i="2"/>
  <c r="F168" i="2" s="1"/>
  <c r="D14" i="21"/>
  <c r="E14" i="21"/>
  <c r="F32" i="21"/>
  <c r="E32" i="21"/>
  <c r="D32" i="21"/>
  <c r="E39" i="21"/>
  <c r="D39" i="21"/>
  <c r="E19" i="2"/>
  <c r="F19" i="2" s="1"/>
  <c r="D19" i="2"/>
  <c r="E100" i="2"/>
  <c r="F100" i="2" s="1"/>
  <c r="D19" i="21"/>
  <c r="E19" i="21"/>
  <c r="E26" i="21"/>
  <c r="F26" i="21"/>
  <c r="D26" i="21"/>
  <c r="D38" i="21"/>
  <c r="E38" i="21"/>
  <c r="F38" i="21"/>
  <c r="D35" i="21"/>
  <c r="F35" i="21"/>
  <c r="E35" i="21"/>
  <c r="E104" i="2"/>
  <c r="F104" i="2" s="1"/>
  <c r="E251" i="2"/>
  <c r="F251" i="2" s="1"/>
  <c r="E171" i="2"/>
  <c r="F171" i="2" s="1"/>
  <c r="E256" i="2"/>
  <c r="F256" i="2" s="1"/>
  <c r="E279" i="2"/>
  <c r="F279" i="2" s="1"/>
  <c r="D30" i="21"/>
  <c r="F30" i="21"/>
  <c r="E30" i="21"/>
  <c r="F39" i="21"/>
  <c r="E15" i="2"/>
  <c r="F15" i="2" s="1"/>
  <c r="E103" i="2"/>
  <c r="F103" i="2" s="1"/>
  <c r="E98" i="2"/>
  <c r="F98" i="2" s="1"/>
  <c r="E250" i="2"/>
  <c r="F250" i="2" s="1"/>
  <c r="D37" i="21"/>
  <c r="F37" i="21"/>
  <c r="E29" i="21"/>
  <c r="F29" i="21"/>
  <c r="E122" i="2"/>
  <c r="F122" i="2" s="1"/>
  <c r="E170" i="2"/>
  <c r="F170" i="2" s="1"/>
  <c r="E184" i="2"/>
  <c r="F184" i="2" s="1"/>
  <c r="E255" i="2"/>
  <c r="F255" i="2" s="1"/>
  <c r="E249" i="2"/>
  <c r="F249" i="2" s="1"/>
  <c r="E277" i="2"/>
  <c r="F277" i="2" s="1"/>
  <c r="D42" i="21"/>
  <c r="E42" i="21"/>
  <c r="F42" i="21"/>
  <c r="G22" i="3"/>
  <c r="D28" i="21"/>
  <c r="D44" i="21"/>
  <c r="G27" i="3"/>
  <c r="E22" i="2"/>
  <c r="F22" i="2" s="1"/>
  <c r="E36" i="21"/>
  <c r="E45" i="21"/>
  <c r="G7" i="3"/>
  <c r="E28" i="21"/>
  <c r="D4" i="21"/>
  <c r="G25" i="3"/>
  <c r="E152" i="2"/>
  <c r="F152" i="2" s="1"/>
  <c r="E149" i="2"/>
  <c r="F149" i="2" s="1"/>
  <c r="D36" i="21"/>
  <c r="J16" i="3" l="1"/>
  <c r="I16" i="3"/>
  <c r="J26" i="3"/>
  <c r="I26" i="3"/>
  <c r="J10" i="3"/>
  <c r="I10" i="3"/>
  <c r="J17" i="3"/>
  <c r="I17" i="3"/>
  <c r="I9" i="3"/>
  <c r="J9" i="3"/>
  <c r="J11" i="3"/>
  <c r="I11" i="3"/>
  <c r="J12" i="3"/>
  <c r="I12" i="3"/>
  <c r="J13" i="3"/>
  <c r="I13" i="3"/>
  <c r="I20" i="3"/>
  <c r="J20" i="3"/>
  <c r="J24" i="3"/>
  <c r="I24" i="3"/>
  <c r="H15" i="15"/>
  <c r="K15" i="15" s="1"/>
  <c r="G46" i="15"/>
  <c r="H46" i="15"/>
  <c r="K46" i="15" s="1"/>
  <c r="H16" i="15"/>
  <c r="K16" i="15" s="1"/>
  <c r="G16" i="15"/>
  <c r="H66" i="15"/>
  <c r="K66" i="15" s="1"/>
  <c r="G66" i="15"/>
  <c r="H40" i="15"/>
  <c r="K40" i="15" s="1"/>
  <c r="G40" i="15"/>
  <c r="G45" i="15"/>
  <c r="H45" i="15"/>
  <c r="K45" i="15" s="1"/>
  <c r="G39" i="15"/>
  <c r="H39" i="15"/>
  <c r="K39" i="15" s="1"/>
  <c r="G50" i="15"/>
  <c r="H50" i="15"/>
  <c r="K50" i="15" s="1"/>
  <c r="H67" i="15"/>
  <c r="K67" i="15" s="1"/>
  <c r="G67" i="15"/>
  <c r="H25" i="15"/>
  <c r="K25" i="15" s="1"/>
  <c r="G25" i="15"/>
  <c r="H69" i="15"/>
  <c r="K69" i="15" s="1"/>
  <c r="G69" i="15"/>
  <c r="H51" i="15"/>
  <c r="K51" i="15" s="1"/>
  <c r="G51" i="15"/>
  <c r="H33" i="15"/>
  <c r="K33" i="15" s="1"/>
  <c r="G33" i="15"/>
  <c r="G44" i="15"/>
  <c r="H44" i="15"/>
  <c r="K44" i="15" s="1"/>
  <c r="H21" i="15"/>
  <c r="K21" i="15" s="1"/>
  <c r="G21" i="15"/>
  <c r="H19" i="15"/>
  <c r="K19" i="15" s="1"/>
  <c r="G19" i="15"/>
  <c r="H30" i="15"/>
  <c r="K30" i="15" s="1"/>
  <c r="G30" i="15"/>
  <c r="H56" i="15"/>
  <c r="K56" i="15" s="1"/>
  <c r="G56" i="15"/>
  <c r="H23" i="15"/>
  <c r="K23" i="15" s="1"/>
  <c r="G23" i="15"/>
  <c r="H32" i="15"/>
  <c r="K32" i="15" s="1"/>
  <c r="G32" i="15"/>
  <c r="G20" i="15"/>
  <c r="H20" i="15"/>
  <c r="K20" i="15" s="1"/>
  <c r="G37" i="15"/>
  <c r="H37" i="15"/>
  <c r="K37" i="15" s="1"/>
  <c r="G47" i="15"/>
  <c r="H47" i="15"/>
  <c r="K47" i="15" s="1"/>
  <c r="H58" i="15"/>
  <c r="K58" i="15" s="1"/>
  <c r="G58" i="15"/>
  <c r="H52" i="15"/>
  <c r="K52" i="15" s="1"/>
  <c r="G52" i="15"/>
  <c r="H61" i="15"/>
  <c r="K61" i="15" s="1"/>
  <c r="G61" i="15"/>
  <c r="G29" i="15"/>
  <c r="H29" i="15"/>
  <c r="K29" i="15" s="1"/>
  <c r="H68" i="15"/>
  <c r="K68" i="15" s="1"/>
  <c r="G68" i="15"/>
  <c r="H22" i="15"/>
  <c r="K22" i="15" s="1"/>
  <c r="G22" i="15"/>
  <c r="H62" i="15"/>
  <c r="K62" i="15" s="1"/>
  <c r="G62" i="15"/>
  <c r="H24" i="15"/>
  <c r="K24" i="15" s="1"/>
  <c r="G24" i="15"/>
  <c r="H57" i="15"/>
  <c r="K57" i="15" s="1"/>
  <c r="G57" i="15"/>
  <c r="H53" i="15"/>
  <c r="K53" i="15" s="1"/>
  <c r="G53" i="15"/>
  <c r="H49" i="15"/>
  <c r="K49" i="15" s="1"/>
  <c r="G49" i="15"/>
  <c r="G43" i="15"/>
  <c r="H43" i="15"/>
  <c r="K43" i="15" s="1"/>
  <c r="H18" i="15"/>
  <c r="K18" i="15" s="1"/>
  <c r="G18" i="15"/>
  <c r="G27" i="15"/>
  <c r="H27" i="15"/>
  <c r="K27" i="15" s="1"/>
  <c r="G65" i="15"/>
  <c r="H65" i="15"/>
  <c r="K65" i="15" s="1"/>
  <c r="G35" i="15"/>
  <c r="H35" i="15"/>
  <c r="K35" i="15" s="1"/>
  <c r="H31" i="15"/>
  <c r="K31" i="15" s="1"/>
  <c r="G31" i="15"/>
  <c r="H63" i="15"/>
  <c r="K63" i="15" s="1"/>
  <c r="G63" i="15"/>
  <c r="H17" i="15"/>
  <c r="K17" i="15" s="1"/>
  <c r="G17" i="15"/>
  <c r="G54" i="15"/>
  <c r="H54" i="15"/>
  <c r="K54" i="15" s="1"/>
  <c r="H42" i="15"/>
  <c r="K42" i="15" s="1"/>
  <c r="G42" i="15"/>
  <c r="G55" i="15"/>
  <c r="H55" i="15"/>
  <c r="K55" i="15" s="1"/>
  <c r="G41" i="15"/>
  <c r="H41" i="15"/>
  <c r="K41" i="15" s="1"/>
  <c r="H38" i="15"/>
  <c r="K38" i="15" s="1"/>
  <c r="G38" i="15"/>
  <c r="G48" i="15"/>
  <c r="H48" i="15"/>
  <c r="K48" i="15" s="1"/>
  <c r="H36" i="15"/>
  <c r="K36" i="15" s="1"/>
  <c r="G36" i="15"/>
  <c r="G59" i="15"/>
  <c r="H59" i="15"/>
  <c r="K59" i="15" s="1"/>
  <c r="G14" i="15"/>
  <c r="H14" i="15"/>
  <c r="K14" i="15" s="1"/>
  <c r="G28" i="15"/>
  <c r="H28" i="15"/>
  <c r="K28" i="15" s="1"/>
  <c r="H26" i="15"/>
  <c r="K26" i="15" s="1"/>
  <c r="G26" i="15"/>
  <c r="G34" i="15"/>
  <c r="H34" i="15"/>
  <c r="K34" i="15" s="1"/>
  <c r="G60" i="15"/>
  <c r="H60" i="15"/>
  <c r="K60" i="15" s="1"/>
  <c r="G64" i="15"/>
  <c r="H64" i="15"/>
  <c r="K64" i="15" s="1"/>
</calcChain>
</file>

<file path=xl/sharedStrings.xml><?xml version="1.0" encoding="utf-8"?>
<sst xmlns="http://schemas.openxmlformats.org/spreadsheetml/2006/main" count="60710" uniqueCount="10618">
  <si>
    <t>NHcode</t>
  </si>
  <si>
    <t>Neighbourhood</t>
  </si>
  <si>
    <t>All people</t>
  </si>
  <si>
    <t>Blairdardie</t>
  </si>
  <si>
    <t>Drumchapel</t>
  </si>
  <si>
    <t>Knightswood</t>
  </si>
  <si>
    <t>Maryhill Road Corridor</t>
  </si>
  <si>
    <t>Springburn</t>
  </si>
  <si>
    <t>Greater Govan</t>
  </si>
  <si>
    <t>Pollok</t>
  </si>
  <si>
    <t>Carmunnock</t>
  </si>
  <si>
    <t>Castlemilk</t>
  </si>
  <si>
    <t>Croftfoot</t>
  </si>
  <si>
    <t>Govanhill</t>
  </si>
  <si>
    <t>Greater Gorbals</t>
  </si>
  <si>
    <t>Pollokshields East</t>
  </si>
  <si>
    <t>Pollokshields West</t>
  </si>
  <si>
    <t>Toryglen</t>
  </si>
  <si>
    <t>Dennistoun</t>
  </si>
  <si>
    <t>Easterhouse</t>
  </si>
  <si>
    <t>Scottish identity only</t>
  </si>
  <si>
    <t>British identity only</t>
  </si>
  <si>
    <t>Scottish and British identities only</t>
  </si>
  <si>
    <t>Scottish and any other identities</t>
  </si>
  <si>
    <t>English identity only</t>
  </si>
  <si>
    <t>Any other combination of UK identities (UK only)</t>
  </si>
  <si>
    <t>Males</t>
  </si>
  <si>
    <t>Females</t>
  </si>
  <si>
    <t>Area (hectares)</t>
  </si>
  <si>
    <t>All people aged 16 and over</t>
  </si>
  <si>
    <t>Asian, Asian Scottish or Asian British</t>
  </si>
  <si>
    <t>White</t>
  </si>
  <si>
    <t>Other ethnic groups</t>
  </si>
  <si>
    <t>White: Scottish</t>
  </si>
  <si>
    <t>White: Other British</t>
  </si>
  <si>
    <t>White: Other White</t>
  </si>
  <si>
    <t>Mixed or multiple ethnic groups</t>
  </si>
  <si>
    <t>Lookup</t>
  </si>
  <si>
    <t>Density (number of persons per hectare)</t>
  </si>
  <si>
    <t>Count</t>
  </si>
  <si>
    <t>Concatenated</t>
  </si>
  <si>
    <t>Scotland</t>
  </si>
  <si>
    <t>Economically active: Full-time student</t>
  </si>
  <si>
    <t>Economically inactive: Retired</t>
  </si>
  <si>
    <t>Economically inactive: Student</t>
  </si>
  <si>
    <t>Economically inactive: Looking after home or family</t>
  </si>
  <si>
    <t>Economically inactive: Long-term sick or disabled</t>
  </si>
  <si>
    <t>Economically inactive: Other</t>
  </si>
  <si>
    <t>Economically active: Employee: Part-time</t>
  </si>
  <si>
    <t>Economically active: Employee: Full-time</t>
  </si>
  <si>
    <t>Economically active: Unemployed</t>
  </si>
  <si>
    <t>7. Routine occupations</t>
  </si>
  <si>
    <t>8. Never worked and long-term unemployed: Total</t>
  </si>
  <si>
    <t>L15. Full-time students</t>
  </si>
  <si>
    <t>1. Higher managerial, administrative and professional occupations: Total</t>
  </si>
  <si>
    <t>2. Lower managerial and professional occupations</t>
  </si>
  <si>
    <t>3. Intermediate occupations</t>
  </si>
  <si>
    <t>4. Small employers and own account workers</t>
  </si>
  <si>
    <t>5. Lower supervisory and technical occupations</t>
  </si>
  <si>
    <t>6. Semi-routine occupations</t>
  </si>
  <si>
    <t>All households</t>
  </si>
  <si>
    <t>Owned: Owned outright</t>
  </si>
  <si>
    <t>Rented: Private landlord or letting agency</t>
  </si>
  <si>
    <t>Living rent free</t>
  </si>
  <si>
    <t>Very good health</t>
  </si>
  <si>
    <t>Good health</t>
  </si>
  <si>
    <t>Fair health</t>
  </si>
  <si>
    <t>Bad health</t>
  </si>
  <si>
    <t>Very bad health</t>
  </si>
  <si>
    <t>Day-to-day activities limited a lot</t>
  </si>
  <si>
    <t>Day-to-day activities limited a little</t>
  </si>
  <si>
    <t>Day-to-day activities not limited</t>
  </si>
  <si>
    <t>Number of cars or vans in household: No cars or vans</t>
  </si>
  <si>
    <t>Number of cars or vans in household: One car or van</t>
  </si>
  <si>
    <t>Number of cars or vans in household: Two cars or vans</t>
  </si>
  <si>
    <t>Number of cars or vans in household: Three cars or vans</t>
  </si>
  <si>
    <t>Number of cars or vans in household: Four or more cars or vans</t>
  </si>
  <si>
    <t>Select a neighbourhood</t>
  </si>
  <si>
    <t>Measure</t>
  </si>
  <si>
    <t>One person household</t>
  </si>
  <si>
    <t>+2 or more</t>
  </si>
  <si>
    <t>1</t>
  </si>
  <si>
    <t>Economically active: Self-employed</t>
  </si>
  <si>
    <t>Glasgow</t>
  </si>
  <si>
    <t>Select a comparator</t>
  </si>
  <si>
    <t>%</t>
  </si>
  <si>
    <t>-</t>
  </si>
  <si>
    <t>PO3</t>
  </si>
  <si>
    <t>SC</t>
  </si>
  <si>
    <t>S5</t>
  </si>
  <si>
    <t>S4</t>
  </si>
  <si>
    <t>S3</t>
  </si>
  <si>
    <t>S2</t>
  </si>
  <si>
    <t>S1</t>
  </si>
  <si>
    <t>PO2</t>
  </si>
  <si>
    <t>PO1</t>
  </si>
  <si>
    <t>P4</t>
  </si>
  <si>
    <t>P3</t>
  </si>
  <si>
    <t>P2</t>
  </si>
  <si>
    <t>P1</t>
  </si>
  <si>
    <t>H2</t>
  </si>
  <si>
    <t>H1</t>
  </si>
  <si>
    <t>ED2</t>
  </si>
  <si>
    <t>ED1</t>
  </si>
  <si>
    <t>E4</t>
  </si>
  <si>
    <t>E3</t>
  </si>
  <si>
    <t>E2</t>
  </si>
  <si>
    <t>E1</t>
  </si>
  <si>
    <t>C5</t>
  </si>
  <si>
    <t>C4</t>
  </si>
  <si>
    <t>C3</t>
  </si>
  <si>
    <t>C2</t>
  </si>
  <si>
    <t>C1</t>
  </si>
  <si>
    <t>GL</t>
  </si>
  <si>
    <t>Glasgow South</t>
  </si>
  <si>
    <t>Glasgow North West</t>
  </si>
  <si>
    <t>Glasgow North East</t>
  </si>
  <si>
    <t>11</t>
  </si>
  <si>
    <t>10</t>
  </si>
  <si>
    <t>45</t>
  </si>
  <si>
    <t>56</t>
  </si>
  <si>
    <t>9</t>
  </si>
  <si>
    <t>21</t>
  </si>
  <si>
    <t>55</t>
  </si>
  <si>
    <t>33</t>
  </si>
  <si>
    <t>20</t>
  </si>
  <si>
    <t>44</t>
  </si>
  <si>
    <t>19</t>
  </si>
  <si>
    <t>54</t>
  </si>
  <si>
    <t>18</t>
  </si>
  <si>
    <t>53</t>
  </si>
  <si>
    <t>32</t>
  </si>
  <si>
    <t>43</t>
  </si>
  <si>
    <t>42</t>
  </si>
  <si>
    <t>31</t>
  </si>
  <si>
    <t>30</t>
  </si>
  <si>
    <t>52</t>
  </si>
  <si>
    <t>17</t>
  </si>
  <si>
    <t>29</t>
  </si>
  <si>
    <t>28</t>
  </si>
  <si>
    <t>51</t>
  </si>
  <si>
    <t>16</t>
  </si>
  <si>
    <t>41</t>
  </si>
  <si>
    <t>15</t>
  </si>
  <si>
    <t>8</t>
  </si>
  <si>
    <t>40</t>
  </si>
  <si>
    <t>14</t>
  </si>
  <si>
    <t>27</t>
  </si>
  <si>
    <t>7</t>
  </si>
  <si>
    <t>6</t>
  </si>
  <si>
    <t>50</t>
  </si>
  <si>
    <t>26</t>
  </si>
  <si>
    <t>39</t>
  </si>
  <si>
    <t>38</t>
  </si>
  <si>
    <t>49</t>
  </si>
  <si>
    <t>5</t>
  </si>
  <si>
    <t>48</t>
  </si>
  <si>
    <t>25</t>
  </si>
  <si>
    <t>37</t>
  </si>
  <si>
    <t>24</t>
  </si>
  <si>
    <t>4</t>
  </si>
  <si>
    <t>36</t>
  </si>
  <si>
    <t>35</t>
  </si>
  <si>
    <t>34</t>
  </si>
  <si>
    <t>47</t>
  </si>
  <si>
    <t>3</t>
  </si>
  <si>
    <t>2</t>
  </si>
  <si>
    <t>13</t>
  </si>
  <si>
    <t>23</t>
  </si>
  <si>
    <t>12</t>
  </si>
  <si>
    <t>46</t>
  </si>
  <si>
    <t>22</t>
  </si>
  <si>
    <t>Rate</t>
  </si>
  <si>
    <t>Total</t>
  </si>
  <si>
    <t>Indicator</t>
  </si>
  <si>
    <t>Area_name</t>
  </si>
  <si>
    <t>Area_code</t>
  </si>
  <si>
    <t>Female life expectancy (years)</t>
  </si>
  <si>
    <t>H4</t>
  </si>
  <si>
    <t>Male life expectancy (years)</t>
  </si>
  <si>
    <t>H3</t>
  </si>
  <si>
    <t>People limited "a lot" or "a little" by disability</t>
  </si>
  <si>
    <t>People in "good" or "very good" health</t>
  </si>
  <si>
    <t>Health</t>
  </si>
  <si>
    <t>Children in poverty</t>
  </si>
  <si>
    <t>Employment deprivation</t>
  </si>
  <si>
    <t>Income deprivation</t>
  </si>
  <si>
    <t>Poverty</t>
  </si>
  <si>
    <t>Young people not in education, employment or training</t>
  </si>
  <si>
    <t>Adults with qualifications at Higher level and above</t>
  </si>
  <si>
    <t>Education</t>
  </si>
  <si>
    <t>People claiming out of work benefits</t>
  </si>
  <si>
    <t>People claiming Employment and Support Allowance</t>
  </si>
  <si>
    <t>People in employment</t>
  </si>
  <si>
    <t>People with grade D or E social classification</t>
  </si>
  <si>
    <t>Owner occupied households</t>
  </si>
  <si>
    <t>Socio-economic</t>
  </si>
  <si>
    <t>Overcrowded households</t>
  </si>
  <si>
    <t>Households with one or more cars</t>
  </si>
  <si>
    <t>People living within 500m of vacant or derelict land</t>
  </si>
  <si>
    <t>People who travel to work by walking, bike or public transport</t>
  </si>
  <si>
    <t>People with religious affiliation</t>
  </si>
  <si>
    <t>Lone householders</t>
  </si>
  <si>
    <t>Lone parents</t>
  </si>
  <si>
    <t>People who are married, in a civil partnership, or co-habiting</t>
  </si>
  <si>
    <t>People of ethnic minority</t>
  </si>
  <si>
    <t>Cultural</t>
  </si>
  <si>
    <t>People aged 75 and over</t>
  </si>
  <si>
    <t>People aged 65 - 74</t>
  </si>
  <si>
    <t>People aged 16 - 64</t>
  </si>
  <si>
    <t>People aged 0 - 15</t>
  </si>
  <si>
    <t>Population</t>
  </si>
  <si>
    <t>ID</t>
  </si>
  <si>
    <t>Group</t>
  </si>
  <si>
    <t>Understanding Glasgow Neighbourhood Profile Data</t>
  </si>
  <si>
    <t>Instructions:</t>
  </si>
  <si>
    <t>2. Select a comparator (either Glasgow or Scotland)</t>
  </si>
  <si>
    <t>To see a more detailed breakdown, click the link in the "Group" column. A breakdown is not available for all indicators.</t>
  </si>
  <si>
    <t>N</t>
  </si>
  <si>
    <t>Select an indicator</t>
  </si>
  <si>
    <t>1. Select an indicator by clicking the highlighted cell and using the arrow button to open the dropdown box</t>
  </si>
  <si>
    <t>Understanding Glasgow neighbourhood workbook</t>
  </si>
  <si>
    <t>This workbook is designed as a companion to the Understanding Glasgow neighbourhood profiles. Its purpose is to allow more detailed comparisons across and within the Glasgow neighbourhoods.</t>
  </si>
  <si>
    <t>MLE</t>
  </si>
  <si>
    <t>FLE</t>
  </si>
  <si>
    <t>Environment/Transport</t>
  </si>
  <si>
    <t>Economic Participation</t>
  </si>
  <si>
    <t>Return to contents</t>
  </si>
  <si>
    <t>1.2 Population density</t>
  </si>
  <si>
    <t>3.1 Household tenure</t>
  </si>
  <si>
    <t>3.2 Household type</t>
  </si>
  <si>
    <t>3.3 Household Occupancy</t>
  </si>
  <si>
    <t>3.4 Car or van availability</t>
  </si>
  <si>
    <t>(The selected neighbourhood will be highlighted in the table)</t>
  </si>
  <si>
    <t>Instructions</t>
  </si>
  <si>
    <t>Use the highlighted cells below to select a neighbourhood and either Glasgow or Scotland as a comparator, then follow the links below</t>
  </si>
  <si>
    <t>4.1 Economic activity</t>
  </si>
  <si>
    <t>4.2 Industry</t>
  </si>
  <si>
    <t>4.3 National statistics socio-economic classification (NS-SeC)</t>
  </si>
  <si>
    <t>5.1 General health</t>
  </si>
  <si>
    <t>5.2 Long-term health problem or disability</t>
  </si>
  <si>
    <t>Male life expectancy</t>
  </si>
  <si>
    <t>Female life expectancy</t>
  </si>
  <si>
    <t>Return to profile</t>
  </si>
  <si>
    <t>Understanding Glasgow neighbourhood profiles 
1 Population tables</t>
  </si>
  <si>
    <t>3.3 Household occupancy</t>
  </si>
  <si>
    <t>Understanding Glasgow neighbourhood profiles 
2 Cultural tables</t>
  </si>
  <si>
    <t>Understanding Glasgow neighbourhood profiles 
3 Environment/Transport tables</t>
  </si>
  <si>
    <t>4 Understanding Glasgow neighbourhood profiles 
Economic participation tables</t>
  </si>
  <si>
    <t>5 Understanding Glasgow neighbourhood profiles 
Health tables</t>
  </si>
  <si>
    <t>To see a detailed breakdown for selected variables, use the links below:</t>
  </si>
  <si>
    <t>To view the neighbourhood profile for the selected neighbourhood and other relevant tables, click here</t>
  </si>
  <si>
    <t>Anniesland, Jordanhill and Whiteinch</t>
  </si>
  <si>
    <t>Broomhill and Partick West</t>
  </si>
  <si>
    <t>City Centre and Merchant City</t>
  </si>
  <si>
    <t>Hillhead and Woodlands</t>
  </si>
  <si>
    <t>Hyndland, Dowanhill and Partick East</t>
  </si>
  <si>
    <t>Temple and Anniesland</t>
  </si>
  <si>
    <t>Yoker and Scotstoun</t>
  </si>
  <si>
    <t>Yorkhill and Anderston</t>
  </si>
  <si>
    <t>Balornock and Barmulloch</t>
  </si>
  <si>
    <t>Blackhill and Hogganfield</t>
  </si>
  <si>
    <t>Kelvindale and Kelvinside</t>
  </si>
  <si>
    <t>Lambhill and Milton</t>
  </si>
  <si>
    <t>North Maryhill and Summerston</t>
  </si>
  <si>
    <t>Robroyston and Millerston</t>
  </si>
  <si>
    <t>Ruchill and Possilpark</t>
  </si>
  <si>
    <t>Sighthill, Roystonhill and Germiston</t>
  </si>
  <si>
    <t>Arden and Carnwadric</t>
  </si>
  <si>
    <t>Bellahouston, Craigton and Mosspark</t>
  </si>
  <si>
    <t>Corkerhill and North Pollok</t>
  </si>
  <si>
    <t>Crookston and South Cardonald</t>
  </si>
  <si>
    <t>Ibrox and Kingston</t>
  </si>
  <si>
    <t>Newlands and Cathcart</t>
  </si>
  <si>
    <t>North Cardonald and Penilee</t>
  </si>
  <si>
    <t>Pollokshaws and Mansewood</t>
  </si>
  <si>
    <t>Priesthill and Househillwood</t>
  </si>
  <si>
    <t>South Nitshill and Darnley</t>
  </si>
  <si>
    <t>Cathcart and Simshill</t>
  </si>
  <si>
    <t>Kingspark and Mount Florida</t>
  </si>
  <si>
    <t>Langside and Battlefield</t>
  </si>
  <si>
    <t>Shawlands and Strathbungo</t>
  </si>
  <si>
    <t>Baillieston and Garrowhill</t>
  </si>
  <si>
    <t>Calton and Bridgeton</t>
  </si>
  <si>
    <t>Haghill and Carntyne</t>
  </si>
  <si>
    <t>Mount Vernon and East Shettleston</t>
  </si>
  <si>
    <t>Parkhead and Dalmarnock</t>
  </si>
  <si>
    <t>Riddrie and Cranhill</t>
  </si>
  <si>
    <t>Ruchazie and Garthamlock</t>
  </si>
  <si>
    <t>Springboig and Barlanark</t>
  </si>
  <si>
    <t>Tollcross and West Shettleston</t>
  </si>
  <si>
    <t>0-15</t>
  </si>
  <si>
    <t>16-44</t>
  </si>
  <si>
    <t>45-64</t>
  </si>
  <si>
    <t>65 and over</t>
  </si>
  <si>
    <t>L CI</t>
  </si>
  <si>
    <t>U CI</t>
  </si>
  <si>
    <t>Disability</t>
  </si>
  <si>
    <t>Geography</t>
  </si>
  <si>
    <t>Understanding Glasgow neighbourhood trend graphs</t>
  </si>
  <si>
    <t>To view a series of trend charts for the selected neighbourhood, use the links below:</t>
  </si>
  <si>
    <t>Chart 1 - Population by age group</t>
  </si>
  <si>
    <t>Chart 2 - People limited by disability</t>
  </si>
  <si>
    <t>@015</t>
  </si>
  <si>
    <t>@1644</t>
  </si>
  <si>
    <t>@4564</t>
  </si>
  <si>
    <t>@65andover</t>
  </si>
  <si>
    <t>57</t>
  </si>
  <si>
    <t>58</t>
  </si>
  <si>
    <t>59</t>
  </si>
  <si>
    <t>lookup_code</t>
  </si>
  <si>
    <t>spine_code</t>
  </si>
  <si>
    <t>spine_indicator_label</t>
  </si>
  <si>
    <t>nh_code</t>
  </si>
  <si>
    <t>neighbourhood</t>
  </si>
  <si>
    <t>full_neighbourhood_name</t>
  </si>
  <si>
    <t>value</t>
  </si>
  <si>
    <t>total</t>
  </si>
  <si>
    <t>rate</t>
  </si>
  <si>
    <t>C6</t>
  </si>
  <si>
    <t>E5</t>
  </si>
  <si>
    <t>King's Park and Mount Florida</t>
  </si>
  <si>
    <t>code</t>
  </si>
  <si>
    <t>2.1 Ethnic group</t>
  </si>
  <si>
    <t>2.2 Language</t>
  </si>
  <si>
    <t>2.3 National identity</t>
  </si>
  <si>
    <t>Civil partnership couple household with no dependent children</t>
  </si>
  <si>
    <t>Cohabiting couple (opposite sex) household with dependent child(ren)</t>
  </si>
  <si>
    <t>Cohabiting couple (opposite sex) household with no dependent children</t>
  </si>
  <si>
    <t>Cohabiting couple (same sex) household with dependent child(ren)</t>
  </si>
  <si>
    <t>Cohabiting couple (same sex) household with no dependent children</t>
  </si>
  <si>
    <t>Lone parent household with dependent child(ren)</t>
  </si>
  <si>
    <t>Lone parent household with no dependent children</t>
  </si>
  <si>
    <t>Married couple household with dependent child(ren)</t>
  </si>
  <si>
    <t>Married couple household with no dependent children</t>
  </si>
  <si>
    <t>Multi-person household all students</t>
  </si>
  <si>
    <t>Multi person household other</t>
  </si>
  <si>
    <t>Civil partnership couple household with dependent child(ren)</t>
  </si>
  <si>
    <t>table_code</t>
  </si>
  <si>
    <t>table_name</t>
  </si>
  <si>
    <t>table_label</t>
  </si>
  <si>
    <t>Rented: Council (Local authority) or housing associated social landlord</t>
  </si>
  <si>
    <t>-1 or less</t>
  </si>
  <si>
    <t>Source: Census 2022</t>
  </si>
  <si>
    <t>African, African Scottish or African British</t>
  </si>
  <si>
    <t>Caribbean, Caribbean Scottish or Caribbean British</t>
  </si>
  <si>
    <t xml:space="preserve">Sources: National Records of Scotland 2022 </t>
  </si>
  <si>
    <t>Understands, speaks, reads or writes English</t>
  </si>
  <si>
    <t>No skills in English</t>
  </si>
  <si>
    <t>Total applicable</t>
  </si>
  <si>
    <t>Language skills: Gaelic</t>
  </si>
  <si>
    <t>Language skills: Scots</t>
  </si>
  <si>
    <t>Language skills: Other</t>
  </si>
  <si>
    <t>All individuals in households</t>
  </si>
  <si>
    <t>Other identity</t>
  </si>
  <si>
    <t>Source: National Records of Scotland</t>
  </si>
  <si>
    <t>Understanding Glasgow Neighbourhood Profiles: Notes and Definitions</t>
  </si>
  <si>
    <t>Notes on geography</t>
  </si>
  <si>
    <t xml:space="preserve">Glasgow neighbourhood data was derived by mapping data at a data zone level to Glasgow neighbourhoods. The lookup file used for this was </t>
  </si>
  <si>
    <t xml:space="preserve">based on a mapping provided by Glasgow City Council. Glasgow sector data was derived by mapping data at a data zone level to the three </t>
  </si>
  <si>
    <t>1.1 Population estimates</t>
  </si>
  <si>
    <t>Source</t>
  </si>
  <si>
    <t>People aged 0-15</t>
  </si>
  <si>
    <t>Numerator</t>
  </si>
  <si>
    <t>Denominator</t>
  </si>
  <si>
    <t>People aged 16-64</t>
  </si>
  <si>
    <t>P02</t>
  </si>
  <si>
    <t>Description</t>
  </si>
  <si>
    <t>Time Period</t>
  </si>
  <si>
    <t>P01</t>
  </si>
  <si>
    <t>Number and percentage of total population aged between 0 and 15 years</t>
  </si>
  <si>
    <t>NRS</t>
  </si>
  <si>
    <t>Number and percentage of total population aged between 16 and 64 years</t>
  </si>
  <si>
    <t>P03</t>
  </si>
  <si>
    <t>People aged 65-74</t>
  </si>
  <si>
    <t>Number and percentage of total population aged between 65 and 74 years</t>
  </si>
  <si>
    <t>P04</t>
  </si>
  <si>
    <t>Number and percentage of total population aged 75 years and over</t>
  </si>
  <si>
    <t>Census</t>
  </si>
  <si>
    <t>Householders living alone</t>
  </si>
  <si>
    <t>People who travel to work  or study by walking, bike or public transport</t>
  </si>
  <si>
    <t>Number and percentage of total population who travel to work by either a method of public transport, by bicycle or on foot.</t>
  </si>
  <si>
    <t>Number and percentage of total households who own one or more cars or vans.</t>
  </si>
  <si>
    <t>Number and percentage of households which are owned by the householder. Owning can refer to the house being owned outright, owned with a mortgage or loan or owned as part of a shared ownership scheme by the householder.</t>
  </si>
  <si>
    <t>SIMD</t>
  </si>
  <si>
    <t>HMRC</t>
  </si>
  <si>
    <t xml:space="preserve">Number and percentage of total population whose day-to-day activities are limited “a little” or “a lot” by a long-term health problem or disability, which has lasted, or is expected to last, at least 12 months. This includes problems that are related to old age. </t>
  </si>
  <si>
    <t>2001-2022</t>
  </si>
  <si>
    <t>Spine definitions</t>
  </si>
  <si>
    <t>Table definitions</t>
  </si>
  <si>
    <t>Chart 7 - Male life expectancy</t>
  </si>
  <si>
    <t>Total population (mid-year estimates)</t>
  </si>
  <si>
    <t>Number and percentage of households made up of a single pensioner.</t>
  </si>
  <si>
    <t>People in employment (employee and self-employed)</t>
  </si>
  <si>
    <t xml:space="preserve">Total population </t>
  </si>
  <si>
    <t>Households</t>
  </si>
  <si>
    <t>Environment</t>
  </si>
  <si>
    <t>Children living in poverty</t>
  </si>
  <si>
    <t>People from minority ethnic backgrounds</t>
  </si>
  <si>
    <t>Female</t>
  </si>
  <si>
    <t>Male</t>
  </si>
  <si>
    <t>Total population</t>
  </si>
  <si>
    <t>Number and percentage of the total population who recorded themselves as female</t>
  </si>
  <si>
    <t>Number and percentage of the total population who recorded themselves as male</t>
  </si>
  <si>
    <t>N/A</t>
  </si>
  <si>
    <t>Language</t>
  </si>
  <si>
    <t>National identity</t>
  </si>
  <si>
    <t xml:space="preserve">Household tenure </t>
  </si>
  <si>
    <t>Household type</t>
  </si>
  <si>
    <t>Household occupancy</t>
  </si>
  <si>
    <t>Car or van availability</t>
  </si>
  <si>
    <t>Economic activity</t>
  </si>
  <si>
    <t>Industry</t>
  </si>
  <si>
    <t>National statistics socio-economic classification (NS-SeC)</t>
  </si>
  <si>
    <t>Long-term health problem or disability</t>
  </si>
  <si>
    <t xml:space="preserve">Number and percentage of total population whose day-to-day activities are limited “a lot” or “a little”  by a long-term health problem or disability, which has lasted, or is expected to last, at least 12 months. This includes problems that are related to old age. The table also includes the proportion of the population which are not limited by a long-term health problem or disability. </t>
  </si>
  <si>
    <t>General health</t>
  </si>
  <si>
    <t>Number and percentage of total population that reported their health to be "very bad", "bad", "fair", "good" or "very good". This assessment is not based on a person's health based over any specified period of time.</t>
  </si>
  <si>
    <t>Number and percentage of total households who own None, One, Two, Three or Four or more cars or vans.</t>
  </si>
  <si>
    <t xml:space="preserve">Number and percentage of all people aged 16 and over who are one of the following; Economically active: Full-time or Part-time Employee, Self-employed, Unemployed, Full-time student or Economically inactive: Retired, Student, Looking after home or family, Long-term sick or disabled, Other.
</t>
  </si>
  <si>
    <t xml:space="preserve">Number and percentage of total households with an occupancy rating of +2 or more, 1, 0 or less than or equal to -1. An occupancy rating of -1 implies that a household has one fewer room than required, whereas +1 implies that they have one more room than the standard requirement. </t>
  </si>
  <si>
    <t xml:space="preserve">Number and percentage of households which are either owned by the householder or rented. Owning can refer to the house being owned outright, owned with a mortgage or loan or owned as part of a shared ownership scheme by the householder. Renting refers to renting from a council (Local authority) or housing associated social landlord, from a private landlord or letting agency or living rent free. </t>
  </si>
  <si>
    <t>Total number of people in population</t>
  </si>
  <si>
    <t>Number of people who live within a particular area measured in hectares.</t>
  </si>
  <si>
    <t xml:space="preserve">Area of a particular neighbourhood measured in hectares. </t>
  </si>
  <si>
    <t>Size of the area</t>
  </si>
  <si>
    <t>Lone-parent households</t>
  </si>
  <si>
    <t>Single-pensioner households</t>
  </si>
  <si>
    <t>Owner-occupied households</t>
  </si>
  <si>
    <t>Socially-rented households</t>
  </si>
  <si>
    <t xml:space="preserve">Number and percentage of total applicable population that had the following socio-economic classifications; Higher or lower managerial, administrative and professional occupations, Intermediate occupations, Small employers and own account workers, Lower supervisory and technical occupations, Routine or Semi-routine occupations, Never worked and long-term unemployed, Full-time students.
The National Statistics Socio-economic Classification (NS-SeC) provides an indication of socio-economic position based on occupation. </t>
  </si>
  <si>
    <t>Table Number</t>
  </si>
  <si>
    <t>NA</t>
  </si>
  <si>
    <t xml:space="preserve">Community Health Partnership (CHP) sub-areas in Glasgow. </t>
  </si>
  <si>
    <t>Agriculture, energy and water</t>
  </si>
  <si>
    <t>Manufacturing</t>
  </si>
  <si>
    <t>Construction</t>
  </si>
  <si>
    <t>Distribution, hotels and restaurants</t>
  </si>
  <si>
    <t>Transport and communication</t>
  </si>
  <si>
    <t>Financial, real estate, professional and administrative activities</t>
  </si>
  <si>
    <t>Public administration, education and health</t>
  </si>
  <si>
    <t>Other</t>
  </si>
  <si>
    <t>All people aged 16 and over in employment the week before the Census (including full-time students if they gave a work address as the address they primarily travel to for work or study)</t>
  </si>
  <si>
    <t>Owner-occupied households (Includes "Owned outright", "Owns with a mortgage or loan or shared ownership")</t>
  </si>
  <si>
    <t>Number and percentage of the total population classified as income deprived within SIMD 2020 income domain. For information on how the SIMD 2020 is calculated please see the SIMD website.</t>
  </si>
  <si>
    <t>Number and percentage of total population aged between 0 and 15 years.</t>
  </si>
  <si>
    <t>Number and percentage of total population aged between 16 and 64 years.</t>
  </si>
  <si>
    <t>Number and percentage of total population aged between 65 and 74 years.</t>
  </si>
  <si>
    <t>Number and percentage of total population aged 75 years and over.</t>
  </si>
  <si>
    <t> Total population (mid-year estimates)</t>
  </si>
  <si>
    <t> Population aged 16-64 (mid-year estimates)</t>
  </si>
  <si>
    <t>Anniesland, Jordanhill and WhiteinchC1</t>
  </si>
  <si>
    <t>Anniesland, Jordanhill and WhiteinchC3</t>
  </si>
  <si>
    <t>Anniesland, Jordanhill and WhiteinchC4</t>
  </si>
  <si>
    <t>Anniesland, Jordanhill and WhiteinchC6</t>
  </si>
  <si>
    <t>Single pensioner households</t>
  </si>
  <si>
    <t>Anniesland, Jordanhill and WhiteinchE1</t>
  </si>
  <si>
    <t>Anniesland, Jordanhill and WhiteinchE3</t>
  </si>
  <si>
    <t>Anniesland, Jordanhill and WhiteinchE4</t>
  </si>
  <si>
    <t>Anniesland, Jordanhill and WhiteinchE5</t>
  </si>
  <si>
    <t>Anniesland, Jordanhill and WhiteinchED1</t>
  </si>
  <si>
    <t>Anniesland, Jordanhill and WhiteinchH1</t>
  </si>
  <si>
    <t>Anniesland, Jordanhill and WhiteinchH2</t>
  </si>
  <si>
    <t>Anniesland, Jordanhill and WhiteinchP1</t>
  </si>
  <si>
    <t>Anniesland, Jordanhill and WhiteinchP2</t>
  </si>
  <si>
    <t>Anniesland, Jordanhill and WhiteinchP3</t>
  </si>
  <si>
    <t>Anniesland, Jordanhill and WhiteinchP4</t>
  </si>
  <si>
    <t>Anniesland, Jordanhill and WhiteinchPO1</t>
  </si>
  <si>
    <t>Anniesland, Jordanhill and WhiteinchPO2</t>
  </si>
  <si>
    <t>Anniesland, Jordanhill and WhiteinchPO3</t>
  </si>
  <si>
    <t>Anniesland, Jordanhill and WhiteinchS1</t>
  </si>
  <si>
    <t>Anniesland, Jordanhill and WhiteinchS2</t>
  </si>
  <si>
    <t>Anniesland, Jordanhill and WhiteinchS3</t>
  </si>
  <si>
    <t>Arden and CarnwadricC1</t>
  </si>
  <si>
    <t>Arden and CarnwadricC3</t>
  </si>
  <si>
    <t>Arden and CarnwadricC4</t>
  </si>
  <si>
    <t>Arden and CarnwadricC6</t>
  </si>
  <si>
    <t>Arden and CarnwadricE1</t>
  </si>
  <si>
    <t>Arden and CarnwadricE3</t>
  </si>
  <si>
    <t>Arden and CarnwadricE4</t>
  </si>
  <si>
    <t>Arden and CarnwadricE5</t>
  </si>
  <si>
    <t>Arden and CarnwadricED1</t>
  </si>
  <si>
    <t>Arden and CarnwadricH1</t>
  </si>
  <si>
    <t>Arden and CarnwadricH2</t>
  </si>
  <si>
    <t>Arden and CarnwadricP1</t>
  </si>
  <si>
    <t>Arden and CarnwadricP2</t>
  </si>
  <si>
    <t>Arden and CarnwadricP3</t>
  </si>
  <si>
    <t>Arden and CarnwadricP4</t>
  </si>
  <si>
    <t>Arden and CarnwadricPO1</t>
  </si>
  <si>
    <t>Arden and CarnwadricPO2</t>
  </si>
  <si>
    <t>Arden and CarnwadricPO3</t>
  </si>
  <si>
    <t>Arden and CarnwadricS1</t>
  </si>
  <si>
    <t>Arden and CarnwadricS2</t>
  </si>
  <si>
    <t>Arden and CarnwadricS3</t>
  </si>
  <si>
    <t>Baillieston and GarrowhillC1</t>
  </si>
  <si>
    <t>Baillieston and GarrowhillC3</t>
  </si>
  <si>
    <t>Baillieston and GarrowhillC4</t>
  </si>
  <si>
    <t>Baillieston and GarrowhillC6</t>
  </si>
  <si>
    <t>Baillieston and GarrowhillE1</t>
  </si>
  <si>
    <t>Baillieston and GarrowhillE3</t>
  </si>
  <si>
    <t>Baillieston and GarrowhillE4</t>
  </si>
  <si>
    <t>Baillieston and GarrowhillE5</t>
  </si>
  <si>
    <t>Baillieston and GarrowhillED1</t>
  </si>
  <si>
    <t>Baillieston and GarrowhillH1</t>
  </si>
  <si>
    <t>Baillieston and GarrowhillH2</t>
  </si>
  <si>
    <t>Baillieston and GarrowhillP1</t>
  </si>
  <si>
    <t>Baillieston and GarrowhillP2</t>
  </si>
  <si>
    <t>Baillieston and GarrowhillP3</t>
  </si>
  <si>
    <t>Baillieston and GarrowhillP4</t>
  </si>
  <si>
    <t>Baillieston and GarrowhillPO1</t>
  </si>
  <si>
    <t>Baillieston and GarrowhillPO2</t>
  </si>
  <si>
    <t>Baillieston and GarrowhillPO3</t>
  </si>
  <si>
    <t>Baillieston and GarrowhillS1</t>
  </si>
  <si>
    <t>Baillieston and GarrowhillS2</t>
  </si>
  <si>
    <t>Baillieston and GarrowhillS3</t>
  </si>
  <si>
    <t>Balornock and BarmullochC1</t>
  </si>
  <si>
    <t>Balornock and BarmullochC3</t>
  </si>
  <si>
    <t>Balornock and BarmullochC4</t>
  </si>
  <si>
    <t>Balornock and BarmullochC6</t>
  </si>
  <si>
    <t>Balornock and BarmullochE1</t>
  </si>
  <si>
    <t>Balornock and BarmullochE3</t>
  </si>
  <si>
    <t>Balornock and BarmullochE4</t>
  </si>
  <si>
    <t>Balornock and BarmullochE5</t>
  </si>
  <si>
    <t>Balornock and BarmullochED1</t>
  </si>
  <si>
    <t>Balornock and BarmullochH1</t>
  </si>
  <si>
    <t>Balornock and BarmullochH2</t>
  </si>
  <si>
    <t>Balornock and BarmullochP1</t>
  </si>
  <si>
    <t>Balornock and BarmullochP2</t>
  </si>
  <si>
    <t>Balornock and BarmullochP3</t>
  </si>
  <si>
    <t>Balornock and BarmullochP4</t>
  </si>
  <si>
    <t>Balornock and BarmullochPO1</t>
  </si>
  <si>
    <t>Balornock and BarmullochPO2</t>
  </si>
  <si>
    <t>Balornock and BarmullochPO3</t>
  </si>
  <si>
    <t>Balornock and BarmullochS1</t>
  </si>
  <si>
    <t>Balornock and BarmullochS2</t>
  </si>
  <si>
    <t>Balornock and BarmullochS3</t>
  </si>
  <si>
    <t>Bellahouston, Craigton and MossparkC1</t>
  </si>
  <si>
    <t>Bellahouston, Craigton and MossparkC3</t>
  </si>
  <si>
    <t>Bellahouston, Craigton and MossparkC4</t>
  </si>
  <si>
    <t>Bellahouston, Craigton and MossparkC6</t>
  </si>
  <si>
    <t>Bellahouston, Craigton and MossparkE1</t>
  </si>
  <si>
    <t>Bellahouston, Craigton and MossparkE3</t>
  </si>
  <si>
    <t>Bellahouston, Craigton and MossparkE4</t>
  </si>
  <si>
    <t>Bellahouston, Craigton and MossparkE5</t>
  </si>
  <si>
    <t>Bellahouston, Craigton and MossparkED1</t>
  </si>
  <si>
    <t>Bellahouston, Craigton and MossparkH1</t>
  </si>
  <si>
    <t>Bellahouston, Craigton and MossparkH2</t>
  </si>
  <si>
    <t>Bellahouston, Craigton and MossparkP1</t>
  </si>
  <si>
    <t>Bellahouston, Craigton and MossparkP2</t>
  </si>
  <si>
    <t>Bellahouston, Craigton and MossparkP3</t>
  </si>
  <si>
    <t>Bellahouston, Craigton and MossparkP4</t>
  </si>
  <si>
    <t>Bellahouston, Craigton and MossparkPO1</t>
  </si>
  <si>
    <t>Bellahouston, Craigton and MossparkPO2</t>
  </si>
  <si>
    <t>Bellahouston, Craigton and MossparkPO3</t>
  </si>
  <si>
    <t>Bellahouston, Craigton and MossparkS1</t>
  </si>
  <si>
    <t>Bellahouston, Craigton and MossparkS2</t>
  </si>
  <si>
    <t>Bellahouston, Craigton and MossparkS3</t>
  </si>
  <si>
    <t>Blackhill and HogganfieldC1</t>
  </si>
  <si>
    <t>Blackhill and HogganfieldC3</t>
  </si>
  <si>
    <t>Blackhill and HogganfieldC4</t>
  </si>
  <si>
    <t>Blackhill and HogganfieldC6</t>
  </si>
  <si>
    <t>Blackhill and HogganfieldE1</t>
  </si>
  <si>
    <t>Blackhill and HogganfieldE3</t>
  </si>
  <si>
    <t>Blackhill and HogganfieldE4</t>
  </si>
  <si>
    <t>Blackhill and HogganfieldE5</t>
  </si>
  <si>
    <t>Blackhill and HogganfieldED1</t>
  </si>
  <si>
    <t>Blackhill and HogganfieldH1</t>
  </si>
  <si>
    <t>Blackhill and HogganfieldH2</t>
  </si>
  <si>
    <t>Blackhill and HogganfieldP1</t>
  </si>
  <si>
    <t>Blackhill and HogganfieldP2</t>
  </si>
  <si>
    <t>Blackhill and HogganfieldP3</t>
  </si>
  <si>
    <t>Blackhill and HogganfieldP4</t>
  </si>
  <si>
    <t>Blackhill and HogganfieldPO1</t>
  </si>
  <si>
    <t>Blackhill and HogganfieldPO2</t>
  </si>
  <si>
    <t>Blackhill and HogganfieldPO3</t>
  </si>
  <si>
    <t>Blackhill and HogganfieldS1</t>
  </si>
  <si>
    <t>Blackhill and HogganfieldS2</t>
  </si>
  <si>
    <t>Blackhill and HogganfieldS3</t>
  </si>
  <si>
    <t>BlairdardieC1</t>
  </si>
  <si>
    <t>BlairdardieC3</t>
  </si>
  <si>
    <t>BlairdardieC4</t>
  </si>
  <si>
    <t>BlairdardieC6</t>
  </si>
  <si>
    <t>BlairdardieE1</t>
  </si>
  <si>
    <t>BlairdardieE3</t>
  </si>
  <si>
    <t>BlairdardieE4</t>
  </si>
  <si>
    <t>BlairdardieE5</t>
  </si>
  <si>
    <t>BlairdardieED1</t>
  </si>
  <si>
    <t>BlairdardieH1</t>
  </si>
  <si>
    <t>BlairdardieH2</t>
  </si>
  <si>
    <t>BlairdardieP1</t>
  </si>
  <si>
    <t>BlairdardieP2</t>
  </si>
  <si>
    <t>BlairdardieP3</t>
  </si>
  <si>
    <t>BlairdardieP4</t>
  </si>
  <si>
    <t>BlairdardiePO1</t>
  </si>
  <si>
    <t>BlairdardiePO2</t>
  </si>
  <si>
    <t>BlairdardiePO3</t>
  </si>
  <si>
    <t>BlairdardieS1</t>
  </si>
  <si>
    <t>BlairdardieS2</t>
  </si>
  <si>
    <t>BlairdardieS3</t>
  </si>
  <si>
    <t>Broomhill and Partick WestC1</t>
  </si>
  <si>
    <t>Broomhill and Partick WestC3</t>
  </si>
  <si>
    <t>Broomhill and Partick WestC4</t>
  </si>
  <si>
    <t>Broomhill and Partick WestC6</t>
  </si>
  <si>
    <t>Broomhill and Partick WestE1</t>
  </si>
  <si>
    <t>Broomhill and Partick WestE3</t>
  </si>
  <si>
    <t>Broomhill and Partick WestE4</t>
  </si>
  <si>
    <t>Broomhill and Partick WestE5</t>
  </si>
  <si>
    <t>Broomhill and Partick WestED1</t>
  </si>
  <si>
    <t>Broomhill and Partick WestH1</t>
  </si>
  <si>
    <t>Broomhill and Partick WestH2</t>
  </si>
  <si>
    <t>Broomhill and Partick WestP1</t>
  </si>
  <si>
    <t>Broomhill and Partick WestP2</t>
  </si>
  <si>
    <t>Broomhill and Partick WestP3</t>
  </si>
  <si>
    <t>Broomhill and Partick WestP4</t>
  </si>
  <si>
    <t>Broomhill and Partick WestPO1</t>
  </si>
  <si>
    <t>Broomhill and Partick WestPO2</t>
  </si>
  <si>
    <t>Broomhill and Partick WestPO3</t>
  </si>
  <si>
    <t>Broomhill and Partick WestS1</t>
  </si>
  <si>
    <t>Broomhill and Partick WestS2</t>
  </si>
  <si>
    <t>Broomhill and Partick WestS3</t>
  </si>
  <si>
    <t>Calton and BridgetonC1</t>
  </si>
  <si>
    <t>Calton and BridgetonC3</t>
  </si>
  <si>
    <t>Calton and BridgetonC4</t>
  </si>
  <si>
    <t>Calton and BridgetonC6</t>
  </si>
  <si>
    <t>Calton and BridgetonE1</t>
  </si>
  <si>
    <t>Calton and BridgetonE3</t>
  </si>
  <si>
    <t>Calton and BridgetonE4</t>
  </si>
  <si>
    <t>Calton and BridgetonE5</t>
  </si>
  <si>
    <t>Calton and BridgetonED1</t>
  </si>
  <si>
    <t>Calton and BridgetonH1</t>
  </si>
  <si>
    <t>Calton and BridgetonH2</t>
  </si>
  <si>
    <t>Calton and BridgetonP1</t>
  </si>
  <si>
    <t>Calton and BridgetonP2</t>
  </si>
  <si>
    <t>Calton and BridgetonP3</t>
  </si>
  <si>
    <t>Calton and BridgetonP4</t>
  </si>
  <si>
    <t>Calton and BridgetonPO1</t>
  </si>
  <si>
    <t>Calton and BridgetonPO2</t>
  </si>
  <si>
    <t>Calton and BridgetonPO3</t>
  </si>
  <si>
    <t>Calton and BridgetonS1</t>
  </si>
  <si>
    <t>Calton and BridgetonS2</t>
  </si>
  <si>
    <t>Calton and BridgetonS3</t>
  </si>
  <si>
    <t>CarmunnockC1</t>
  </si>
  <si>
    <t>CarmunnockC3</t>
  </si>
  <si>
    <t>CarmunnockC4</t>
  </si>
  <si>
    <t>CarmunnockC6</t>
  </si>
  <si>
    <t>CarmunnockE1</t>
  </si>
  <si>
    <t>CarmunnockE3</t>
  </si>
  <si>
    <t>CarmunnockE4</t>
  </si>
  <si>
    <t>CarmunnockE5</t>
  </si>
  <si>
    <t>CarmunnockED1</t>
  </si>
  <si>
    <t>CarmunnockH1</t>
  </si>
  <si>
    <t>CarmunnockH2</t>
  </si>
  <si>
    <t>CarmunnockP1</t>
  </si>
  <si>
    <t>CarmunnockP2</t>
  </si>
  <si>
    <t>CarmunnockP3</t>
  </si>
  <si>
    <t>CarmunnockP4</t>
  </si>
  <si>
    <t>CarmunnockPO1</t>
  </si>
  <si>
    <t>CarmunnockPO2</t>
  </si>
  <si>
    <t>CarmunnockPO3</t>
  </si>
  <si>
    <t>CarmunnockS1</t>
  </si>
  <si>
    <t>CarmunnockS2</t>
  </si>
  <si>
    <t>CarmunnockS3</t>
  </si>
  <si>
    <t>CastlemilkC1</t>
  </si>
  <si>
    <t>CastlemilkC3</t>
  </si>
  <si>
    <t>CastlemilkC4</t>
  </si>
  <si>
    <t>CastlemilkC6</t>
  </si>
  <si>
    <t>CastlemilkE1</t>
  </si>
  <si>
    <t>CastlemilkE3</t>
  </si>
  <si>
    <t>CastlemilkE4</t>
  </si>
  <si>
    <t>CastlemilkE5</t>
  </si>
  <si>
    <t>CastlemilkED1</t>
  </si>
  <si>
    <t>CastlemilkH1</t>
  </si>
  <si>
    <t>CastlemilkH2</t>
  </si>
  <si>
    <t>CastlemilkP1</t>
  </si>
  <si>
    <t>CastlemilkP2</t>
  </si>
  <si>
    <t>CastlemilkP3</t>
  </si>
  <si>
    <t>CastlemilkP4</t>
  </si>
  <si>
    <t>CastlemilkPO1</t>
  </si>
  <si>
    <t>CastlemilkPO2</t>
  </si>
  <si>
    <t>CastlemilkPO3</t>
  </si>
  <si>
    <t>CastlemilkS1</t>
  </si>
  <si>
    <t>CastlemilkS2</t>
  </si>
  <si>
    <t>CastlemilkS3</t>
  </si>
  <si>
    <t>Cathcart and SimshillC1</t>
  </si>
  <si>
    <t>Cathcart and SimshillC3</t>
  </si>
  <si>
    <t>Cathcart and SimshillC4</t>
  </si>
  <si>
    <t>Cathcart and SimshillC6</t>
  </si>
  <si>
    <t>Cathcart and SimshillE1</t>
  </si>
  <si>
    <t>Cathcart and SimshillE3</t>
  </si>
  <si>
    <t>Cathcart and SimshillE4</t>
  </si>
  <si>
    <t>Cathcart and SimshillE5</t>
  </si>
  <si>
    <t>Cathcart and SimshillED1</t>
  </si>
  <si>
    <t>Cathcart and SimshillH1</t>
  </si>
  <si>
    <t>Cathcart and SimshillH2</t>
  </si>
  <si>
    <t>Cathcart and SimshillP1</t>
  </si>
  <si>
    <t>Cathcart and SimshillP2</t>
  </si>
  <si>
    <t>Cathcart and SimshillP3</t>
  </si>
  <si>
    <t>Cathcart and SimshillP4</t>
  </si>
  <si>
    <t>Cathcart and SimshillPO1</t>
  </si>
  <si>
    <t>Cathcart and SimshillPO2</t>
  </si>
  <si>
    <t>Cathcart and SimshillPO3</t>
  </si>
  <si>
    <t>Cathcart and SimshillS1</t>
  </si>
  <si>
    <t>Cathcart and SimshillS2</t>
  </si>
  <si>
    <t>Cathcart and SimshillS3</t>
  </si>
  <si>
    <t>City Centre and Merchant CityC1</t>
  </si>
  <si>
    <t>City Centre and Merchant CityC3</t>
  </si>
  <si>
    <t>City Centre and Merchant CityC4</t>
  </si>
  <si>
    <t>City Centre and Merchant CityC6</t>
  </si>
  <si>
    <t>City Centre and Merchant CityE1</t>
  </si>
  <si>
    <t>City Centre and Merchant CityE3</t>
  </si>
  <si>
    <t>City Centre and Merchant CityE4</t>
  </si>
  <si>
    <t>City Centre and Merchant CityE5</t>
  </si>
  <si>
    <t>City Centre and Merchant CityED1</t>
  </si>
  <si>
    <t>City Centre and Merchant CityH1</t>
  </si>
  <si>
    <t>City Centre and Merchant CityH2</t>
  </si>
  <si>
    <t>City Centre and Merchant CityP1</t>
  </si>
  <si>
    <t>City Centre and Merchant CityP2</t>
  </si>
  <si>
    <t>City Centre and Merchant CityP3</t>
  </si>
  <si>
    <t>City Centre and Merchant CityP4</t>
  </si>
  <si>
    <t>City Centre and Merchant CityPO1</t>
  </si>
  <si>
    <t>City Centre and Merchant CityPO2</t>
  </si>
  <si>
    <t>City Centre and Merchant CityPO3</t>
  </si>
  <si>
    <t>City Centre and Merchant CityS1</t>
  </si>
  <si>
    <t>City Centre and Merchant CityS2</t>
  </si>
  <si>
    <t>City Centre and Merchant CityS3</t>
  </si>
  <si>
    <t>Corkerhill and North PollokC1</t>
  </si>
  <si>
    <t>Corkerhill and North PollokC3</t>
  </si>
  <si>
    <t>Corkerhill and North PollokC4</t>
  </si>
  <si>
    <t>Corkerhill and North PollokC6</t>
  </si>
  <si>
    <t>Corkerhill and North PollokE1</t>
  </si>
  <si>
    <t>Corkerhill and North PollokE3</t>
  </si>
  <si>
    <t>Corkerhill and North PollokE4</t>
  </si>
  <si>
    <t>Corkerhill and North PollokE5</t>
  </si>
  <si>
    <t>Corkerhill and North PollokED1</t>
  </si>
  <si>
    <t>Corkerhill and North PollokH1</t>
  </si>
  <si>
    <t>Corkerhill and North PollokH2</t>
  </si>
  <si>
    <t>Corkerhill and North PollokP1</t>
  </si>
  <si>
    <t>Corkerhill and North PollokP2</t>
  </si>
  <si>
    <t>Corkerhill and North PollokP3</t>
  </si>
  <si>
    <t>Corkerhill and North PollokP4</t>
  </si>
  <si>
    <t>Corkerhill and North PollokPO1</t>
  </si>
  <si>
    <t>Corkerhill and North PollokPO2</t>
  </si>
  <si>
    <t>Corkerhill and North PollokPO3</t>
  </si>
  <si>
    <t>Corkerhill and North PollokS1</t>
  </si>
  <si>
    <t>Corkerhill and North PollokS2</t>
  </si>
  <si>
    <t>Corkerhill and North PollokS3</t>
  </si>
  <si>
    <t>CroftfootC1</t>
  </si>
  <si>
    <t>CroftfootC3</t>
  </si>
  <si>
    <t>CroftfootC4</t>
  </si>
  <si>
    <t>CroftfootC6</t>
  </si>
  <si>
    <t>CroftfootE1</t>
  </si>
  <si>
    <t>CroftfootE3</t>
  </si>
  <si>
    <t>CroftfootE4</t>
  </si>
  <si>
    <t>CroftfootE5</t>
  </si>
  <si>
    <t>CroftfootED1</t>
  </si>
  <si>
    <t>CroftfootH1</t>
  </si>
  <si>
    <t>CroftfootH2</t>
  </si>
  <si>
    <t>CroftfootP1</t>
  </si>
  <si>
    <t>CroftfootP2</t>
  </si>
  <si>
    <t>CroftfootP3</t>
  </si>
  <si>
    <t>CroftfootP4</t>
  </si>
  <si>
    <t>CroftfootPO1</t>
  </si>
  <si>
    <t>CroftfootPO2</t>
  </si>
  <si>
    <t>CroftfootPO3</t>
  </si>
  <si>
    <t>CroftfootS1</t>
  </si>
  <si>
    <t>CroftfootS2</t>
  </si>
  <si>
    <t>CroftfootS3</t>
  </si>
  <si>
    <t>Crookston and South CardonaldC1</t>
  </si>
  <si>
    <t>Crookston and South CardonaldC3</t>
  </si>
  <si>
    <t>Crookston and South CardonaldC4</t>
  </si>
  <si>
    <t>Crookston and South CardonaldC6</t>
  </si>
  <si>
    <t>Crookston and South CardonaldE1</t>
  </si>
  <si>
    <t>Crookston and South CardonaldE3</t>
  </si>
  <si>
    <t>Crookston and South CardonaldE4</t>
  </si>
  <si>
    <t>Crookston and South CardonaldE5</t>
  </si>
  <si>
    <t>Crookston and South CardonaldED1</t>
  </si>
  <si>
    <t>Crookston and South CardonaldH1</t>
  </si>
  <si>
    <t>Crookston and South CardonaldH2</t>
  </si>
  <si>
    <t>Crookston and South CardonaldP1</t>
  </si>
  <si>
    <t>Crookston and South CardonaldP2</t>
  </si>
  <si>
    <t>Crookston and South CardonaldP3</t>
  </si>
  <si>
    <t>Crookston and South CardonaldP4</t>
  </si>
  <si>
    <t>Crookston and South CardonaldPO1</t>
  </si>
  <si>
    <t>Crookston and South CardonaldPO2</t>
  </si>
  <si>
    <t>Crookston and South CardonaldPO3</t>
  </si>
  <si>
    <t>Crookston and South CardonaldS1</t>
  </si>
  <si>
    <t>Crookston and South CardonaldS2</t>
  </si>
  <si>
    <t>Crookston and South CardonaldS3</t>
  </si>
  <si>
    <t>DennistounC1</t>
  </si>
  <si>
    <t>DennistounC3</t>
  </si>
  <si>
    <t>DennistounC4</t>
  </si>
  <si>
    <t>DennistounC6</t>
  </si>
  <si>
    <t>DennistounE1</t>
  </si>
  <si>
    <t>DennistounE3</t>
  </si>
  <si>
    <t>DennistounE4</t>
  </si>
  <si>
    <t>DennistounE5</t>
  </si>
  <si>
    <t>DennistounED1</t>
  </si>
  <si>
    <t>DennistounH1</t>
  </si>
  <si>
    <t>DennistounH2</t>
  </si>
  <si>
    <t>DennistounP1</t>
  </si>
  <si>
    <t>DennistounP2</t>
  </si>
  <si>
    <t>DennistounP3</t>
  </si>
  <si>
    <t>DennistounP4</t>
  </si>
  <si>
    <t>DennistounPO1</t>
  </si>
  <si>
    <t>DennistounPO2</t>
  </si>
  <si>
    <t>DennistounPO3</t>
  </si>
  <si>
    <t>DennistounS1</t>
  </si>
  <si>
    <t>DennistounS2</t>
  </si>
  <si>
    <t>DennistounS3</t>
  </si>
  <si>
    <t>DrumchapelC1</t>
  </si>
  <si>
    <t>DrumchapelC3</t>
  </si>
  <si>
    <t>DrumchapelC4</t>
  </si>
  <si>
    <t>DrumchapelC6</t>
  </si>
  <si>
    <t>DrumchapelE1</t>
  </si>
  <si>
    <t>DrumchapelE3</t>
  </si>
  <si>
    <t>DrumchapelE4</t>
  </si>
  <si>
    <t>DrumchapelE5</t>
  </si>
  <si>
    <t>DrumchapelED1</t>
  </si>
  <si>
    <t>DrumchapelH1</t>
  </si>
  <si>
    <t>DrumchapelH2</t>
  </si>
  <si>
    <t>DrumchapelP1</t>
  </si>
  <si>
    <t>DrumchapelP2</t>
  </si>
  <si>
    <t>DrumchapelP3</t>
  </si>
  <si>
    <t>DrumchapelP4</t>
  </si>
  <si>
    <t>DrumchapelPO1</t>
  </si>
  <si>
    <t>DrumchapelPO2</t>
  </si>
  <si>
    <t>DrumchapelPO3</t>
  </si>
  <si>
    <t>DrumchapelS1</t>
  </si>
  <si>
    <t>DrumchapelS2</t>
  </si>
  <si>
    <t>DrumchapelS3</t>
  </si>
  <si>
    <t>EasterhouseC1</t>
  </si>
  <si>
    <t>EasterhouseC3</t>
  </si>
  <si>
    <t>EasterhouseC4</t>
  </si>
  <si>
    <t>EasterhouseC6</t>
  </si>
  <si>
    <t>EasterhouseE1</t>
  </si>
  <si>
    <t>EasterhouseE3</t>
  </si>
  <si>
    <t>EasterhouseE4</t>
  </si>
  <si>
    <t>EasterhouseE5</t>
  </si>
  <si>
    <t>EasterhouseED1</t>
  </si>
  <si>
    <t>EasterhouseH1</t>
  </si>
  <si>
    <t>EasterhouseH2</t>
  </si>
  <si>
    <t>EasterhouseP1</t>
  </si>
  <si>
    <t>EasterhouseP2</t>
  </si>
  <si>
    <t>EasterhouseP3</t>
  </si>
  <si>
    <t>EasterhouseP4</t>
  </si>
  <si>
    <t>EasterhousePO1</t>
  </si>
  <si>
    <t>EasterhousePO2</t>
  </si>
  <si>
    <t>EasterhousePO3</t>
  </si>
  <si>
    <t>EasterhouseS1</t>
  </si>
  <si>
    <t>EasterhouseS2</t>
  </si>
  <si>
    <t>EasterhouseS3</t>
  </si>
  <si>
    <t>Glasgow North EastC1</t>
  </si>
  <si>
    <t>Glasgow North EastC3</t>
  </si>
  <si>
    <t>Glasgow North EastC4</t>
  </si>
  <si>
    <t>Glasgow North EastC6</t>
  </si>
  <si>
    <t>Glasgow North EastE1</t>
  </si>
  <si>
    <t>Glasgow North EastE3</t>
  </si>
  <si>
    <t>Glasgow North EastE4</t>
  </si>
  <si>
    <t>Glasgow North EastE5</t>
  </si>
  <si>
    <t>Glasgow North EastED1</t>
  </si>
  <si>
    <t>Glasgow North EastH1</t>
  </si>
  <si>
    <t>Glasgow North EastH2</t>
  </si>
  <si>
    <t>Glasgow North EastP1</t>
  </si>
  <si>
    <t>Glasgow North EastP2</t>
  </si>
  <si>
    <t>Glasgow North EastP3</t>
  </si>
  <si>
    <t>Glasgow North EastP4</t>
  </si>
  <si>
    <t>Glasgow North EastPO1</t>
  </si>
  <si>
    <t>Glasgow North EastPO2</t>
  </si>
  <si>
    <t>Glasgow North EastPO3</t>
  </si>
  <si>
    <t>Glasgow North EastS1</t>
  </si>
  <si>
    <t>Glasgow North EastS2</t>
  </si>
  <si>
    <t>Glasgow North EastS3</t>
  </si>
  <si>
    <t>Glasgow North WestC1</t>
  </si>
  <si>
    <t>Glasgow North WestC3</t>
  </si>
  <si>
    <t>Glasgow North WestC4</t>
  </si>
  <si>
    <t>Glasgow North WestC6</t>
  </si>
  <si>
    <t>Glasgow North WestE1</t>
  </si>
  <si>
    <t>Glasgow North WestE3</t>
  </si>
  <si>
    <t>Glasgow North WestE4</t>
  </si>
  <si>
    <t>Glasgow North WestE5</t>
  </si>
  <si>
    <t>Glasgow North WestED1</t>
  </si>
  <si>
    <t>Glasgow North WestH1</t>
  </si>
  <si>
    <t>Glasgow North WestH2</t>
  </si>
  <si>
    <t>Glasgow North WestP1</t>
  </si>
  <si>
    <t>Glasgow North WestP2</t>
  </si>
  <si>
    <t>Glasgow North WestP3</t>
  </si>
  <si>
    <t>Glasgow North WestP4</t>
  </si>
  <si>
    <t>Glasgow North WestPO1</t>
  </si>
  <si>
    <t>Glasgow North WestPO2</t>
  </si>
  <si>
    <t>Glasgow North WestPO3</t>
  </si>
  <si>
    <t>Glasgow North WestS1</t>
  </si>
  <si>
    <t>Glasgow North WestS2</t>
  </si>
  <si>
    <t>Glasgow North WestS3</t>
  </si>
  <si>
    <t>Glasgow SouthC1</t>
  </si>
  <si>
    <t>Glasgow SouthC3</t>
  </si>
  <si>
    <t>Glasgow SouthC4</t>
  </si>
  <si>
    <t>Glasgow SouthC6</t>
  </si>
  <si>
    <t>Glasgow SouthE1</t>
  </si>
  <si>
    <t>Glasgow SouthE3</t>
  </si>
  <si>
    <t>Glasgow SouthE4</t>
  </si>
  <si>
    <t>Glasgow SouthE5</t>
  </si>
  <si>
    <t>Glasgow SouthED1</t>
  </si>
  <si>
    <t>Glasgow SouthH1</t>
  </si>
  <si>
    <t>Glasgow SouthH2</t>
  </si>
  <si>
    <t>Glasgow SouthP1</t>
  </si>
  <si>
    <t>Glasgow SouthP2</t>
  </si>
  <si>
    <t>Glasgow SouthP3</t>
  </si>
  <si>
    <t>Glasgow SouthP4</t>
  </si>
  <si>
    <t>Glasgow SouthPO1</t>
  </si>
  <si>
    <t>Glasgow SouthPO2</t>
  </si>
  <si>
    <t>Glasgow SouthPO3</t>
  </si>
  <si>
    <t>Glasgow SouthS1</t>
  </si>
  <si>
    <t>Glasgow SouthS2</t>
  </si>
  <si>
    <t>Glasgow SouthS3</t>
  </si>
  <si>
    <t>GlasgowC1</t>
  </si>
  <si>
    <t>GlasgowC3</t>
  </si>
  <si>
    <t>GlasgowC4</t>
  </si>
  <si>
    <t>GlasgowC6</t>
  </si>
  <si>
    <t>GlasgowE1</t>
  </si>
  <si>
    <t>GlasgowE3</t>
  </si>
  <si>
    <t>GlasgowE4</t>
  </si>
  <si>
    <t>GlasgowE5</t>
  </si>
  <si>
    <t>GlasgowED1</t>
  </si>
  <si>
    <t>GlasgowH1</t>
  </si>
  <si>
    <t>GlasgowH2</t>
  </si>
  <si>
    <t>GlasgowP1</t>
  </si>
  <si>
    <t>GlasgowP2</t>
  </si>
  <si>
    <t>GlasgowP3</t>
  </si>
  <si>
    <t>GlasgowP4</t>
  </si>
  <si>
    <t>GlasgowPO1</t>
  </si>
  <si>
    <t>GlasgowPO2</t>
  </si>
  <si>
    <t>GlasgowPO3</t>
  </si>
  <si>
    <t>GlasgowS1</t>
  </si>
  <si>
    <t>GlasgowS2</t>
  </si>
  <si>
    <t>GlasgowS3</t>
  </si>
  <si>
    <t>GovanhillC1</t>
  </si>
  <si>
    <t>GovanhillC3</t>
  </si>
  <si>
    <t>GovanhillC4</t>
  </si>
  <si>
    <t>GovanhillC6</t>
  </si>
  <si>
    <t>GovanhillE1</t>
  </si>
  <si>
    <t>GovanhillE3</t>
  </si>
  <si>
    <t>GovanhillE4</t>
  </si>
  <si>
    <t>GovanhillE5</t>
  </si>
  <si>
    <t>GovanhillED1</t>
  </si>
  <si>
    <t>GovanhillH1</t>
  </si>
  <si>
    <t>GovanhillH2</t>
  </si>
  <si>
    <t>GovanhillP1</t>
  </si>
  <si>
    <t>GovanhillP2</t>
  </si>
  <si>
    <t>GovanhillP3</t>
  </si>
  <si>
    <t>GovanhillP4</t>
  </si>
  <si>
    <t>GovanhillPO1</t>
  </si>
  <si>
    <t>GovanhillPO2</t>
  </si>
  <si>
    <t>GovanhillPO3</t>
  </si>
  <si>
    <t>GovanhillS1</t>
  </si>
  <si>
    <t>GovanhillS2</t>
  </si>
  <si>
    <t>GovanhillS3</t>
  </si>
  <si>
    <t>Greater GorbalsC1</t>
  </si>
  <si>
    <t>Greater GorbalsC3</t>
  </si>
  <si>
    <t>Greater GorbalsC4</t>
  </si>
  <si>
    <t>Greater GorbalsC6</t>
  </si>
  <si>
    <t>Greater GorbalsE1</t>
  </si>
  <si>
    <t>Greater GorbalsE3</t>
  </si>
  <si>
    <t>Greater GorbalsE4</t>
  </si>
  <si>
    <t>Greater GorbalsE5</t>
  </si>
  <si>
    <t>Greater GorbalsED1</t>
  </si>
  <si>
    <t>Greater GorbalsH1</t>
  </si>
  <si>
    <t>Greater GorbalsH2</t>
  </si>
  <si>
    <t>Greater GorbalsP1</t>
  </si>
  <si>
    <t>Greater GorbalsP2</t>
  </si>
  <si>
    <t>Greater GorbalsP3</t>
  </si>
  <si>
    <t>Greater GorbalsP4</t>
  </si>
  <si>
    <t>Greater GorbalsPO1</t>
  </si>
  <si>
    <t>Greater GorbalsPO2</t>
  </si>
  <si>
    <t>Greater GorbalsPO3</t>
  </si>
  <si>
    <t>Greater GorbalsS1</t>
  </si>
  <si>
    <t>Greater GorbalsS2</t>
  </si>
  <si>
    <t>Greater GorbalsS3</t>
  </si>
  <si>
    <t>Greater GovanC1</t>
  </si>
  <si>
    <t>Greater GovanC3</t>
  </si>
  <si>
    <t>Greater GovanC4</t>
  </si>
  <si>
    <t>Greater GovanC6</t>
  </si>
  <si>
    <t>Greater GovanE1</t>
  </si>
  <si>
    <t>Greater GovanE3</t>
  </si>
  <si>
    <t>Greater GovanE4</t>
  </si>
  <si>
    <t>Greater GovanE5</t>
  </si>
  <si>
    <t>Greater GovanED1</t>
  </si>
  <si>
    <t>Greater GovanH1</t>
  </si>
  <si>
    <t>Greater GovanH2</t>
  </si>
  <si>
    <t>Greater GovanP1</t>
  </si>
  <si>
    <t>Greater GovanP2</t>
  </si>
  <si>
    <t>Greater GovanP3</t>
  </si>
  <si>
    <t>Greater GovanP4</t>
  </si>
  <si>
    <t>Greater GovanPO1</t>
  </si>
  <si>
    <t>Greater GovanPO2</t>
  </si>
  <si>
    <t>Greater GovanPO3</t>
  </si>
  <si>
    <t>Greater GovanS1</t>
  </si>
  <si>
    <t>Greater GovanS2</t>
  </si>
  <si>
    <t>Greater GovanS3</t>
  </si>
  <si>
    <t>Haghill and CarntyneC1</t>
  </si>
  <si>
    <t>Haghill and CarntyneC3</t>
  </si>
  <si>
    <t>Haghill and CarntyneC4</t>
  </si>
  <si>
    <t>Haghill and CarntyneC6</t>
  </si>
  <si>
    <t>Haghill and CarntyneE1</t>
  </si>
  <si>
    <t>Haghill and CarntyneE3</t>
  </si>
  <si>
    <t>Haghill and CarntyneE4</t>
  </si>
  <si>
    <t>Haghill and CarntyneE5</t>
  </si>
  <si>
    <t>Haghill and CarntyneED1</t>
  </si>
  <si>
    <t>Haghill and CarntyneH1</t>
  </si>
  <si>
    <t>Haghill and CarntyneH2</t>
  </si>
  <si>
    <t>Haghill and CarntyneP1</t>
  </si>
  <si>
    <t>Haghill and CarntyneP2</t>
  </si>
  <si>
    <t>Haghill and CarntyneP3</t>
  </si>
  <si>
    <t>Haghill and CarntyneP4</t>
  </si>
  <si>
    <t>Haghill and CarntynePO1</t>
  </si>
  <si>
    <t>Haghill and CarntynePO2</t>
  </si>
  <si>
    <t>Haghill and CarntynePO3</t>
  </si>
  <si>
    <t>Haghill and CarntyneS1</t>
  </si>
  <si>
    <t>Haghill and CarntyneS2</t>
  </si>
  <si>
    <t>Haghill and CarntyneS3</t>
  </si>
  <si>
    <t>Hillhead and WoodlandsC1</t>
  </si>
  <si>
    <t>Hillhead and WoodlandsC3</t>
  </si>
  <si>
    <t>Hillhead and WoodlandsC4</t>
  </si>
  <si>
    <t>Hillhead and WoodlandsC6</t>
  </si>
  <si>
    <t>Hillhead and WoodlandsE1</t>
  </si>
  <si>
    <t>Hillhead and WoodlandsE3</t>
  </si>
  <si>
    <t>Hillhead and WoodlandsE4</t>
  </si>
  <si>
    <t>Hillhead and WoodlandsE5</t>
  </si>
  <si>
    <t>Hillhead and WoodlandsED1</t>
  </si>
  <si>
    <t>Hillhead and WoodlandsH1</t>
  </si>
  <si>
    <t>Hillhead and WoodlandsH2</t>
  </si>
  <si>
    <t>Hillhead and WoodlandsP1</t>
  </si>
  <si>
    <t>Hillhead and WoodlandsP2</t>
  </si>
  <si>
    <t>Hillhead and WoodlandsP3</t>
  </si>
  <si>
    <t>Hillhead and WoodlandsP4</t>
  </si>
  <si>
    <t>Hillhead and WoodlandsPO1</t>
  </si>
  <si>
    <t>Hillhead and WoodlandsPO2</t>
  </si>
  <si>
    <t>Hillhead and WoodlandsPO3</t>
  </si>
  <si>
    <t>Hillhead and WoodlandsS1</t>
  </si>
  <si>
    <t>Hillhead and WoodlandsS2</t>
  </si>
  <si>
    <t>Hillhead and WoodlandsS3</t>
  </si>
  <si>
    <t>Hyndland, Dowanhill and Partick EastC1</t>
  </si>
  <si>
    <t>Hyndland, Dowanhill and Partick EastC3</t>
  </si>
  <si>
    <t>Hyndland, Dowanhill and Partick EastC4</t>
  </si>
  <si>
    <t>Hyndland, Dowanhill and Partick EastC6</t>
  </si>
  <si>
    <t>Hyndland, Dowanhill and Partick EastE1</t>
  </si>
  <si>
    <t>Hyndland, Dowanhill and Partick EastE3</t>
  </si>
  <si>
    <t>Hyndland, Dowanhill and Partick EastE4</t>
  </si>
  <si>
    <t>Hyndland, Dowanhill and Partick EastE5</t>
  </si>
  <si>
    <t>Hyndland, Dowanhill and Partick EastED1</t>
  </si>
  <si>
    <t>Hyndland, Dowanhill and Partick EastH1</t>
  </si>
  <si>
    <t>Hyndland, Dowanhill and Partick EastH2</t>
  </si>
  <si>
    <t>Hyndland, Dowanhill and Partick EastP1</t>
  </si>
  <si>
    <t>Hyndland, Dowanhill and Partick EastP2</t>
  </si>
  <si>
    <t>Hyndland, Dowanhill and Partick EastP3</t>
  </si>
  <si>
    <t>Hyndland, Dowanhill and Partick EastP4</t>
  </si>
  <si>
    <t>Hyndland, Dowanhill and Partick EastPO1</t>
  </si>
  <si>
    <t>Hyndland, Dowanhill and Partick EastPO2</t>
  </si>
  <si>
    <t>Hyndland, Dowanhill and Partick EastPO3</t>
  </si>
  <si>
    <t>Hyndland, Dowanhill and Partick EastS1</t>
  </si>
  <si>
    <t>Hyndland, Dowanhill and Partick EastS2</t>
  </si>
  <si>
    <t>Hyndland, Dowanhill and Partick EastS3</t>
  </si>
  <si>
    <t>Ibrox and KingstonC1</t>
  </si>
  <si>
    <t>Ibrox and KingstonC3</t>
  </si>
  <si>
    <t>Ibrox and KingstonC4</t>
  </si>
  <si>
    <t>Ibrox and KingstonC6</t>
  </si>
  <si>
    <t>Ibrox and KingstonE1</t>
  </si>
  <si>
    <t>Ibrox and KingstonE3</t>
  </si>
  <si>
    <t>Ibrox and KingstonE4</t>
  </si>
  <si>
    <t>Ibrox and KingstonE5</t>
  </si>
  <si>
    <t>Ibrox and KingstonED1</t>
  </si>
  <si>
    <t>Ibrox and KingstonH1</t>
  </si>
  <si>
    <t>Ibrox and KingstonH2</t>
  </si>
  <si>
    <t>Ibrox and KingstonP1</t>
  </si>
  <si>
    <t>Ibrox and KingstonP2</t>
  </si>
  <si>
    <t>Ibrox and KingstonP3</t>
  </si>
  <si>
    <t>Ibrox and KingstonP4</t>
  </si>
  <si>
    <t>Ibrox and KingstonPO1</t>
  </si>
  <si>
    <t>Ibrox and KingstonPO2</t>
  </si>
  <si>
    <t>Ibrox and KingstonPO3</t>
  </si>
  <si>
    <t>Ibrox and KingstonS1</t>
  </si>
  <si>
    <t>Ibrox and KingstonS2</t>
  </si>
  <si>
    <t>Ibrox and KingstonS3</t>
  </si>
  <si>
    <t>Kelvindale and KelvinsideC1</t>
  </si>
  <si>
    <t>Kelvindale and KelvinsideC3</t>
  </si>
  <si>
    <t>Kelvindale and KelvinsideC4</t>
  </si>
  <si>
    <t>Kelvindale and KelvinsideC6</t>
  </si>
  <si>
    <t>Kelvindale and KelvinsideE1</t>
  </si>
  <si>
    <t>Kelvindale and KelvinsideE3</t>
  </si>
  <si>
    <t>Kelvindale and KelvinsideE4</t>
  </si>
  <si>
    <t>Kelvindale and KelvinsideE5</t>
  </si>
  <si>
    <t>Kelvindale and KelvinsideED1</t>
  </si>
  <si>
    <t>Kelvindale and KelvinsideH1</t>
  </si>
  <si>
    <t>Kelvindale and KelvinsideH2</t>
  </si>
  <si>
    <t>Kelvindale and KelvinsideP1</t>
  </si>
  <si>
    <t>Kelvindale and KelvinsideP2</t>
  </si>
  <si>
    <t>Kelvindale and KelvinsideP3</t>
  </si>
  <si>
    <t>Kelvindale and KelvinsideP4</t>
  </si>
  <si>
    <t>Kelvindale and KelvinsidePO1</t>
  </si>
  <si>
    <t>Kelvindale and KelvinsidePO2</t>
  </si>
  <si>
    <t>Kelvindale and KelvinsidePO3</t>
  </si>
  <si>
    <t>Kelvindale and KelvinsideS1</t>
  </si>
  <si>
    <t>Kelvindale and KelvinsideS2</t>
  </si>
  <si>
    <t>Kelvindale and KelvinsideS3</t>
  </si>
  <si>
    <t>King's Park and Mount FloridaC1</t>
  </si>
  <si>
    <t>King's Park and Mount FloridaC3</t>
  </si>
  <si>
    <t>King's Park and Mount FloridaC4</t>
  </si>
  <si>
    <t>King's Park and Mount FloridaC6</t>
  </si>
  <si>
    <t>King's Park and Mount FloridaE1</t>
  </si>
  <si>
    <t>King's Park and Mount FloridaE3</t>
  </si>
  <si>
    <t>King's Park and Mount FloridaE4</t>
  </si>
  <si>
    <t>King's Park and Mount FloridaE5</t>
  </si>
  <si>
    <t>King's Park and Mount FloridaED1</t>
  </si>
  <si>
    <t>King's Park and Mount FloridaH1</t>
  </si>
  <si>
    <t>King's Park and Mount FloridaH2</t>
  </si>
  <si>
    <t>King's Park and Mount FloridaP1</t>
  </si>
  <si>
    <t>King's Park and Mount FloridaP2</t>
  </si>
  <si>
    <t>King's Park and Mount FloridaP3</t>
  </si>
  <si>
    <t>King's Park and Mount FloridaP4</t>
  </si>
  <si>
    <t>King's Park and Mount FloridaPO1</t>
  </si>
  <si>
    <t>King's Park and Mount FloridaPO2</t>
  </si>
  <si>
    <t>King's Park and Mount FloridaPO3</t>
  </si>
  <si>
    <t>King's Park and Mount FloridaS1</t>
  </si>
  <si>
    <t>King's Park and Mount FloridaS2</t>
  </si>
  <si>
    <t>King's Park and Mount FloridaS3</t>
  </si>
  <si>
    <t>KnightswoodC1</t>
  </si>
  <si>
    <t>KnightswoodC3</t>
  </si>
  <si>
    <t>KnightswoodC4</t>
  </si>
  <si>
    <t>KnightswoodC6</t>
  </si>
  <si>
    <t>KnightswoodE1</t>
  </si>
  <si>
    <t>KnightswoodE3</t>
  </si>
  <si>
    <t>KnightswoodE4</t>
  </si>
  <si>
    <t>KnightswoodE5</t>
  </si>
  <si>
    <t>KnightswoodED1</t>
  </si>
  <si>
    <t>KnightswoodH1</t>
  </si>
  <si>
    <t>KnightswoodH2</t>
  </si>
  <si>
    <t>KnightswoodP1</t>
  </si>
  <si>
    <t>KnightswoodP2</t>
  </si>
  <si>
    <t>KnightswoodP3</t>
  </si>
  <si>
    <t>KnightswoodP4</t>
  </si>
  <si>
    <t>KnightswoodPO1</t>
  </si>
  <si>
    <t>KnightswoodPO2</t>
  </si>
  <si>
    <t>KnightswoodPO3</t>
  </si>
  <si>
    <t>KnightswoodS1</t>
  </si>
  <si>
    <t>KnightswoodS2</t>
  </si>
  <si>
    <t>KnightswoodS3</t>
  </si>
  <si>
    <t>Lambhill and MiltonC1</t>
  </si>
  <si>
    <t>Lambhill and MiltonC3</t>
  </si>
  <si>
    <t>Lambhill and MiltonC4</t>
  </si>
  <si>
    <t>Lambhill and MiltonC6</t>
  </si>
  <si>
    <t>Lambhill and MiltonE1</t>
  </si>
  <si>
    <t>Lambhill and MiltonE3</t>
  </si>
  <si>
    <t>Lambhill and MiltonE4</t>
  </si>
  <si>
    <t>Lambhill and MiltonE5</t>
  </si>
  <si>
    <t>Lambhill and MiltonED1</t>
  </si>
  <si>
    <t>Lambhill and MiltonH1</t>
  </si>
  <si>
    <t>Lambhill and MiltonH2</t>
  </si>
  <si>
    <t>Lambhill and MiltonP1</t>
  </si>
  <si>
    <t>Lambhill and MiltonP2</t>
  </si>
  <si>
    <t>Lambhill and MiltonP3</t>
  </si>
  <si>
    <t>Lambhill and MiltonP4</t>
  </si>
  <si>
    <t>Lambhill and MiltonPO1</t>
  </si>
  <si>
    <t>Lambhill and MiltonPO2</t>
  </si>
  <si>
    <t>Lambhill and MiltonPO3</t>
  </si>
  <si>
    <t>Lambhill and MiltonS1</t>
  </si>
  <si>
    <t>Lambhill and MiltonS2</t>
  </si>
  <si>
    <t>Lambhill and MiltonS3</t>
  </si>
  <si>
    <t>Langside and BattlefieldC1</t>
  </si>
  <si>
    <t>Langside and BattlefieldC3</t>
  </si>
  <si>
    <t>Langside and BattlefieldC4</t>
  </si>
  <si>
    <t>Langside and BattlefieldC6</t>
  </si>
  <si>
    <t>Langside and BattlefieldE1</t>
  </si>
  <si>
    <t>Langside and BattlefieldE3</t>
  </si>
  <si>
    <t>Langside and BattlefieldE4</t>
  </si>
  <si>
    <t>Langside and BattlefieldE5</t>
  </si>
  <si>
    <t>Langside and BattlefieldED1</t>
  </si>
  <si>
    <t>Langside and BattlefieldH1</t>
  </si>
  <si>
    <t>Langside and BattlefieldH2</t>
  </si>
  <si>
    <t>Langside and BattlefieldP1</t>
  </si>
  <si>
    <t>Langside and BattlefieldP2</t>
  </si>
  <si>
    <t>Langside and BattlefieldP3</t>
  </si>
  <si>
    <t>Langside and BattlefieldP4</t>
  </si>
  <si>
    <t>Langside and BattlefieldPO1</t>
  </si>
  <si>
    <t>Langside and BattlefieldPO2</t>
  </si>
  <si>
    <t>Langside and BattlefieldPO3</t>
  </si>
  <si>
    <t>Langside and BattlefieldS1</t>
  </si>
  <si>
    <t>Langside and BattlefieldS2</t>
  </si>
  <si>
    <t>Langside and BattlefieldS3</t>
  </si>
  <si>
    <t>Maryhill Road CorridorC1</t>
  </si>
  <si>
    <t>Maryhill Road CorridorC3</t>
  </si>
  <si>
    <t>Maryhill Road CorridorC4</t>
  </si>
  <si>
    <t>Maryhill Road CorridorC6</t>
  </si>
  <si>
    <t>Maryhill Road CorridorE1</t>
  </si>
  <si>
    <t>Maryhill Road CorridorE3</t>
  </si>
  <si>
    <t>Maryhill Road CorridorE4</t>
  </si>
  <si>
    <t>Maryhill Road CorridorE5</t>
  </si>
  <si>
    <t>Maryhill Road CorridorED1</t>
  </si>
  <si>
    <t>Maryhill Road CorridorH1</t>
  </si>
  <si>
    <t>Maryhill Road CorridorH2</t>
  </si>
  <si>
    <t>Maryhill Road CorridorP1</t>
  </si>
  <si>
    <t>Maryhill Road CorridorP2</t>
  </si>
  <si>
    <t>Maryhill Road CorridorP3</t>
  </si>
  <si>
    <t>Maryhill Road CorridorP4</t>
  </si>
  <si>
    <t>Maryhill Road CorridorPO1</t>
  </si>
  <si>
    <t>Maryhill Road CorridorPO2</t>
  </si>
  <si>
    <t>Maryhill Road CorridorPO3</t>
  </si>
  <si>
    <t>Maryhill Road CorridorS1</t>
  </si>
  <si>
    <t>Maryhill Road CorridorS2</t>
  </si>
  <si>
    <t>Maryhill Road CorridorS3</t>
  </si>
  <si>
    <t>Mount Vernon and East ShettlestonC1</t>
  </si>
  <si>
    <t>Mount Vernon and East ShettlestonC3</t>
  </si>
  <si>
    <t>Mount Vernon and East ShettlestonC4</t>
  </si>
  <si>
    <t>Mount Vernon and East ShettlestonC6</t>
  </si>
  <si>
    <t>Mount Vernon and East ShettlestonE1</t>
  </si>
  <si>
    <t>Mount Vernon and East ShettlestonE3</t>
  </si>
  <si>
    <t>Mount Vernon and East ShettlestonE4</t>
  </si>
  <si>
    <t>Mount Vernon and East ShettlestonE5</t>
  </si>
  <si>
    <t>Mount Vernon and East ShettlestonED1</t>
  </si>
  <si>
    <t>Mount Vernon and East ShettlestonH1</t>
  </si>
  <si>
    <t>Mount Vernon and East ShettlestonH2</t>
  </si>
  <si>
    <t>Mount Vernon and East ShettlestonP1</t>
  </si>
  <si>
    <t>Mount Vernon and East ShettlestonP2</t>
  </si>
  <si>
    <t>Mount Vernon and East ShettlestonP3</t>
  </si>
  <si>
    <t>Mount Vernon and East ShettlestonP4</t>
  </si>
  <si>
    <t>Mount Vernon and East ShettlestonPO1</t>
  </si>
  <si>
    <t>Mount Vernon and East ShettlestonPO2</t>
  </si>
  <si>
    <t>Mount Vernon and East ShettlestonPO3</t>
  </si>
  <si>
    <t>Mount Vernon and East ShettlestonS1</t>
  </si>
  <si>
    <t>Mount Vernon and East ShettlestonS2</t>
  </si>
  <si>
    <t>Mount Vernon and East ShettlestonS3</t>
  </si>
  <si>
    <t>Newlands and CathcartC1</t>
  </si>
  <si>
    <t>Newlands and CathcartC3</t>
  </si>
  <si>
    <t>Newlands and CathcartC4</t>
  </si>
  <si>
    <t>Newlands and CathcartC6</t>
  </si>
  <si>
    <t>Newlands and CathcartE1</t>
  </si>
  <si>
    <t>Newlands and CathcartE3</t>
  </si>
  <si>
    <t>Newlands and CathcartE4</t>
  </si>
  <si>
    <t>Newlands and CathcartE5</t>
  </si>
  <si>
    <t>Newlands and CathcartED1</t>
  </si>
  <si>
    <t>Newlands and CathcartH1</t>
  </si>
  <si>
    <t>Newlands and CathcartH2</t>
  </si>
  <si>
    <t>Newlands and CathcartP1</t>
  </si>
  <si>
    <t>Newlands and CathcartP2</t>
  </si>
  <si>
    <t>Newlands and CathcartP3</t>
  </si>
  <si>
    <t>Newlands and CathcartP4</t>
  </si>
  <si>
    <t>Newlands and CathcartPO1</t>
  </si>
  <si>
    <t>Newlands and CathcartPO2</t>
  </si>
  <si>
    <t>Newlands and CathcartPO3</t>
  </si>
  <si>
    <t>Newlands and CathcartS1</t>
  </si>
  <si>
    <t>Newlands and CathcartS2</t>
  </si>
  <si>
    <t>Newlands and CathcartS3</t>
  </si>
  <si>
    <t>North Cardonald and PenileeC1</t>
  </si>
  <si>
    <t>North Cardonald and PenileeC3</t>
  </si>
  <si>
    <t>North Cardonald and PenileeC4</t>
  </si>
  <si>
    <t>North Cardonald and PenileeC6</t>
  </si>
  <si>
    <t>North Cardonald and PenileeE1</t>
  </si>
  <si>
    <t>North Cardonald and PenileeE3</t>
  </si>
  <si>
    <t>North Cardonald and PenileeE4</t>
  </si>
  <si>
    <t>North Cardonald and PenileeE5</t>
  </si>
  <si>
    <t>North Cardonald and PenileeED1</t>
  </si>
  <si>
    <t>North Cardonald and PenileeH1</t>
  </si>
  <si>
    <t>North Cardonald and PenileeH2</t>
  </si>
  <si>
    <t>North Cardonald and PenileeP1</t>
  </si>
  <si>
    <t>North Cardonald and PenileeP2</t>
  </si>
  <si>
    <t>North Cardonald and PenileeP3</t>
  </si>
  <si>
    <t>North Cardonald and PenileeP4</t>
  </si>
  <si>
    <t>North Cardonald and PenileePO1</t>
  </si>
  <si>
    <t>North Cardonald and PenileePO2</t>
  </si>
  <si>
    <t>North Cardonald and PenileePO3</t>
  </si>
  <si>
    <t>North Cardonald and PenileeS1</t>
  </si>
  <si>
    <t>North Cardonald and PenileeS2</t>
  </si>
  <si>
    <t>North Cardonald and PenileeS3</t>
  </si>
  <si>
    <t>North Maryhill and SummerstonC1</t>
  </si>
  <si>
    <t>North Maryhill and SummerstonC3</t>
  </si>
  <si>
    <t>North Maryhill and SummerstonC4</t>
  </si>
  <si>
    <t>North Maryhill and SummerstonC6</t>
  </si>
  <si>
    <t>North Maryhill and SummerstonE1</t>
  </si>
  <si>
    <t>North Maryhill and SummerstonE3</t>
  </si>
  <si>
    <t>North Maryhill and SummerstonE4</t>
  </si>
  <si>
    <t>North Maryhill and SummerstonE5</t>
  </si>
  <si>
    <t>North Maryhill and SummerstonED1</t>
  </si>
  <si>
    <t>North Maryhill and SummerstonH1</t>
  </si>
  <si>
    <t>North Maryhill and SummerstonH2</t>
  </si>
  <si>
    <t>North Maryhill and SummerstonP1</t>
  </si>
  <si>
    <t>North Maryhill and SummerstonP2</t>
  </si>
  <si>
    <t>North Maryhill and SummerstonP3</t>
  </si>
  <si>
    <t>North Maryhill and SummerstonP4</t>
  </si>
  <si>
    <t>North Maryhill and SummerstonPO1</t>
  </si>
  <si>
    <t>North Maryhill and SummerstonPO2</t>
  </si>
  <si>
    <t>North Maryhill and SummerstonPO3</t>
  </si>
  <si>
    <t>North Maryhill and SummerstonS1</t>
  </si>
  <si>
    <t>North Maryhill and SummerstonS2</t>
  </si>
  <si>
    <t>North Maryhill and SummerstonS3</t>
  </si>
  <si>
    <t>Parkhead and DalmarnockC1</t>
  </si>
  <si>
    <t>Parkhead and DalmarnockC3</t>
  </si>
  <si>
    <t>Parkhead and DalmarnockC4</t>
  </si>
  <si>
    <t>Parkhead and DalmarnockC6</t>
  </si>
  <si>
    <t>Parkhead and DalmarnockE1</t>
  </si>
  <si>
    <t>Parkhead and DalmarnockE3</t>
  </si>
  <si>
    <t>Parkhead and DalmarnockE4</t>
  </si>
  <si>
    <t>Parkhead and DalmarnockE5</t>
  </si>
  <si>
    <t>Parkhead and DalmarnockED1</t>
  </si>
  <si>
    <t>Parkhead and DalmarnockH1</t>
  </si>
  <si>
    <t>Parkhead and DalmarnockH2</t>
  </si>
  <si>
    <t>Parkhead and DalmarnockP1</t>
  </si>
  <si>
    <t>Parkhead and DalmarnockP2</t>
  </si>
  <si>
    <t>Parkhead and DalmarnockP3</t>
  </si>
  <si>
    <t>Parkhead and DalmarnockP4</t>
  </si>
  <si>
    <t>Parkhead and DalmarnockPO1</t>
  </si>
  <si>
    <t>Parkhead and DalmarnockPO2</t>
  </si>
  <si>
    <t>Parkhead and DalmarnockPO3</t>
  </si>
  <si>
    <t>Parkhead and DalmarnockS1</t>
  </si>
  <si>
    <t>Parkhead and DalmarnockS2</t>
  </si>
  <si>
    <t>Parkhead and DalmarnockS3</t>
  </si>
  <si>
    <t>PollokC1</t>
  </si>
  <si>
    <t>PollokC3</t>
  </si>
  <si>
    <t>PollokC4</t>
  </si>
  <si>
    <t>PollokC6</t>
  </si>
  <si>
    <t>PollokE1</t>
  </si>
  <si>
    <t>PollokE3</t>
  </si>
  <si>
    <t>PollokE4</t>
  </si>
  <si>
    <t>PollokE5</t>
  </si>
  <si>
    <t>PollokED1</t>
  </si>
  <si>
    <t>PollokH1</t>
  </si>
  <si>
    <t>PollokH2</t>
  </si>
  <si>
    <t>PollokP1</t>
  </si>
  <si>
    <t>PollokP2</t>
  </si>
  <si>
    <t>PollokP3</t>
  </si>
  <si>
    <t>PollokP4</t>
  </si>
  <si>
    <t>PollokPO1</t>
  </si>
  <si>
    <t>PollokPO2</t>
  </si>
  <si>
    <t>PollokPO3</t>
  </si>
  <si>
    <t>PollokS1</t>
  </si>
  <si>
    <t>PollokS2</t>
  </si>
  <si>
    <t>PollokS3</t>
  </si>
  <si>
    <t>Pollokshaws and MansewoodC1</t>
  </si>
  <si>
    <t>Pollokshaws and MansewoodC3</t>
  </si>
  <si>
    <t>Pollokshaws and MansewoodC4</t>
  </si>
  <si>
    <t>Pollokshaws and MansewoodC6</t>
  </si>
  <si>
    <t>Pollokshaws and MansewoodE1</t>
  </si>
  <si>
    <t>Pollokshaws and MansewoodE3</t>
  </si>
  <si>
    <t>Pollokshaws and MansewoodE4</t>
  </si>
  <si>
    <t>Pollokshaws and MansewoodE5</t>
  </si>
  <si>
    <t>Pollokshaws and MansewoodED1</t>
  </si>
  <si>
    <t>Pollokshaws and MansewoodH1</t>
  </si>
  <si>
    <t>Pollokshaws and MansewoodH2</t>
  </si>
  <si>
    <t>Pollokshaws and MansewoodP1</t>
  </si>
  <si>
    <t>Pollokshaws and MansewoodP2</t>
  </si>
  <si>
    <t>Pollokshaws and MansewoodP3</t>
  </si>
  <si>
    <t>Pollokshaws and MansewoodP4</t>
  </si>
  <si>
    <t>Pollokshaws and MansewoodPO1</t>
  </si>
  <si>
    <t>Pollokshaws and MansewoodPO2</t>
  </si>
  <si>
    <t>Pollokshaws and MansewoodPO3</t>
  </si>
  <si>
    <t>Pollokshaws and MansewoodS1</t>
  </si>
  <si>
    <t>Pollokshaws and MansewoodS2</t>
  </si>
  <si>
    <t>Pollokshaws and MansewoodS3</t>
  </si>
  <si>
    <t>Pollokshields EastC1</t>
  </si>
  <si>
    <t>Pollokshields EastC3</t>
  </si>
  <si>
    <t>Pollokshields EastC4</t>
  </si>
  <si>
    <t>Pollokshields EastC6</t>
  </si>
  <si>
    <t>Pollokshields EastE1</t>
  </si>
  <si>
    <t>Pollokshields EastE3</t>
  </si>
  <si>
    <t>Pollokshields EastE4</t>
  </si>
  <si>
    <t>Pollokshields EastE5</t>
  </si>
  <si>
    <t>Pollokshields EastED1</t>
  </si>
  <si>
    <t>Pollokshields EastH1</t>
  </si>
  <si>
    <t>Pollokshields EastH2</t>
  </si>
  <si>
    <t>Pollokshields EastP1</t>
  </si>
  <si>
    <t>Pollokshields EastP2</t>
  </si>
  <si>
    <t>Pollokshields EastP3</t>
  </si>
  <si>
    <t>Pollokshields EastP4</t>
  </si>
  <si>
    <t>Pollokshields EastPO1</t>
  </si>
  <si>
    <t>Pollokshields EastPO2</t>
  </si>
  <si>
    <t>Pollokshields EastPO3</t>
  </si>
  <si>
    <t>Pollokshields EastS1</t>
  </si>
  <si>
    <t>Pollokshields EastS2</t>
  </si>
  <si>
    <t>Pollokshields EastS3</t>
  </si>
  <si>
    <t>Pollokshields WestC1</t>
  </si>
  <si>
    <t>Pollokshields WestC3</t>
  </si>
  <si>
    <t>Pollokshields WestC4</t>
  </si>
  <si>
    <t>Pollokshields WestC6</t>
  </si>
  <si>
    <t>Pollokshields WestE1</t>
  </si>
  <si>
    <t>Pollokshields WestE3</t>
  </si>
  <si>
    <t>Pollokshields WestE4</t>
  </si>
  <si>
    <t>Pollokshields WestE5</t>
  </si>
  <si>
    <t>Pollokshields WestED1</t>
  </si>
  <si>
    <t>Pollokshields WestH1</t>
  </si>
  <si>
    <t>Pollokshields WestH2</t>
  </si>
  <si>
    <t>Pollokshields WestP1</t>
  </si>
  <si>
    <t>Pollokshields WestP2</t>
  </si>
  <si>
    <t>Pollokshields WestP3</t>
  </si>
  <si>
    <t>Pollokshields WestP4</t>
  </si>
  <si>
    <t>Pollokshields WestPO1</t>
  </si>
  <si>
    <t>Pollokshields WestPO2</t>
  </si>
  <si>
    <t>Pollokshields WestPO3</t>
  </si>
  <si>
    <t>Pollokshields WestS1</t>
  </si>
  <si>
    <t>Pollokshields WestS2</t>
  </si>
  <si>
    <t>Pollokshields WestS3</t>
  </si>
  <si>
    <t>Priesthill and HousehillwoodC1</t>
  </si>
  <si>
    <t>Priesthill and HousehillwoodC3</t>
  </si>
  <si>
    <t>Priesthill and HousehillwoodC4</t>
  </si>
  <si>
    <t>Priesthill and HousehillwoodC6</t>
  </si>
  <si>
    <t>Priesthill and HousehillwoodE1</t>
  </si>
  <si>
    <t>Priesthill and HousehillwoodE3</t>
  </si>
  <si>
    <t>Priesthill and HousehillwoodE4</t>
  </si>
  <si>
    <t>Priesthill and HousehillwoodE5</t>
  </si>
  <si>
    <t>Priesthill and HousehillwoodED1</t>
  </si>
  <si>
    <t>Priesthill and HousehillwoodH1</t>
  </si>
  <si>
    <t>Priesthill and HousehillwoodH2</t>
  </si>
  <si>
    <t>Priesthill and HousehillwoodP1</t>
  </si>
  <si>
    <t>Priesthill and HousehillwoodP2</t>
  </si>
  <si>
    <t>Priesthill and HousehillwoodP3</t>
  </si>
  <si>
    <t>Priesthill and HousehillwoodP4</t>
  </si>
  <si>
    <t>Priesthill and HousehillwoodPO1</t>
  </si>
  <si>
    <t>Priesthill and HousehillwoodPO2</t>
  </si>
  <si>
    <t>Priesthill and HousehillwoodPO3</t>
  </si>
  <si>
    <t>Priesthill and HousehillwoodS1</t>
  </si>
  <si>
    <t>Priesthill and HousehillwoodS2</t>
  </si>
  <si>
    <t>Priesthill and HousehillwoodS3</t>
  </si>
  <si>
    <t>Riddrie and CranhillC1</t>
  </si>
  <si>
    <t>Riddrie and CranhillC3</t>
  </si>
  <si>
    <t>Riddrie and CranhillC4</t>
  </si>
  <si>
    <t>Riddrie and CranhillC6</t>
  </si>
  <si>
    <t>Riddrie and CranhillE1</t>
  </si>
  <si>
    <t>Riddrie and CranhillE3</t>
  </si>
  <si>
    <t>Riddrie and CranhillE4</t>
  </si>
  <si>
    <t>Riddrie and CranhillE5</t>
  </si>
  <si>
    <t>Riddrie and CranhillED1</t>
  </si>
  <si>
    <t>Riddrie and CranhillH1</t>
  </si>
  <si>
    <t>Riddrie and CranhillH2</t>
  </si>
  <si>
    <t>Riddrie and CranhillP1</t>
  </si>
  <si>
    <t>Riddrie and CranhillP2</t>
  </si>
  <si>
    <t>Riddrie and CranhillP3</t>
  </si>
  <si>
    <t>Riddrie and CranhillP4</t>
  </si>
  <si>
    <t>Riddrie and CranhillPO1</t>
  </si>
  <si>
    <t>Riddrie and CranhillPO2</t>
  </si>
  <si>
    <t>Riddrie and CranhillPO3</t>
  </si>
  <si>
    <t>Riddrie and CranhillS1</t>
  </si>
  <si>
    <t>Riddrie and CranhillS2</t>
  </si>
  <si>
    <t>Riddrie and CranhillS3</t>
  </si>
  <si>
    <t>Robroyston and MillerstonC1</t>
  </si>
  <si>
    <t>Robroyston and MillerstonC3</t>
  </si>
  <si>
    <t>Robroyston and MillerstonC4</t>
  </si>
  <si>
    <t>Robroyston and MillerstonC6</t>
  </si>
  <si>
    <t>Robroyston and MillerstonE1</t>
  </si>
  <si>
    <t>Robroyston and MillerstonE3</t>
  </si>
  <si>
    <t>Robroyston and MillerstonE4</t>
  </si>
  <si>
    <t>Robroyston and MillerstonE5</t>
  </si>
  <si>
    <t>Robroyston and MillerstonED1</t>
  </si>
  <si>
    <t>Robroyston and MillerstonH1</t>
  </si>
  <si>
    <t>Robroyston and MillerstonH2</t>
  </si>
  <si>
    <t>Robroyston and MillerstonP1</t>
  </si>
  <si>
    <t>Robroyston and MillerstonP2</t>
  </si>
  <si>
    <t>Robroyston and MillerstonP3</t>
  </si>
  <si>
    <t>Robroyston and MillerstonP4</t>
  </si>
  <si>
    <t>Robroyston and MillerstonPO1</t>
  </si>
  <si>
    <t>Robroyston and MillerstonPO2</t>
  </si>
  <si>
    <t>Robroyston and MillerstonPO3</t>
  </si>
  <si>
    <t>Robroyston and MillerstonS1</t>
  </si>
  <si>
    <t>Robroyston and MillerstonS2</t>
  </si>
  <si>
    <t>Robroyston and MillerstonS3</t>
  </si>
  <si>
    <t>Ruchazie and GarthamlockC1</t>
  </si>
  <si>
    <t>Ruchazie and GarthamlockC3</t>
  </si>
  <si>
    <t>Ruchazie and GarthamlockC4</t>
  </si>
  <si>
    <t>Ruchazie and GarthamlockC6</t>
  </si>
  <si>
    <t>Ruchazie and GarthamlockE1</t>
  </si>
  <si>
    <t>Ruchazie and GarthamlockE3</t>
  </si>
  <si>
    <t>Ruchazie and GarthamlockE4</t>
  </si>
  <si>
    <t>Ruchazie and GarthamlockE5</t>
  </si>
  <si>
    <t>Ruchazie and GarthamlockED1</t>
  </si>
  <si>
    <t>Ruchazie and GarthamlockH1</t>
  </si>
  <si>
    <t>Ruchazie and GarthamlockH2</t>
  </si>
  <si>
    <t>Ruchazie and GarthamlockP1</t>
  </si>
  <si>
    <t>Ruchazie and GarthamlockP2</t>
  </si>
  <si>
    <t>Ruchazie and GarthamlockP3</t>
  </si>
  <si>
    <t>Ruchazie and GarthamlockP4</t>
  </si>
  <si>
    <t>Ruchazie and GarthamlockPO1</t>
  </si>
  <si>
    <t>Ruchazie and GarthamlockPO2</t>
  </si>
  <si>
    <t>Ruchazie and GarthamlockPO3</t>
  </si>
  <si>
    <t>Ruchazie and GarthamlockS1</t>
  </si>
  <si>
    <t>Ruchazie and GarthamlockS2</t>
  </si>
  <si>
    <t>Ruchazie and GarthamlockS3</t>
  </si>
  <si>
    <t>Ruchill and PossilparkC1</t>
  </si>
  <si>
    <t>Ruchill and PossilparkC3</t>
  </si>
  <si>
    <t>Ruchill and PossilparkC4</t>
  </si>
  <si>
    <t>Ruchill and PossilparkC6</t>
  </si>
  <si>
    <t>Ruchill and PossilparkE1</t>
  </si>
  <si>
    <t>Ruchill and PossilparkE3</t>
  </si>
  <si>
    <t>Ruchill and PossilparkE4</t>
  </si>
  <si>
    <t>Ruchill and PossilparkE5</t>
  </si>
  <si>
    <t>Ruchill and PossilparkED1</t>
  </si>
  <si>
    <t>Ruchill and PossilparkH1</t>
  </si>
  <si>
    <t>Ruchill and PossilparkH2</t>
  </si>
  <si>
    <t>Ruchill and PossilparkP1</t>
  </si>
  <si>
    <t>Ruchill and PossilparkP2</t>
  </si>
  <si>
    <t>Ruchill and PossilparkP3</t>
  </si>
  <si>
    <t>Ruchill and PossilparkP4</t>
  </si>
  <si>
    <t>Ruchill and PossilparkPO1</t>
  </si>
  <si>
    <t>Ruchill and PossilparkPO2</t>
  </si>
  <si>
    <t>Ruchill and PossilparkPO3</t>
  </si>
  <si>
    <t>Ruchill and PossilparkS1</t>
  </si>
  <si>
    <t>Ruchill and PossilparkS2</t>
  </si>
  <si>
    <t>Ruchill and PossilparkS3</t>
  </si>
  <si>
    <t>ScotlandC1</t>
  </si>
  <si>
    <t>ScotlandC3</t>
  </si>
  <si>
    <t>ScotlandC4</t>
  </si>
  <si>
    <t>ScotlandC6</t>
  </si>
  <si>
    <t>ScotlandE1</t>
  </si>
  <si>
    <t>ScotlandE3</t>
  </si>
  <si>
    <t>ScotlandE4</t>
  </si>
  <si>
    <t>ScotlandE5</t>
  </si>
  <si>
    <t>ScotlandED1</t>
  </si>
  <si>
    <t>ScotlandH1</t>
  </si>
  <si>
    <t>ScotlandH2</t>
  </si>
  <si>
    <t>ScotlandP1</t>
  </si>
  <si>
    <t>ScotlandP2</t>
  </si>
  <si>
    <t>ScotlandP3</t>
  </si>
  <si>
    <t>ScotlandP4</t>
  </si>
  <si>
    <t>ScotlandPO1</t>
  </si>
  <si>
    <t>ScotlandPO2</t>
  </si>
  <si>
    <t>ScotlandPO3</t>
  </si>
  <si>
    <t>ScotlandS1</t>
  </si>
  <si>
    <t>ScotlandS2</t>
  </si>
  <si>
    <t>ScotlandS3</t>
  </si>
  <si>
    <t>Shawlands and StrathbungoC1</t>
  </si>
  <si>
    <t>Shawlands and StrathbungoC3</t>
  </si>
  <si>
    <t>Shawlands and StrathbungoC4</t>
  </si>
  <si>
    <t>Shawlands and StrathbungoC6</t>
  </si>
  <si>
    <t>Shawlands and StrathbungoE1</t>
  </si>
  <si>
    <t>Shawlands and StrathbungoE3</t>
  </si>
  <si>
    <t>Shawlands and StrathbungoE4</t>
  </si>
  <si>
    <t>Shawlands and StrathbungoE5</t>
  </si>
  <si>
    <t>Shawlands and StrathbungoED1</t>
  </si>
  <si>
    <t>Shawlands and StrathbungoH1</t>
  </si>
  <si>
    <t>Shawlands and StrathbungoH2</t>
  </si>
  <si>
    <t>Shawlands and StrathbungoP1</t>
  </si>
  <si>
    <t>Shawlands and StrathbungoP2</t>
  </si>
  <si>
    <t>Shawlands and StrathbungoP3</t>
  </si>
  <si>
    <t>Shawlands and StrathbungoP4</t>
  </si>
  <si>
    <t>Shawlands and StrathbungoPO1</t>
  </si>
  <si>
    <t>Shawlands and StrathbungoPO2</t>
  </si>
  <si>
    <t>Shawlands and StrathbungoPO3</t>
  </si>
  <si>
    <t>Shawlands and StrathbungoS1</t>
  </si>
  <si>
    <t>Shawlands and StrathbungoS2</t>
  </si>
  <si>
    <t>Shawlands and StrathbungoS3</t>
  </si>
  <si>
    <t>Sighthill, Roystonhill and GermistonC1</t>
  </si>
  <si>
    <t>Sighthill, Roystonhill and GermistonC3</t>
  </si>
  <si>
    <t>Sighthill, Roystonhill and GermistonC4</t>
  </si>
  <si>
    <t>Sighthill, Roystonhill and GermistonC6</t>
  </si>
  <si>
    <t>Sighthill, Roystonhill and GermistonE1</t>
  </si>
  <si>
    <t>Sighthill, Roystonhill and GermistonE3</t>
  </si>
  <si>
    <t>Sighthill, Roystonhill and GermistonE4</t>
  </si>
  <si>
    <t>Sighthill, Roystonhill and GermistonE5</t>
  </si>
  <si>
    <t>Sighthill, Roystonhill and GermistonED1</t>
  </si>
  <si>
    <t>Sighthill, Roystonhill and GermistonH1</t>
  </si>
  <si>
    <t>Sighthill, Roystonhill and GermistonH2</t>
  </si>
  <si>
    <t>Sighthill, Roystonhill and GermistonP1</t>
  </si>
  <si>
    <t>Sighthill, Roystonhill and GermistonP2</t>
  </si>
  <si>
    <t>Sighthill, Roystonhill and GermistonP3</t>
  </si>
  <si>
    <t>Sighthill, Roystonhill and GermistonP4</t>
  </si>
  <si>
    <t>Sighthill, Roystonhill and GermistonPO1</t>
  </si>
  <si>
    <t>Sighthill, Roystonhill and GermistonPO2</t>
  </si>
  <si>
    <t>Sighthill, Roystonhill and GermistonPO3</t>
  </si>
  <si>
    <t>Sighthill, Roystonhill and GermistonS1</t>
  </si>
  <si>
    <t>Sighthill, Roystonhill and GermistonS2</t>
  </si>
  <si>
    <t>Sighthill, Roystonhill and GermistonS3</t>
  </si>
  <si>
    <t>South Nitshill and DarnleyC1</t>
  </si>
  <si>
    <t>South Nitshill and DarnleyC3</t>
  </si>
  <si>
    <t>South Nitshill and DarnleyC4</t>
  </si>
  <si>
    <t>South Nitshill and DarnleyC6</t>
  </si>
  <si>
    <t>South Nitshill and DarnleyE1</t>
  </si>
  <si>
    <t>South Nitshill and DarnleyE3</t>
  </si>
  <si>
    <t>South Nitshill and DarnleyE4</t>
  </si>
  <si>
    <t>South Nitshill and DarnleyE5</t>
  </si>
  <si>
    <t>South Nitshill and DarnleyED1</t>
  </si>
  <si>
    <t>South Nitshill and DarnleyH1</t>
  </si>
  <si>
    <t>South Nitshill and DarnleyH2</t>
  </si>
  <si>
    <t>South Nitshill and DarnleyP1</t>
  </si>
  <si>
    <t>South Nitshill and DarnleyP2</t>
  </si>
  <si>
    <t>South Nitshill and DarnleyP3</t>
  </si>
  <si>
    <t>South Nitshill and DarnleyP4</t>
  </si>
  <si>
    <t>South Nitshill and DarnleyPO1</t>
  </si>
  <si>
    <t>South Nitshill and DarnleyPO2</t>
  </si>
  <si>
    <t>South Nitshill and DarnleyPO3</t>
  </si>
  <si>
    <t>South Nitshill and DarnleyS1</t>
  </si>
  <si>
    <t>South Nitshill and DarnleyS2</t>
  </si>
  <si>
    <t>South Nitshill and DarnleyS3</t>
  </si>
  <si>
    <t>Springboig and BarlanarkC1</t>
  </si>
  <si>
    <t>Springboig and BarlanarkC3</t>
  </si>
  <si>
    <t>Springboig and BarlanarkC4</t>
  </si>
  <si>
    <t>Springboig and BarlanarkC6</t>
  </si>
  <si>
    <t>Springboig and BarlanarkE1</t>
  </si>
  <si>
    <t>Springboig and BarlanarkE3</t>
  </si>
  <si>
    <t>Springboig and BarlanarkE4</t>
  </si>
  <si>
    <t>Springboig and BarlanarkE5</t>
  </si>
  <si>
    <t>Springboig and BarlanarkED1</t>
  </si>
  <si>
    <t>Springboig and BarlanarkH1</t>
  </si>
  <si>
    <t>Springboig and BarlanarkH2</t>
  </si>
  <si>
    <t>Springboig and BarlanarkP1</t>
  </si>
  <si>
    <t>Springboig and BarlanarkP2</t>
  </si>
  <si>
    <t>Springboig and BarlanarkP3</t>
  </si>
  <si>
    <t>Springboig and BarlanarkP4</t>
  </si>
  <si>
    <t>Springboig and BarlanarkPO1</t>
  </si>
  <si>
    <t>Springboig and BarlanarkPO2</t>
  </si>
  <si>
    <t>Springboig and BarlanarkPO3</t>
  </si>
  <si>
    <t>Springboig and BarlanarkS1</t>
  </si>
  <si>
    <t>Springboig and BarlanarkS2</t>
  </si>
  <si>
    <t>Springboig and BarlanarkS3</t>
  </si>
  <si>
    <t>SpringburnC1</t>
  </si>
  <si>
    <t>SpringburnC3</t>
  </si>
  <si>
    <t>SpringburnC4</t>
  </si>
  <si>
    <t>SpringburnC6</t>
  </si>
  <si>
    <t>SpringburnE1</t>
  </si>
  <si>
    <t>SpringburnE3</t>
  </si>
  <si>
    <t>SpringburnE4</t>
  </si>
  <si>
    <t>SpringburnE5</t>
  </si>
  <si>
    <t>SpringburnED1</t>
  </si>
  <si>
    <t>SpringburnH1</t>
  </si>
  <si>
    <t>SpringburnH2</t>
  </si>
  <si>
    <t>SpringburnP1</t>
  </si>
  <si>
    <t>SpringburnP2</t>
  </si>
  <si>
    <t>SpringburnP3</t>
  </si>
  <si>
    <t>SpringburnP4</t>
  </si>
  <si>
    <t>SpringburnPO1</t>
  </si>
  <si>
    <t>SpringburnPO2</t>
  </si>
  <si>
    <t>SpringburnPO3</t>
  </si>
  <si>
    <t>SpringburnS1</t>
  </si>
  <si>
    <t>SpringburnS2</t>
  </si>
  <si>
    <t>SpringburnS3</t>
  </si>
  <si>
    <t>Temple and AnnieslandC1</t>
  </si>
  <si>
    <t>Temple and AnnieslandC3</t>
  </si>
  <si>
    <t>Temple and AnnieslandC4</t>
  </si>
  <si>
    <t>Temple and AnnieslandC6</t>
  </si>
  <si>
    <t>Temple and AnnieslandE1</t>
  </si>
  <si>
    <t>Temple and AnnieslandE3</t>
  </si>
  <si>
    <t>Temple and AnnieslandE4</t>
  </si>
  <si>
    <t>Temple and AnnieslandE5</t>
  </si>
  <si>
    <t>Temple and AnnieslandED1</t>
  </si>
  <si>
    <t>Temple and AnnieslandH1</t>
  </si>
  <si>
    <t>Temple and AnnieslandH2</t>
  </si>
  <si>
    <t>Temple and AnnieslandP1</t>
  </si>
  <si>
    <t>Temple and AnnieslandP2</t>
  </si>
  <si>
    <t>Temple and AnnieslandP3</t>
  </si>
  <si>
    <t>Temple and AnnieslandP4</t>
  </si>
  <si>
    <t>Temple and AnnieslandPO1</t>
  </si>
  <si>
    <t>Temple and AnnieslandPO2</t>
  </si>
  <si>
    <t>Temple and AnnieslandPO3</t>
  </si>
  <si>
    <t>Temple and AnnieslandS1</t>
  </si>
  <si>
    <t>Temple and AnnieslandS2</t>
  </si>
  <si>
    <t>Temple and AnnieslandS3</t>
  </si>
  <si>
    <t>Tollcross and West ShettlestonC1</t>
  </si>
  <si>
    <t>Tollcross and West ShettlestonC3</t>
  </si>
  <si>
    <t>Tollcross and West ShettlestonC4</t>
  </si>
  <si>
    <t>Tollcross and West ShettlestonC6</t>
  </si>
  <si>
    <t>Tollcross and West ShettlestonE1</t>
  </si>
  <si>
    <t>Tollcross and West ShettlestonE3</t>
  </si>
  <si>
    <t>Tollcross and West ShettlestonE4</t>
  </si>
  <si>
    <t>Tollcross and West ShettlestonE5</t>
  </si>
  <si>
    <t>Tollcross and West ShettlestonED1</t>
  </si>
  <si>
    <t>Tollcross and West ShettlestonH1</t>
  </si>
  <si>
    <t>Tollcross and West ShettlestonH2</t>
  </si>
  <si>
    <t>Tollcross and West ShettlestonP1</t>
  </si>
  <si>
    <t>Tollcross and West ShettlestonP2</t>
  </si>
  <si>
    <t>Tollcross and West ShettlestonP3</t>
  </si>
  <si>
    <t>Tollcross and West ShettlestonP4</t>
  </si>
  <si>
    <t>Tollcross and West ShettlestonPO1</t>
  </si>
  <si>
    <t>Tollcross and West ShettlestonPO2</t>
  </si>
  <si>
    <t>Tollcross and West ShettlestonPO3</t>
  </si>
  <si>
    <t>Tollcross and West ShettlestonS1</t>
  </si>
  <si>
    <t>Tollcross and West ShettlestonS2</t>
  </si>
  <si>
    <t>Tollcross and West ShettlestonS3</t>
  </si>
  <si>
    <t>ToryglenC1</t>
  </si>
  <si>
    <t>ToryglenC3</t>
  </si>
  <si>
    <t>ToryglenC4</t>
  </si>
  <si>
    <t>ToryglenC6</t>
  </si>
  <si>
    <t>ToryglenE1</t>
  </si>
  <si>
    <t>ToryglenE3</t>
  </si>
  <si>
    <t>ToryglenE4</t>
  </si>
  <si>
    <t>ToryglenE5</t>
  </si>
  <si>
    <t>ToryglenED1</t>
  </si>
  <si>
    <t>ToryglenH1</t>
  </si>
  <si>
    <t>ToryglenH2</t>
  </si>
  <si>
    <t>ToryglenP1</t>
  </si>
  <si>
    <t>ToryglenP2</t>
  </si>
  <si>
    <t>ToryglenP3</t>
  </si>
  <si>
    <t>ToryglenP4</t>
  </si>
  <si>
    <t>ToryglenPO1</t>
  </si>
  <si>
    <t>ToryglenPO2</t>
  </si>
  <si>
    <t>ToryglenPO3</t>
  </si>
  <si>
    <t>ToryglenS1</t>
  </si>
  <si>
    <t>ToryglenS2</t>
  </si>
  <si>
    <t>ToryglenS3</t>
  </si>
  <si>
    <t>Yoker and ScotstounC1</t>
  </si>
  <si>
    <t>Yoker and ScotstounC3</t>
  </si>
  <si>
    <t>Yoker and ScotstounC4</t>
  </si>
  <si>
    <t>Yoker and ScotstounC6</t>
  </si>
  <si>
    <t>Yoker and ScotstounE1</t>
  </si>
  <si>
    <t>Yoker and ScotstounE3</t>
  </si>
  <si>
    <t>Yoker and ScotstounE4</t>
  </si>
  <si>
    <t>Yoker and ScotstounE5</t>
  </si>
  <si>
    <t>Yoker and ScotstounED1</t>
  </si>
  <si>
    <t>Yoker and ScotstounH1</t>
  </si>
  <si>
    <t>Yoker and ScotstounH2</t>
  </si>
  <si>
    <t>Yoker and ScotstounP1</t>
  </si>
  <si>
    <t>Yoker and ScotstounP2</t>
  </si>
  <si>
    <t>Yoker and ScotstounP3</t>
  </si>
  <si>
    <t>Yoker and ScotstounP4</t>
  </si>
  <si>
    <t>Yoker and ScotstounPO1</t>
  </si>
  <si>
    <t>Yoker and ScotstounPO2</t>
  </si>
  <si>
    <t>Yoker and ScotstounPO3</t>
  </si>
  <si>
    <t>Yoker and ScotstounS1</t>
  </si>
  <si>
    <t>Yoker and ScotstounS2</t>
  </si>
  <si>
    <t>Yoker and ScotstounS3</t>
  </si>
  <si>
    <t>Yorkhill and AnderstonC1</t>
  </si>
  <si>
    <t>Yorkhill and AnderstonC3</t>
  </si>
  <si>
    <t>Yorkhill and AnderstonC4</t>
  </si>
  <si>
    <t>Yorkhill and AnderstonC6</t>
  </si>
  <si>
    <t>Yorkhill and AnderstonE1</t>
  </si>
  <si>
    <t>Yorkhill and AnderstonE3</t>
  </si>
  <si>
    <t>Yorkhill and AnderstonE4</t>
  </si>
  <si>
    <t>Yorkhill and AnderstonE5</t>
  </si>
  <si>
    <t>Yorkhill and AnderstonED1</t>
  </si>
  <si>
    <t>Yorkhill and AnderstonH1</t>
  </si>
  <si>
    <t>Yorkhill and AnderstonH2</t>
  </si>
  <si>
    <t>Yorkhill and AnderstonP1</t>
  </si>
  <si>
    <t>Yorkhill and AnderstonP2</t>
  </si>
  <si>
    <t>Yorkhill and AnderstonP3</t>
  </si>
  <si>
    <t>Yorkhill and AnderstonP4</t>
  </si>
  <si>
    <t>Yorkhill and AnderstonPO1</t>
  </si>
  <si>
    <t>Yorkhill and AnderstonPO2</t>
  </si>
  <si>
    <t>Yorkhill and AnderstonPO3</t>
  </si>
  <si>
    <t>Yorkhill and AnderstonS1</t>
  </si>
  <si>
    <t>Yorkhill and AnderstonS2</t>
  </si>
  <si>
    <t>Yorkhill and AnderstonS3</t>
  </si>
  <si>
    <t>Anniesland, Jordanhill and Whiteinch2001</t>
  </si>
  <si>
    <t>Anniesland, Jordanhill and Whiteinch2002</t>
  </si>
  <si>
    <t>Anniesland, Jordanhill and Whiteinch2003</t>
  </si>
  <si>
    <t>Anniesland, Jordanhill and Whiteinch2004</t>
  </si>
  <si>
    <t>Anniesland, Jordanhill and Whiteinch2005</t>
  </si>
  <si>
    <t>Anniesland, Jordanhill and Whiteinch2006</t>
  </si>
  <si>
    <t>Anniesland, Jordanhill and Whiteinch2007</t>
  </si>
  <si>
    <t>Anniesland, Jordanhill and Whiteinch2008</t>
  </si>
  <si>
    <t>Anniesland, Jordanhill and Whiteinch2009</t>
  </si>
  <si>
    <t>Anniesland, Jordanhill and Whiteinch2010</t>
  </si>
  <si>
    <t>Anniesland, Jordanhill and Whiteinch2011</t>
  </si>
  <si>
    <t>Anniesland, Jordanhill and Whiteinch2012</t>
  </si>
  <si>
    <t>Anniesland, Jordanhill and Whiteinch2013</t>
  </si>
  <si>
    <t>Anniesland, Jordanhill and Whiteinch2014</t>
  </si>
  <si>
    <t>Anniesland, Jordanhill and Whiteinch2015</t>
  </si>
  <si>
    <t>Anniesland, Jordanhill and Whiteinch2016</t>
  </si>
  <si>
    <t>Anniesland, Jordanhill and Whiteinch2017</t>
  </si>
  <si>
    <t>Anniesland, Jordanhill and Whiteinch2018</t>
  </si>
  <si>
    <t>Anniesland, Jordanhill and Whiteinch2019</t>
  </si>
  <si>
    <t>Anniesland, Jordanhill and Whiteinch2020</t>
  </si>
  <si>
    <t>Anniesland, Jordanhill and Whiteinch2021</t>
  </si>
  <si>
    <t>Anniesland, Jordanhill and Whiteinch2022</t>
  </si>
  <si>
    <t>Arden and Carnwadric2001</t>
  </si>
  <si>
    <t>Arden and Carnwadric2002</t>
  </si>
  <si>
    <t>Arden and Carnwadric2003</t>
  </si>
  <si>
    <t>Arden and Carnwadric2004</t>
  </si>
  <si>
    <t>Arden and Carnwadric2005</t>
  </si>
  <si>
    <t>Arden and Carnwadric2006</t>
  </si>
  <si>
    <t>Arden and Carnwadric2007</t>
  </si>
  <si>
    <t>Arden and Carnwadric2008</t>
  </si>
  <si>
    <t>Arden and Carnwadric2009</t>
  </si>
  <si>
    <t>Arden and Carnwadric2010</t>
  </si>
  <si>
    <t>Arden and Carnwadric2011</t>
  </si>
  <si>
    <t>Arden and Carnwadric2012</t>
  </si>
  <si>
    <t>Arden and Carnwadric2013</t>
  </si>
  <si>
    <t>Arden and Carnwadric2014</t>
  </si>
  <si>
    <t>Arden and Carnwadric2015</t>
  </si>
  <si>
    <t>Arden and Carnwadric2016</t>
  </si>
  <si>
    <t>Arden and Carnwadric2017</t>
  </si>
  <si>
    <t>Arden and Carnwadric2018</t>
  </si>
  <si>
    <t>Arden and Carnwadric2019</t>
  </si>
  <si>
    <t>Arden and Carnwadric2020</t>
  </si>
  <si>
    <t>Arden and Carnwadric2021</t>
  </si>
  <si>
    <t>Arden and Carnwadric2022</t>
  </si>
  <si>
    <t>Baillieston and Garrowhill2001</t>
  </si>
  <si>
    <t>Baillieston and Garrowhill2002</t>
  </si>
  <si>
    <t>Baillieston and Garrowhill2003</t>
  </si>
  <si>
    <t>Baillieston and Garrowhill2004</t>
  </si>
  <si>
    <t>Baillieston and Garrowhill2005</t>
  </si>
  <si>
    <t>Baillieston and Garrowhill2006</t>
  </si>
  <si>
    <t>Baillieston and Garrowhill2007</t>
  </si>
  <si>
    <t>Baillieston and Garrowhill2008</t>
  </si>
  <si>
    <t>Baillieston and Garrowhill2009</t>
  </si>
  <si>
    <t>Baillieston and Garrowhill2010</t>
  </si>
  <si>
    <t>Baillieston and Garrowhill2011</t>
  </si>
  <si>
    <t>Baillieston and Garrowhill2012</t>
  </si>
  <si>
    <t>Baillieston and Garrowhill2013</t>
  </si>
  <si>
    <t>Baillieston and Garrowhill2014</t>
  </si>
  <si>
    <t>Baillieston and Garrowhill2015</t>
  </si>
  <si>
    <t>Baillieston and Garrowhill2016</t>
  </si>
  <si>
    <t>Baillieston and Garrowhill2017</t>
  </si>
  <si>
    <t>Baillieston and Garrowhill2018</t>
  </si>
  <si>
    <t>Baillieston and Garrowhill2019</t>
  </si>
  <si>
    <t>Baillieston and Garrowhill2020</t>
  </si>
  <si>
    <t>Baillieston and Garrowhill2021</t>
  </si>
  <si>
    <t>Baillieston and Garrowhill2022</t>
  </si>
  <si>
    <t>Balornock and Barmulloch2001</t>
  </si>
  <si>
    <t>Balornock and Barmulloch2002</t>
  </si>
  <si>
    <t>Balornock and Barmulloch2003</t>
  </si>
  <si>
    <t>Balornock and Barmulloch2004</t>
  </si>
  <si>
    <t>Balornock and Barmulloch2005</t>
  </si>
  <si>
    <t>Balornock and Barmulloch2006</t>
  </si>
  <si>
    <t>Balornock and Barmulloch2007</t>
  </si>
  <si>
    <t>Balornock and Barmulloch2008</t>
  </si>
  <si>
    <t>Balornock and Barmulloch2009</t>
  </si>
  <si>
    <t>Balornock and Barmulloch2010</t>
  </si>
  <si>
    <t>Balornock and Barmulloch2011</t>
  </si>
  <si>
    <t>Balornock and Barmulloch2012</t>
  </si>
  <si>
    <t>Balornock and Barmulloch2013</t>
  </si>
  <si>
    <t>Balornock and Barmulloch2014</t>
  </si>
  <si>
    <t>Balornock and Barmulloch2015</t>
  </si>
  <si>
    <t>Balornock and Barmulloch2016</t>
  </si>
  <si>
    <t>Balornock and Barmulloch2017</t>
  </si>
  <si>
    <t>Balornock and Barmulloch2018</t>
  </si>
  <si>
    <t>Balornock and Barmulloch2019</t>
  </si>
  <si>
    <t>Balornock and Barmulloch2020</t>
  </si>
  <si>
    <t>Balornock and Barmulloch2021</t>
  </si>
  <si>
    <t>Balornock and Barmulloch2022</t>
  </si>
  <si>
    <t>Bellahouston, Craigton and Mosspark2001</t>
  </si>
  <si>
    <t>Bellahouston, Craigton and Mosspark2002</t>
  </si>
  <si>
    <t>Bellahouston, Craigton and Mosspark2003</t>
  </si>
  <si>
    <t>Bellahouston, Craigton and Mosspark2004</t>
  </si>
  <si>
    <t>Bellahouston, Craigton and Mosspark2005</t>
  </si>
  <si>
    <t>Bellahouston, Craigton and Mosspark2006</t>
  </si>
  <si>
    <t>Bellahouston, Craigton and Mosspark2007</t>
  </si>
  <si>
    <t>Bellahouston, Craigton and Mosspark2008</t>
  </si>
  <si>
    <t>Bellahouston, Craigton and Mosspark2009</t>
  </si>
  <si>
    <t>Bellahouston, Craigton and Mosspark2010</t>
  </si>
  <si>
    <t>Bellahouston, Craigton and Mosspark2011</t>
  </si>
  <si>
    <t>Bellahouston, Craigton and Mosspark2012</t>
  </si>
  <si>
    <t>Bellahouston, Craigton and Mosspark2013</t>
  </si>
  <si>
    <t>Bellahouston, Craigton and Mosspark2014</t>
  </si>
  <si>
    <t>Bellahouston, Craigton and Mosspark2015</t>
  </si>
  <si>
    <t>Bellahouston, Craigton and Mosspark2016</t>
  </si>
  <si>
    <t>Bellahouston, Craigton and Mosspark2017</t>
  </si>
  <si>
    <t>Bellahouston, Craigton and Mosspark2018</t>
  </si>
  <si>
    <t>Bellahouston, Craigton and Mosspark2019</t>
  </si>
  <si>
    <t>Bellahouston, Craigton and Mosspark2020</t>
  </si>
  <si>
    <t>Bellahouston, Craigton and Mosspark2021</t>
  </si>
  <si>
    <t>Bellahouston, Craigton and Mosspark2022</t>
  </si>
  <si>
    <t>Blackhill and Hogganfield2001</t>
  </si>
  <si>
    <t>Blackhill and Hogganfield2002</t>
  </si>
  <si>
    <t>Blackhill and Hogganfield2003</t>
  </si>
  <si>
    <t>Blackhill and Hogganfield2004</t>
  </si>
  <si>
    <t>Blackhill and Hogganfield2005</t>
  </si>
  <si>
    <t>Blackhill and Hogganfield2006</t>
  </si>
  <si>
    <t>Blackhill and Hogganfield2007</t>
  </si>
  <si>
    <t>Blackhill and Hogganfield2008</t>
  </si>
  <si>
    <t>Blackhill and Hogganfield2009</t>
  </si>
  <si>
    <t>Blackhill and Hogganfield2010</t>
  </si>
  <si>
    <t>Blackhill and Hogganfield2011</t>
  </si>
  <si>
    <t>Blackhill and Hogganfield2012</t>
  </si>
  <si>
    <t>Blackhill and Hogganfield2013</t>
  </si>
  <si>
    <t>Blackhill and Hogganfield2014</t>
  </si>
  <si>
    <t>Blackhill and Hogganfield2015</t>
  </si>
  <si>
    <t>Blackhill and Hogganfield2016</t>
  </si>
  <si>
    <t>Blackhill and Hogganfield2017</t>
  </si>
  <si>
    <t>Blackhill and Hogganfield2018</t>
  </si>
  <si>
    <t>Blackhill and Hogganfield2019</t>
  </si>
  <si>
    <t>Blackhill and Hogganfield2020</t>
  </si>
  <si>
    <t>Blackhill and Hogganfield2021</t>
  </si>
  <si>
    <t>Blackhill and Hogganfield2022</t>
  </si>
  <si>
    <t>Blairdardie2001</t>
  </si>
  <si>
    <t>Blairdardie2002</t>
  </si>
  <si>
    <t>Blairdardie2003</t>
  </si>
  <si>
    <t>Blairdardie2004</t>
  </si>
  <si>
    <t>Blairdardie2005</t>
  </si>
  <si>
    <t>Blairdardie2006</t>
  </si>
  <si>
    <t>Blairdardie2007</t>
  </si>
  <si>
    <t>Blairdardie2008</t>
  </si>
  <si>
    <t>Blairdardie2009</t>
  </si>
  <si>
    <t>Blairdardie2010</t>
  </si>
  <si>
    <t>Blairdardie2011</t>
  </si>
  <si>
    <t>Blairdardie2012</t>
  </si>
  <si>
    <t>Blairdardie2013</t>
  </si>
  <si>
    <t>Blairdardie2014</t>
  </si>
  <si>
    <t>Blairdardie2015</t>
  </si>
  <si>
    <t>Blairdardie2016</t>
  </si>
  <si>
    <t>Blairdardie2017</t>
  </si>
  <si>
    <t>Blairdardie2018</t>
  </si>
  <si>
    <t>Blairdardie2019</t>
  </si>
  <si>
    <t>Blairdardie2020</t>
  </si>
  <si>
    <t>Blairdardie2021</t>
  </si>
  <si>
    <t>Blairdardie2022</t>
  </si>
  <si>
    <t>Broomhill and Partick West2001</t>
  </si>
  <si>
    <t>Broomhill and Partick West2002</t>
  </si>
  <si>
    <t>Broomhill and Partick West2003</t>
  </si>
  <si>
    <t>Broomhill and Partick West2004</t>
  </si>
  <si>
    <t>Broomhill and Partick West2005</t>
  </si>
  <si>
    <t>Broomhill and Partick West2006</t>
  </si>
  <si>
    <t>Broomhill and Partick West2007</t>
  </si>
  <si>
    <t>Broomhill and Partick West2008</t>
  </si>
  <si>
    <t>Broomhill and Partick West2009</t>
  </si>
  <si>
    <t>Broomhill and Partick West2010</t>
  </si>
  <si>
    <t>Broomhill and Partick West2011</t>
  </si>
  <si>
    <t>Broomhill and Partick West2012</t>
  </si>
  <si>
    <t>Broomhill and Partick West2013</t>
  </si>
  <si>
    <t>Broomhill and Partick West2014</t>
  </si>
  <si>
    <t>Broomhill and Partick West2015</t>
  </si>
  <si>
    <t>Broomhill and Partick West2016</t>
  </si>
  <si>
    <t>Broomhill and Partick West2017</t>
  </si>
  <si>
    <t>Broomhill and Partick West2018</t>
  </si>
  <si>
    <t>Broomhill and Partick West2019</t>
  </si>
  <si>
    <t>Broomhill and Partick West2020</t>
  </si>
  <si>
    <t>Broomhill and Partick West2021</t>
  </si>
  <si>
    <t>Broomhill and Partick West2022</t>
  </si>
  <si>
    <t>Calton and Bridgeton2001</t>
  </si>
  <si>
    <t>Calton and Bridgeton2002</t>
  </si>
  <si>
    <t>Calton and Bridgeton2003</t>
  </si>
  <si>
    <t>Calton and Bridgeton2004</t>
  </si>
  <si>
    <t>Calton and Bridgeton2005</t>
  </si>
  <si>
    <t>Calton and Bridgeton2006</t>
  </si>
  <si>
    <t>Calton and Bridgeton2007</t>
  </si>
  <si>
    <t>Calton and Bridgeton2008</t>
  </si>
  <si>
    <t>Calton and Bridgeton2009</t>
  </si>
  <si>
    <t>Calton and Bridgeton2010</t>
  </si>
  <si>
    <t>Calton and Bridgeton2011</t>
  </si>
  <si>
    <t>Calton and Bridgeton2012</t>
  </si>
  <si>
    <t>Calton and Bridgeton2013</t>
  </si>
  <si>
    <t>Calton and Bridgeton2014</t>
  </si>
  <si>
    <t>Calton and Bridgeton2015</t>
  </si>
  <si>
    <t>Calton and Bridgeton2016</t>
  </si>
  <si>
    <t>Calton and Bridgeton2017</t>
  </si>
  <si>
    <t>Calton and Bridgeton2018</t>
  </si>
  <si>
    <t>Calton and Bridgeton2019</t>
  </si>
  <si>
    <t>Calton and Bridgeton2020</t>
  </si>
  <si>
    <t>Calton and Bridgeton2021</t>
  </si>
  <si>
    <t>Calton and Bridgeton2022</t>
  </si>
  <si>
    <t>Carmunnock2001</t>
  </si>
  <si>
    <t>Carmunnock2002</t>
  </si>
  <si>
    <t>Carmunnock2003</t>
  </si>
  <si>
    <t>Carmunnock2004</t>
  </si>
  <si>
    <t>Carmunnock2005</t>
  </si>
  <si>
    <t>Carmunnock2006</t>
  </si>
  <si>
    <t>Carmunnock2007</t>
  </si>
  <si>
    <t>Carmunnock2008</t>
  </si>
  <si>
    <t>Carmunnock2009</t>
  </si>
  <si>
    <t>Carmunnock2010</t>
  </si>
  <si>
    <t>Carmunnock2011</t>
  </si>
  <si>
    <t>Carmunnock2012</t>
  </si>
  <si>
    <t>Carmunnock2013</t>
  </si>
  <si>
    <t>Carmunnock2014</t>
  </si>
  <si>
    <t>Carmunnock2015</t>
  </si>
  <si>
    <t>Carmunnock2016</t>
  </si>
  <si>
    <t>Carmunnock2017</t>
  </si>
  <si>
    <t>Carmunnock2018</t>
  </si>
  <si>
    <t>Carmunnock2019</t>
  </si>
  <si>
    <t>Carmunnock2020</t>
  </si>
  <si>
    <t>Carmunnock2021</t>
  </si>
  <si>
    <t>Carmunnock2022</t>
  </si>
  <si>
    <t>Castlemilk2001</t>
  </si>
  <si>
    <t>Castlemilk2002</t>
  </si>
  <si>
    <t>Castlemilk2003</t>
  </si>
  <si>
    <t>Castlemilk2004</t>
  </si>
  <si>
    <t>Castlemilk2005</t>
  </si>
  <si>
    <t>Castlemilk2006</t>
  </si>
  <si>
    <t>Castlemilk2007</t>
  </si>
  <si>
    <t>Castlemilk2008</t>
  </si>
  <si>
    <t>Castlemilk2009</t>
  </si>
  <si>
    <t>Castlemilk2010</t>
  </si>
  <si>
    <t>Castlemilk2011</t>
  </si>
  <si>
    <t>Castlemilk2012</t>
  </si>
  <si>
    <t>Castlemilk2013</t>
  </si>
  <si>
    <t>Castlemilk2014</t>
  </si>
  <si>
    <t>Castlemilk2015</t>
  </si>
  <si>
    <t>Castlemilk2016</t>
  </si>
  <si>
    <t>Castlemilk2017</t>
  </si>
  <si>
    <t>Castlemilk2018</t>
  </si>
  <si>
    <t>Castlemilk2019</t>
  </si>
  <si>
    <t>Castlemilk2020</t>
  </si>
  <si>
    <t>Castlemilk2021</t>
  </si>
  <si>
    <t>Castlemilk2022</t>
  </si>
  <si>
    <t>Cathcart and Simshill2001</t>
  </si>
  <si>
    <t>Cathcart and Simshill2002</t>
  </si>
  <si>
    <t>Cathcart and Simshill2003</t>
  </si>
  <si>
    <t>Cathcart and Simshill2004</t>
  </si>
  <si>
    <t>Cathcart and Simshill2005</t>
  </si>
  <si>
    <t>Cathcart and Simshill2006</t>
  </si>
  <si>
    <t>Cathcart and Simshill2007</t>
  </si>
  <si>
    <t>Cathcart and Simshill2008</t>
  </si>
  <si>
    <t>Cathcart and Simshill2009</t>
  </si>
  <si>
    <t>Cathcart and Simshill2010</t>
  </si>
  <si>
    <t>Cathcart and Simshill2011</t>
  </si>
  <si>
    <t>Cathcart and Simshill2012</t>
  </si>
  <si>
    <t>Cathcart and Simshill2013</t>
  </si>
  <si>
    <t>Cathcart and Simshill2014</t>
  </si>
  <si>
    <t>Cathcart and Simshill2015</t>
  </si>
  <si>
    <t>Cathcart and Simshill2016</t>
  </si>
  <si>
    <t>Cathcart and Simshill2017</t>
  </si>
  <si>
    <t>Cathcart and Simshill2018</t>
  </si>
  <si>
    <t>Cathcart and Simshill2019</t>
  </si>
  <si>
    <t>Cathcart and Simshill2020</t>
  </si>
  <si>
    <t>Cathcart and Simshill2021</t>
  </si>
  <si>
    <t>Cathcart and Simshill2022</t>
  </si>
  <si>
    <t>City Centre and Merchant City2001</t>
  </si>
  <si>
    <t>City Centre and Merchant City2002</t>
  </si>
  <si>
    <t>City Centre and Merchant City2003</t>
  </si>
  <si>
    <t>City Centre and Merchant City2004</t>
  </si>
  <si>
    <t>City Centre and Merchant City2005</t>
  </si>
  <si>
    <t>City Centre and Merchant City2006</t>
  </si>
  <si>
    <t>City Centre and Merchant City2007</t>
  </si>
  <si>
    <t>City Centre and Merchant City2008</t>
  </si>
  <si>
    <t>City Centre and Merchant City2009</t>
  </si>
  <si>
    <t>City Centre and Merchant City2010</t>
  </si>
  <si>
    <t>City Centre and Merchant City2011</t>
  </si>
  <si>
    <t>City Centre and Merchant City2012</t>
  </si>
  <si>
    <t>City Centre and Merchant City2013</t>
  </si>
  <si>
    <t>City Centre and Merchant City2014</t>
  </si>
  <si>
    <t>City Centre and Merchant City2015</t>
  </si>
  <si>
    <t>City Centre and Merchant City2016</t>
  </si>
  <si>
    <t>City Centre and Merchant City2017</t>
  </si>
  <si>
    <t>City Centre and Merchant City2018</t>
  </si>
  <si>
    <t>City Centre and Merchant City2019</t>
  </si>
  <si>
    <t>City Centre and Merchant City2020</t>
  </si>
  <si>
    <t>City Centre and Merchant City2021</t>
  </si>
  <si>
    <t>City Centre and Merchant City2022</t>
  </si>
  <si>
    <t>Corkerhill and North Pollok2001</t>
  </si>
  <si>
    <t>Corkerhill and North Pollok2002</t>
  </si>
  <si>
    <t>Corkerhill and North Pollok2003</t>
  </si>
  <si>
    <t>Corkerhill and North Pollok2004</t>
  </si>
  <si>
    <t>Corkerhill and North Pollok2005</t>
  </si>
  <si>
    <t>Corkerhill and North Pollok2006</t>
  </si>
  <si>
    <t>Corkerhill and North Pollok2007</t>
  </si>
  <si>
    <t>Corkerhill and North Pollok2008</t>
  </si>
  <si>
    <t>Corkerhill and North Pollok2009</t>
  </si>
  <si>
    <t>Corkerhill and North Pollok2010</t>
  </si>
  <si>
    <t>Corkerhill and North Pollok2011</t>
  </si>
  <si>
    <t>Corkerhill and North Pollok2012</t>
  </si>
  <si>
    <t>Corkerhill and North Pollok2013</t>
  </si>
  <si>
    <t>Corkerhill and North Pollok2014</t>
  </si>
  <si>
    <t>Corkerhill and North Pollok2015</t>
  </si>
  <si>
    <t>Corkerhill and North Pollok2016</t>
  </si>
  <si>
    <t>Corkerhill and North Pollok2017</t>
  </si>
  <si>
    <t>Corkerhill and North Pollok2018</t>
  </si>
  <si>
    <t>Corkerhill and North Pollok2019</t>
  </si>
  <si>
    <t>Corkerhill and North Pollok2020</t>
  </si>
  <si>
    <t>Corkerhill and North Pollok2021</t>
  </si>
  <si>
    <t>Corkerhill and North Pollok2022</t>
  </si>
  <si>
    <t>Croftfoot2001</t>
  </si>
  <si>
    <t>Croftfoot2002</t>
  </si>
  <si>
    <t>Croftfoot2003</t>
  </si>
  <si>
    <t>Croftfoot2004</t>
  </si>
  <si>
    <t>Croftfoot2005</t>
  </si>
  <si>
    <t>Croftfoot2006</t>
  </si>
  <si>
    <t>Croftfoot2007</t>
  </si>
  <si>
    <t>Croftfoot2008</t>
  </si>
  <si>
    <t>Croftfoot2009</t>
  </si>
  <si>
    <t>Croftfoot2010</t>
  </si>
  <si>
    <t>Croftfoot2011</t>
  </si>
  <si>
    <t>Croftfoot2012</t>
  </si>
  <si>
    <t>Croftfoot2013</t>
  </si>
  <si>
    <t>Croftfoot2014</t>
  </si>
  <si>
    <t>Croftfoot2015</t>
  </si>
  <si>
    <t>Croftfoot2016</t>
  </si>
  <si>
    <t>Croftfoot2017</t>
  </si>
  <si>
    <t>Croftfoot2018</t>
  </si>
  <si>
    <t>Croftfoot2019</t>
  </si>
  <si>
    <t>Croftfoot2020</t>
  </si>
  <si>
    <t>Croftfoot2021</t>
  </si>
  <si>
    <t>Croftfoot2022</t>
  </si>
  <si>
    <t>Crookston and South Cardonald2001</t>
  </si>
  <si>
    <t>Crookston and South Cardonald2002</t>
  </si>
  <si>
    <t>Crookston and South Cardonald2003</t>
  </si>
  <si>
    <t>Crookston and South Cardonald2004</t>
  </si>
  <si>
    <t>Crookston and South Cardonald2005</t>
  </si>
  <si>
    <t>Crookston and South Cardonald2006</t>
  </si>
  <si>
    <t>Crookston and South Cardonald2007</t>
  </si>
  <si>
    <t>Crookston and South Cardonald2008</t>
  </si>
  <si>
    <t>Crookston and South Cardonald2009</t>
  </si>
  <si>
    <t>Crookston and South Cardonald2010</t>
  </si>
  <si>
    <t>Crookston and South Cardonald2011</t>
  </si>
  <si>
    <t>Crookston and South Cardonald2012</t>
  </si>
  <si>
    <t>Crookston and South Cardonald2013</t>
  </si>
  <si>
    <t>Crookston and South Cardonald2014</t>
  </si>
  <si>
    <t>Crookston and South Cardonald2015</t>
  </si>
  <si>
    <t>Crookston and South Cardonald2016</t>
  </si>
  <si>
    <t>Crookston and South Cardonald2017</t>
  </si>
  <si>
    <t>Crookston and South Cardonald2018</t>
  </si>
  <si>
    <t>Crookston and South Cardonald2019</t>
  </si>
  <si>
    <t>Crookston and South Cardonald2020</t>
  </si>
  <si>
    <t>Crookston and South Cardonald2021</t>
  </si>
  <si>
    <t>Crookston and South Cardonald2022</t>
  </si>
  <si>
    <t>Dennistoun2001</t>
  </si>
  <si>
    <t>Dennistoun2002</t>
  </si>
  <si>
    <t>Dennistoun2003</t>
  </si>
  <si>
    <t>Dennistoun2004</t>
  </si>
  <si>
    <t>Dennistoun2005</t>
  </si>
  <si>
    <t>Dennistoun2006</t>
  </si>
  <si>
    <t>Dennistoun2007</t>
  </si>
  <si>
    <t>Dennistoun2008</t>
  </si>
  <si>
    <t>Dennistoun2009</t>
  </si>
  <si>
    <t>Dennistoun2010</t>
  </si>
  <si>
    <t>Dennistoun2011</t>
  </si>
  <si>
    <t>Dennistoun2012</t>
  </si>
  <si>
    <t>Dennistoun2013</t>
  </si>
  <si>
    <t>Dennistoun2014</t>
  </si>
  <si>
    <t>Dennistoun2015</t>
  </si>
  <si>
    <t>Dennistoun2016</t>
  </si>
  <si>
    <t>Dennistoun2017</t>
  </si>
  <si>
    <t>Dennistoun2018</t>
  </si>
  <si>
    <t>Dennistoun2019</t>
  </si>
  <si>
    <t>Dennistoun2020</t>
  </si>
  <si>
    <t>Dennistoun2021</t>
  </si>
  <si>
    <t>Dennistoun2022</t>
  </si>
  <si>
    <t>Drumchapel2001</t>
  </si>
  <si>
    <t>Drumchapel2002</t>
  </si>
  <si>
    <t>Drumchapel2003</t>
  </si>
  <si>
    <t>Drumchapel2004</t>
  </si>
  <si>
    <t>Drumchapel2005</t>
  </si>
  <si>
    <t>Drumchapel2006</t>
  </si>
  <si>
    <t>Drumchapel2007</t>
  </si>
  <si>
    <t>Drumchapel2008</t>
  </si>
  <si>
    <t>Drumchapel2009</t>
  </si>
  <si>
    <t>Drumchapel2010</t>
  </si>
  <si>
    <t>Drumchapel2011</t>
  </si>
  <si>
    <t>Drumchapel2012</t>
  </si>
  <si>
    <t>Drumchapel2013</t>
  </si>
  <si>
    <t>Drumchapel2014</t>
  </si>
  <si>
    <t>Drumchapel2015</t>
  </si>
  <si>
    <t>Drumchapel2016</t>
  </si>
  <si>
    <t>Drumchapel2017</t>
  </si>
  <si>
    <t>Drumchapel2018</t>
  </si>
  <si>
    <t>Drumchapel2019</t>
  </si>
  <si>
    <t>Drumchapel2020</t>
  </si>
  <si>
    <t>Drumchapel2021</t>
  </si>
  <si>
    <t>Drumchapel2022</t>
  </si>
  <si>
    <t>Easterhouse2001</t>
  </si>
  <si>
    <t>Easterhouse2002</t>
  </si>
  <si>
    <t>Easterhouse2003</t>
  </si>
  <si>
    <t>Easterhouse2004</t>
  </si>
  <si>
    <t>Easterhouse2005</t>
  </si>
  <si>
    <t>Easterhouse2006</t>
  </si>
  <si>
    <t>Easterhouse2007</t>
  </si>
  <si>
    <t>Easterhouse2008</t>
  </si>
  <si>
    <t>Easterhouse2009</t>
  </si>
  <si>
    <t>Easterhouse2010</t>
  </si>
  <si>
    <t>Easterhouse2011</t>
  </si>
  <si>
    <t>Easterhouse2012</t>
  </si>
  <si>
    <t>Easterhouse2013</t>
  </si>
  <si>
    <t>Easterhouse2014</t>
  </si>
  <si>
    <t>Easterhouse2015</t>
  </si>
  <si>
    <t>Easterhouse2016</t>
  </si>
  <si>
    <t>Easterhouse2017</t>
  </si>
  <si>
    <t>Easterhouse2018</t>
  </si>
  <si>
    <t>Easterhouse2019</t>
  </si>
  <si>
    <t>Easterhouse2020</t>
  </si>
  <si>
    <t>Easterhouse2021</t>
  </si>
  <si>
    <t>Easterhouse2022</t>
  </si>
  <si>
    <t>Govanhill2001</t>
  </si>
  <si>
    <t>Govanhill2002</t>
  </si>
  <si>
    <t>Govanhill2003</t>
  </si>
  <si>
    <t>Govanhill2004</t>
  </si>
  <si>
    <t>Govanhill2005</t>
  </si>
  <si>
    <t>Govanhill2006</t>
  </si>
  <si>
    <t>Govanhill2007</t>
  </si>
  <si>
    <t>Govanhill2008</t>
  </si>
  <si>
    <t>Govanhill2009</t>
  </si>
  <si>
    <t>Govanhill2010</t>
  </si>
  <si>
    <t>Govanhill2011</t>
  </si>
  <si>
    <t>Govanhill2012</t>
  </si>
  <si>
    <t>Govanhill2013</t>
  </si>
  <si>
    <t>Govanhill2014</t>
  </si>
  <si>
    <t>Govanhill2015</t>
  </si>
  <si>
    <t>Govanhill2016</t>
  </si>
  <si>
    <t>Govanhill2017</t>
  </si>
  <si>
    <t>Govanhill2018</t>
  </si>
  <si>
    <t>Govanhill2019</t>
  </si>
  <si>
    <t>Govanhill2020</t>
  </si>
  <si>
    <t>Govanhill2021</t>
  </si>
  <si>
    <t>Govanhill2022</t>
  </si>
  <si>
    <t>Greater Gorbals2001</t>
  </si>
  <si>
    <t>Greater Gorbals2002</t>
  </si>
  <si>
    <t>Greater Gorbals2003</t>
  </si>
  <si>
    <t>Greater Gorbals2004</t>
  </si>
  <si>
    <t>Greater Gorbals2005</t>
  </si>
  <si>
    <t>Greater Gorbals2006</t>
  </si>
  <si>
    <t>Greater Gorbals2007</t>
  </si>
  <si>
    <t>Greater Gorbals2008</t>
  </si>
  <si>
    <t>Greater Gorbals2009</t>
  </si>
  <si>
    <t>Greater Gorbals2010</t>
  </si>
  <si>
    <t>Greater Gorbals2011</t>
  </si>
  <si>
    <t>Greater Gorbals2012</t>
  </si>
  <si>
    <t>Greater Gorbals2013</t>
  </si>
  <si>
    <t>Greater Gorbals2014</t>
  </si>
  <si>
    <t>Greater Gorbals2015</t>
  </si>
  <si>
    <t>Greater Gorbals2016</t>
  </si>
  <si>
    <t>Greater Gorbals2017</t>
  </si>
  <si>
    <t>Greater Gorbals2018</t>
  </si>
  <si>
    <t>Greater Gorbals2019</t>
  </si>
  <si>
    <t>Greater Gorbals2020</t>
  </si>
  <si>
    <t>Greater Gorbals2021</t>
  </si>
  <si>
    <t>Greater Gorbals2022</t>
  </si>
  <si>
    <t>Greater Govan2001</t>
  </si>
  <si>
    <t>Greater Govan2002</t>
  </si>
  <si>
    <t>Greater Govan2003</t>
  </si>
  <si>
    <t>Greater Govan2004</t>
  </si>
  <si>
    <t>Greater Govan2005</t>
  </si>
  <si>
    <t>Greater Govan2006</t>
  </si>
  <si>
    <t>Greater Govan2007</t>
  </si>
  <si>
    <t>Greater Govan2008</t>
  </si>
  <si>
    <t>Greater Govan2009</t>
  </si>
  <si>
    <t>Greater Govan2010</t>
  </si>
  <si>
    <t>Greater Govan2011</t>
  </si>
  <si>
    <t>Greater Govan2012</t>
  </si>
  <si>
    <t>Greater Govan2013</t>
  </si>
  <si>
    <t>Greater Govan2014</t>
  </si>
  <si>
    <t>Greater Govan2015</t>
  </si>
  <si>
    <t>Greater Govan2016</t>
  </si>
  <si>
    <t>Greater Govan2017</t>
  </si>
  <si>
    <t>Greater Govan2018</t>
  </si>
  <si>
    <t>Greater Govan2019</t>
  </si>
  <si>
    <t>Greater Govan2020</t>
  </si>
  <si>
    <t>Greater Govan2021</t>
  </si>
  <si>
    <t>Greater Govan2022</t>
  </si>
  <si>
    <t>Haghill and Carntyne2001</t>
  </si>
  <si>
    <t>Haghill and Carntyne2002</t>
  </si>
  <si>
    <t>Haghill and Carntyne2003</t>
  </si>
  <si>
    <t>Haghill and Carntyne2004</t>
  </si>
  <si>
    <t>Haghill and Carntyne2005</t>
  </si>
  <si>
    <t>Haghill and Carntyne2006</t>
  </si>
  <si>
    <t>Haghill and Carntyne2007</t>
  </si>
  <si>
    <t>Haghill and Carntyne2008</t>
  </si>
  <si>
    <t>Haghill and Carntyne2009</t>
  </si>
  <si>
    <t>Haghill and Carntyne2010</t>
  </si>
  <si>
    <t>Haghill and Carntyne2011</t>
  </si>
  <si>
    <t>Haghill and Carntyne2012</t>
  </si>
  <si>
    <t>Haghill and Carntyne2013</t>
  </si>
  <si>
    <t>Haghill and Carntyne2014</t>
  </si>
  <si>
    <t>Haghill and Carntyne2015</t>
  </si>
  <si>
    <t>Haghill and Carntyne2016</t>
  </si>
  <si>
    <t>Haghill and Carntyne2017</t>
  </si>
  <si>
    <t>Haghill and Carntyne2018</t>
  </si>
  <si>
    <t>Haghill and Carntyne2019</t>
  </si>
  <si>
    <t>Haghill and Carntyne2020</t>
  </si>
  <si>
    <t>Haghill and Carntyne2021</t>
  </si>
  <si>
    <t>Haghill and Carntyne2022</t>
  </si>
  <si>
    <t>Hillhead and Woodlands2001</t>
  </si>
  <si>
    <t>Hillhead and Woodlands2002</t>
  </si>
  <si>
    <t>Hillhead and Woodlands2003</t>
  </si>
  <si>
    <t>Hillhead and Woodlands2004</t>
  </si>
  <si>
    <t>Hillhead and Woodlands2005</t>
  </si>
  <si>
    <t>Hillhead and Woodlands2006</t>
  </si>
  <si>
    <t>Hillhead and Woodlands2007</t>
  </si>
  <si>
    <t>Hillhead and Woodlands2008</t>
  </si>
  <si>
    <t>Hillhead and Woodlands2009</t>
  </si>
  <si>
    <t>Hillhead and Woodlands2010</t>
  </si>
  <si>
    <t>Hillhead and Woodlands2011</t>
  </si>
  <si>
    <t>Hillhead and Woodlands2012</t>
  </si>
  <si>
    <t>Hillhead and Woodlands2013</t>
  </si>
  <si>
    <t>Hillhead and Woodlands2014</t>
  </si>
  <si>
    <t>Hillhead and Woodlands2015</t>
  </si>
  <si>
    <t>Hillhead and Woodlands2016</t>
  </si>
  <si>
    <t>Hillhead and Woodlands2017</t>
  </si>
  <si>
    <t>Hillhead and Woodlands2018</t>
  </si>
  <si>
    <t>Hillhead and Woodlands2019</t>
  </si>
  <si>
    <t>Hillhead and Woodlands2020</t>
  </si>
  <si>
    <t>Hillhead and Woodlands2021</t>
  </si>
  <si>
    <t>Hillhead and Woodlands2022</t>
  </si>
  <si>
    <t>Hyndland, Dowanhill and Partick East2001</t>
  </si>
  <si>
    <t>Hyndland, Dowanhill and Partick East2002</t>
  </si>
  <si>
    <t>Hyndland, Dowanhill and Partick East2003</t>
  </si>
  <si>
    <t>Hyndland, Dowanhill and Partick East2004</t>
  </si>
  <si>
    <t>Hyndland, Dowanhill and Partick East2005</t>
  </si>
  <si>
    <t>Hyndland, Dowanhill and Partick East2006</t>
  </si>
  <si>
    <t>Hyndland, Dowanhill and Partick East2007</t>
  </si>
  <si>
    <t>Hyndland, Dowanhill and Partick East2008</t>
  </si>
  <si>
    <t>Hyndland, Dowanhill and Partick East2009</t>
  </si>
  <si>
    <t>Hyndland, Dowanhill and Partick East2010</t>
  </si>
  <si>
    <t>Hyndland, Dowanhill and Partick East2011</t>
  </si>
  <si>
    <t>Hyndland, Dowanhill and Partick East2012</t>
  </si>
  <si>
    <t>Hyndland, Dowanhill and Partick East2013</t>
  </si>
  <si>
    <t>Hyndland, Dowanhill and Partick East2014</t>
  </si>
  <si>
    <t>Hyndland, Dowanhill and Partick East2015</t>
  </si>
  <si>
    <t>Hyndland, Dowanhill and Partick East2016</t>
  </si>
  <si>
    <t>Hyndland, Dowanhill and Partick East2017</t>
  </si>
  <si>
    <t>Hyndland, Dowanhill and Partick East2018</t>
  </si>
  <si>
    <t>Hyndland, Dowanhill and Partick East2019</t>
  </si>
  <si>
    <t>Hyndland, Dowanhill and Partick East2020</t>
  </si>
  <si>
    <t>Hyndland, Dowanhill and Partick East2021</t>
  </si>
  <si>
    <t>Hyndland, Dowanhill and Partick East2022</t>
  </si>
  <si>
    <t>Ibrox and Kingston2001</t>
  </si>
  <si>
    <t>Ibrox and Kingston2002</t>
  </si>
  <si>
    <t>Ibrox and Kingston2003</t>
  </si>
  <si>
    <t>Ibrox and Kingston2004</t>
  </si>
  <si>
    <t>Ibrox and Kingston2005</t>
  </si>
  <si>
    <t>Ibrox and Kingston2006</t>
  </si>
  <si>
    <t>Ibrox and Kingston2007</t>
  </si>
  <si>
    <t>Ibrox and Kingston2008</t>
  </si>
  <si>
    <t>Ibrox and Kingston2009</t>
  </si>
  <si>
    <t>Ibrox and Kingston2010</t>
  </si>
  <si>
    <t>Ibrox and Kingston2011</t>
  </si>
  <si>
    <t>Ibrox and Kingston2012</t>
  </si>
  <si>
    <t>Ibrox and Kingston2013</t>
  </si>
  <si>
    <t>Ibrox and Kingston2014</t>
  </si>
  <si>
    <t>Ibrox and Kingston2015</t>
  </si>
  <si>
    <t>Ibrox and Kingston2016</t>
  </si>
  <si>
    <t>Ibrox and Kingston2017</t>
  </si>
  <si>
    <t>Ibrox and Kingston2018</t>
  </si>
  <si>
    <t>Ibrox and Kingston2019</t>
  </si>
  <si>
    <t>Ibrox and Kingston2020</t>
  </si>
  <si>
    <t>Ibrox and Kingston2021</t>
  </si>
  <si>
    <t>Ibrox and Kingston2022</t>
  </si>
  <si>
    <t>Kelvindale and Kelvinside2001</t>
  </si>
  <si>
    <t>Kelvindale and Kelvinside2002</t>
  </si>
  <si>
    <t>Kelvindale and Kelvinside2003</t>
  </si>
  <si>
    <t>Kelvindale and Kelvinside2004</t>
  </si>
  <si>
    <t>Kelvindale and Kelvinside2005</t>
  </si>
  <si>
    <t>Kelvindale and Kelvinside2006</t>
  </si>
  <si>
    <t>Kelvindale and Kelvinside2007</t>
  </si>
  <si>
    <t>Kelvindale and Kelvinside2008</t>
  </si>
  <si>
    <t>Kelvindale and Kelvinside2009</t>
  </si>
  <si>
    <t>Kelvindale and Kelvinside2010</t>
  </si>
  <si>
    <t>Kelvindale and Kelvinside2011</t>
  </si>
  <si>
    <t>Kelvindale and Kelvinside2012</t>
  </si>
  <si>
    <t>Kelvindale and Kelvinside2013</t>
  </si>
  <si>
    <t>Kelvindale and Kelvinside2014</t>
  </si>
  <si>
    <t>Kelvindale and Kelvinside2015</t>
  </si>
  <si>
    <t>Kelvindale and Kelvinside2016</t>
  </si>
  <si>
    <t>Kelvindale and Kelvinside2017</t>
  </si>
  <si>
    <t>Kelvindale and Kelvinside2018</t>
  </si>
  <si>
    <t>Kelvindale and Kelvinside2019</t>
  </si>
  <si>
    <t>Kelvindale and Kelvinside2020</t>
  </si>
  <si>
    <t>Kelvindale and Kelvinside2021</t>
  </si>
  <si>
    <t>Kelvindale and Kelvinside2022</t>
  </si>
  <si>
    <t>King's Park and Mount Florida2001</t>
  </si>
  <si>
    <t>King's Park and Mount Florida2002</t>
  </si>
  <si>
    <t>King's Park and Mount Florida2003</t>
  </si>
  <si>
    <t>King's Park and Mount Florida2004</t>
  </si>
  <si>
    <t>King's Park and Mount Florida2005</t>
  </si>
  <si>
    <t>King's Park and Mount Florida2006</t>
  </si>
  <si>
    <t>King's Park and Mount Florida2007</t>
  </si>
  <si>
    <t>King's Park and Mount Florida2008</t>
  </si>
  <si>
    <t>King's Park and Mount Florida2009</t>
  </si>
  <si>
    <t>King's Park and Mount Florida2010</t>
  </si>
  <si>
    <t>King's Park and Mount Florida2011</t>
  </si>
  <si>
    <t>King's Park and Mount Florida2012</t>
  </si>
  <si>
    <t>King's Park and Mount Florida2013</t>
  </si>
  <si>
    <t>King's Park and Mount Florida2014</t>
  </si>
  <si>
    <t>King's Park and Mount Florida2015</t>
  </si>
  <si>
    <t>King's Park and Mount Florida2016</t>
  </si>
  <si>
    <t>King's Park and Mount Florida2017</t>
  </si>
  <si>
    <t>King's Park and Mount Florida2018</t>
  </si>
  <si>
    <t>King's Park and Mount Florida2019</t>
  </si>
  <si>
    <t>King's Park and Mount Florida2020</t>
  </si>
  <si>
    <t>King's Park and Mount Florida2021</t>
  </si>
  <si>
    <t>King's Park and Mount Florida2022</t>
  </si>
  <si>
    <t>Knightswood2001</t>
  </si>
  <si>
    <t>Knightswood2002</t>
  </si>
  <si>
    <t>Knightswood2003</t>
  </si>
  <si>
    <t>Knightswood2004</t>
  </si>
  <si>
    <t>Knightswood2005</t>
  </si>
  <si>
    <t>Knightswood2006</t>
  </si>
  <si>
    <t>Knightswood2007</t>
  </si>
  <si>
    <t>Knightswood2008</t>
  </si>
  <si>
    <t>Knightswood2009</t>
  </si>
  <si>
    <t>Knightswood2010</t>
  </si>
  <si>
    <t>Knightswood2011</t>
  </si>
  <si>
    <t>Knightswood2012</t>
  </si>
  <si>
    <t>Knightswood2013</t>
  </si>
  <si>
    <t>Knightswood2014</t>
  </si>
  <si>
    <t>Knightswood2015</t>
  </si>
  <si>
    <t>Knightswood2016</t>
  </si>
  <si>
    <t>Knightswood2017</t>
  </si>
  <si>
    <t>Knightswood2018</t>
  </si>
  <si>
    <t>Knightswood2019</t>
  </si>
  <si>
    <t>Knightswood2020</t>
  </si>
  <si>
    <t>Knightswood2021</t>
  </si>
  <si>
    <t>Knightswood2022</t>
  </si>
  <si>
    <t>Lambhill and Milton2001</t>
  </si>
  <si>
    <t>Lambhill and Milton2002</t>
  </si>
  <si>
    <t>Lambhill and Milton2003</t>
  </si>
  <si>
    <t>Lambhill and Milton2004</t>
  </si>
  <si>
    <t>Lambhill and Milton2005</t>
  </si>
  <si>
    <t>Lambhill and Milton2006</t>
  </si>
  <si>
    <t>Lambhill and Milton2007</t>
  </si>
  <si>
    <t>Lambhill and Milton2008</t>
  </si>
  <si>
    <t>Lambhill and Milton2009</t>
  </si>
  <si>
    <t>Lambhill and Milton2010</t>
  </si>
  <si>
    <t>Lambhill and Milton2011</t>
  </si>
  <si>
    <t>Lambhill and Milton2012</t>
  </si>
  <si>
    <t>Lambhill and Milton2013</t>
  </si>
  <si>
    <t>Lambhill and Milton2014</t>
  </si>
  <si>
    <t>Lambhill and Milton2015</t>
  </si>
  <si>
    <t>Lambhill and Milton2016</t>
  </si>
  <si>
    <t>Lambhill and Milton2017</t>
  </si>
  <si>
    <t>Lambhill and Milton2018</t>
  </si>
  <si>
    <t>Lambhill and Milton2019</t>
  </si>
  <si>
    <t>Lambhill and Milton2020</t>
  </si>
  <si>
    <t>Lambhill and Milton2021</t>
  </si>
  <si>
    <t>Lambhill and Milton2022</t>
  </si>
  <si>
    <t>Langside and Battlefield2001</t>
  </si>
  <si>
    <t>Langside and Battlefield2002</t>
  </si>
  <si>
    <t>Langside and Battlefield2003</t>
  </si>
  <si>
    <t>Langside and Battlefield2004</t>
  </si>
  <si>
    <t>Langside and Battlefield2005</t>
  </si>
  <si>
    <t>Langside and Battlefield2006</t>
  </si>
  <si>
    <t>Langside and Battlefield2007</t>
  </si>
  <si>
    <t>Langside and Battlefield2008</t>
  </si>
  <si>
    <t>Langside and Battlefield2009</t>
  </si>
  <si>
    <t>Langside and Battlefield2010</t>
  </si>
  <si>
    <t>Langside and Battlefield2011</t>
  </si>
  <si>
    <t>Langside and Battlefield2012</t>
  </si>
  <si>
    <t>Langside and Battlefield2013</t>
  </si>
  <si>
    <t>Langside and Battlefield2014</t>
  </si>
  <si>
    <t>Langside and Battlefield2015</t>
  </si>
  <si>
    <t>Langside and Battlefield2016</t>
  </si>
  <si>
    <t>Langside and Battlefield2017</t>
  </si>
  <si>
    <t>Langside and Battlefield2018</t>
  </si>
  <si>
    <t>Langside and Battlefield2019</t>
  </si>
  <si>
    <t>Langside and Battlefield2020</t>
  </si>
  <si>
    <t>Langside and Battlefield2021</t>
  </si>
  <si>
    <t>Langside and Battlefield2022</t>
  </si>
  <si>
    <t>Maryhill Road Corridor2001</t>
  </si>
  <si>
    <t>Maryhill Road Corridor2002</t>
  </si>
  <si>
    <t>Maryhill Road Corridor2003</t>
  </si>
  <si>
    <t>Maryhill Road Corridor2004</t>
  </si>
  <si>
    <t>Maryhill Road Corridor2005</t>
  </si>
  <si>
    <t>Maryhill Road Corridor2006</t>
  </si>
  <si>
    <t>Maryhill Road Corridor2007</t>
  </si>
  <si>
    <t>Maryhill Road Corridor2008</t>
  </si>
  <si>
    <t>Maryhill Road Corridor2009</t>
  </si>
  <si>
    <t>Maryhill Road Corridor2010</t>
  </si>
  <si>
    <t>Maryhill Road Corridor2011</t>
  </si>
  <si>
    <t>Maryhill Road Corridor2012</t>
  </si>
  <si>
    <t>Maryhill Road Corridor2013</t>
  </si>
  <si>
    <t>Maryhill Road Corridor2014</t>
  </si>
  <si>
    <t>Maryhill Road Corridor2015</t>
  </si>
  <si>
    <t>Maryhill Road Corridor2016</t>
  </si>
  <si>
    <t>Maryhill Road Corridor2017</t>
  </si>
  <si>
    <t>Maryhill Road Corridor2018</t>
  </si>
  <si>
    <t>Maryhill Road Corridor2019</t>
  </si>
  <si>
    <t>Maryhill Road Corridor2020</t>
  </si>
  <si>
    <t>Maryhill Road Corridor2021</t>
  </si>
  <si>
    <t>Maryhill Road Corridor2022</t>
  </si>
  <si>
    <t>Mount Vernon and East Shettleston2001</t>
  </si>
  <si>
    <t>Mount Vernon and East Shettleston2002</t>
  </si>
  <si>
    <t>Mount Vernon and East Shettleston2003</t>
  </si>
  <si>
    <t>Mount Vernon and East Shettleston2004</t>
  </si>
  <si>
    <t>Mount Vernon and East Shettleston2005</t>
  </si>
  <si>
    <t>Mount Vernon and East Shettleston2006</t>
  </si>
  <si>
    <t>Mount Vernon and East Shettleston2007</t>
  </si>
  <si>
    <t>Mount Vernon and East Shettleston2008</t>
  </si>
  <si>
    <t>Mount Vernon and East Shettleston2009</t>
  </si>
  <si>
    <t>Mount Vernon and East Shettleston2010</t>
  </si>
  <si>
    <t>Mount Vernon and East Shettleston2011</t>
  </si>
  <si>
    <t>Mount Vernon and East Shettleston2012</t>
  </si>
  <si>
    <t>Mount Vernon and East Shettleston2013</t>
  </si>
  <si>
    <t>Mount Vernon and East Shettleston2014</t>
  </si>
  <si>
    <t>Mount Vernon and East Shettleston2015</t>
  </si>
  <si>
    <t>Mount Vernon and East Shettleston2016</t>
  </si>
  <si>
    <t>Mount Vernon and East Shettleston2017</t>
  </si>
  <si>
    <t>Mount Vernon and East Shettleston2018</t>
  </si>
  <si>
    <t>Mount Vernon and East Shettleston2019</t>
  </si>
  <si>
    <t>Mount Vernon and East Shettleston2020</t>
  </si>
  <si>
    <t>Mount Vernon and East Shettleston2021</t>
  </si>
  <si>
    <t>Mount Vernon and East Shettleston2022</t>
  </si>
  <si>
    <t>Newlands and Cathcart2001</t>
  </si>
  <si>
    <t>Newlands and Cathcart2002</t>
  </si>
  <si>
    <t>Newlands and Cathcart2003</t>
  </si>
  <si>
    <t>Newlands and Cathcart2004</t>
  </si>
  <si>
    <t>Newlands and Cathcart2005</t>
  </si>
  <si>
    <t>Newlands and Cathcart2006</t>
  </si>
  <si>
    <t>Newlands and Cathcart2007</t>
  </si>
  <si>
    <t>Newlands and Cathcart2008</t>
  </si>
  <si>
    <t>Newlands and Cathcart2009</t>
  </si>
  <si>
    <t>Newlands and Cathcart2010</t>
  </si>
  <si>
    <t>Newlands and Cathcart2011</t>
  </si>
  <si>
    <t>Newlands and Cathcart2012</t>
  </si>
  <si>
    <t>Newlands and Cathcart2013</t>
  </si>
  <si>
    <t>Newlands and Cathcart2014</t>
  </si>
  <si>
    <t>Newlands and Cathcart2015</t>
  </si>
  <si>
    <t>Newlands and Cathcart2016</t>
  </si>
  <si>
    <t>Newlands and Cathcart2017</t>
  </si>
  <si>
    <t>Newlands and Cathcart2018</t>
  </si>
  <si>
    <t>Newlands and Cathcart2019</t>
  </si>
  <si>
    <t>Newlands and Cathcart2020</t>
  </si>
  <si>
    <t>Newlands and Cathcart2021</t>
  </si>
  <si>
    <t>Newlands and Cathcart2022</t>
  </si>
  <si>
    <t>North Cardonald and Penilee2001</t>
  </si>
  <si>
    <t>North Cardonald and Penilee2002</t>
  </si>
  <si>
    <t>North Cardonald and Penilee2003</t>
  </si>
  <si>
    <t>North Cardonald and Penilee2004</t>
  </si>
  <si>
    <t>North Cardonald and Penilee2005</t>
  </si>
  <si>
    <t>North Cardonald and Penilee2006</t>
  </si>
  <si>
    <t>North Cardonald and Penilee2007</t>
  </si>
  <si>
    <t>North Cardonald and Penilee2008</t>
  </si>
  <si>
    <t>North Cardonald and Penilee2009</t>
  </si>
  <si>
    <t>North Cardonald and Penilee2010</t>
  </si>
  <si>
    <t>North Cardonald and Penilee2011</t>
  </si>
  <si>
    <t>North Cardonald and Penilee2012</t>
  </si>
  <si>
    <t>North Cardonald and Penilee2013</t>
  </si>
  <si>
    <t>North Cardonald and Penilee2014</t>
  </si>
  <si>
    <t>North Cardonald and Penilee2015</t>
  </si>
  <si>
    <t>North Cardonald and Penilee2016</t>
  </si>
  <si>
    <t>North Cardonald and Penilee2017</t>
  </si>
  <si>
    <t>North Cardonald and Penilee2018</t>
  </si>
  <si>
    <t>North Cardonald and Penilee2019</t>
  </si>
  <si>
    <t>North Cardonald and Penilee2020</t>
  </si>
  <si>
    <t>North Cardonald and Penilee2021</t>
  </si>
  <si>
    <t>North Cardonald and Penilee2022</t>
  </si>
  <si>
    <t>North Maryhill and Summerston2001</t>
  </si>
  <si>
    <t>North Maryhill and Summerston2002</t>
  </si>
  <si>
    <t>North Maryhill and Summerston2003</t>
  </si>
  <si>
    <t>North Maryhill and Summerston2004</t>
  </si>
  <si>
    <t>North Maryhill and Summerston2005</t>
  </si>
  <si>
    <t>North Maryhill and Summerston2006</t>
  </si>
  <si>
    <t>North Maryhill and Summerston2007</t>
  </si>
  <si>
    <t>North Maryhill and Summerston2008</t>
  </si>
  <si>
    <t>North Maryhill and Summerston2009</t>
  </si>
  <si>
    <t>North Maryhill and Summerston2010</t>
  </si>
  <si>
    <t>North Maryhill and Summerston2011</t>
  </si>
  <si>
    <t>North Maryhill and Summerston2012</t>
  </si>
  <si>
    <t>North Maryhill and Summerston2013</t>
  </si>
  <si>
    <t>North Maryhill and Summerston2014</t>
  </si>
  <si>
    <t>North Maryhill and Summerston2015</t>
  </si>
  <si>
    <t>North Maryhill and Summerston2016</t>
  </si>
  <si>
    <t>North Maryhill and Summerston2017</t>
  </si>
  <si>
    <t>North Maryhill and Summerston2018</t>
  </si>
  <si>
    <t>North Maryhill and Summerston2019</t>
  </si>
  <si>
    <t>North Maryhill and Summerston2020</t>
  </si>
  <si>
    <t>North Maryhill and Summerston2021</t>
  </si>
  <si>
    <t>North Maryhill and Summerston2022</t>
  </si>
  <si>
    <t>Parkhead and Dalmarnock2001</t>
  </si>
  <si>
    <t>Parkhead and Dalmarnock2002</t>
  </si>
  <si>
    <t>Parkhead and Dalmarnock2003</t>
  </si>
  <si>
    <t>Parkhead and Dalmarnock2004</t>
  </si>
  <si>
    <t>Parkhead and Dalmarnock2005</t>
  </si>
  <si>
    <t>Parkhead and Dalmarnock2006</t>
  </si>
  <si>
    <t>Parkhead and Dalmarnock2007</t>
  </si>
  <si>
    <t>Parkhead and Dalmarnock2008</t>
  </si>
  <si>
    <t>Parkhead and Dalmarnock2009</t>
  </si>
  <si>
    <t>Parkhead and Dalmarnock2010</t>
  </si>
  <si>
    <t>Parkhead and Dalmarnock2011</t>
  </si>
  <si>
    <t>Parkhead and Dalmarnock2012</t>
  </si>
  <si>
    <t>Parkhead and Dalmarnock2013</t>
  </si>
  <si>
    <t>Parkhead and Dalmarnock2014</t>
  </si>
  <si>
    <t>Parkhead and Dalmarnock2015</t>
  </si>
  <si>
    <t>Parkhead and Dalmarnock2016</t>
  </si>
  <si>
    <t>Parkhead and Dalmarnock2017</t>
  </si>
  <si>
    <t>Parkhead and Dalmarnock2018</t>
  </si>
  <si>
    <t>Parkhead and Dalmarnock2019</t>
  </si>
  <si>
    <t>Parkhead and Dalmarnock2020</t>
  </si>
  <si>
    <t>Parkhead and Dalmarnock2021</t>
  </si>
  <si>
    <t>Parkhead and Dalmarnock2022</t>
  </si>
  <si>
    <t>Pollok2001</t>
  </si>
  <si>
    <t>Pollok2002</t>
  </si>
  <si>
    <t>Pollok2003</t>
  </si>
  <si>
    <t>Pollok2004</t>
  </si>
  <si>
    <t>Pollok2005</t>
  </si>
  <si>
    <t>Pollok2006</t>
  </si>
  <si>
    <t>Pollok2007</t>
  </si>
  <si>
    <t>Pollok2008</t>
  </si>
  <si>
    <t>Pollok2009</t>
  </si>
  <si>
    <t>Pollok2010</t>
  </si>
  <si>
    <t>Pollok2011</t>
  </si>
  <si>
    <t>Pollok2012</t>
  </si>
  <si>
    <t>Pollok2013</t>
  </si>
  <si>
    <t>Pollok2014</t>
  </si>
  <si>
    <t>Pollok2015</t>
  </si>
  <si>
    <t>Pollok2016</t>
  </si>
  <si>
    <t>Pollok2017</t>
  </si>
  <si>
    <t>Pollok2018</t>
  </si>
  <si>
    <t>Pollok2019</t>
  </si>
  <si>
    <t>Pollok2020</t>
  </si>
  <si>
    <t>Pollok2021</t>
  </si>
  <si>
    <t>Pollok2022</t>
  </si>
  <si>
    <t>Pollokshaws and Mansewood2001</t>
  </si>
  <si>
    <t>Pollokshaws and Mansewood2002</t>
  </si>
  <si>
    <t>Pollokshaws and Mansewood2003</t>
  </si>
  <si>
    <t>Pollokshaws and Mansewood2004</t>
  </si>
  <si>
    <t>Pollokshaws and Mansewood2005</t>
  </si>
  <si>
    <t>Pollokshaws and Mansewood2006</t>
  </si>
  <si>
    <t>Pollokshaws and Mansewood2007</t>
  </si>
  <si>
    <t>Pollokshaws and Mansewood2008</t>
  </si>
  <si>
    <t>Pollokshaws and Mansewood2009</t>
  </si>
  <si>
    <t>Pollokshaws and Mansewood2010</t>
  </si>
  <si>
    <t>Pollokshaws and Mansewood2011</t>
  </si>
  <si>
    <t>Pollokshaws and Mansewood2012</t>
  </si>
  <si>
    <t>Pollokshaws and Mansewood2013</t>
  </si>
  <si>
    <t>Pollokshaws and Mansewood2014</t>
  </si>
  <si>
    <t>Pollokshaws and Mansewood2015</t>
  </si>
  <si>
    <t>Pollokshaws and Mansewood2016</t>
  </si>
  <si>
    <t>Pollokshaws and Mansewood2017</t>
  </si>
  <si>
    <t>Pollokshaws and Mansewood2018</t>
  </si>
  <si>
    <t>Pollokshaws and Mansewood2019</t>
  </si>
  <si>
    <t>Pollokshaws and Mansewood2020</t>
  </si>
  <si>
    <t>Pollokshaws and Mansewood2021</t>
  </si>
  <si>
    <t>Pollokshaws and Mansewood2022</t>
  </si>
  <si>
    <t>Pollokshields East2001</t>
  </si>
  <si>
    <t>Pollokshields East2002</t>
  </si>
  <si>
    <t>Pollokshields East2003</t>
  </si>
  <si>
    <t>Pollokshields East2004</t>
  </si>
  <si>
    <t>Pollokshields East2005</t>
  </si>
  <si>
    <t>Pollokshields East2006</t>
  </si>
  <si>
    <t>Pollokshields East2007</t>
  </si>
  <si>
    <t>Pollokshields East2008</t>
  </si>
  <si>
    <t>Pollokshields East2009</t>
  </si>
  <si>
    <t>Pollokshields East2010</t>
  </si>
  <si>
    <t>Pollokshields East2011</t>
  </si>
  <si>
    <t>Pollokshields East2012</t>
  </si>
  <si>
    <t>Pollokshields East2013</t>
  </si>
  <si>
    <t>Pollokshields East2014</t>
  </si>
  <si>
    <t>Pollokshields East2015</t>
  </si>
  <si>
    <t>Pollokshields East2016</t>
  </si>
  <si>
    <t>Pollokshields East2017</t>
  </si>
  <si>
    <t>Pollokshields East2018</t>
  </si>
  <si>
    <t>Pollokshields East2019</t>
  </si>
  <si>
    <t>Pollokshields East2020</t>
  </si>
  <si>
    <t>Pollokshields East2021</t>
  </si>
  <si>
    <t>Pollokshields East2022</t>
  </si>
  <si>
    <t>Pollokshields West2001</t>
  </si>
  <si>
    <t>Pollokshields West2002</t>
  </si>
  <si>
    <t>Pollokshields West2003</t>
  </si>
  <si>
    <t>Pollokshields West2004</t>
  </si>
  <si>
    <t>Pollokshields West2005</t>
  </si>
  <si>
    <t>Pollokshields West2006</t>
  </si>
  <si>
    <t>Pollokshields West2007</t>
  </si>
  <si>
    <t>Pollokshields West2008</t>
  </si>
  <si>
    <t>Pollokshields West2009</t>
  </si>
  <si>
    <t>Pollokshields West2010</t>
  </si>
  <si>
    <t>Pollokshields West2011</t>
  </si>
  <si>
    <t>Pollokshields West2012</t>
  </si>
  <si>
    <t>Pollokshields West2013</t>
  </si>
  <si>
    <t>Pollokshields West2014</t>
  </si>
  <si>
    <t>Pollokshields West2015</t>
  </si>
  <si>
    <t>Pollokshields West2016</t>
  </si>
  <si>
    <t>Pollokshields West2017</t>
  </si>
  <si>
    <t>Pollokshields West2018</t>
  </si>
  <si>
    <t>Pollokshields West2019</t>
  </si>
  <si>
    <t>Pollokshields West2020</t>
  </si>
  <si>
    <t>Pollokshields West2021</t>
  </si>
  <si>
    <t>Pollokshields West2022</t>
  </si>
  <si>
    <t>Priesthill and Househillwood2001</t>
  </si>
  <si>
    <t>Priesthill and Househillwood2002</t>
  </si>
  <si>
    <t>Priesthill and Househillwood2003</t>
  </si>
  <si>
    <t>Priesthill and Househillwood2004</t>
  </si>
  <si>
    <t>Priesthill and Househillwood2005</t>
  </si>
  <si>
    <t>Priesthill and Househillwood2006</t>
  </si>
  <si>
    <t>Priesthill and Househillwood2007</t>
  </si>
  <si>
    <t>Priesthill and Househillwood2008</t>
  </si>
  <si>
    <t>Priesthill and Househillwood2009</t>
  </si>
  <si>
    <t>Priesthill and Househillwood2010</t>
  </si>
  <si>
    <t>Priesthill and Househillwood2011</t>
  </si>
  <si>
    <t>Priesthill and Househillwood2012</t>
  </si>
  <si>
    <t>Priesthill and Househillwood2013</t>
  </si>
  <si>
    <t>Priesthill and Househillwood2014</t>
  </si>
  <si>
    <t>Priesthill and Househillwood2015</t>
  </si>
  <si>
    <t>Priesthill and Househillwood2016</t>
  </si>
  <si>
    <t>Priesthill and Househillwood2017</t>
  </si>
  <si>
    <t>Priesthill and Househillwood2018</t>
  </si>
  <si>
    <t>Priesthill and Househillwood2019</t>
  </si>
  <si>
    <t>Priesthill and Househillwood2020</t>
  </si>
  <si>
    <t>Priesthill and Househillwood2021</t>
  </si>
  <si>
    <t>Priesthill and Househillwood2022</t>
  </si>
  <si>
    <t>Riddrie and Cranhill2001</t>
  </si>
  <si>
    <t>Riddrie and Cranhill2002</t>
  </si>
  <si>
    <t>Riddrie and Cranhill2003</t>
  </si>
  <si>
    <t>Riddrie and Cranhill2004</t>
  </si>
  <si>
    <t>Riddrie and Cranhill2005</t>
  </si>
  <si>
    <t>Riddrie and Cranhill2006</t>
  </si>
  <si>
    <t>Riddrie and Cranhill2007</t>
  </si>
  <si>
    <t>Riddrie and Cranhill2008</t>
  </si>
  <si>
    <t>Riddrie and Cranhill2009</t>
  </si>
  <si>
    <t>Riddrie and Cranhill2010</t>
  </si>
  <si>
    <t>Riddrie and Cranhill2011</t>
  </si>
  <si>
    <t>Riddrie and Cranhill2012</t>
  </si>
  <si>
    <t>Riddrie and Cranhill2013</t>
  </si>
  <si>
    <t>Riddrie and Cranhill2014</t>
  </si>
  <si>
    <t>Riddrie and Cranhill2015</t>
  </si>
  <si>
    <t>Riddrie and Cranhill2016</t>
  </si>
  <si>
    <t>Riddrie and Cranhill2017</t>
  </si>
  <si>
    <t>Riddrie and Cranhill2018</t>
  </si>
  <si>
    <t>Riddrie and Cranhill2019</t>
  </si>
  <si>
    <t>Riddrie and Cranhill2020</t>
  </si>
  <si>
    <t>Riddrie and Cranhill2021</t>
  </si>
  <si>
    <t>Riddrie and Cranhill2022</t>
  </si>
  <si>
    <t>Robroyston and Millerston2001</t>
  </si>
  <si>
    <t>Robroyston and Millerston2002</t>
  </si>
  <si>
    <t>Robroyston and Millerston2003</t>
  </si>
  <si>
    <t>Robroyston and Millerston2004</t>
  </si>
  <si>
    <t>Robroyston and Millerston2005</t>
  </si>
  <si>
    <t>Robroyston and Millerston2006</t>
  </si>
  <si>
    <t>Robroyston and Millerston2007</t>
  </si>
  <si>
    <t>Robroyston and Millerston2008</t>
  </si>
  <si>
    <t>Robroyston and Millerston2009</t>
  </si>
  <si>
    <t>Robroyston and Millerston2010</t>
  </si>
  <si>
    <t>Robroyston and Millerston2011</t>
  </si>
  <si>
    <t>Robroyston and Millerston2012</t>
  </si>
  <si>
    <t>Robroyston and Millerston2013</t>
  </si>
  <si>
    <t>Robroyston and Millerston2014</t>
  </si>
  <si>
    <t>Robroyston and Millerston2015</t>
  </si>
  <si>
    <t>Robroyston and Millerston2016</t>
  </si>
  <si>
    <t>Robroyston and Millerston2017</t>
  </si>
  <si>
    <t>Robroyston and Millerston2018</t>
  </si>
  <si>
    <t>Robroyston and Millerston2019</t>
  </si>
  <si>
    <t>Robroyston and Millerston2020</t>
  </si>
  <si>
    <t>Robroyston and Millerston2021</t>
  </si>
  <si>
    <t>Robroyston and Millerston2022</t>
  </si>
  <si>
    <t>Ruchazie and Garthamlock2001</t>
  </si>
  <si>
    <t>Ruchazie and Garthamlock2002</t>
  </si>
  <si>
    <t>Ruchazie and Garthamlock2003</t>
  </si>
  <si>
    <t>Ruchazie and Garthamlock2004</t>
  </si>
  <si>
    <t>Ruchazie and Garthamlock2005</t>
  </si>
  <si>
    <t>Ruchazie and Garthamlock2006</t>
  </si>
  <si>
    <t>Ruchazie and Garthamlock2007</t>
  </si>
  <si>
    <t>Ruchazie and Garthamlock2008</t>
  </si>
  <si>
    <t>Ruchazie and Garthamlock2009</t>
  </si>
  <si>
    <t>Ruchazie and Garthamlock2010</t>
  </si>
  <si>
    <t>Ruchazie and Garthamlock2011</t>
  </si>
  <si>
    <t>Ruchazie and Garthamlock2012</t>
  </si>
  <si>
    <t>Ruchazie and Garthamlock2013</t>
  </si>
  <si>
    <t>Ruchazie and Garthamlock2014</t>
  </si>
  <si>
    <t>Ruchazie and Garthamlock2015</t>
  </si>
  <si>
    <t>Ruchazie and Garthamlock2016</t>
  </si>
  <si>
    <t>Ruchazie and Garthamlock2017</t>
  </si>
  <si>
    <t>Ruchazie and Garthamlock2018</t>
  </si>
  <si>
    <t>Ruchazie and Garthamlock2019</t>
  </si>
  <si>
    <t>Ruchazie and Garthamlock2020</t>
  </si>
  <si>
    <t>Ruchazie and Garthamlock2021</t>
  </si>
  <si>
    <t>Ruchazie and Garthamlock2022</t>
  </si>
  <si>
    <t>Ruchill and Possilpark2001</t>
  </si>
  <si>
    <t>Ruchill and Possilpark2002</t>
  </si>
  <si>
    <t>Ruchill and Possilpark2003</t>
  </si>
  <si>
    <t>Ruchill and Possilpark2004</t>
  </si>
  <si>
    <t>Ruchill and Possilpark2005</t>
  </si>
  <si>
    <t>Ruchill and Possilpark2006</t>
  </si>
  <si>
    <t>Ruchill and Possilpark2007</t>
  </si>
  <si>
    <t>Ruchill and Possilpark2008</t>
  </si>
  <si>
    <t>Ruchill and Possilpark2009</t>
  </si>
  <si>
    <t>Ruchill and Possilpark2010</t>
  </si>
  <si>
    <t>Ruchill and Possilpark2011</t>
  </si>
  <si>
    <t>Ruchill and Possilpark2012</t>
  </si>
  <si>
    <t>Ruchill and Possilpark2013</t>
  </si>
  <si>
    <t>Ruchill and Possilpark2014</t>
  </si>
  <si>
    <t>Ruchill and Possilpark2015</t>
  </si>
  <si>
    <t>Ruchill and Possilpark2016</t>
  </si>
  <si>
    <t>Ruchill and Possilpark2017</t>
  </si>
  <si>
    <t>Ruchill and Possilpark2018</t>
  </si>
  <si>
    <t>Ruchill and Possilpark2019</t>
  </si>
  <si>
    <t>Ruchill and Possilpark2020</t>
  </si>
  <si>
    <t>Ruchill and Possilpark2021</t>
  </si>
  <si>
    <t>Ruchill and Possilpark2022</t>
  </si>
  <si>
    <t>Shawlands and Strathbungo2001</t>
  </si>
  <si>
    <t>Shawlands and Strathbungo2002</t>
  </si>
  <si>
    <t>Shawlands and Strathbungo2003</t>
  </si>
  <si>
    <t>Shawlands and Strathbungo2004</t>
  </si>
  <si>
    <t>Shawlands and Strathbungo2005</t>
  </si>
  <si>
    <t>Shawlands and Strathbungo2006</t>
  </si>
  <si>
    <t>Shawlands and Strathbungo2007</t>
  </si>
  <si>
    <t>Shawlands and Strathbungo2008</t>
  </si>
  <si>
    <t>Shawlands and Strathbungo2009</t>
  </si>
  <si>
    <t>Shawlands and Strathbungo2010</t>
  </si>
  <si>
    <t>Shawlands and Strathbungo2011</t>
  </si>
  <si>
    <t>Shawlands and Strathbungo2012</t>
  </si>
  <si>
    <t>Shawlands and Strathbungo2013</t>
  </si>
  <si>
    <t>Shawlands and Strathbungo2014</t>
  </si>
  <si>
    <t>Shawlands and Strathbungo2015</t>
  </si>
  <si>
    <t>Shawlands and Strathbungo2016</t>
  </si>
  <si>
    <t>Shawlands and Strathbungo2017</t>
  </si>
  <si>
    <t>Shawlands and Strathbungo2018</t>
  </si>
  <si>
    <t>Shawlands and Strathbungo2019</t>
  </si>
  <si>
    <t>Shawlands and Strathbungo2020</t>
  </si>
  <si>
    <t>Shawlands and Strathbungo2021</t>
  </si>
  <si>
    <t>Shawlands and Strathbungo2022</t>
  </si>
  <si>
    <t>Sighthill, Roystonhill and Germiston2001</t>
  </si>
  <si>
    <t>Sighthill, Roystonhill and Germiston2002</t>
  </si>
  <si>
    <t>Sighthill, Roystonhill and Germiston2003</t>
  </si>
  <si>
    <t>Sighthill, Roystonhill and Germiston2004</t>
  </si>
  <si>
    <t>Sighthill, Roystonhill and Germiston2005</t>
  </si>
  <si>
    <t>Sighthill, Roystonhill and Germiston2006</t>
  </si>
  <si>
    <t>Sighthill, Roystonhill and Germiston2007</t>
  </si>
  <si>
    <t>Sighthill, Roystonhill and Germiston2008</t>
  </si>
  <si>
    <t>Sighthill, Roystonhill and Germiston2009</t>
  </si>
  <si>
    <t>Sighthill, Roystonhill and Germiston2010</t>
  </si>
  <si>
    <t>Sighthill, Roystonhill and Germiston2011</t>
  </si>
  <si>
    <t>Sighthill, Roystonhill and Germiston2012</t>
  </si>
  <si>
    <t>Sighthill, Roystonhill and Germiston2013</t>
  </si>
  <si>
    <t>Sighthill, Roystonhill and Germiston2014</t>
  </si>
  <si>
    <t>Sighthill, Roystonhill and Germiston2015</t>
  </si>
  <si>
    <t>Sighthill, Roystonhill and Germiston2016</t>
  </si>
  <si>
    <t>Sighthill, Roystonhill and Germiston2017</t>
  </si>
  <si>
    <t>Sighthill, Roystonhill and Germiston2018</t>
  </si>
  <si>
    <t>Sighthill, Roystonhill and Germiston2019</t>
  </si>
  <si>
    <t>Sighthill, Roystonhill and Germiston2020</t>
  </si>
  <si>
    <t>Sighthill, Roystonhill and Germiston2021</t>
  </si>
  <si>
    <t>Sighthill, Roystonhill and Germiston2022</t>
  </si>
  <si>
    <t>South Nitshill and Darnley2001</t>
  </si>
  <si>
    <t>South Nitshill and Darnley2002</t>
  </si>
  <si>
    <t>South Nitshill and Darnley2003</t>
  </si>
  <si>
    <t>South Nitshill and Darnley2004</t>
  </si>
  <si>
    <t>South Nitshill and Darnley2005</t>
  </si>
  <si>
    <t>South Nitshill and Darnley2006</t>
  </si>
  <si>
    <t>South Nitshill and Darnley2007</t>
  </si>
  <si>
    <t>South Nitshill and Darnley2008</t>
  </si>
  <si>
    <t>South Nitshill and Darnley2009</t>
  </si>
  <si>
    <t>South Nitshill and Darnley2010</t>
  </si>
  <si>
    <t>South Nitshill and Darnley2011</t>
  </si>
  <si>
    <t>South Nitshill and Darnley2012</t>
  </si>
  <si>
    <t>South Nitshill and Darnley2013</t>
  </si>
  <si>
    <t>South Nitshill and Darnley2014</t>
  </si>
  <si>
    <t>South Nitshill and Darnley2015</t>
  </si>
  <si>
    <t>South Nitshill and Darnley2016</t>
  </si>
  <si>
    <t>South Nitshill and Darnley2017</t>
  </si>
  <si>
    <t>South Nitshill and Darnley2018</t>
  </si>
  <si>
    <t>South Nitshill and Darnley2019</t>
  </si>
  <si>
    <t>South Nitshill and Darnley2020</t>
  </si>
  <si>
    <t>South Nitshill and Darnley2021</t>
  </si>
  <si>
    <t>South Nitshill and Darnley2022</t>
  </si>
  <si>
    <t>Springboig and Barlanark2001</t>
  </si>
  <si>
    <t>Springboig and Barlanark2002</t>
  </si>
  <si>
    <t>Springboig and Barlanark2003</t>
  </si>
  <si>
    <t>Springboig and Barlanark2004</t>
  </si>
  <si>
    <t>Springboig and Barlanark2005</t>
  </si>
  <si>
    <t>Springboig and Barlanark2006</t>
  </si>
  <si>
    <t>Springboig and Barlanark2007</t>
  </si>
  <si>
    <t>Springboig and Barlanark2008</t>
  </si>
  <si>
    <t>Springboig and Barlanark2009</t>
  </si>
  <si>
    <t>Springboig and Barlanark2010</t>
  </si>
  <si>
    <t>Springboig and Barlanark2011</t>
  </si>
  <si>
    <t>Springboig and Barlanark2012</t>
  </si>
  <si>
    <t>Springboig and Barlanark2013</t>
  </si>
  <si>
    <t>Springboig and Barlanark2014</t>
  </si>
  <si>
    <t>Springboig and Barlanark2015</t>
  </si>
  <si>
    <t>Springboig and Barlanark2016</t>
  </si>
  <si>
    <t>Springboig and Barlanark2017</t>
  </si>
  <si>
    <t>Springboig and Barlanark2018</t>
  </si>
  <si>
    <t>Springboig and Barlanark2019</t>
  </si>
  <si>
    <t>Springboig and Barlanark2020</t>
  </si>
  <si>
    <t>Springboig and Barlanark2021</t>
  </si>
  <si>
    <t>Springboig and Barlanark2022</t>
  </si>
  <si>
    <t>Springburn2001</t>
  </si>
  <si>
    <t>Springburn2002</t>
  </si>
  <si>
    <t>Springburn2003</t>
  </si>
  <si>
    <t>Springburn2004</t>
  </si>
  <si>
    <t>Springburn2005</t>
  </si>
  <si>
    <t>Springburn2006</t>
  </si>
  <si>
    <t>Springburn2007</t>
  </si>
  <si>
    <t>Springburn2008</t>
  </si>
  <si>
    <t>Springburn2009</t>
  </si>
  <si>
    <t>Springburn2010</t>
  </si>
  <si>
    <t>Springburn2011</t>
  </si>
  <si>
    <t>Springburn2012</t>
  </si>
  <si>
    <t>Springburn2013</t>
  </si>
  <si>
    <t>Springburn2014</t>
  </si>
  <si>
    <t>Springburn2015</t>
  </si>
  <si>
    <t>Springburn2016</t>
  </si>
  <si>
    <t>Springburn2017</t>
  </si>
  <si>
    <t>Springburn2018</t>
  </si>
  <si>
    <t>Springburn2019</t>
  </si>
  <si>
    <t>Springburn2020</t>
  </si>
  <si>
    <t>Springburn2021</t>
  </si>
  <si>
    <t>Springburn2022</t>
  </si>
  <si>
    <t>Temple and Anniesland2001</t>
  </si>
  <si>
    <t>Temple and Anniesland2002</t>
  </si>
  <si>
    <t>Temple and Anniesland2003</t>
  </si>
  <si>
    <t>Temple and Anniesland2004</t>
  </si>
  <si>
    <t>Temple and Anniesland2005</t>
  </si>
  <si>
    <t>Temple and Anniesland2006</t>
  </si>
  <si>
    <t>Temple and Anniesland2007</t>
  </si>
  <si>
    <t>Temple and Anniesland2008</t>
  </si>
  <si>
    <t>Temple and Anniesland2009</t>
  </si>
  <si>
    <t>Temple and Anniesland2010</t>
  </si>
  <si>
    <t>Temple and Anniesland2011</t>
  </si>
  <si>
    <t>Temple and Anniesland2012</t>
  </si>
  <si>
    <t>Temple and Anniesland2013</t>
  </si>
  <si>
    <t>Temple and Anniesland2014</t>
  </si>
  <si>
    <t>Temple and Anniesland2015</t>
  </si>
  <si>
    <t>Temple and Anniesland2016</t>
  </si>
  <si>
    <t>Temple and Anniesland2017</t>
  </si>
  <si>
    <t>Temple and Anniesland2018</t>
  </si>
  <si>
    <t>Temple and Anniesland2019</t>
  </si>
  <si>
    <t>Temple and Anniesland2020</t>
  </si>
  <si>
    <t>Temple and Anniesland2021</t>
  </si>
  <si>
    <t>Temple and Anniesland2022</t>
  </si>
  <si>
    <t>Tollcross and West Shettleston2001</t>
  </si>
  <si>
    <t>Tollcross and West Shettleston2002</t>
  </si>
  <si>
    <t>Tollcross and West Shettleston2003</t>
  </si>
  <si>
    <t>Tollcross and West Shettleston2004</t>
  </si>
  <si>
    <t>Tollcross and West Shettleston2005</t>
  </si>
  <si>
    <t>Tollcross and West Shettleston2006</t>
  </si>
  <si>
    <t>Tollcross and West Shettleston2007</t>
  </si>
  <si>
    <t>Tollcross and West Shettleston2008</t>
  </si>
  <si>
    <t>Tollcross and West Shettleston2009</t>
  </si>
  <si>
    <t>Tollcross and West Shettleston2010</t>
  </si>
  <si>
    <t>Tollcross and West Shettleston2011</t>
  </si>
  <si>
    <t>Tollcross and West Shettleston2012</t>
  </si>
  <si>
    <t>Tollcross and West Shettleston2013</t>
  </si>
  <si>
    <t>Tollcross and West Shettleston2014</t>
  </si>
  <si>
    <t>Tollcross and West Shettleston2015</t>
  </si>
  <si>
    <t>Tollcross and West Shettleston2016</t>
  </si>
  <si>
    <t>Tollcross and West Shettleston2017</t>
  </si>
  <si>
    <t>Tollcross and West Shettleston2018</t>
  </si>
  <si>
    <t>Tollcross and West Shettleston2019</t>
  </si>
  <si>
    <t>Tollcross and West Shettleston2020</t>
  </si>
  <si>
    <t>Tollcross and West Shettleston2021</t>
  </si>
  <si>
    <t>Tollcross and West Shettleston2022</t>
  </si>
  <si>
    <t>Toryglen2001</t>
  </si>
  <si>
    <t>Toryglen2002</t>
  </si>
  <si>
    <t>Toryglen2003</t>
  </si>
  <si>
    <t>Toryglen2004</t>
  </si>
  <si>
    <t>Toryglen2005</t>
  </si>
  <si>
    <t>Toryglen2006</t>
  </si>
  <si>
    <t>Toryglen2007</t>
  </si>
  <si>
    <t>Toryglen2008</t>
  </si>
  <si>
    <t>Toryglen2009</t>
  </si>
  <si>
    <t>Toryglen2010</t>
  </si>
  <si>
    <t>Toryglen2011</t>
  </si>
  <si>
    <t>Toryglen2012</t>
  </si>
  <si>
    <t>Toryglen2013</t>
  </si>
  <si>
    <t>Toryglen2014</t>
  </si>
  <si>
    <t>Toryglen2015</t>
  </si>
  <si>
    <t>Toryglen2016</t>
  </si>
  <si>
    <t>Toryglen2017</t>
  </si>
  <si>
    <t>Toryglen2018</t>
  </si>
  <si>
    <t>Toryglen2019</t>
  </si>
  <si>
    <t>Toryglen2020</t>
  </si>
  <si>
    <t>Toryglen2021</t>
  </si>
  <si>
    <t>Toryglen2022</t>
  </si>
  <si>
    <t>Yoker and Scotstoun2001</t>
  </si>
  <si>
    <t>Yoker and Scotstoun2002</t>
  </si>
  <si>
    <t>Yoker and Scotstoun2003</t>
  </si>
  <si>
    <t>Yoker and Scotstoun2004</t>
  </si>
  <si>
    <t>Yoker and Scotstoun2005</t>
  </si>
  <si>
    <t>Yoker and Scotstoun2006</t>
  </si>
  <si>
    <t>Yoker and Scotstoun2007</t>
  </si>
  <si>
    <t>Yoker and Scotstoun2008</t>
  </si>
  <si>
    <t>Yoker and Scotstoun2009</t>
  </si>
  <si>
    <t>Yoker and Scotstoun2010</t>
  </si>
  <si>
    <t>Yoker and Scotstoun2011</t>
  </si>
  <si>
    <t>Yoker and Scotstoun2012</t>
  </si>
  <si>
    <t>Yoker and Scotstoun2013</t>
  </si>
  <si>
    <t>Yoker and Scotstoun2014</t>
  </si>
  <si>
    <t>Yoker and Scotstoun2015</t>
  </si>
  <si>
    <t>Yoker and Scotstoun2016</t>
  </si>
  <si>
    <t>Yoker and Scotstoun2017</t>
  </si>
  <si>
    <t>Yoker and Scotstoun2018</t>
  </si>
  <si>
    <t>Yoker and Scotstoun2019</t>
  </si>
  <si>
    <t>Yoker and Scotstoun2020</t>
  </si>
  <si>
    <t>Yoker and Scotstoun2021</t>
  </si>
  <si>
    <t>Yoker and Scotstoun2022</t>
  </si>
  <si>
    <t>Yorkhill and Anderston2001</t>
  </si>
  <si>
    <t>Yorkhill and Anderston2002</t>
  </si>
  <si>
    <t>Yorkhill and Anderston2003</t>
  </si>
  <si>
    <t>Yorkhill and Anderston2004</t>
  </si>
  <si>
    <t>Yorkhill and Anderston2005</t>
  </si>
  <si>
    <t>Yorkhill and Anderston2006</t>
  </si>
  <si>
    <t>Yorkhill and Anderston2007</t>
  </si>
  <si>
    <t>Yorkhill and Anderston2008</t>
  </si>
  <si>
    <t>Yorkhill and Anderston2009</t>
  </si>
  <si>
    <t>Yorkhill and Anderston2010</t>
  </si>
  <si>
    <t>Yorkhill and Anderston2011</t>
  </si>
  <si>
    <t>Yorkhill and Anderston2012</t>
  </si>
  <si>
    <t>Yorkhill and Anderston2013</t>
  </si>
  <si>
    <t>Yorkhill and Anderston2014</t>
  </si>
  <si>
    <t>Yorkhill and Anderston2015</t>
  </si>
  <si>
    <t>Yorkhill and Anderston2016</t>
  </si>
  <si>
    <t>Yorkhill and Anderston2017</t>
  </si>
  <si>
    <t>Yorkhill and Anderston2018</t>
  </si>
  <si>
    <t>Yorkhill and Anderston2019</t>
  </si>
  <si>
    <t>Yorkhill and Anderston2020</t>
  </si>
  <si>
    <t>Yorkhill and Anderston2021</t>
  </si>
  <si>
    <t>Yorkhill and Anderston2022</t>
  </si>
  <si>
    <t>Scotland2001</t>
  </si>
  <si>
    <t>Scotland2002</t>
  </si>
  <si>
    <t>Scotland2003</t>
  </si>
  <si>
    <t>Scotland2004</t>
  </si>
  <si>
    <t>Scotland2005</t>
  </si>
  <si>
    <t>Scotland2006</t>
  </si>
  <si>
    <t>Scotland2007</t>
  </si>
  <si>
    <t>Scotland2008</t>
  </si>
  <si>
    <t>Scotland2009</t>
  </si>
  <si>
    <t>Scotland2010</t>
  </si>
  <si>
    <t>Scotland2011</t>
  </si>
  <si>
    <t>Scotland2012</t>
  </si>
  <si>
    <t>Scotland2013</t>
  </si>
  <si>
    <t>Scotland2014</t>
  </si>
  <si>
    <t>Scotland2015</t>
  </si>
  <si>
    <t>Scotland2016</t>
  </si>
  <si>
    <t>Scotland2017</t>
  </si>
  <si>
    <t>Scotland2018</t>
  </si>
  <si>
    <t>Scotland2019</t>
  </si>
  <si>
    <t>Scotland2020</t>
  </si>
  <si>
    <t>Scotland2021</t>
  </si>
  <si>
    <t>Scotland2022</t>
  </si>
  <si>
    <t>Glasgow2001</t>
  </si>
  <si>
    <t>Glasgow2002</t>
  </si>
  <si>
    <t>Glasgow2003</t>
  </si>
  <si>
    <t>Glasgow2004</t>
  </si>
  <si>
    <t>Glasgow2005</t>
  </si>
  <si>
    <t>Glasgow2006</t>
  </si>
  <si>
    <t>Glasgow2007</t>
  </si>
  <si>
    <t>Glasgow2008</t>
  </si>
  <si>
    <t>Glasgow2009</t>
  </si>
  <si>
    <t>Glasgow2010</t>
  </si>
  <si>
    <t>Glasgow2011</t>
  </si>
  <si>
    <t>Glasgow2012</t>
  </si>
  <si>
    <t>Glasgow2013</t>
  </si>
  <si>
    <t>Glasgow2014</t>
  </si>
  <si>
    <t>Glasgow2015</t>
  </si>
  <si>
    <t>Glasgow2016</t>
  </si>
  <si>
    <t>Glasgow2017</t>
  </si>
  <si>
    <t>Glasgow2018</t>
  </si>
  <si>
    <t>Glasgow2019</t>
  </si>
  <si>
    <t>Glasgow2020</t>
  </si>
  <si>
    <t>Glasgow2021</t>
  </si>
  <si>
    <t>Glasgow2022</t>
  </si>
  <si>
    <t>Glasgow North East2001</t>
  </si>
  <si>
    <t>Glasgow North East2002</t>
  </si>
  <si>
    <t>Glasgow North East2003</t>
  </si>
  <si>
    <t>Glasgow North East2004</t>
  </si>
  <si>
    <t>Glasgow North East2005</t>
  </si>
  <si>
    <t>Glasgow North East2006</t>
  </si>
  <si>
    <t>Glasgow North East2007</t>
  </si>
  <si>
    <t>Glasgow North East2008</t>
  </si>
  <si>
    <t>Glasgow North East2009</t>
  </si>
  <si>
    <t>Glasgow North East2010</t>
  </si>
  <si>
    <t>Glasgow North East2011</t>
  </si>
  <si>
    <t>Glasgow North East2012</t>
  </si>
  <si>
    <t>Glasgow North East2013</t>
  </si>
  <si>
    <t>Glasgow North East2014</t>
  </si>
  <si>
    <t>Glasgow North East2015</t>
  </si>
  <si>
    <t>Glasgow North East2016</t>
  </si>
  <si>
    <t>Glasgow North East2017</t>
  </si>
  <si>
    <t>Glasgow North East2018</t>
  </si>
  <si>
    <t>Glasgow North East2019</t>
  </si>
  <si>
    <t>Glasgow North East2020</t>
  </si>
  <si>
    <t>Glasgow North East2021</t>
  </si>
  <si>
    <t>Glasgow North East2022</t>
  </si>
  <si>
    <t>Glasgow North West2001</t>
  </si>
  <si>
    <t>Glasgow North West2002</t>
  </si>
  <si>
    <t>Glasgow North West2003</t>
  </si>
  <si>
    <t>Glasgow North West2004</t>
  </si>
  <si>
    <t>Glasgow North West2005</t>
  </si>
  <si>
    <t>Glasgow North West2006</t>
  </si>
  <si>
    <t>Glasgow North West2007</t>
  </si>
  <si>
    <t>Glasgow North West2008</t>
  </si>
  <si>
    <t>Glasgow North West2009</t>
  </si>
  <si>
    <t>Glasgow North West2010</t>
  </si>
  <si>
    <t>Glasgow North West2011</t>
  </si>
  <si>
    <t>Glasgow North West2012</t>
  </si>
  <si>
    <t>Glasgow North West2013</t>
  </si>
  <si>
    <t>Glasgow North West2014</t>
  </si>
  <si>
    <t>Glasgow North West2015</t>
  </si>
  <si>
    <t>Glasgow North West2016</t>
  </si>
  <si>
    <t>Glasgow North West2017</t>
  </si>
  <si>
    <t>Glasgow North West2018</t>
  </si>
  <si>
    <t>Glasgow North West2019</t>
  </si>
  <si>
    <t>Glasgow North West2020</t>
  </si>
  <si>
    <t>Glasgow North West2021</t>
  </si>
  <si>
    <t>Glasgow North West2022</t>
  </si>
  <si>
    <t>Glasgow South2001</t>
  </si>
  <si>
    <t>Glasgow South2002</t>
  </si>
  <si>
    <t>Glasgow South2003</t>
  </si>
  <si>
    <t>Glasgow South2004</t>
  </si>
  <si>
    <t>Glasgow South2005</t>
  </si>
  <si>
    <t>Glasgow South2006</t>
  </si>
  <si>
    <t>Glasgow South2007</t>
  </si>
  <si>
    <t>Glasgow South2008</t>
  </si>
  <si>
    <t>Glasgow South2009</t>
  </si>
  <si>
    <t>Glasgow South2010</t>
  </si>
  <si>
    <t>Glasgow South2011</t>
  </si>
  <si>
    <t>Glasgow South2012</t>
  </si>
  <si>
    <t>Glasgow South2013</t>
  </si>
  <si>
    <t>Glasgow South2014</t>
  </si>
  <si>
    <t>Glasgow South2015</t>
  </si>
  <si>
    <t>Glasgow South2016</t>
  </si>
  <si>
    <t>Glasgow South2017</t>
  </si>
  <si>
    <t>Glasgow South2018</t>
  </si>
  <si>
    <t>Glasgow South2019</t>
  </si>
  <si>
    <t>Glasgow South2020</t>
  </si>
  <si>
    <t>Glasgow South2021</t>
  </si>
  <si>
    <t>Glasgow South2022</t>
  </si>
  <si>
    <t>Anniesland, Jordanhill and WhiteinchECON01All people aged 16 and over</t>
  </si>
  <si>
    <t>ECON01</t>
  </si>
  <si>
    <t>1. Anniesland, Jordanhill and Whiteinch</t>
  </si>
  <si>
    <t>Anniesland, Jordanhill and WhiteinchECON01Economically active: Employee: Full-time</t>
  </si>
  <si>
    <t>Anniesland, Jordanhill and WhiteinchECON01Economically active: Employee: Part-time</t>
  </si>
  <si>
    <t>Anniesland, Jordanhill and WhiteinchECON01Economically active: Full-time student</t>
  </si>
  <si>
    <t>Anniesland, Jordanhill and WhiteinchECON01Economically active: Self-employed</t>
  </si>
  <si>
    <t>Anniesland, Jordanhill and WhiteinchECON01Economically active: Unemployed</t>
  </si>
  <si>
    <t>Anniesland, Jordanhill and WhiteinchECON01Economically inactive: Long-term sick or disabled</t>
  </si>
  <si>
    <t>Anniesland, Jordanhill and WhiteinchECON01Economically inactive: Looking after home or family</t>
  </si>
  <si>
    <t>Anniesland, Jordanhill and WhiteinchECON01Economically inactive: Other</t>
  </si>
  <si>
    <t>Anniesland, Jordanhill and WhiteinchECON01Economically inactive: Retired</t>
  </si>
  <si>
    <t>Anniesland, Jordanhill and WhiteinchECON01Economically inactive: Student</t>
  </si>
  <si>
    <t>Anniesland, Jordanhill and WhiteinchECON04Agriculture, energy and water</t>
  </si>
  <si>
    <t>ECON04</t>
  </si>
  <si>
    <t>4.4 Industry</t>
  </si>
  <si>
    <t>Arden and CarnwadricECON04Agriculture, energy and water</t>
  </si>
  <si>
    <t>22. Arden and Carnwadric</t>
  </si>
  <si>
    <t>Baillieston and GarrowhillECON04Agriculture, energy and water</t>
  </si>
  <si>
    <t>46. Baillieston and Garrowhill</t>
  </si>
  <si>
    <t>Balornock and BarmullochECON04Agriculture, energy and water</t>
  </si>
  <si>
    <t>12. Balornock and Barmulloch</t>
  </si>
  <si>
    <t>Bellahouston, Craigton and MossparkECON04Agriculture, energy and water</t>
  </si>
  <si>
    <t>23. Bellahouston, Craigton and Mosspark</t>
  </si>
  <si>
    <t>Blackhill and HogganfieldECON04Agriculture, energy and water</t>
  </si>
  <si>
    <t>13. Blackhill and Hogganfield</t>
  </si>
  <si>
    <t>BlairdardieECON04Agriculture, energy and water</t>
  </si>
  <si>
    <t>2. Blairdardie</t>
  </si>
  <si>
    <t>Broomhill and Partick WestECON04Agriculture, energy and water</t>
  </si>
  <si>
    <t>3. Broomhill and Partick West</t>
  </si>
  <si>
    <t>Calton and BridgetonECON04Agriculture, energy and water</t>
  </si>
  <si>
    <t>47. Calton and Bridgeton</t>
  </si>
  <si>
    <t>Anniesland, Jordanhill and WhiteinchECON051. Managers, directors and senior officials</t>
  </si>
  <si>
    <t>ECON05</t>
  </si>
  <si>
    <t>4.2 Occupation</t>
  </si>
  <si>
    <t>1. Managers, directors and senior officials</t>
  </si>
  <si>
    <t>Anniesland, Jordanhill and WhiteinchECON052. Professional occupations</t>
  </si>
  <si>
    <t>2. Professional occupations</t>
  </si>
  <si>
    <t>Anniesland, Jordanhill and WhiteinchECON053. Associate professional and technical occupations</t>
  </si>
  <si>
    <t>3. Associate professional and technical occupations</t>
  </si>
  <si>
    <t>Anniesland, Jordanhill and WhiteinchECON054. Administrative and secretarial occupations</t>
  </si>
  <si>
    <t>4. Administrative and secretarial occupations</t>
  </si>
  <si>
    <t>Anniesland, Jordanhill and WhiteinchECON055. Skilled trades occupations</t>
  </si>
  <si>
    <t>5. Skilled trades occupations</t>
  </si>
  <si>
    <t>Anniesland, Jordanhill and WhiteinchECON056. Caring, leisure and other service occupations</t>
  </si>
  <si>
    <t>6. Caring, leisure and other service occupations</t>
  </si>
  <si>
    <t>Anniesland, Jordanhill and WhiteinchECON057. Sales and customer service occupations</t>
  </si>
  <si>
    <t>7. Sales and customer service occupations</t>
  </si>
  <si>
    <t>Anniesland, Jordanhill and WhiteinchECON058. Process, plant and machine operatives</t>
  </si>
  <si>
    <t>8. Process, plant and machine operatives</t>
  </si>
  <si>
    <t>Anniesland, Jordanhill and WhiteinchECON059. Elementary occupations</t>
  </si>
  <si>
    <t>9. Elementary occupations</t>
  </si>
  <si>
    <t>Anniesland, Jordanhill and WhiteinchECON05Total applicable</t>
  </si>
  <si>
    <t>Anniesland, Jordanhill and WhiteinchECON061. Higher managerial, administrative and professional occupations: Total</t>
  </si>
  <si>
    <t>ECON06</t>
  </si>
  <si>
    <t>Anniesland, Jordanhill and WhiteinchECON062. Lower managerial and professional occupations</t>
  </si>
  <si>
    <t>Anniesland, Jordanhill and WhiteinchECON063. Intermediate occupations</t>
  </si>
  <si>
    <t>Anniesland, Jordanhill and WhiteinchECON064. Small employers and own account workers</t>
  </si>
  <si>
    <t>Anniesland, Jordanhill and WhiteinchECON065. Lower supervisory and technical occupations</t>
  </si>
  <si>
    <t>Anniesland, Jordanhill and WhiteinchECON066. Semi-routine occupations</t>
  </si>
  <si>
    <t>Anniesland, Jordanhill and WhiteinchECON067. Routine occupations</t>
  </si>
  <si>
    <t>Anniesland, Jordanhill and WhiteinchECON068. Never worked and long-term unemployed: Total</t>
  </si>
  <si>
    <t>Anniesland, Jordanhill and WhiteinchECON06L15. Full-time students</t>
  </si>
  <si>
    <t>Anniesland, Jordanhill and WhiteinchECON06Total applicable</t>
  </si>
  <si>
    <t>Anniesland, Jordanhill and WhiteinchENVI01All households</t>
  </si>
  <si>
    <t>ENVI01</t>
  </si>
  <si>
    <t>Anniesland, Jordanhill and WhiteinchENVI01Living rent free</t>
  </si>
  <si>
    <t>Anniesland, Jordanhill and WhiteinchENVI01Owned: Owned outright</t>
  </si>
  <si>
    <t>Anniesland, Jordanhill and WhiteinchENVI01Rented: Council (Local authority) or housing associated social landlord</t>
  </si>
  <si>
    <t>Anniesland, Jordanhill and WhiteinchENVI01Rented: Private landlord or letting agency</t>
  </si>
  <si>
    <t>Anniesland, Jordanhill and WhiteinchENVI02All individuals in households</t>
  </si>
  <si>
    <t>ENVI02</t>
  </si>
  <si>
    <t>Anniesland, Jordanhill and WhiteinchENVI02All people</t>
  </si>
  <si>
    <t>Anniesland, Jordanhill and WhiteinchENVI02Civil partnership couple household with dependent child(ren)</t>
  </si>
  <si>
    <t>Anniesland, Jordanhill and WhiteinchENVI02Civil partnership couple household with no dependent children</t>
  </si>
  <si>
    <t>Anniesland, Jordanhill and WhiteinchENVI02Cohabiting couple (opposite sex) household with dependent child(ren)</t>
  </si>
  <si>
    <t>Anniesland, Jordanhill and WhiteinchENVI02Cohabiting couple (opposite sex) household with no dependent children</t>
  </si>
  <si>
    <t>Anniesland, Jordanhill and WhiteinchENVI02Cohabiting couple (same sex) household with dependent child(ren)</t>
  </si>
  <si>
    <t>Anniesland, Jordanhill and WhiteinchENVI02Cohabiting couple (same sex) household with no dependent children</t>
  </si>
  <si>
    <t>Anniesland, Jordanhill and WhiteinchENVI02Lives in a communal establishment</t>
  </si>
  <si>
    <t>Lives in a communal establishment</t>
  </si>
  <si>
    <t>Anniesland, Jordanhill and WhiteinchENVI02Lives in a household</t>
  </si>
  <si>
    <t>Lives in a household</t>
  </si>
  <si>
    <t>Anniesland, Jordanhill and WhiteinchENVI02Lone parent household with dependent child(ren)</t>
  </si>
  <si>
    <t>Anniesland, Jordanhill and WhiteinchENVI02Lone parent household with no dependent children</t>
  </si>
  <si>
    <t>Anniesland, Jordanhill and WhiteinchENVI02Married couple household with dependent child(ren)</t>
  </si>
  <si>
    <t>Anniesland, Jordanhill and WhiteinchENVI02Married couple household with no dependent children</t>
  </si>
  <si>
    <t>Anniesland, Jordanhill and WhiteinchENVI02Multi person household other</t>
  </si>
  <si>
    <t>Anniesland, Jordanhill and WhiteinchENVI02Multi-person household all students</t>
  </si>
  <si>
    <t>Anniesland, Jordanhill and WhiteinchENVI02One person household</t>
  </si>
  <si>
    <t>Anniesland, Jordanhill and WhiteinchENVI04+2 or more</t>
  </si>
  <si>
    <t>ENVI04</t>
  </si>
  <si>
    <t>Anniesland, Jordanhill and WhiteinchENVI04-1 or less</t>
  </si>
  <si>
    <t>Anniesland, Jordanhill and WhiteinchENVI040</t>
  </si>
  <si>
    <t>Anniesland, Jordanhill and WhiteinchENVI041</t>
  </si>
  <si>
    <t>Anniesland, Jordanhill and WhiteinchENVI04All households</t>
  </si>
  <si>
    <t>Anniesland, Jordanhill and WhiteinchHEAL01All people</t>
  </si>
  <si>
    <t>HEAL01</t>
  </si>
  <si>
    <t>Anniesland, Jordanhill and WhiteinchHEAL01Bad health</t>
  </si>
  <si>
    <t>Anniesland, Jordanhill and WhiteinchHEAL01Fair health</t>
  </si>
  <si>
    <t>Anniesland, Jordanhill and WhiteinchHEAL01Good health</t>
  </si>
  <si>
    <t>Anniesland, Jordanhill and WhiteinchHEAL01Very bad health</t>
  </si>
  <si>
    <t>Anniesland, Jordanhill and WhiteinchHEAL01Very good health</t>
  </si>
  <si>
    <t>Anniesland, Jordanhill and WhiteinchHEAL02All people</t>
  </si>
  <si>
    <t>HEAL02</t>
  </si>
  <si>
    <t>Anniesland, Jordanhill and WhiteinchHEAL02Day-to-day activities limited a little</t>
  </si>
  <si>
    <t>Anniesland, Jordanhill and WhiteinchHEAL02Day-to-day activities limited a lot</t>
  </si>
  <si>
    <t>Anniesland, Jordanhill and WhiteinchHEAL02Day-to-day activities not limited</t>
  </si>
  <si>
    <t>Anniesland, Jordanhill and WhiteinchMIND01All people</t>
  </si>
  <si>
    <t>MIND01</t>
  </si>
  <si>
    <t>2.5 National identity</t>
  </si>
  <si>
    <t>Anniesland, Jordanhill and WhiteinchMIND01Any other combination of UK identities (UK only)</t>
  </si>
  <si>
    <t>Anniesland, Jordanhill and WhiteinchMIND01British identity only</t>
  </si>
  <si>
    <t>Anniesland, Jordanhill and WhiteinchMIND01English identity only</t>
  </si>
  <si>
    <t>Anniesland, Jordanhill and WhiteinchMIND01Other identity</t>
  </si>
  <si>
    <t>Anniesland, Jordanhill and WhiteinchMIND01Scottish and British identities only</t>
  </si>
  <si>
    <t>Anniesland, Jordanhill and WhiteinchMIND01Scottish and any other identities</t>
  </si>
  <si>
    <t>Anniesland, Jordanhill and WhiteinchMIND01Scottish identity only</t>
  </si>
  <si>
    <t>MIND02</t>
  </si>
  <si>
    <t>2.4 Language</t>
  </si>
  <si>
    <t>Anniesland, Jordanhill and WhiteinchMIND02Language skills: Gaelic</t>
  </si>
  <si>
    <t>Anniesland, Jordanhill and WhiteinchMIND02Language skills: Other</t>
  </si>
  <si>
    <t>Anniesland, Jordanhill and WhiteinchMIND02Language skills: Scots</t>
  </si>
  <si>
    <t>Anniesland, Jordanhill and WhiteinchMIND02No skills in English</t>
  </si>
  <si>
    <t>Anniesland, Jordanhill and WhiteinchMIND02Total applicable</t>
  </si>
  <si>
    <t>Anniesland, Jordanhill and WhiteinchMIND02Understands, speaks, reads or writes English</t>
  </si>
  <si>
    <t>Anniesland, Jordanhill and WhiteinchP1People aged 0 - 15</t>
  </si>
  <si>
    <t>1.1 Usual resident population</t>
  </si>
  <si>
    <t>Anniesland, Jordanhill and WhiteinchP2People aged 16 - 64</t>
  </si>
  <si>
    <t>Anniesland, Jordanhill and WhiteinchP3People aged 65 - 74</t>
  </si>
  <si>
    <t>Anniesland, Jordanhill and WhiteinchP4People aged 75 and over</t>
  </si>
  <si>
    <t>Anniesland, Jordanhill and WhiteinchPOP01All people</t>
  </si>
  <si>
    <t>POP01</t>
  </si>
  <si>
    <t>Anniesland, Jordanhill and WhiteinchPOP01Area (hectares)</t>
  </si>
  <si>
    <t>Anniesland, Jordanhill and WhiteinchPOP01Females</t>
  </si>
  <si>
    <t>Anniesland, Jordanhill and WhiteinchPOP01Lives in a communal establishment</t>
  </si>
  <si>
    <t>Anniesland, Jordanhill and WhiteinchPOP01Lives in a household</t>
  </si>
  <si>
    <t>Anniesland, Jordanhill and WhiteinchPOP01Males</t>
  </si>
  <si>
    <t>Anniesland, Jordanhill and WhiteinchPOP03African, African Scottish or African British</t>
  </si>
  <si>
    <t>POP03</t>
  </si>
  <si>
    <t>2.2 Ethnic group</t>
  </si>
  <si>
    <t>Anniesland, Jordanhill and WhiteinchPOP03All people</t>
  </si>
  <si>
    <t>Anniesland, Jordanhill and WhiteinchPOP03Asian, Asian Scottish or Asian British</t>
  </si>
  <si>
    <t>Anniesland, Jordanhill and WhiteinchPOP03Caribbean, Caribbean Scottish or Caribbean British</t>
  </si>
  <si>
    <t>Anniesland, Jordanhill and WhiteinchPOP03Mixed or multiple ethnic groups</t>
  </si>
  <si>
    <t>Anniesland, Jordanhill and WhiteinchPOP03Other ethnic groups</t>
  </si>
  <si>
    <t>Anniesland, Jordanhill and WhiteinchPOP03White</t>
  </si>
  <si>
    <t>Anniesland, Jordanhill and WhiteinchPOP03White: Other British</t>
  </si>
  <si>
    <t>Anniesland, Jordanhill and WhiteinchPOP03White: Other White</t>
  </si>
  <si>
    <t>Anniesland, Jordanhill and WhiteinchPOP03White: Scottish</t>
  </si>
  <si>
    <t>Anniesland, Jordanhill and WhiteinchTRAN01All households</t>
  </si>
  <si>
    <t>TRAN01</t>
  </si>
  <si>
    <t>Anniesland, Jordanhill and WhiteinchTRAN01Number of cars or vans in household: Four or more cars or vans</t>
  </si>
  <si>
    <t>Anniesland, Jordanhill and WhiteinchTRAN01Number of cars or vans in household: No cars or vans</t>
  </si>
  <si>
    <t>Anniesland, Jordanhill and WhiteinchTRAN01Number of cars or vans in household: One car or van</t>
  </si>
  <si>
    <t>Anniesland, Jordanhill and WhiteinchTRAN01Number of cars or vans in household: Three cars or vans</t>
  </si>
  <si>
    <t>Anniesland, Jordanhill and WhiteinchTRAN01Number of cars or vans in household: Two cars or vans</t>
  </si>
  <si>
    <t>Arden and CarnwadricECON01All people aged 16 and over</t>
  </si>
  <si>
    <t>Arden and CarnwadricECON01Economically active: Employee: Full-time</t>
  </si>
  <si>
    <t>Arden and CarnwadricECON01Economically active: Employee: Part-time</t>
  </si>
  <si>
    <t>Arden and CarnwadricECON01Economically active: Full-time student</t>
  </si>
  <si>
    <t>Arden and CarnwadricECON01Economically active: Self-employed</t>
  </si>
  <si>
    <t>Arden and CarnwadricECON01Economically active: Unemployed</t>
  </si>
  <si>
    <t>Arden and CarnwadricECON01Economically inactive: Long-term sick or disabled</t>
  </si>
  <si>
    <t>Arden and CarnwadricECON01Economically inactive: Looking after home or family</t>
  </si>
  <si>
    <t>Arden and CarnwadricECON01Economically inactive: Other</t>
  </si>
  <si>
    <t>Arden and CarnwadricECON01Economically inactive: Retired</t>
  </si>
  <si>
    <t>Arden and CarnwadricECON01Economically inactive: Student</t>
  </si>
  <si>
    <t>CarmunnockECON04Agriculture, energy and water</t>
  </si>
  <si>
    <t>34. Carmunnock</t>
  </si>
  <si>
    <t>CastlemilkECON04Agriculture, energy and water</t>
  </si>
  <si>
    <t>35. Castlemilk</t>
  </si>
  <si>
    <t>Cathcart and SimshillECON04Agriculture, energy and water</t>
  </si>
  <si>
    <t>36. Cathcart and Simshill</t>
  </si>
  <si>
    <t>City Centre and Merchant CityECON04Agriculture, energy and water</t>
  </si>
  <si>
    <t>4. City Centre and Merchant City</t>
  </si>
  <si>
    <t>Corkerhill and North PollokECON04Agriculture, energy and water</t>
  </si>
  <si>
    <t>24. Corkerhill and North Pollok</t>
  </si>
  <si>
    <t>CroftfootECON04Agriculture, energy and water</t>
  </si>
  <si>
    <t>37. Croftfoot</t>
  </si>
  <si>
    <t>Crookston and South CardonaldECON04Agriculture, energy and water</t>
  </si>
  <si>
    <t>25. Crookston and South Cardonald</t>
  </si>
  <si>
    <t>DennistounECON04Agriculture, energy and water</t>
  </si>
  <si>
    <t>48. Dennistoun</t>
  </si>
  <si>
    <t>DrumchapelECON04Agriculture, energy and water</t>
  </si>
  <si>
    <t>5. Drumchapel</t>
  </si>
  <si>
    <t>Arden and CarnwadricECON051. Managers, directors and senior officials</t>
  </si>
  <si>
    <t>Arden and CarnwadricECON052. Professional occupations</t>
  </si>
  <si>
    <t>Arden and CarnwadricECON053. Associate professional and technical occupations</t>
  </si>
  <si>
    <t>Arden and CarnwadricECON054. Administrative and secretarial occupations</t>
  </si>
  <si>
    <t>Arden and CarnwadricECON055. Skilled trades occupations</t>
  </si>
  <si>
    <t>Arden and CarnwadricECON056. Caring, leisure and other service occupations</t>
  </si>
  <si>
    <t>Arden and CarnwadricECON057. Sales and customer service occupations</t>
  </si>
  <si>
    <t>Arden and CarnwadricECON058. Process, plant and machine operatives</t>
  </si>
  <si>
    <t>Arden and CarnwadricECON059. Elementary occupations</t>
  </si>
  <si>
    <t>Arden and CarnwadricECON05Total applicable</t>
  </si>
  <si>
    <t>Arden and CarnwadricECON061. Higher managerial, administrative and professional occupations: Total</t>
  </si>
  <si>
    <t>Arden and CarnwadricECON062. Lower managerial and professional occupations</t>
  </si>
  <si>
    <t>Arden and CarnwadricECON063. Intermediate occupations</t>
  </si>
  <si>
    <t>Arden and CarnwadricECON064. Small employers and own account workers</t>
  </si>
  <si>
    <t>Arden and CarnwadricECON065. Lower supervisory and technical occupations</t>
  </si>
  <si>
    <t>Arden and CarnwadricECON066. Semi-routine occupations</t>
  </si>
  <si>
    <t>Arden and CarnwadricECON067. Routine occupations</t>
  </si>
  <si>
    <t>Arden and CarnwadricECON068. Never worked and long-term unemployed: Total</t>
  </si>
  <si>
    <t>Arden and CarnwadricECON06L15. Full-time students</t>
  </si>
  <si>
    <t>Arden and CarnwadricECON06Total applicable</t>
  </si>
  <si>
    <t>Arden and CarnwadricENVI01All households</t>
  </si>
  <si>
    <t>Arden and CarnwadricENVI01Living rent free</t>
  </si>
  <si>
    <t>Arden and CarnwadricENVI01Owned: Owned outright</t>
  </si>
  <si>
    <t>Arden and CarnwadricENVI01Rented: Council (Local authority) or housing associated social landlord</t>
  </si>
  <si>
    <t>Arden and CarnwadricENVI01Rented: Private landlord or letting agency</t>
  </si>
  <si>
    <t>Arden and CarnwadricENVI02All individuals in households</t>
  </si>
  <si>
    <t>Arden and CarnwadricENVI02All people</t>
  </si>
  <si>
    <t>Arden and CarnwadricENVI02Civil partnership couple household with dependent child(ren)</t>
  </si>
  <si>
    <t>Arden and CarnwadricENVI02Civil partnership couple household with no dependent children</t>
  </si>
  <si>
    <t>Arden and CarnwadricENVI02Cohabiting couple (opposite sex) household with dependent child(ren)</t>
  </si>
  <si>
    <t>Arden and CarnwadricENVI02Cohabiting couple (opposite sex) household with no dependent children</t>
  </si>
  <si>
    <t>Arden and CarnwadricENVI02Cohabiting couple (same sex) household with dependent child(ren)</t>
  </si>
  <si>
    <t>Arden and CarnwadricENVI02Cohabiting couple (same sex) household with no dependent children</t>
  </si>
  <si>
    <t>Arden and CarnwadricENVI02Lives in a communal establishment</t>
  </si>
  <si>
    <t>Arden and CarnwadricENVI02Lives in a household</t>
  </si>
  <si>
    <t>Arden and CarnwadricENVI02Lone parent household with dependent child(ren)</t>
  </si>
  <si>
    <t>Arden and CarnwadricENVI02Lone parent household with no dependent children</t>
  </si>
  <si>
    <t>Arden and CarnwadricENVI02Married couple household with dependent child(ren)</t>
  </si>
  <si>
    <t>Arden and CarnwadricENVI02Married couple household with no dependent children</t>
  </si>
  <si>
    <t>Arden and CarnwadricENVI02Multi person household other</t>
  </si>
  <si>
    <t>Arden and CarnwadricENVI02Multi-person household all students</t>
  </si>
  <si>
    <t>Arden and CarnwadricENVI02One person household</t>
  </si>
  <si>
    <t>Arden and CarnwadricENVI04+2 or more</t>
  </si>
  <si>
    <t>Arden and CarnwadricENVI04-1 or less</t>
  </si>
  <si>
    <t>Arden and CarnwadricENVI040</t>
  </si>
  <si>
    <t>Arden and CarnwadricENVI041</t>
  </si>
  <si>
    <t>Arden and CarnwadricENVI04All households</t>
  </si>
  <si>
    <t>Arden and CarnwadricHEAL01All people</t>
  </si>
  <si>
    <t>Arden and CarnwadricHEAL01Bad health</t>
  </si>
  <si>
    <t>Arden and CarnwadricHEAL01Fair health</t>
  </si>
  <si>
    <t>Arden and CarnwadricHEAL01Good health</t>
  </si>
  <si>
    <t>Arden and CarnwadricHEAL01Very bad health</t>
  </si>
  <si>
    <t>Arden and CarnwadricHEAL01Very good health</t>
  </si>
  <si>
    <t>Arden and CarnwadricHEAL02All people</t>
  </si>
  <si>
    <t>Arden and CarnwadricHEAL02Day-to-day activities limited a little</t>
  </si>
  <si>
    <t>Arden and CarnwadricHEAL02Day-to-day activities limited a lot</t>
  </si>
  <si>
    <t>Arden and CarnwadricHEAL02Day-to-day activities not limited</t>
  </si>
  <si>
    <t>Arden and CarnwadricMIND01All people</t>
  </si>
  <si>
    <t>Arden and CarnwadricMIND01Any other combination of UK identities (UK only)</t>
  </si>
  <si>
    <t>Arden and CarnwadricMIND01British identity only</t>
  </si>
  <si>
    <t>Arden and CarnwadricMIND01English identity only</t>
  </si>
  <si>
    <t>Arden and CarnwadricMIND01Other identity</t>
  </si>
  <si>
    <t>Arden and CarnwadricMIND01Scottish and British identities only</t>
  </si>
  <si>
    <t>Arden and CarnwadricMIND01Scottish and any other identities</t>
  </si>
  <si>
    <t>Arden and CarnwadricMIND01Scottish identity only</t>
  </si>
  <si>
    <t>Arden and CarnwadricMIND02Language skills: Gaelic</t>
  </si>
  <si>
    <t>Arden and CarnwadricMIND02Language skills: Other</t>
  </si>
  <si>
    <t>Arden and CarnwadricMIND02Language skills: Scots</t>
  </si>
  <si>
    <t>Arden and CarnwadricMIND02No skills in English</t>
  </si>
  <si>
    <t>Arden and CarnwadricMIND02Total applicable</t>
  </si>
  <si>
    <t>Arden and CarnwadricMIND02Understands, speaks, reads or writes English</t>
  </si>
  <si>
    <t>Arden and CarnwadricP1People aged 0 - 15</t>
  </si>
  <si>
    <t>Arden and CarnwadricP2People aged 16 - 64</t>
  </si>
  <si>
    <t>Arden and CarnwadricP3People aged 65 - 74</t>
  </si>
  <si>
    <t>Arden and CarnwadricP4People aged 75 and over</t>
  </si>
  <si>
    <t>Arden and CarnwadricPOP01All people</t>
  </si>
  <si>
    <t>Arden and CarnwadricPOP01Area (hectares)</t>
  </si>
  <si>
    <t>Arden and CarnwadricPOP01Females</t>
  </si>
  <si>
    <t>Arden and CarnwadricPOP01Lives in a communal establishment</t>
  </si>
  <si>
    <t>Arden and CarnwadricPOP01Lives in a household</t>
  </si>
  <si>
    <t>Arden and CarnwadricPOP01Males</t>
  </si>
  <si>
    <t>Arden and CarnwadricPOP03African, African Scottish or African British</t>
  </si>
  <si>
    <t>Arden and CarnwadricPOP03All people</t>
  </si>
  <si>
    <t>Arden and CarnwadricPOP03Asian, Asian Scottish or Asian British</t>
  </si>
  <si>
    <t>Arden and CarnwadricPOP03Caribbean, Caribbean Scottish or Caribbean British</t>
  </si>
  <si>
    <t>Arden and CarnwadricPOP03Mixed or multiple ethnic groups</t>
  </si>
  <si>
    <t>Arden and CarnwadricPOP03Other ethnic groups</t>
  </si>
  <si>
    <t>Arden and CarnwadricPOP03White</t>
  </si>
  <si>
    <t>Arden and CarnwadricPOP03White: Other British</t>
  </si>
  <si>
    <t>Arden and CarnwadricPOP03White: Other White</t>
  </si>
  <si>
    <t>Arden and CarnwadricPOP03White: Scottish</t>
  </si>
  <si>
    <t>Arden and CarnwadricTRAN01All households</t>
  </si>
  <si>
    <t>Arden and CarnwadricTRAN01Number of cars or vans in household: Four or more cars or vans</t>
  </si>
  <si>
    <t>Arden and CarnwadricTRAN01Number of cars or vans in household: No cars or vans</t>
  </si>
  <si>
    <t>Arden and CarnwadricTRAN01Number of cars or vans in household: One car or van</t>
  </si>
  <si>
    <t>Arden and CarnwadricTRAN01Number of cars or vans in household: Three cars or vans</t>
  </si>
  <si>
    <t>Arden and CarnwadricTRAN01Number of cars or vans in household: Two cars or vans</t>
  </si>
  <si>
    <t>Baillieston and GarrowhillECON01All people aged 16 and over</t>
  </si>
  <si>
    <t>Baillieston and GarrowhillECON01Economically active: Employee: Full-time</t>
  </si>
  <si>
    <t>Baillieston and GarrowhillECON01Economically active: Employee: Part-time</t>
  </si>
  <si>
    <t>Baillieston and GarrowhillECON01Economically active: Full-time student</t>
  </si>
  <si>
    <t>Baillieston and GarrowhillECON01Economically active: Self-employed</t>
  </si>
  <si>
    <t>Baillieston and GarrowhillECON01Economically active: Unemployed</t>
  </si>
  <si>
    <t>Baillieston and GarrowhillECON01Economically inactive: Long-term sick or disabled</t>
  </si>
  <si>
    <t>Baillieston and GarrowhillECON01Economically inactive: Looking after home or family</t>
  </si>
  <si>
    <t>Baillieston and GarrowhillECON01Economically inactive: Other</t>
  </si>
  <si>
    <t>Baillieston and GarrowhillECON01Economically inactive: Retired</t>
  </si>
  <si>
    <t>Baillieston and GarrowhillECON01Economically inactive: Student</t>
  </si>
  <si>
    <t>EasterhouseECON04Agriculture, energy and water</t>
  </si>
  <si>
    <t>49. Easterhouse</t>
  </si>
  <si>
    <t>Glasgow North EastECON04Agriculture, energy and water</t>
  </si>
  <si>
    <t>57. Glasgow North East</t>
  </si>
  <si>
    <t>Glasgow North WestECON04Agriculture, energy and water</t>
  </si>
  <si>
    <t>58. Glasgow North West</t>
  </si>
  <si>
    <t>Glasgow SouthECON04Agriculture, energy and water</t>
  </si>
  <si>
    <t>59. Glasgow South</t>
  </si>
  <si>
    <t>GlasgowECON04Agriculture, energy and water</t>
  </si>
  <si>
    <t>60. Glasgow</t>
  </si>
  <si>
    <t>GovanhillECON04Agriculture, energy and water</t>
  </si>
  <si>
    <t>38. Govanhill</t>
  </si>
  <si>
    <t>Greater GorbalsECON04Agriculture, energy and water</t>
  </si>
  <si>
    <t>39. Greater Gorbals</t>
  </si>
  <si>
    <t>Greater GovanECON04Agriculture, energy and water</t>
  </si>
  <si>
    <t>26. Greater Govan</t>
  </si>
  <si>
    <t>Haghill and CarntyneECON04Agriculture, energy and water</t>
  </si>
  <si>
    <t>50. Haghill and Carntyne</t>
  </si>
  <si>
    <t>Baillieston and GarrowhillECON051. Managers, directors and senior officials</t>
  </si>
  <si>
    <t>Baillieston and GarrowhillECON052. Professional occupations</t>
  </si>
  <si>
    <t>Baillieston and GarrowhillECON053. Associate professional and technical occupations</t>
  </si>
  <si>
    <t>Baillieston and GarrowhillECON054. Administrative and secretarial occupations</t>
  </si>
  <si>
    <t>Baillieston and GarrowhillECON055. Skilled trades occupations</t>
  </si>
  <si>
    <t>Baillieston and GarrowhillECON056. Caring, leisure and other service occupations</t>
  </si>
  <si>
    <t>Baillieston and GarrowhillECON057. Sales and customer service occupations</t>
  </si>
  <si>
    <t>Baillieston and GarrowhillECON058. Process, plant and machine operatives</t>
  </si>
  <si>
    <t>Baillieston and GarrowhillECON059. Elementary occupations</t>
  </si>
  <si>
    <t>Baillieston and GarrowhillECON05Total applicable</t>
  </si>
  <si>
    <t>Baillieston and GarrowhillECON061. Higher managerial, administrative and professional occupations: Total</t>
  </si>
  <si>
    <t>Baillieston and GarrowhillECON062. Lower managerial and professional occupations</t>
  </si>
  <si>
    <t>Baillieston and GarrowhillECON063. Intermediate occupations</t>
  </si>
  <si>
    <t>Baillieston and GarrowhillECON064. Small employers and own account workers</t>
  </si>
  <si>
    <t>Baillieston and GarrowhillECON065. Lower supervisory and technical occupations</t>
  </si>
  <si>
    <t>Baillieston and GarrowhillECON066. Semi-routine occupations</t>
  </si>
  <si>
    <t>Baillieston and GarrowhillECON067. Routine occupations</t>
  </si>
  <si>
    <t>Baillieston and GarrowhillECON068. Never worked and long-term unemployed: Total</t>
  </si>
  <si>
    <t>Baillieston and GarrowhillECON06L15. Full-time students</t>
  </si>
  <si>
    <t>Baillieston and GarrowhillECON06Total applicable</t>
  </si>
  <si>
    <t>Baillieston and GarrowhillENVI01All households</t>
  </si>
  <si>
    <t>Baillieston and GarrowhillENVI01Living rent free</t>
  </si>
  <si>
    <t>Baillieston and GarrowhillENVI01Owned: Owned outright</t>
  </si>
  <si>
    <t>Baillieston and GarrowhillENVI01Rented: Council (Local authority) or housing associated social landlord</t>
  </si>
  <si>
    <t>Baillieston and GarrowhillENVI01Rented: Private landlord or letting agency</t>
  </si>
  <si>
    <t>Baillieston and GarrowhillENVI02All individuals in households</t>
  </si>
  <si>
    <t>Baillieston and GarrowhillENVI02All people</t>
  </si>
  <si>
    <t>Baillieston and GarrowhillENVI02Civil partnership couple household with dependent child(ren)</t>
  </si>
  <si>
    <t>Baillieston and GarrowhillENVI02Civil partnership couple household with no dependent children</t>
  </si>
  <si>
    <t>Baillieston and GarrowhillENVI02Cohabiting couple (opposite sex) household with dependent child(ren)</t>
  </si>
  <si>
    <t>Baillieston and GarrowhillENVI02Cohabiting couple (opposite sex) household with no dependent children</t>
  </si>
  <si>
    <t>Baillieston and GarrowhillENVI02Cohabiting couple (same sex) household with dependent child(ren)</t>
  </si>
  <si>
    <t>Baillieston and GarrowhillENVI02Cohabiting couple (same sex) household with no dependent children</t>
  </si>
  <si>
    <t>Baillieston and GarrowhillENVI02Lives in a communal establishment</t>
  </si>
  <si>
    <t>Baillieston and GarrowhillENVI02Lives in a household</t>
  </si>
  <si>
    <t>Baillieston and GarrowhillENVI02Lone parent household with dependent child(ren)</t>
  </si>
  <si>
    <t>Baillieston and GarrowhillENVI02Lone parent household with no dependent children</t>
  </si>
  <si>
    <t>Baillieston and GarrowhillENVI02Married couple household with dependent child(ren)</t>
  </si>
  <si>
    <t>Baillieston and GarrowhillENVI02Married couple household with no dependent children</t>
  </si>
  <si>
    <t>Baillieston and GarrowhillENVI02Multi person household other</t>
  </si>
  <si>
    <t>Baillieston and GarrowhillENVI02Multi-person household all students</t>
  </si>
  <si>
    <t>Baillieston and GarrowhillENVI02One person household</t>
  </si>
  <si>
    <t>Baillieston and GarrowhillENVI04+2 or more</t>
  </si>
  <si>
    <t>Baillieston and GarrowhillENVI04-1 or less</t>
  </si>
  <si>
    <t>Baillieston and GarrowhillENVI040</t>
  </si>
  <si>
    <t>Baillieston and GarrowhillENVI041</t>
  </si>
  <si>
    <t>Baillieston and GarrowhillENVI04All households</t>
  </si>
  <si>
    <t>Baillieston and GarrowhillHEAL01All people</t>
  </si>
  <si>
    <t>Baillieston and GarrowhillHEAL01Bad health</t>
  </si>
  <si>
    <t>Baillieston and GarrowhillHEAL01Fair health</t>
  </si>
  <si>
    <t>Baillieston and GarrowhillHEAL01Good health</t>
  </si>
  <si>
    <t>Baillieston and GarrowhillHEAL01Very bad health</t>
  </si>
  <si>
    <t>Baillieston and GarrowhillHEAL01Very good health</t>
  </si>
  <si>
    <t>Baillieston and GarrowhillHEAL02All people</t>
  </si>
  <si>
    <t>Baillieston and GarrowhillHEAL02Day-to-day activities limited a little</t>
  </si>
  <si>
    <t>Baillieston and GarrowhillHEAL02Day-to-day activities limited a lot</t>
  </si>
  <si>
    <t>Baillieston and GarrowhillHEAL02Day-to-day activities not limited</t>
  </si>
  <si>
    <t>Baillieston and GarrowhillMIND01All people</t>
  </si>
  <si>
    <t>Baillieston and GarrowhillMIND01Any other combination of UK identities (UK only)</t>
  </si>
  <si>
    <t>Baillieston and GarrowhillMIND01British identity only</t>
  </si>
  <si>
    <t>Baillieston and GarrowhillMIND01English identity only</t>
  </si>
  <si>
    <t>Baillieston and GarrowhillMIND01Other identity</t>
  </si>
  <si>
    <t>Baillieston and GarrowhillMIND01Scottish and British identities only</t>
  </si>
  <si>
    <t>Baillieston and GarrowhillMIND01Scottish and any other identities</t>
  </si>
  <si>
    <t>Baillieston and GarrowhillMIND01Scottish identity only</t>
  </si>
  <si>
    <t>Baillieston and GarrowhillMIND02Language skills: Gaelic</t>
  </si>
  <si>
    <t>Baillieston and GarrowhillMIND02Language skills: Other</t>
  </si>
  <si>
    <t>Baillieston and GarrowhillMIND02Language skills: Scots</t>
  </si>
  <si>
    <t>Baillieston and GarrowhillMIND02No skills in English</t>
  </si>
  <si>
    <t>Baillieston and GarrowhillMIND02Total applicable</t>
  </si>
  <si>
    <t>Baillieston and GarrowhillMIND02Understands, speaks, reads or writes English</t>
  </si>
  <si>
    <t>Baillieston and GarrowhillP1People aged 0 - 15</t>
  </si>
  <si>
    <t>Baillieston and GarrowhillP2People aged 16 - 64</t>
  </si>
  <si>
    <t>Baillieston and GarrowhillP3People aged 65 - 74</t>
  </si>
  <si>
    <t>Baillieston and GarrowhillP4People aged 75 and over</t>
  </si>
  <si>
    <t>Baillieston and GarrowhillPOP01All people</t>
  </si>
  <si>
    <t>Baillieston and GarrowhillPOP01Area (hectares)</t>
  </si>
  <si>
    <t>Baillieston and GarrowhillPOP01Females</t>
  </si>
  <si>
    <t>Baillieston and GarrowhillPOP01Lives in a communal establishment</t>
  </si>
  <si>
    <t>Baillieston and GarrowhillPOP01Lives in a household</t>
  </si>
  <si>
    <t>Baillieston and GarrowhillPOP01Males</t>
  </si>
  <si>
    <t>Baillieston and GarrowhillPOP03African, African Scottish or African British</t>
  </si>
  <si>
    <t>Baillieston and GarrowhillPOP03All people</t>
  </si>
  <si>
    <t>Baillieston and GarrowhillPOP03Asian, Asian Scottish or Asian British</t>
  </si>
  <si>
    <t>Baillieston and GarrowhillPOP03Caribbean, Caribbean Scottish or Caribbean British</t>
  </si>
  <si>
    <t>Baillieston and GarrowhillPOP03Mixed or multiple ethnic groups</t>
  </si>
  <si>
    <t>Baillieston and GarrowhillPOP03Other ethnic groups</t>
  </si>
  <si>
    <t>Baillieston and GarrowhillPOP03White</t>
  </si>
  <si>
    <t>Baillieston and GarrowhillPOP03White: Other British</t>
  </si>
  <si>
    <t>Baillieston and GarrowhillPOP03White: Other White</t>
  </si>
  <si>
    <t>Baillieston and GarrowhillPOP03White: Scottish</t>
  </si>
  <si>
    <t>Baillieston and GarrowhillTRAN01All households</t>
  </si>
  <si>
    <t>Baillieston and GarrowhillTRAN01Number of cars or vans in household: Four or more cars or vans</t>
  </si>
  <si>
    <t>Baillieston and GarrowhillTRAN01Number of cars or vans in household: No cars or vans</t>
  </si>
  <si>
    <t>Baillieston and GarrowhillTRAN01Number of cars or vans in household: One car or van</t>
  </si>
  <si>
    <t>Baillieston and GarrowhillTRAN01Number of cars or vans in household: Three cars or vans</t>
  </si>
  <si>
    <t>Baillieston and GarrowhillTRAN01Number of cars or vans in household: Two cars or vans</t>
  </si>
  <si>
    <t>Balornock and BarmullochECON01All people aged 16 and over</t>
  </si>
  <si>
    <t>Balornock and BarmullochECON01Economically active: Employee: Full-time</t>
  </si>
  <si>
    <t>Balornock and BarmullochECON01Economically active: Employee: Part-time</t>
  </si>
  <si>
    <t>Balornock and BarmullochECON01Economically active: Full-time student</t>
  </si>
  <si>
    <t>Balornock and BarmullochECON01Economically active: Self-employed</t>
  </si>
  <si>
    <t>Balornock and BarmullochECON01Economically active: Unemployed</t>
  </si>
  <si>
    <t>Balornock and BarmullochECON01Economically inactive: Long-term sick or disabled</t>
  </si>
  <si>
    <t>Balornock and BarmullochECON01Economically inactive: Looking after home or family</t>
  </si>
  <si>
    <t>Balornock and BarmullochECON01Economically inactive: Other</t>
  </si>
  <si>
    <t>Balornock and BarmullochECON01Economically inactive: Retired</t>
  </si>
  <si>
    <t>Balornock and BarmullochECON01Economically inactive: Student</t>
  </si>
  <si>
    <t>Hillhead and WoodlandsECON04Agriculture, energy and water</t>
  </si>
  <si>
    <t>6. Hillhead and Woodlands</t>
  </si>
  <si>
    <t>Hyndland, Dowanhill and Partick EastECON04Agriculture, energy and water</t>
  </si>
  <si>
    <t>7. Hyndland, Dowanhill and Partick East</t>
  </si>
  <si>
    <t>Ibrox and KingstonECON04Agriculture, energy and water</t>
  </si>
  <si>
    <t>27. Ibrox and Kingston</t>
  </si>
  <si>
    <t>Kelvindale and KelvinsideECON04Agriculture, energy and water</t>
  </si>
  <si>
    <t>14. Kelvindale and Kelvinside</t>
  </si>
  <si>
    <t>King's Park and Mount FloridaECON04Agriculture, energy and water</t>
  </si>
  <si>
    <t>40. King's Park and Mount Florida</t>
  </si>
  <si>
    <t>KnightswoodECON04Agriculture, energy and water</t>
  </si>
  <si>
    <t>8. Knightswood</t>
  </si>
  <si>
    <t>Lambhill and MiltonECON04Agriculture, energy and water</t>
  </si>
  <si>
    <t>15. Lambhill and Milton</t>
  </si>
  <si>
    <t>Langside and BattlefieldECON04Agriculture, energy and water</t>
  </si>
  <si>
    <t>41. Langside and Battlefield</t>
  </si>
  <si>
    <t>Maryhill Road CorridorECON04Agriculture, energy and water</t>
  </si>
  <si>
    <t>16. Maryhill Road Corridor</t>
  </si>
  <si>
    <t>Balornock and BarmullochECON051. Managers, directors and senior officials</t>
  </si>
  <si>
    <t>Balornock and BarmullochECON052. Professional occupations</t>
  </si>
  <si>
    <t>Balornock and BarmullochECON053. Associate professional and technical occupations</t>
  </si>
  <si>
    <t>Balornock and BarmullochECON054. Administrative and secretarial occupations</t>
  </si>
  <si>
    <t>Balornock and BarmullochECON055. Skilled trades occupations</t>
  </si>
  <si>
    <t>Balornock and BarmullochECON056. Caring, leisure and other service occupations</t>
  </si>
  <si>
    <t>Balornock and BarmullochECON057. Sales and customer service occupations</t>
  </si>
  <si>
    <t>Balornock and BarmullochECON058. Process, plant and machine operatives</t>
  </si>
  <si>
    <t>Balornock and BarmullochECON059. Elementary occupations</t>
  </si>
  <si>
    <t>Balornock and BarmullochECON05Total applicable</t>
  </si>
  <si>
    <t>Balornock and BarmullochECON061. Higher managerial, administrative and professional occupations: Total</t>
  </si>
  <si>
    <t>Balornock and BarmullochECON062. Lower managerial and professional occupations</t>
  </si>
  <si>
    <t>Balornock and BarmullochECON063. Intermediate occupations</t>
  </si>
  <si>
    <t>Balornock and BarmullochECON064. Small employers and own account workers</t>
  </si>
  <si>
    <t>Balornock and BarmullochECON065. Lower supervisory and technical occupations</t>
  </si>
  <si>
    <t>Balornock and BarmullochECON066. Semi-routine occupations</t>
  </si>
  <si>
    <t>Balornock and BarmullochECON067. Routine occupations</t>
  </si>
  <si>
    <t>Balornock and BarmullochECON068. Never worked and long-term unemployed: Total</t>
  </si>
  <si>
    <t>Balornock and BarmullochECON06L15. Full-time students</t>
  </si>
  <si>
    <t>Balornock and BarmullochECON06Total applicable</t>
  </si>
  <si>
    <t>Balornock and BarmullochENVI01All households</t>
  </si>
  <si>
    <t>Balornock and BarmullochENVI01Living rent free</t>
  </si>
  <si>
    <t>Balornock and BarmullochENVI01Owned: Owned outright</t>
  </si>
  <si>
    <t>Balornock and BarmullochENVI01Rented: Council (Local authority) or housing associated social landlord</t>
  </si>
  <si>
    <t>Balornock and BarmullochENVI01Rented: Private landlord or letting agency</t>
  </si>
  <si>
    <t>Balornock and BarmullochENVI02All individuals in households</t>
  </si>
  <si>
    <t>Balornock and BarmullochENVI02All people</t>
  </si>
  <si>
    <t>Balornock and BarmullochENVI02Civil partnership couple household with dependent child(ren)</t>
  </si>
  <si>
    <t>Balornock and BarmullochENVI02Civil partnership couple household with no dependent children</t>
  </si>
  <si>
    <t>Balornock and BarmullochENVI02Cohabiting couple (opposite sex) household with dependent child(ren)</t>
  </si>
  <si>
    <t>Balornock and BarmullochENVI02Cohabiting couple (opposite sex) household with no dependent children</t>
  </si>
  <si>
    <t>Balornock and BarmullochENVI02Cohabiting couple (same sex) household with dependent child(ren)</t>
  </si>
  <si>
    <t>Balornock and BarmullochENVI02Cohabiting couple (same sex) household with no dependent children</t>
  </si>
  <si>
    <t>Balornock and BarmullochENVI02Lives in a communal establishment</t>
  </si>
  <si>
    <t>Balornock and BarmullochENVI02Lives in a household</t>
  </si>
  <si>
    <t>Balornock and BarmullochENVI02Lone parent household with dependent child(ren)</t>
  </si>
  <si>
    <t>Balornock and BarmullochENVI02Lone parent household with no dependent children</t>
  </si>
  <si>
    <t>Balornock and BarmullochENVI02Married couple household with dependent child(ren)</t>
  </si>
  <si>
    <t>Balornock and BarmullochENVI02Married couple household with no dependent children</t>
  </si>
  <si>
    <t>Balornock and BarmullochENVI02Multi person household other</t>
  </si>
  <si>
    <t>Balornock and BarmullochENVI02Multi-person household all students</t>
  </si>
  <si>
    <t>Balornock and BarmullochENVI02One person household</t>
  </si>
  <si>
    <t>Balornock and BarmullochENVI04+2 or more</t>
  </si>
  <si>
    <t>Balornock and BarmullochENVI04-1 or less</t>
  </si>
  <si>
    <t>Balornock and BarmullochENVI040</t>
  </si>
  <si>
    <t>Balornock and BarmullochENVI041</t>
  </si>
  <si>
    <t>Balornock and BarmullochENVI04All households</t>
  </si>
  <si>
    <t>Balornock and BarmullochHEAL01All people</t>
  </si>
  <si>
    <t>Balornock and BarmullochHEAL01Bad health</t>
  </si>
  <si>
    <t>Balornock and BarmullochHEAL01Fair health</t>
  </si>
  <si>
    <t>Balornock and BarmullochHEAL01Good health</t>
  </si>
  <si>
    <t>Balornock and BarmullochHEAL01Very bad health</t>
  </si>
  <si>
    <t>Balornock and BarmullochHEAL01Very good health</t>
  </si>
  <si>
    <t>Balornock and BarmullochHEAL02All people</t>
  </si>
  <si>
    <t>Balornock and BarmullochHEAL02Day-to-day activities limited a little</t>
  </si>
  <si>
    <t>Balornock and BarmullochHEAL02Day-to-day activities limited a lot</t>
  </si>
  <si>
    <t>Balornock and BarmullochHEAL02Day-to-day activities not limited</t>
  </si>
  <si>
    <t>Balornock and BarmullochMIND01All people</t>
  </si>
  <si>
    <t>Balornock and BarmullochMIND01Any other combination of UK identities (UK only)</t>
  </si>
  <si>
    <t>Balornock and BarmullochMIND01British identity only</t>
  </si>
  <si>
    <t>Balornock and BarmullochMIND01English identity only</t>
  </si>
  <si>
    <t>Balornock and BarmullochMIND01Other identity</t>
  </si>
  <si>
    <t>Balornock and BarmullochMIND01Scottish and British identities only</t>
  </si>
  <si>
    <t>Balornock and BarmullochMIND01Scottish and any other identities</t>
  </si>
  <si>
    <t>Balornock and BarmullochMIND01Scottish identity only</t>
  </si>
  <si>
    <t>Balornock and BarmullochMIND02Language skills: Gaelic</t>
  </si>
  <si>
    <t>Balornock and BarmullochMIND02Language skills: Other</t>
  </si>
  <si>
    <t>Balornock and BarmullochMIND02Language skills: Scots</t>
  </si>
  <si>
    <t>Balornock and BarmullochMIND02No skills in English</t>
  </si>
  <si>
    <t>Balornock and BarmullochMIND02Total applicable</t>
  </si>
  <si>
    <t>Balornock and BarmullochMIND02Understands, speaks, reads or writes English</t>
  </si>
  <si>
    <t>Balornock and BarmullochP1People aged 0 - 15</t>
  </si>
  <si>
    <t>Balornock and BarmullochP2People aged 16 - 64</t>
  </si>
  <si>
    <t>Balornock and BarmullochP3People aged 65 - 74</t>
  </si>
  <si>
    <t>Balornock and BarmullochP4People aged 75 and over</t>
  </si>
  <si>
    <t>Balornock and BarmullochPOP01All people</t>
  </si>
  <si>
    <t>Balornock and BarmullochPOP01Area (hectares)</t>
  </si>
  <si>
    <t>Balornock and BarmullochPOP01Females</t>
  </si>
  <si>
    <t>Balornock and BarmullochPOP01Lives in a communal establishment</t>
  </si>
  <si>
    <t>Balornock and BarmullochPOP01Lives in a household</t>
  </si>
  <si>
    <t>Balornock and BarmullochPOP01Males</t>
  </si>
  <si>
    <t>Balornock and BarmullochPOP03African, African Scottish or African British</t>
  </si>
  <si>
    <t>Balornock and BarmullochPOP03All people</t>
  </si>
  <si>
    <t>Balornock and BarmullochPOP03Asian, Asian Scottish or Asian British</t>
  </si>
  <si>
    <t>Balornock and BarmullochPOP03Caribbean, Caribbean Scottish or Caribbean British</t>
  </si>
  <si>
    <t>Balornock and BarmullochPOP03Mixed or multiple ethnic groups</t>
  </si>
  <si>
    <t>Balornock and BarmullochPOP03Other ethnic groups</t>
  </si>
  <si>
    <t>Balornock and BarmullochPOP03White</t>
  </si>
  <si>
    <t>Balornock and BarmullochPOP03White: Other British</t>
  </si>
  <si>
    <t>Balornock and BarmullochPOP03White: Other White</t>
  </si>
  <si>
    <t>Balornock and BarmullochPOP03White: Scottish</t>
  </si>
  <si>
    <t>Balornock and BarmullochTRAN01All households</t>
  </si>
  <si>
    <t>Balornock and BarmullochTRAN01Number of cars or vans in household: Four or more cars or vans</t>
  </si>
  <si>
    <t>Balornock and BarmullochTRAN01Number of cars or vans in household: No cars or vans</t>
  </si>
  <si>
    <t>Balornock and BarmullochTRAN01Number of cars or vans in household: One car or van</t>
  </si>
  <si>
    <t>Balornock and BarmullochTRAN01Number of cars or vans in household: Three cars or vans</t>
  </si>
  <si>
    <t>Balornock and BarmullochTRAN01Number of cars or vans in household: Two cars or vans</t>
  </si>
  <si>
    <t>Bellahouston, Craigton and MossparkECON01All people aged 16 and over</t>
  </si>
  <si>
    <t>Bellahouston, Craigton and MossparkECON01Economically active: Employee: Full-time</t>
  </si>
  <si>
    <t>Bellahouston, Craigton and MossparkECON01Economically active: Employee: Part-time</t>
  </si>
  <si>
    <t>Bellahouston, Craigton and MossparkECON01Economically active: Full-time student</t>
  </si>
  <si>
    <t>Bellahouston, Craigton and MossparkECON01Economically active: Self-employed</t>
  </si>
  <si>
    <t>Bellahouston, Craigton and MossparkECON01Economically active: Unemployed</t>
  </si>
  <si>
    <t>Bellahouston, Craigton and MossparkECON01Economically inactive: Long-term sick or disabled</t>
  </si>
  <si>
    <t>Bellahouston, Craigton and MossparkECON01Economically inactive: Looking after home or family</t>
  </si>
  <si>
    <t>Bellahouston, Craigton and MossparkECON01Economically inactive: Other</t>
  </si>
  <si>
    <t>Bellahouston, Craigton and MossparkECON01Economically inactive: Retired</t>
  </si>
  <si>
    <t>Bellahouston, Craigton and MossparkECON01Economically inactive: Student</t>
  </si>
  <si>
    <t>Mount Vernon and East ShettlestonECON04Agriculture, energy and water</t>
  </si>
  <si>
    <t>51. Mount Vernon and East Shettleston</t>
  </si>
  <si>
    <t>Newlands and CathcartECON04Agriculture, energy and water</t>
  </si>
  <si>
    <t>28. Newlands and Cathcart</t>
  </si>
  <si>
    <t>North Cardonald and PenileeECON04Agriculture, energy and water</t>
  </si>
  <si>
    <t>29. North Cardonald and Penilee</t>
  </si>
  <si>
    <t>North Maryhill and SummerstonECON04Agriculture, energy and water</t>
  </si>
  <si>
    <t>17. North Maryhill and Summerston</t>
  </si>
  <si>
    <t>Parkhead and DalmarnockECON04Agriculture, energy and water</t>
  </si>
  <si>
    <t>52. Parkhead and Dalmarnock</t>
  </si>
  <si>
    <t>PollokECON04Agriculture, energy and water</t>
  </si>
  <si>
    <t>30. Pollok</t>
  </si>
  <si>
    <t>Pollokshaws and MansewoodECON04Agriculture, energy and water</t>
  </si>
  <si>
    <t>31. Pollokshaws and Mansewood</t>
  </si>
  <si>
    <t>Pollokshields EastECON04Agriculture, energy and water</t>
  </si>
  <si>
    <t>42. Pollokshields East</t>
  </si>
  <si>
    <t>Pollokshields WestECON04Agriculture, energy and water</t>
  </si>
  <si>
    <t>43. Pollokshields West</t>
  </si>
  <si>
    <t>Bellahouston, Craigton and MossparkECON051. Managers, directors and senior officials</t>
  </si>
  <si>
    <t>Bellahouston, Craigton and MossparkECON052. Professional occupations</t>
  </si>
  <si>
    <t>Bellahouston, Craigton and MossparkECON053. Associate professional and technical occupations</t>
  </si>
  <si>
    <t>Bellahouston, Craigton and MossparkECON054. Administrative and secretarial occupations</t>
  </si>
  <si>
    <t>Bellahouston, Craigton and MossparkECON055. Skilled trades occupations</t>
  </si>
  <si>
    <t>Bellahouston, Craigton and MossparkECON056. Caring, leisure and other service occupations</t>
  </si>
  <si>
    <t>Bellahouston, Craigton and MossparkECON057. Sales and customer service occupations</t>
  </si>
  <si>
    <t>Bellahouston, Craigton and MossparkECON058. Process, plant and machine operatives</t>
  </si>
  <si>
    <t>Bellahouston, Craigton and MossparkECON059. Elementary occupations</t>
  </si>
  <si>
    <t>Bellahouston, Craigton and MossparkECON05Total applicable</t>
  </si>
  <si>
    <t>Bellahouston, Craigton and MossparkECON061. Higher managerial, administrative and professional occupations: Total</t>
  </si>
  <si>
    <t>Bellahouston, Craigton and MossparkECON062. Lower managerial and professional occupations</t>
  </si>
  <si>
    <t>Bellahouston, Craigton and MossparkECON063. Intermediate occupations</t>
  </si>
  <si>
    <t>Bellahouston, Craigton and MossparkECON064. Small employers and own account workers</t>
  </si>
  <si>
    <t>Bellahouston, Craigton and MossparkECON065. Lower supervisory and technical occupations</t>
  </si>
  <si>
    <t>Bellahouston, Craigton and MossparkECON066. Semi-routine occupations</t>
  </si>
  <si>
    <t>Bellahouston, Craigton and MossparkECON067. Routine occupations</t>
  </si>
  <si>
    <t>Bellahouston, Craigton and MossparkECON068. Never worked and long-term unemployed: Total</t>
  </si>
  <si>
    <t>Bellahouston, Craigton and MossparkECON06L15. Full-time students</t>
  </si>
  <si>
    <t>Bellahouston, Craigton and MossparkECON06Total applicable</t>
  </si>
  <si>
    <t>Bellahouston, Craigton and MossparkENVI01All households</t>
  </si>
  <si>
    <t>Bellahouston, Craigton and MossparkENVI01Living rent free</t>
  </si>
  <si>
    <t>Bellahouston, Craigton and MossparkENVI01Owned: Owned outright</t>
  </si>
  <si>
    <t>Bellahouston, Craigton and MossparkENVI01Rented: Council (Local authority) or housing associated social landlord</t>
  </si>
  <si>
    <t>Bellahouston, Craigton and MossparkENVI01Rented: Private landlord or letting agency</t>
  </si>
  <si>
    <t>Bellahouston, Craigton and MossparkENVI02All individuals in households</t>
  </si>
  <si>
    <t>Bellahouston, Craigton and MossparkENVI02All people</t>
  </si>
  <si>
    <t>Bellahouston, Craigton and MossparkENVI02Civil partnership couple household with dependent child(ren)</t>
  </si>
  <si>
    <t>Bellahouston, Craigton and MossparkENVI02Civil partnership couple household with no dependent children</t>
  </si>
  <si>
    <t>Bellahouston, Craigton and MossparkENVI02Cohabiting couple (opposite sex) household with dependent child(ren)</t>
  </si>
  <si>
    <t>Bellahouston, Craigton and MossparkENVI02Cohabiting couple (opposite sex) household with no dependent children</t>
  </si>
  <si>
    <t>Bellahouston, Craigton and MossparkENVI02Cohabiting couple (same sex) household with dependent child(ren)</t>
  </si>
  <si>
    <t>Bellahouston, Craigton and MossparkENVI02Cohabiting couple (same sex) household with no dependent children</t>
  </si>
  <si>
    <t>Bellahouston, Craigton and MossparkENVI02Lives in a communal establishment</t>
  </si>
  <si>
    <t>Bellahouston, Craigton and MossparkENVI02Lives in a household</t>
  </si>
  <si>
    <t>Bellahouston, Craigton and MossparkENVI02Lone parent household with dependent child(ren)</t>
  </si>
  <si>
    <t>Bellahouston, Craigton and MossparkENVI02Lone parent household with no dependent children</t>
  </si>
  <si>
    <t>Bellahouston, Craigton and MossparkENVI02Married couple household with dependent child(ren)</t>
  </si>
  <si>
    <t>Bellahouston, Craigton and MossparkENVI02Married couple household with no dependent children</t>
  </si>
  <si>
    <t>Bellahouston, Craigton and MossparkENVI02Multi person household other</t>
  </si>
  <si>
    <t>Bellahouston, Craigton and MossparkENVI02Multi-person household all students</t>
  </si>
  <si>
    <t>Bellahouston, Craigton and MossparkENVI02One person household</t>
  </si>
  <si>
    <t>Bellahouston, Craigton and MossparkENVI04+2 or more</t>
  </si>
  <si>
    <t>Bellahouston, Craigton and MossparkENVI04-1 or less</t>
  </si>
  <si>
    <t>Bellahouston, Craigton and MossparkENVI040</t>
  </si>
  <si>
    <t>Bellahouston, Craigton and MossparkENVI041</t>
  </si>
  <si>
    <t>Bellahouston, Craigton and MossparkENVI04All households</t>
  </si>
  <si>
    <t>Bellahouston, Craigton and MossparkHEAL01All people</t>
  </si>
  <si>
    <t>Bellahouston, Craigton and MossparkHEAL01Bad health</t>
  </si>
  <si>
    <t>Bellahouston, Craigton and MossparkHEAL01Fair health</t>
  </si>
  <si>
    <t>Bellahouston, Craigton and MossparkHEAL01Good health</t>
  </si>
  <si>
    <t>Bellahouston, Craigton and MossparkHEAL01Very bad health</t>
  </si>
  <si>
    <t>Bellahouston, Craigton and MossparkHEAL01Very good health</t>
  </si>
  <si>
    <t>Bellahouston, Craigton and MossparkHEAL02All people</t>
  </si>
  <si>
    <t>Bellahouston, Craigton and MossparkHEAL02Day-to-day activities limited a little</t>
  </si>
  <si>
    <t>Bellahouston, Craigton and MossparkHEAL02Day-to-day activities limited a lot</t>
  </si>
  <si>
    <t>Bellahouston, Craigton and MossparkHEAL02Day-to-day activities not limited</t>
  </si>
  <si>
    <t>Bellahouston, Craigton and MossparkMIND01All people</t>
  </si>
  <si>
    <t>Bellahouston, Craigton and MossparkMIND01Any other combination of UK identities (UK only)</t>
  </si>
  <si>
    <t>Bellahouston, Craigton and MossparkMIND01British identity only</t>
  </si>
  <si>
    <t>Bellahouston, Craigton and MossparkMIND01English identity only</t>
  </si>
  <si>
    <t>Bellahouston, Craigton and MossparkMIND01Other identity</t>
  </si>
  <si>
    <t>Bellahouston, Craigton and MossparkMIND01Scottish and British identities only</t>
  </si>
  <si>
    <t>Bellahouston, Craigton and MossparkMIND01Scottish and any other identities</t>
  </si>
  <si>
    <t>Bellahouston, Craigton and MossparkMIND01Scottish identity only</t>
  </si>
  <si>
    <t>Bellahouston, Craigton and MossparkMIND02Language skills: Gaelic</t>
  </si>
  <si>
    <t>Bellahouston, Craigton and MossparkMIND02Language skills: Other</t>
  </si>
  <si>
    <t>Bellahouston, Craigton and MossparkMIND02Language skills: Scots</t>
  </si>
  <si>
    <t>Bellahouston, Craigton and MossparkMIND02No skills in English</t>
  </si>
  <si>
    <t>Bellahouston, Craigton and MossparkMIND02Total applicable</t>
  </si>
  <si>
    <t>Bellahouston, Craigton and MossparkMIND02Understands, speaks, reads or writes English</t>
  </si>
  <si>
    <t>Bellahouston, Craigton and MossparkP1People aged 0 - 15</t>
  </si>
  <si>
    <t>Bellahouston, Craigton and MossparkP2People aged 16 - 64</t>
  </si>
  <si>
    <t>Bellahouston, Craigton and MossparkP3People aged 65 - 74</t>
  </si>
  <si>
    <t>Bellahouston, Craigton and MossparkP4People aged 75 and over</t>
  </si>
  <si>
    <t>Bellahouston, Craigton and MossparkPOP01All people</t>
  </si>
  <si>
    <t>Bellahouston, Craigton and MossparkPOP01Area (hectares)</t>
  </si>
  <si>
    <t>Bellahouston, Craigton and MossparkPOP01Females</t>
  </si>
  <si>
    <t>Bellahouston, Craigton and MossparkPOP01Lives in a communal establishment</t>
  </si>
  <si>
    <t>Bellahouston, Craigton and MossparkPOP01Lives in a household</t>
  </si>
  <si>
    <t>Bellahouston, Craigton and MossparkPOP01Males</t>
  </si>
  <si>
    <t>Bellahouston, Craigton and MossparkPOP03African, African Scottish or African British</t>
  </si>
  <si>
    <t>Bellahouston, Craigton and MossparkPOP03All people</t>
  </si>
  <si>
    <t>Bellahouston, Craigton and MossparkPOP03Asian, Asian Scottish or Asian British</t>
  </si>
  <si>
    <t>Bellahouston, Craigton and MossparkPOP03Caribbean, Caribbean Scottish or Caribbean British</t>
  </si>
  <si>
    <t>Bellahouston, Craigton and MossparkPOP03Mixed or multiple ethnic groups</t>
  </si>
  <si>
    <t>Bellahouston, Craigton and MossparkPOP03Other ethnic groups</t>
  </si>
  <si>
    <t>Bellahouston, Craigton and MossparkPOP03White</t>
  </si>
  <si>
    <t>Bellahouston, Craigton and MossparkPOP03White: Other British</t>
  </si>
  <si>
    <t>Bellahouston, Craigton and MossparkPOP03White: Other White</t>
  </si>
  <si>
    <t>Bellahouston, Craigton and MossparkPOP03White: Scottish</t>
  </si>
  <si>
    <t>Bellahouston, Craigton and MossparkTRAN01All households</t>
  </si>
  <si>
    <t>Bellahouston, Craigton and MossparkTRAN01Number of cars or vans in household: Four or more cars or vans</t>
  </si>
  <si>
    <t>Bellahouston, Craigton and MossparkTRAN01Number of cars or vans in household: No cars or vans</t>
  </si>
  <si>
    <t>Bellahouston, Craigton and MossparkTRAN01Number of cars or vans in household: One car or van</t>
  </si>
  <si>
    <t>Bellahouston, Craigton and MossparkTRAN01Number of cars or vans in household: Three cars or vans</t>
  </si>
  <si>
    <t>Bellahouston, Craigton and MossparkTRAN01Number of cars or vans in household: Two cars or vans</t>
  </si>
  <si>
    <t>Blackhill and HogganfieldECON01All people aged 16 and over</t>
  </si>
  <si>
    <t>Blackhill and HogganfieldECON01Economically active: Employee: Full-time</t>
  </si>
  <si>
    <t>Blackhill and HogganfieldECON01Economically active: Employee: Part-time</t>
  </si>
  <si>
    <t>Blackhill and HogganfieldECON01Economically active: Full-time student</t>
  </si>
  <si>
    <t>Blackhill and HogganfieldECON01Economically active: Self-employed</t>
  </si>
  <si>
    <t>Blackhill and HogganfieldECON01Economically active: Unemployed</t>
  </si>
  <si>
    <t>Blackhill and HogganfieldECON01Economically inactive: Long-term sick or disabled</t>
  </si>
  <si>
    <t>Blackhill and HogganfieldECON01Economically inactive: Looking after home or family</t>
  </si>
  <si>
    <t>Blackhill and HogganfieldECON01Economically inactive: Other</t>
  </si>
  <si>
    <t>Blackhill and HogganfieldECON01Economically inactive: Retired</t>
  </si>
  <si>
    <t>Blackhill and HogganfieldECON01Economically inactive: Student</t>
  </si>
  <si>
    <t>Priesthill and HousehillwoodECON04Agriculture, energy and water</t>
  </si>
  <si>
    <t>32. Priesthill and Househillwood</t>
  </si>
  <si>
    <t>Riddrie and CranhillECON04Agriculture, energy and water</t>
  </si>
  <si>
    <t>53. Riddrie and Cranhill</t>
  </si>
  <si>
    <t>Robroyston and MillerstonECON04Agriculture, energy and water</t>
  </si>
  <si>
    <t>18. Robroyston and Millerston</t>
  </si>
  <si>
    <t>Ruchazie and GarthamlockECON04Agriculture, energy and water</t>
  </si>
  <si>
    <t>54. Ruchazie and Garthamlock</t>
  </si>
  <si>
    <t>Ruchill and PossilparkECON04Agriculture, energy and water</t>
  </si>
  <si>
    <t>19. Ruchill and Possilpark</t>
  </si>
  <si>
    <t>ScotlandECON04Agriculture, energy and water</t>
  </si>
  <si>
    <t>61. Scotland</t>
  </si>
  <si>
    <t>Shawlands and StrathbungoECON04Agriculture, energy and water</t>
  </si>
  <si>
    <t>44. Shawlands and Strathbungo</t>
  </si>
  <si>
    <t>Sighthill, Roystonhill and GermistonECON04Agriculture, energy and water</t>
  </si>
  <si>
    <t>20. Sighthill, Roystonhill and Germiston</t>
  </si>
  <si>
    <t>South Nitshill and DarnleyECON04Agriculture, energy and water</t>
  </si>
  <si>
    <t>33. South Nitshill and Darnley</t>
  </si>
  <si>
    <t>Blackhill and HogganfieldECON051. Managers, directors and senior officials</t>
  </si>
  <si>
    <t>Blackhill and HogganfieldECON052. Professional occupations</t>
  </si>
  <si>
    <t>Blackhill and HogganfieldECON053. Associate professional and technical occupations</t>
  </si>
  <si>
    <t>Blackhill and HogganfieldECON054. Administrative and secretarial occupations</t>
  </si>
  <si>
    <t>Blackhill and HogganfieldECON055. Skilled trades occupations</t>
  </si>
  <si>
    <t>Blackhill and HogganfieldECON056. Caring, leisure and other service occupations</t>
  </si>
  <si>
    <t>Blackhill and HogganfieldECON057. Sales and customer service occupations</t>
  </si>
  <si>
    <t>Blackhill and HogganfieldECON058. Process, plant and machine operatives</t>
  </si>
  <si>
    <t>Blackhill and HogganfieldECON059. Elementary occupations</t>
  </si>
  <si>
    <t>Blackhill and HogganfieldECON05Total applicable</t>
  </si>
  <si>
    <t>Blackhill and HogganfieldECON061. Higher managerial, administrative and professional occupations: Total</t>
  </si>
  <si>
    <t>Blackhill and HogganfieldECON062. Lower managerial and professional occupations</t>
  </si>
  <si>
    <t>Blackhill and HogganfieldECON063. Intermediate occupations</t>
  </si>
  <si>
    <t>Blackhill and HogganfieldECON064. Small employers and own account workers</t>
  </si>
  <si>
    <t>Blackhill and HogganfieldECON065. Lower supervisory and technical occupations</t>
  </si>
  <si>
    <t>Blackhill and HogganfieldECON066. Semi-routine occupations</t>
  </si>
  <si>
    <t>Blackhill and HogganfieldECON067. Routine occupations</t>
  </si>
  <si>
    <t>Blackhill and HogganfieldECON068. Never worked and long-term unemployed: Total</t>
  </si>
  <si>
    <t>Blackhill and HogganfieldECON06L15. Full-time students</t>
  </si>
  <si>
    <t>Blackhill and HogganfieldECON06Total applicable</t>
  </si>
  <si>
    <t>Blackhill and HogganfieldENVI01All households</t>
  </si>
  <si>
    <t>Blackhill and HogganfieldENVI01Living rent free</t>
  </si>
  <si>
    <t>Blackhill and HogganfieldENVI01Owned: Owned outright</t>
  </si>
  <si>
    <t>Blackhill and HogganfieldENVI01Rented: Council (Local authority) or housing associated social landlord</t>
  </si>
  <si>
    <t>Blackhill and HogganfieldENVI01Rented: Private landlord or letting agency</t>
  </si>
  <si>
    <t>Blackhill and HogganfieldENVI02All individuals in households</t>
  </si>
  <si>
    <t>Blackhill and HogganfieldENVI02All people</t>
  </si>
  <si>
    <t>Blackhill and HogganfieldENVI02Civil partnership couple household with dependent child(ren)</t>
  </si>
  <si>
    <t>Blackhill and HogganfieldENVI02Civil partnership couple household with no dependent children</t>
  </si>
  <si>
    <t>Blackhill and HogganfieldENVI02Cohabiting couple (opposite sex) household with dependent child(ren)</t>
  </si>
  <si>
    <t>Blackhill and HogganfieldENVI02Cohabiting couple (opposite sex) household with no dependent children</t>
  </si>
  <si>
    <t>Blackhill and HogganfieldENVI02Cohabiting couple (same sex) household with dependent child(ren)</t>
  </si>
  <si>
    <t>Blackhill and HogganfieldENVI02Cohabiting couple (same sex) household with no dependent children</t>
  </si>
  <si>
    <t>Blackhill and HogganfieldENVI02Lives in a communal establishment</t>
  </si>
  <si>
    <t>Blackhill and HogganfieldENVI02Lives in a household</t>
  </si>
  <si>
    <t>Blackhill and HogganfieldENVI02Lone parent household with dependent child(ren)</t>
  </si>
  <si>
    <t>Blackhill and HogganfieldENVI02Lone parent household with no dependent children</t>
  </si>
  <si>
    <t>Blackhill and HogganfieldENVI02Married couple household with dependent child(ren)</t>
  </si>
  <si>
    <t>Blackhill and HogganfieldENVI02Married couple household with no dependent children</t>
  </si>
  <si>
    <t>Blackhill and HogganfieldENVI02Multi person household other</t>
  </si>
  <si>
    <t>Blackhill and HogganfieldENVI02Multi-person household all students</t>
  </si>
  <si>
    <t>Blackhill and HogganfieldENVI02One person household</t>
  </si>
  <si>
    <t>Blackhill and HogganfieldENVI04+2 or more</t>
  </si>
  <si>
    <t>Blackhill and HogganfieldENVI04-1 or less</t>
  </si>
  <si>
    <t>Blackhill and HogganfieldENVI040</t>
  </si>
  <si>
    <t>Blackhill and HogganfieldENVI041</t>
  </si>
  <si>
    <t>Blackhill and HogganfieldENVI04All households</t>
  </si>
  <si>
    <t>Blackhill and HogganfieldHEAL01All people</t>
  </si>
  <si>
    <t>Blackhill and HogganfieldHEAL01Bad health</t>
  </si>
  <si>
    <t>Blackhill and HogganfieldHEAL01Fair health</t>
  </si>
  <si>
    <t>Blackhill and HogganfieldHEAL01Good health</t>
  </si>
  <si>
    <t>Blackhill and HogganfieldHEAL01Very bad health</t>
  </si>
  <si>
    <t>Blackhill and HogganfieldHEAL01Very good health</t>
  </si>
  <si>
    <t>Blackhill and HogganfieldHEAL02All people</t>
  </si>
  <si>
    <t>Blackhill and HogganfieldHEAL02Day-to-day activities limited a little</t>
  </si>
  <si>
    <t>Blackhill and HogganfieldHEAL02Day-to-day activities limited a lot</t>
  </si>
  <si>
    <t>Blackhill and HogganfieldHEAL02Day-to-day activities not limited</t>
  </si>
  <si>
    <t>Blackhill and HogganfieldMIND01All people</t>
  </si>
  <si>
    <t>Blackhill and HogganfieldMIND01Any other combination of UK identities (UK only)</t>
  </si>
  <si>
    <t>Blackhill and HogganfieldMIND01British identity only</t>
  </si>
  <si>
    <t>Blackhill and HogganfieldMIND01English identity only</t>
  </si>
  <si>
    <t>Blackhill and HogganfieldMIND01Other identity</t>
  </si>
  <si>
    <t>Blackhill and HogganfieldMIND01Scottish and British identities only</t>
  </si>
  <si>
    <t>Blackhill and HogganfieldMIND01Scottish and any other identities</t>
  </si>
  <si>
    <t>Blackhill and HogganfieldMIND01Scottish identity only</t>
  </si>
  <si>
    <t>Blackhill and HogganfieldMIND02Language skills: Gaelic</t>
  </si>
  <si>
    <t>Blackhill and HogganfieldMIND02Language skills: Other</t>
  </si>
  <si>
    <t>Blackhill and HogganfieldMIND02Language skills: Scots</t>
  </si>
  <si>
    <t>Blackhill and HogganfieldMIND02No skills in English</t>
  </si>
  <si>
    <t>Blackhill and HogganfieldMIND02Total applicable</t>
  </si>
  <si>
    <t>Blackhill and HogganfieldMIND02Understands, speaks, reads or writes English</t>
  </si>
  <si>
    <t>Blackhill and HogganfieldP1People aged 0 - 15</t>
  </si>
  <si>
    <t>Blackhill and HogganfieldP2People aged 16 - 64</t>
  </si>
  <si>
    <t>Blackhill and HogganfieldP3People aged 65 - 74</t>
  </si>
  <si>
    <t>Blackhill and HogganfieldP4People aged 75 and over</t>
  </si>
  <si>
    <t>Blackhill and HogganfieldPOP01All people</t>
  </si>
  <si>
    <t>Blackhill and HogganfieldPOP01Area (hectares)</t>
  </si>
  <si>
    <t>Blackhill and HogganfieldPOP01Females</t>
  </si>
  <si>
    <t>Blackhill and HogganfieldPOP01Lives in a communal establishment</t>
  </si>
  <si>
    <t>Blackhill and HogganfieldPOP01Lives in a household</t>
  </si>
  <si>
    <t>Blackhill and HogganfieldPOP01Males</t>
  </si>
  <si>
    <t>Blackhill and HogganfieldPOP03African, African Scottish or African British</t>
  </si>
  <si>
    <t>Blackhill and HogganfieldPOP03All people</t>
  </si>
  <si>
    <t>Blackhill and HogganfieldPOP03Asian, Asian Scottish or Asian British</t>
  </si>
  <si>
    <t>Blackhill and HogganfieldPOP03Caribbean, Caribbean Scottish or Caribbean British</t>
  </si>
  <si>
    <t>Blackhill and HogganfieldPOP03Mixed or multiple ethnic groups</t>
  </si>
  <si>
    <t>Blackhill and HogganfieldPOP03Other ethnic groups</t>
  </si>
  <si>
    <t>Blackhill and HogganfieldPOP03White</t>
  </si>
  <si>
    <t>Blackhill and HogganfieldPOP03White: Other British</t>
  </si>
  <si>
    <t>Blackhill and HogganfieldPOP03White: Other White</t>
  </si>
  <si>
    <t>Blackhill and HogganfieldPOP03White: Scottish</t>
  </si>
  <si>
    <t>Blackhill and HogganfieldTRAN01All households</t>
  </si>
  <si>
    <t>Blackhill and HogganfieldTRAN01Number of cars or vans in household: Four or more cars or vans</t>
  </si>
  <si>
    <t>Blackhill and HogganfieldTRAN01Number of cars or vans in household: No cars or vans</t>
  </si>
  <si>
    <t>Blackhill and HogganfieldTRAN01Number of cars or vans in household: One car or van</t>
  </si>
  <si>
    <t>Blackhill and HogganfieldTRAN01Number of cars or vans in household: Three cars or vans</t>
  </si>
  <si>
    <t>Blackhill and HogganfieldTRAN01Number of cars or vans in household: Two cars or vans</t>
  </si>
  <si>
    <t>BlairdardieECON01All people aged 16 and over</t>
  </si>
  <si>
    <t>BlairdardieECON01Economically active: Employee: Full-time</t>
  </si>
  <si>
    <t>BlairdardieECON01Economically active: Employee: Part-time</t>
  </si>
  <si>
    <t>BlairdardieECON01Economically active: Full-time student</t>
  </si>
  <si>
    <t>BlairdardieECON01Economically active: Self-employed</t>
  </si>
  <si>
    <t>BlairdardieECON01Economically active: Unemployed</t>
  </si>
  <si>
    <t>BlairdardieECON01Economically inactive: Long-term sick or disabled</t>
  </si>
  <si>
    <t>BlairdardieECON01Economically inactive: Looking after home or family</t>
  </si>
  <si>
    <t>BlairdardieECON01Economically inactive: Other</t>
  </si>
  <si>
    <t>BlairdardieECON01Economically inactive: Retired</t>
  </si>
  <si>
    <t>BlairdardieECON01Economically inactive: Student</t>
  </si>
  <si>
    <t>Springboig and BarlanarkECON04Agriculture, energy and water</t>
  </si>
  <si>
    <t>55. Springboig and Barlanark</t>
  </si>
  <si>
    <t>SpringburnECON04Agriculture, energy and water</t>
  </si>
  <si>
    <t>21. Springburn</t>
  </si>
  <si>
    <t>Temple and AnnieslandECON04Agriculture, energy and water</t>
  </si>
  <si>
    <t>9. Temple and Anniesland</t>
  </si>
  <si>
    <t>Tollcross and West ShettlestonECON04Agriculture, energy and water</t>
  </si>
  <si>
    <t>56. Tollcross and West Shettleston</t>
  </si>
  <si>
    <t>ToryglenECON04Agriculture, energy and water</t>
  </si>
  <si>
    <t>45. Toryglen</t>
  </si>
  <si>
    <t>Yoker and ScotstounECON04Agriculture, energy and water</t>
  </si>
  <si>
    <t>10. Yoker and Scotstoun</t>
  </si>
  <si>
    <t>Yorkhill and AnderstonECON04Agriculture, energy and water</t>
  </si>
  <si>
    <t>11. Yorkhill and Anderston</t>
  </si>
  <si>
    <t>Anniesland, Jordanhill and WhiteinchECON04Manufacturing</t>
  </si>
  <si>
    <t>Arden and CarnwadricECON04Manufacturing</t>
  </si>
  <si>
    <t>BlairdardieECON051. Managers, directors and senior officials</t>
  </si>
  <si>
    <t>BlairdardieECON052. Professional occupations</t>
  </si>
  <si>
    <t>BlairdardieECON053. Associate professional and technical occupations</t>
  </si>
  <si>
    <t>BlairdardieECON054. Administrative and secretarial occupations</t>
  </si>
  <si>
    <t>BlairdardieECON055. Skilled trades occupations</t>
  </si>
  <si>
    <t>BlairdardieECON056. Caring, leisure and other service occupations</t>
  </si>
  <si>
    <t>BlairdardieECON057. Sales and customer service occupations</t>
  </si>
  <si>
    <t>BlairdardieECON058. Process, plant and machine operatives</t>
  </si>
  <si>
    <t>BlairdardieECON059. Elementary occupations</t>
  </si>
  <si>
    <t>BlairdardieECON05Total applicable</t>
  </si>
  <si>
    <t>BlairdardieECON061. Higher managerial, administrative and professional occupations: Total</t>
  </si>
  <si>
    <t>BlairdardieECON062. Lower managerial and professional occupations</t>
  </si>
  <si>
    <t>BlairdardieECON063. Intermediate occupations</t>
  </si>
  <si>
    <t>BlairdardieECON064. Small employers and own account workers</t>
  </si>
  <si>
    <t>BlairdardieECON065. Lower supervisory and technical occupations</t>
  </si>
  <si>
    <t>BlairdardieECON066. Semi-routine occupations</t>
  </si>
  <si>
    <t>BlairdardieECON067. Routine occupations</t>
  </si>
  <si>
    <t>BlairdardieECON068. Never worked and long-term unemployed: Total</t>
  </si>
  <si>
    <t>BlairdardieECON06L15. Full-time students</t>
  </si>
  <si>
    <t>BlairdardieECON06Total applicable</t>
  </si>
  <si>
    <t>BlairdardieENVI01All households</t>
  </si>
  <si>
    <t>BlairdardieENVI01Living rent free</t>
  </si>
  <si>
    <t>BlairdardieENVI01Owned: Owned outright</t>
  </si>
  <si>
    <t>BlairdardieENVI01Rented: Council (Local authority) or housing associated social landlord</t>
  </si>
  <si>
    <t>BlairdardieENVI01Rented: Private landlord or letting agency</t>
  </si>
  <si>
    <t>BlairdardieENVI02All individuals in households</t>
  </si>
  <si>
    <t>BlairdardieENVI02All people</t>
  </si>
  <si>
    <t>BlairdardieENVI02Civil partnership couple household with dependent child(ren)</t>
  </si>
  <si>
    <t>BlairdardieENVI02Civil partnership couple household with no dependent children</t>
  </si>
  <si>
    <t>BlairdardieENVI02Cohabiting couple (opposite sex) household with dependent child(ren)</t>
  </si>
  <si>
    <t>BlairdardieENVI02Cohabiting couple (opposite sex) household with no dependent children</t>
  </si>
  <si>
    <t>BlairdardieENVI02Cohabiting couple (same sex) household with dependent child(ren)</t>
  </si>
  <si>
    <t>BlairdardieENVI02Cohabiting couple (same sex) household with no dependent children</t>
  </si>
  <si>
    <t>BlairdardieENVI02Lives in a communal establishment</t>
  </si>
  <si>
    <t>BlairdardieENVI02Lives in a household</t>
  </si>
  <si>
    <t>BlairdardieENVI02Lone parent household with dependent child(ren)</t>
  </si>
  <si>
    <t>BlairdardieENVI02Lone parent household with no dependent children</t>
  </si>
  <si>
    <t>BlairdardieENVI02Married couple household with dependent child(ren)</t>
  </si>
  <si>
    <t>BlairdardieENVI02Married couple household with no dependent children</t>
  </si>
  <si>
    <t>BlairdardieENVI02Multi person household other</t>
  </si>
  <si>
    <t>BlairdardieENVI02Multi-person household all students</t>
  </si>
  <si>
    <t>BlairdardieENVI02One person household</t>
  </si>
  <si>
    <t>BlairdardieENVI04+2 or more</t>
  </si>
  <si>
    <t>BlairdardieENVI04-1 or less</t>
  </si>
  <si>
    <t>BlairdardieENVI040</t>
  </si>
  <si>
    <t>BlairdardieENVI041</t>
  </si>
  <si>
    <t>BlairdardieENVI04All households</t>
  </si>
  <si>
    <t>BlairdardieHEAL01All people</t>
  </si>
  <si>
    <t>BlairdardieHEAL01Bad health</t>
  </si>
  <si>
    <t>BlairdardieHEAL01Fair health</t>
  </si>
  <si>
    <t>BlairdardieHEAL01Good health</t>
  </si>
  <si>
    <t>BlairdardieHEAL01Very bad health</t>
  </si>
  <si>
    <t>BlairdardieHEAL01Very good health</t>
  </si>
  <si>
    <t>BlairdardieHEAL02All people</t>
  </si>
  <si>
    <t>BlairdardieHEAL02Day-to-day activities limited a little</t>
  </si>
  <si>
    <t>BlairdardieHEAL02Day-to-day activities limited a lot</t>
  </si>
  <si>
    <t>BlairdardieHEAL02Day-to-day activities not limited</t>
  </si>
  <si>
    <t>BlairdardieMIND01All people</t>
  </si>
  <si>
    <t>BlairdardieMIND01Any other combination of UK identities (UK only)</t>
  </si>
  <si>
    <t>BlairdardieMIND01British identity only</t>
  </si>
  <si>
    <t>BlairdardieMIND01English identity only</t>
  </si>
  <si>
    <t>BlairdardieMIND01Other identity</t>
  </si>
  <si>
    <t>BlairdardieMIND01Scottish and British identities only</t>
  </si>
  <si>
    <t>BlairdardieMIND01Scottish and any other identities</t>
  </si>
  <si>
    <t>BlairdardieMIND01Scottish identity only</t>
  </si>
  <si>
    <t>BlairdardieMIND02Language skills: Gaelic</t>
  </si>
  <si>
    <t>BlairdardieMIND02Language skills: Other</t>
  </si>
  <si>
    <t>BlairdardieMIND02Language skills: Scots</t>
  </si>
  <si>
    <t>BlairdardieMIND02No skills in English</t>
  </si>
  <si>
    <t>BlairdardieMIND02Total applicable</t>
  </si>
  <si>
    <t>BlairdardieMIND02Understands, speaks, reads or writes English</t>
  </si>
  <si>
    <t>BlairdardieP1People aged 0 - 15</t>
  </si>
  <si>
    <t>BlairdardieP2People aged 16 - 64</t>
  </si>
  <si>
    <t>BlairdardieP3People aged 65 - 74</t>
  </si>
  <si>
    <t>BlairdardieP4People aged 75 and over</t>
  </si>
  <si>
    <t>BlairdardiePOP01All people</t>
  </si>
  <si>
    <t>BlairdardiePOP01Area (hectares)</t>
  </si>
  <si>
    <t>BlairdardiePOP01Females</t>
  </si>
  <si>
    <t>BlairdardiePOP01Lives in a communal establishment</t>
  </si>
  <si>
    <t>BlairdardiePOP01Lives in a household</t>
  </si>
  <si>
    <t>BlairdardiePOP01Males</t>
  </si>
  <si>
    <t>BlairdardiePOP03African, African Scottish or African British</t>
  </si>
  <si>
    <t>BlairdardiePOP03All people</t>
  </si>
  <si>
    <t>BlairdardiePOP03Asian, Asian Scottish or Asian British</t>
  </si>
  <si>
    <t>BlairdardiePOP03Caribbean, Caribbean Scottish or Caribbean British</t>
  </si>
  <si>
    <t>BlairdardiePOP03Mixed or multiple ethnic groups</t>
  </si>
  <si>
    <t>BlairdardiePOP03Other ethnic groups</t>
  </si>
  <si>
    <t>BlairdardiePOP03White</t>
  </si>
  <si>
    <t>BlairdardiePOP03White: Other British</t>
  </si>
  <si>
    <t>BlairdardiePOP03White: Other White</t>
  </si>
  <si>
    <t>BlairdardiePOP03White: Scottish</t>
  </si>
  <si>
    <t>BlairdardieTRAN01All households</t>
  </si>
  <si>
    <t>BlairdardieTRAN01Number of cars or vans in household: Four or more cars or vans</t>
  </si>
  <si>
    <t>BlairdardieTRAN01Number of cars or vans in household: No cars or vans</t>
  </si>
  <si>
    <t>BlairdardieTRAN01Number of cars or vans in household: One car or van</t>
  </si>
  <si>
    <t>BlairdardieTRAN01Number of cars or vans in household: Three cars or vans</t>
  </si>
  <si>
    <t>BlairdardieTRAN01Number of cars or vans in household: Two cars or vans</t>
  </si>
  <si>
    <t>Broomhill and Partick WestECON01All people aged 16 and over</t>
  </si>
  <si>
    <t>Broomhill and Partick WestECON01Economically active: Employee: Full-time</t>
  </si>
  <si>
    <t>Broomhill and Partick WestECON01Economically active: Employee: Part-time</t>
  </si>
  <si>
    <t>Broomhill and Partick WestECON01Economically active: Full-time student</t>
  </si>
  <si>
    <t>Broomhill and Partick WestECON01Economically active: Self-employed</t>
  </si>
  <si>
    <t>Broomhill and Partick WestECON01Economically active: Unemployed</t>
  </si>
  <si>
    <t>Broomhill and Partick WestECON01Economically inactive: Long-term sick or disabled</t>
  </si>
  <si>
    <t>Broomhill and Partick WestECON01Economically inactive: Looking after home or family</t>
  </si>
  <si>
    <t>Broomhill and Partick WestECON01Economically inactive: Other</t>
  </si>
  <si>
    <t>Broomhill and Partick WestECON01Economically inactive: Retired</t>
  </si>
  <si>
    <t>Broomhill and Partick WestECON01Economically inactive: Student</t>
  </si>
  <si>
    <t>Baillieston and GarrowhillECON04Manufacturing</t>
  </si>
  <si>
    <t>Balornock and BarmullochECON04Manufacturing</t>
  </si>
  <si>
    <t>Bellahouston, Craigton and MossparkECON04Manufacturing</t>
  </si>
  <si>
    <t>Blackhill and HogganfieldECON04Manufacturing</t>
  </si>
  <si>
    <t>BlairdardieECON04Manufacturing</t>
  </si>
  <si>
    <t>Broomhill and Partick WestECON04Manufacturing</t>
  </si>
  <si>
    <t>Calton and BridgetonECON04Manufacturing</t>
  </si>
  <si>
    <t>CarmunnockECON04Manufacturing</t>
  </si>
  <si>
    <t>CastlemilkECON04Manufacturing</t>
  </si>
  <si>
    <t>Broomhill and Partick WestECON051. Managers, directors and senior officials</t>
  </si>
  <si>
    <t>Broomhill and Partick WestECON052. Professional occupations</t>
  </si>
  <si>
    <t>Broomhill and Partick WestECON053. Associate professional and technical occupations</t>
  </si>
  <si>
    <t>Broomhill and Partick WestECON054. Administrative and secretarial occupations</t>
  </si>
  <si>
    <t>Broomhill and Partick WestECON055. Skilled trades occupations</t>
  </si>
  <si>
    <t>Broomhill and Partick WestECON056. Caring, leisure and other service occupations</t>
  </si>
  <si>
    <t>Broomhill and Partick WestECON057. Sales and customer service occupations</t>
  </si>
  <si>
    <t>Broomhill and Partick WestECON058. Process, plant and machine operatives</t>
  </si>
  <si>
    <t>Broomhill and Partick WestECON059. Elementary occupations</t>
  </si>
  <si>
    <t>Broomhill and Partick WestECON05Total applicable</t>
  </si>
  <si>
    <t>Broomhill and Partick WestECON061. Higher managerial, administrative and professional occupations: Total</t>
  </si>
  <si>
    <t>Broomhill and Partick WestECON062. Lower managerial and professional occupations</t>
  </si>
  <si>
    <t>Broomhill and Partick WestECON063. Intermediate occupations</t>
  </si>
  <si>
    <t>Broomhill and Partick WestECON064. Small employers and own account workers</t>
  </si>
  <si>
    <t>Broomhill and Partick WestECON065. Lower supervisory and technical occupations</t>
  </si>
  <si>
    <t>Broomhill and Partick WestECON066. Semi-routine occupations</t>
  </si>
  <si>
    <t>Broomhill and Partick WestECON067. Routine occupations</t>
  </si>
  <si>
    <t>Broomhill and Partick WestECON068. Never worked and long-term unemployed: Total</t>
  </si>
  <si>
    <t>Broomhill and Partick WestECON06L15. Full-time students</t>
  </si>
  <si>
    <t>Broomhill and Partick WestECON06Total applicable</t>
  </si>
  <si>
    <t>Broomhill and Partick WestENVI01All households</t>
  </si>
  <si>
    <t>Broomhill and Partick WestENVI01Living rent free</t>
  </si>
  <si>
    <t>Broomhill and Partick WestENVI01Owned: Owned outright</t>
  </si>
  <si>
    <t>Broomhill and Partick WestENVI01Rented: Council (Local authority) or housing associated social landlord</t>
  </si>
  <si>
    <t>Broomhill and Partick WestENVI01Rented: Private landlord or letting agency</t>
  </si>
  <si>
    <t>Broomhill and Partick WestENVI02All individuals in households</t>
  </si>
  <si>
    <t>Broomhill and Partick WestENVI02All people</t>
  </si>
  <si>
    <t>Broomhill and Partick WestENVI02Civil partnership couple household with dependent child(ren)</t>
  </si>
  <si>
    <t>Broomhill and Partick WestENVI02Civil partnership couple household with no dependent children</t>
  </si>
  <si>
    <t>Broomhill and Partick WestENVI02Cohabiting couple (opposite sex) household with dependent child(ren)</t>
  </si>
  <si>
    <t>Broomhill and Partick WestENVI02Cohabiting couple (opposite sex) household with no dependent children</t>
  </si>
  <si>
    <t>Broomhill and Partick WestENVI02Cohabiting couple (same sex) household with dependent child(ren)</t>
  </si>
  <si>
    <t>Broomhill and Partick WestENVI02Cohabiting couple (same sex) household with no dependent children</t>
  </si>
  <si>
    <t>Broomhill and Partick WestENVI02Lives in a communal establishment</t>
  </si>
  <si>
    <t>Broomhill and Partick WestENVI02Lives in a household</t>
  </si>
  <si>
    <t>Broomhill and Partick WestENVI02Lone parent household with dependent child(ren)</t>
  </si>
  <si>
    <t>Broomhill and Partick WestENVI02Lone parent household with no dependent children</t>
  </si>
  <si>
    <t>Broomhill and Partick WestENVI02Married couple household with dependent child(ren)</t>
  </si>
  <si>
    <t>Broomhill and Partick WestENVI02Married couple household with no dependent children</t>
  </si>
  <si>
    <t>Broomhill and Partick WestENVI02Multi person household other</t>
  </si>
  <si>
    <t>Broomhill and Partick WestENVI02Multi-person household all students</t>
  </si>
  <si>
    <t>Broomhill and Partick WestENVI02One person household</t>
  </si>
  <si>
    <t>Broomhill and Partick WestENVI04+2 or more</t>
  </si>
  <si>
    <t>Broomhill and Partick WestENVI04-1 or less</t>
  </si>
  <si>
    <t>Broomhill and Partick WestENVI040</t>
  </si>
  <si>
    <t>Broomhill and Partick WestENVI041</t>
  </si>
  <si>
    <t>Broomhill and Partick WestENVI04All households</t>
  </si>
  <si>
    <t>Broomhill and Partick WestHEAL01All people</t>
  </si>
  <si>
    <t>Broomhill and Partick WestHEAL01Bad health</t>
  </si>
  <si>
    <t>Broomhill and Partick WestHEAL01Fair health</t>
  </si>
  <si>
    <t>Broomhill and Partick WestHEAL01Good health</t>
  </si>
  <si>
    <t>Broomhill and Partick WestHEAL01Very bad health</t>
  </si>
  <si>
    <t>Broomhill and Partick WestHEAL01Very good health</t>
  </si>
  <si>
    <t>Broomhill and Partick WestHEAL02All people</t>
  </si>
  <si>
    <t>Broomhill and Partick WestHEAL02Day-to-day activities limited a little</t>
  </si>
  <si>
    <t>Broomhill and Partick WestHEAL02Day-to-day activities limited a lot</t>
  </si>
  <si>
    <t>Broomhill and Partick WestHEAL02Day-to-day activities not limited</t>
  </si>
  <si>
    <t>Broomhill and Partick WestMIND01All people</t>
  </si>
  <si>
    <t>Broomhill and Partick WestMIND01Any other combination of UK identities (UK only)</t>
  </si>
  <si>
    <t>Broomhill and Partick WestMIND01British identity only</t>
  </si>
  <si>
    <t>Broomhill and Partick WestMIND01English identity only</t>
  </si>
  <si>
    <t>Broomhill and Partick WestMIND01Other identity</t>
  </si>
  <si>
    <t>Broomhill and Partick WestMIND01Scottish and British identities only</t>
  </si>
  <si>
    <t>Broomhill and Partick WestMIND01Scottish and any other identities</t>
  </si>
  <si>
    <t>Broomhill and Partick WestMIND01Scottish identity only</t>
  </si>
  <si>
    <t>Broomhill and Partick WestMIND02Language skills: Gaelic</t>
  </si>
  <si>
    <t>Broomhill and Partick WestMIND02Language skills: Other</t>
  </si>
  <si>
    <t>Broomhill and Partick WestMIND02Language skills: Scots</t>
  </si>
  <si>
    <t>Broomhill and Partick WestMIND02No skills in English</t>
  </si>
  <si>
    <t>Broomhill and Partick WestMIND02Total applicable</t>
  </si>
  <si>
    <t>Broomhill and Partick WestMIND02Understands, speaks, reads or writes English</t>
  </si>
  <si>
    <t>Broomhill and Partick WestP1People aged 0 - 15</t>
  </si>
  <si>
    <t>Broomhill and Partick WestP2People aged 16 - 64</t>
  </si>
  <si>
    <t>Broomhill and Partick WestP3People aged 65 - 74</t>
  </si>
  <si>
    <t>Broomhill and Partick WestP4People aged 75 and over</t>
  </si>
  <si>
    <t>Broomhill and Partick WestPOP01All people</t>
  </si>
  <si>
    <t>Broomhill and Partick WestPOP01Area (hectares)</t>
  </si>
  <si>
    <t>Broomhill and Partick WestPOP01Females</t>
  </si>
  <si>
    <t>Broomhill and Partick WestPOP01Lives in a communal establishment</t>
  </si>
  <si>
    <t>Broomhill and Partick WestPOP01Lives in a household</t>
  </si>
  <si>
    <t>Broomhill and Partick WestPOP01Males</t>
  </si>
  <si>
    <t>Broomhill and Partick WestPOP03African, African Scottish or African British</t>
  </si>
  <si>
    <t>Broomhill and Partick WestPOP03All people</t>
  </si>
  <si>
    <t>Broomhill and Partick WestPOP03Asian, Asian Scottish or Asian British</t>
  </si>
  <si>
    <t>Broomhill and Partick WestPOP03Caribbean, Caribbean Scottish or Caribbean British</t>
  </si>
  <si>
    <t>Broomhill and Partick WestPOP03Mixed or multiple ethnic groups</t>
  </si>
  <si>
    <t>Broomhill and Partick WestPOP03Other ethnic groups</t>
  </si>
  <si>
    <t>Broomhill and Partick WestPOP03White</t>
  </si>
  <si>
    <t>Broomhill and Partick WestPOP03White: Other British</t>
  </si>
  <si>
    <t>Broomhill and Partick WestPOP03White: Other White</t>
  </si>
  <si>
    <t>Broomhill and Partick WestPOP03White: Scottish</t>
  </si>
  <si>
    <t>Broomhill and Partick WestTRAN01All households</t>
  </si>
  <si>
    <t>Broomhill and Partick WestTRAN01Number of cars or vans in household: Four or more cars or vans</t>
  </si>
  <si>
    <t>Broomhill and Partick WestTRAN01Number of cars or vans in household: No cars or vans</t>
  </si>
  <si>
    <t>Broomhill and Partick WestTRAN01Number of cars or vans in household: One car or van</t>
  </si>
  <si>
    <t>Broomhill and Partick WestTRAN01Number of cars or vans in household: Three cars or vans</t>
  </si>
  <si>
    <t>Broomhill and Partick WestTRAN01Number of cars or vans in household: Two cars or vans</t>
  </si>
  <si>
    <t>Calton and BridgetonECON01All people aged 16 and over</t>
  </si>
  <si>
    <t>Calton and BridgetonECON01Economically active: Employee: Full-time</t>
  </si>
  <si>
    <t>Calton and BridgetonECON01Economically active: Employee: Part-time</t>
  </si>
  <si>
    <t>Calton and BridgetonECON01Economically active: Full-time student</t>
  </si>
  <si>
    <t>Calton and BridgetonECON01Economically active: Self-employed</t>
  </si>
  <si>
    <t>Calton and BridgetonECON01Economically active: Unemployed</t>
  </si>
  <si>
    <t>Calton and BridgetonECON01Economically inactive: Long-term sick or disabled</t>
  </si>
  <si>
    <t>Calton and BridgetonECON01Economically inactive: Looking after home or family</t>
  </si>
  <si>
    <t>Calton and BridgetonECON01Economically inactive: Other</t>
  </si>
  <si>
    <t>Calton and BridgetonECON01Economically inactive: Retired</t>
  </si>
  <si>
    <t>Calton and BridgetonECON01Economically inactive: Student</t>
  </si>
  <si>
    <t>Cathcart and SimshillECON04Manufacturing</t>
  </si>
  <si>
    <t>City Centre and Merchant CityECON04Manufacturing</t>
  </si>
  <si>
    <t>Corkerhill and North PollokECON04Manufacturing</t>
  </si>
  <si>
    <t>CroftfootECON04Manufacturing</t>
  </si>
  <si>
    <t>Crookston and South CardonaldECON04Manufacturing</t>
  </si>
  <si>
    <t>DennistounECON04Manufacturing</t>
  </si>
  <si>
    <t>DrumchapelECON04Manufacturing</t>
  </si>
  <si>
    <t>EasterhouseECON04Manufacturing</t>
  </si>
  <si>
    <t>Glasgow North EastECON04Manufacturing</t>
  </si>
  <si>
    <t>Calton and BridgetonECON051. Managers, directors and senior officials</t>
  </si>
  <si>
    <t>Calton and BridgetonECON052. Professional occupations</t>
  </si>
  <si>
    <t>Calton and BridgetonECON053. Associate professional and technical occupations</t>
  </si>
  <si>
    <t>Calton and BridgetonECON054. Administrative and secretarial occupations</t>
  </si>
  <si>
    <t>Calton and BridgetonECON055. Skilled trades occupations</t>
  </si>
  <si>
    <t>Calton and BridgetonECON056. Caring, leisure and other service occupations</t>
  </si>
  <si>
    <t>Calton and BridgetonECON057. Sales and customer service occupations</t>
  </si>
  <si>
    <t>Calton and BridgetonECON058. Process, plant and machine operatives</t>
  </si>
  <si>
    <t>Calton and BridgetonECON059. Elementary occupations</t>
  </si>
  <si>
    <t>Calton and BridgetonECON05Total applicable</t>
  </si>
  <si>
    <t>Calton and BridgetonECON061. Higher managerial, administrative and professional occupations: Total</t>
  </si>
  <si>
    <t>Calton and BridgetonECON062. Lower managerial and professional occupations</t>
  </si>
  <si>
    <t>Calton and BridgetonECON063. Intermediate occupations</t>
  </si>
  <si>
    <t>Calton and BridgetonECON064. Small employers and own account workers</t>
  </si>
  <si>
    <t>Calton and BridgetonECON065. Lower supervisory and technical occupations</t>
  </si>
  <si>
    <t>Calton and BridgetonECON066. Semi-routine occupations</t>
  </si>
  <si>
    <t>Calton and BridgetonECON067. Routine occupations</t>
  </si>
  <si>
    <t>Calton and BridgetonECON068. Never worked and long-term unemployed: Total</t>
  </si>
  <si>
    <t>Calton and BridgetonECON06L15. Full-time students</t>
  </si>
  <si>
    <t>Calton and BridgetonECON06Total applicable</t>
  </si>
  <si>
    <t>Calton and BridgetonENVI01All households</t>
  </si>
  <si>
    <t>Calton and BridgetonENVI01Living rent free</t>
  </si>
  <si>
    <t>Calton and BridgetonENVI01Owned: Owned outright</t>
  </si>
  <si>
    <t>Calton and BridgetonENVI01Rented: Council (Local authority) or housing associated social landlord</t>
  </si>
  <si>
    <t>Calton and BridgetonENVI01Rented: Private landlord or letting agency</t>
  </si>
  <si>
    <t>Calton and BridgetonENVI02All individuals in households</t>
  </si>
  <si>
    <t>Calton and BridgetonENVI02All people</t>
  </si>
  <si>
    <t>Calton and BridgetonENVI02Civil partnership couple household with dependent child(ren)</t>
  </si>
  <si>
    <t>Calton and BridgetonENVI02Civil partnership couple household with no dependent children</t>
  </si>
  <si>
    <t>Calton and BridgetonENVI02Cohabiting couple (opposite sex) household with dependent child(ren)</t>
  </si>
  <si>
    <t>Calton and BridgetonENVI02Cohabiting couple (opposite sex) household with no dependent children</t>
  </si>
  <si>
    <t>Calton and BridgetonENVI02Cohabiting couple (same sex) household with dependent child(ren)</t>
  </si>
  <si>
    <t>Calton and BridgetonENVI02Cohabiting couple (same sex) household with no dependent children</t>
  </si>
  <si>
    <t>Calton and BridgetonENVI02Lives in a communal establishment</t>
  </si>
  <si>
    <t>Calton and BridgetonENVI02Lives in a household</t>
  </si>
  <si>
    <t>Calton and BridgetonENVI02Lone parent household with dependent child(ren)</t>
  </si>
  <si>
    <t>Calton and BridgetonENVI02Lone parent household with no dependent children</t>
  </si>
  <si>
    <t>Calton and BridgetonENVI02Married couple household with dependent child(ren)</t>
  </si>
  <si>
    <t>Calton and BridgetonENVI02Married couple household with no dependent children</t>
  </si>
  <si>
    <t>Calton and BridgetonENVI02Multi person household other</t>
  </si>
  <si>
    <t>Calton and BridgetonENVI02Multi-person household all students</t>
  </si>
  <si>
    <t>Calton and BridgetonENVI02One person household</t>
  </si>
  <si>
    <t>Calton and BridgetonENVI04+2 or more</t>
  </si>
  <si>
    <t>Calton and BridgetonENVI04-1 or less</t>
  </si>
  <si>
    <t>Calton and BridgetonENVI040</t>
  </si>
  <si>
    <t>Calton and BridgetonENVI041</t>
  </si>
  <si>
    <t>Calton and BridgetonENVI04All households</t>
  </si>
  <si>
    <t>Calton and BridgetonHEAL01All people</t>
  </si>
  <si>
    <t>Calton and BridgetonHEAL01Bad health</t>
  </si>
  <si>
    <t>Calton and BridgetonHEAL01Fair health</t>
  </si>
  <si>
    <t>Calton and BridgetonHEAL01Good health</t>
  </si>
  <si>
    <t>Calton and BridgetonHEAL01Very bad health</t>
  </si>
  <si>
    <t>Calton and BridgetonHEAL01Very good health</t>
  </si>
  <si>
    <t>Calton and BridgetonHEAL02All people</t>
  </si>
  <si>
    <t>Calton and BridgetonHEAL02Day-to-day activities limited a little</t>
  </si>
  <si>
    <t>Calton and BridgetonHEAL02Day-to-day activities limited a lot</t>
  </si>
  <si>
    <t>Calton and BridgetonHEAL02Day-to-day activities not limited</t>
  </si>
  <si>
    <t>Calton and BridgetonMIND01All people</t>
  </si>
  <si>
    <t>Calton and BridgetonMIND01Any other combination of UK identities (UK only)</t>
  </si>
  <si>
    <t>Calton and BridgetonMIND01British identity only</t>
  </si>
  <si>
    <t>Calton and BridgetonMIND01English identity only</t>
  </si>
  <si>
    <t>Calton and BridgetonMIND01Other identity</t>
  </si>
  <si>
    <t>Calton and BridgetonMIND01Scottish and British identities only</t>
  </si>
  <si>
    <t>Calton and BridgetonMIND01Scottish and any other identities</t>
  </si>
  <si>
    <t>Calton and BridgetonMIND01Scottish identity only</t>
  </si>
  <si>
    <t>Calton and BridgetonMIND02Language skills: Gaelic</t>
  </si>
  <si>
    <t>Calton and BridgetonMIND02Language skills: Other</t>
  </si>
  <si>
    <t>Calton and BridgetonMIND02Language skills: Scots</t>
  </si>
  <si>
    <t>Calton and BridgetonMIND02No skills in English</t>
  </si>
  <si>
    <t>Calton and BridgetonMIND02Total applicable</t>
  </si>
  <si>
    <t>Calton and BridgetonMIND02Understands, speaks, reads or writes English</t>
  </si>
  <si>
    <t>Calton and BridgetonP1People aged 0 - 15</t>
  </si>
  <si>
    <t>Calton and BridgetonP2People aged 16 - 64</t>
  </si>
  <si>
    <t>Calton and BridgetonP3People aged 65 - 74</t>
  </si>
  <si>
    <t>Calton and BridgetonP4People aged 75 and over</t>
  </si>
  <si>
    <t>Calton and BridgetonPOP01All people</t>
  </si>
  <si>
    <t>Calton and BridgetonPOP01Area (hectares)</t>
  </si>
  <si>
    <t>Calton and BridgetonPOP01Females</t>
  </si>
  <si>
    <t>Calton and BridgetonPOP01Lives in a communal establishment</t>
  </si>
  <si>
    <t>Calton and BridgetonPOP01Lives in a household</t>
  </si>
  <si>
    <t>Calton and BridgetonPOP01Males</t>
  </si>
  <si>
    <t>Calton and BridgetonPOP03African, African Scottish or African British</t>
  </si>
  <si>
    <t>Calton and BridgetonPOP03All people</t>
  </si>
  <si>
    <t>Calton and BridgetonPOP03Asian, Asian Scottish or Asian British</t>
  </si>
  <si>
    <t>Calton and BridgetonPOP03Caribbean, Caribbean Scottish or Caribbean British</t>
  </si>
  <si>
    <t>Calton and BridgetonPOP03Mixed or multiple ethnic groups</t>
  </si>
  <si>
    <t>Calton and BridgetonPOP03Other ethnic groups</t>
  </si>
  <si>
    <t>Calton and BridgetonPOP03White</t>
  </si>
  <si>
    <t>Calton and BridgetonPOP03White: Other British</t>
  </si>
  <si>
    <t>Calton and BridgetonPOP03White: Other White</t>
  </si>
  <si>
    <t>Calton and BridgetonPOP03White: Scottish</t>
  </si>
  <si>
    <t>Calton and BridgetonTRAN01All households</t>
  </si>
  <si>
    <t>Calton and BridgetonTRAN01Number of cars or vans in household: Four or more cars or vans</t>
  </si>
  <si>
    <t>Calton and BridgetonTRAN01Number of cars or vans in household: No cars or vans</t>
  </si>
  <si>
    <t>Calton and BridgetonTRAN01Number of cars or vans in household: One car or van</t>
  </si>
  <si>
    <t>Calton and BridgetonTRAN01Number of cars or vans in household: Three cars or vans</t>
  </si>
  <si>
    <t>Calton and BridgetonTRAN01Number of cars or vans in household: Two cars or vans</t>
  </si>
  <si>
    <t>CarmunnockECON01All people aged 16 and over</t>
  </si>
  <si>
    <t>CarmunnockECON01Economically active: Employee: Full-time</t>
  </si>
  <si>
    <t>CarmunnockECON01Economically active: Employee: Part-time</t>
  </si>
  <si>
    <t>CarmunnockECON01Economically active: Full-time student</t>
  </si>
  <si>
    <t>CarmunnockECON01Economically active: Self-employed</t>
  </si>
  <si>
    <t>CarmunnockECON01Economically active: Unemployed</t>
  </si>
  <si>
    <t>CarmunnockECON01Economically inactive: Long-term sick or disabled</t>
  </si>
  <si>
    <t>CarmunnockECON01Economically inactive: Looking after home or family</t>
  </si>
  <si>
    <t>CarmunnockECON01Economically inactive: Other</t>
  </si>
  <si>
    <t>CarmunnockECON01Economically inactive: Retired</t>
  </si>
  <si>
    <t>CarmunnockECON01Economically inactive: Student</t>
  </si>
  <si>
    <t>Glasgow North WestECON04Manufacturing</t>
  </si>
  <si>
    <t>Glasgow SouthECON04Manufacturing</t>
  </si>
  <si>
    <t>GlasgowECON04Manufacturing</t>
  </si>
  <si>
    <t>GovanhillECON04Manufacturing</t>
  </si>
  <si>
    <t>Greater GorbalsECON04Manufacturing</t>
  </si>
  <si>
    <t>Greater GovanECON04Manufacturing</t>
  </si>
  <si>
    <t>Haghill and CarntyneECON04Manufacturing</t>
  </si>
  <si>
    <t>Hillhead and WoodlandsECON04Manufacturing</t>
  </si>
  <si>
    <t>Hyndland, Dowanhill and Partick EastECON04Manufacturing</t>
  </si>
  <si>
    <t>CarmunnockECON051. Managers, directors and senior officials</t>
  </si>
  <si>
    <t>CarmunnockECON052. Professional occupations</t>
  </si>
  <si>
    <t>CarmunnockECON053. Associate professional and technical occupations</t>
  </si>
  <si>
    <t>CarmunnockECON054. Administrative and secretarial occupations</t>
  </si>
  <si>
    <t>CarmunnockECON055. Skilled trades occupations</t>
  </si>
  <si>
    <t>CarmunnockECON056. Caring, leisure and other service occupations</t>
  </si>
  <si>
    <t>CarmunnockECON057. Sales and customer service occupations</t>
  </si>
  <si>
    <t>CarmunnockECON058. Process, plant and machine operatives</t>
  </si>
  <si>
    <t>CarmunnockECON059. Elementary occupations</t>
  </si>
  <si>
    <t>CarmunnockECON05Total applicable</t>
  </si>
  <si>
    <t>CarmunnockECON061. Higher managerial, administrative and professional occupations: Total</t>
  </si>
  <si>
    <t>CarmunnockECON062. Lower managerial and professional occupations</t>
  </si>
  <si>
    <t>CarmunnockECON063. Intermediate occupations</t>
  </si>
  <si>
    <t>CarmunnockECON064. Small employers and own account workers</t>
  </si>
  <si>
    <t>CarmunnockECON065. Lower supervisory and technical occupations</t>
  </si>
  <si>
    <t>CarmunnockECON066. Semi-routine occupations</t>
  </si>
  <si>
    <t>CarmunnockECON067. Routine occupations</t>
  </si>
  <si>
    <t>CarmunnockECON068. Never worked and long-term unemployed: Total</t>
  </si>
  <si>
    <t>CarmunnockECON06L15. Full-time students</t>
  </si>
  <si>
    <t>CarmunnockECON06Total applicable</t>
  </si>
  <si>
    <t>CarmunnockENVI01All households</t>
  </si>
  <si>
    <t>CarmunnockENVI01Living rent free</t>
  </si>
  <si>
    <t>CarmunnockENVI01Owned: Owned outright</t>
  </si>
  <si>
    <t>CarmunnockENVI01Rented: Council (Local authority) or housing associated social landlord</t>
  </si>
  <si>
    <t>CarmunnockENVI01Rented: Private landlord or letting agency</t>
  </si>
  <si>
    <t>CarmunnockENVI02All individuals in households</t>
  </si>
  <si>
    <t>CarmunnockENVI02All people</t>
  </si>
  <si>
    <t>CarmunnockENVI02Civil partnership couple household with dependent child(ren)</t>
  </si>
  <si>
    <t>CarmunnockENVI02Civil partnership couple household with no dependent children</t>
  </si>
  <si>
    <t>CarmunnockENVI02Cohabiting couple (opposite sex) household with dependent child(ren)</t>
  </si>
  <si>
    <t>CarmunnockENVI02Cohabiting couple (opposite sex) household with no dependent children</t>
  </si>
  <si>
    <t>CarmunnockENVI02Cohabiting couple (same sex) household with dependent child(ren)</t>
  </si>
  <si>
    <t>CarmunnockENVI02Cohabiting couple (same sex) household with no dependent children</t>
  </si>
  <si>
    <t>CarmunnockENVI02Lives in a communal establishment</t>
  </si>
  <si>
    <t>CarmunnockENVI02Lives in a household</t>
  </si>
  <si>
    <t>CarmunnockENVI02Lone parent household with dependent child(ren)</t>
  </si>
  <si>
    <t>CarmunnockENVI02Lone parent household with no dependent children</t>
  </si>
  <si>
    <t>CarmunnockENVI02Married couple household with dependent child(ren)</t>
  </si>
  <si>
    <t>CarmunnockENVI02Married couple household with no dependent children</t>
  </si>
  <si>
    <t>CarmunnockENVI02Multi person household other</t>
  </si>
  <si>
    <t>CarmunnockENVI02Multi-person household all students</t>
  </si>
  <si>
    <t>CarmunnockENVI02One person household</t>
  </si>
  <si>
    <t>CarmunnockENVI04+2 or more</t>
  </si>
  <si>
    <t>CarmunnockENVI04-1 or less</t>
  </si>
  <si>
    <t>CarmunnockENVI040</t>
  </si>
  <si>
    <t>CarmunnockENVI041</t>
  </si>
  <si>
    <t>CarmunnockENVI04All households</t>
  </si>
  <si>
    <t>CarmunnockHEAL01All people</t>
  </si>
  <si>
    <t>CarmunnockHEAL01Bad health</t>
  </si>
  <si>
    <t>CarmunnockHEAL01Fair health</t>
  </si>
  <si>
    <t>CarmunnockHEAL01Good health</t>
  </si>
  <si>
    <t>CarmunnockHEAL01Very bad health</t>
  </si>
  <si>
    <t>CarmunnockHEAL01Very good health</t>
  </si>
  <si>
    <t>CarmunnockHEAL02All people</t>
  </si>
  <si>
    <t>CarmunnockHEAL02Day-to-day activities limited a little</t>
  </si>
  <si>
    <t>CarmunnockHEAL02Day-to-day activities limited a lot</t>
  </si>
  <si>
    <t>CarmunnockHEAL02Day-to-day activities not limited</t>
  </si>
  <si>
    <t>CarmunnockMIND01All people</t>
  </si>
  <si>
    <t>CarmunnockMIND01Any other combination of UK identities (UK only)</t>
  </si>
  <si>
    <t>CarmunnockMIND01British identity only</t>
  </si>
  <si>
    <t>CarmunnockMIND01English identity only</t>
  </si>
  <si>
    <t>CarmunnockMIND01Other identity</t>
  </si>
  <si>
    <t>CarmunnockMIND01Scottish and British identities only</t>
  </si>
  <si>
    <t>CarmunnockMIND01Scottish and any other identities</t>
  </si>
  <si>
    <t>CarmunnockMIND01Scottish identity only</t>
  </si>
  <si>
    <t>CarmunnockMIND02Language skills: Gaelic</t>
  </si>
  <si>
    <t>CarmunnockMIND02Language skills: Other</t>
  </si>
  <si>
    <t>CarmunnockMIND02Language skills: Scots</t>
  </si>
  <si>
    <t>CarmunnockMIND02No skills in English</t>
  </si>
  <si>
    <t>CarmunnockMIND02Total applicable</t>
  </si>
  <si>
    <t>CarmunnockMIND02Understands, speaks, reads or writes English</t>
  </si>
  <si>
    <t>CarmunnockP1People aged 0 - 15</t>
  </si>
  <si>
    <t>CarmunnockP2People aged 16 - 64</t>
  </si>
  <si>
    <t>CarmunnockP3People aged 65 - 74</t>
  </si>
  <si>
    <t>CarmunnockP4People aged 75 and over</t>
  </si>
  <si>
    <t>CarmunnockPOP01All people</t>
  </si>
  <si>
    <t>CarmunnockPOP01Area (hectares)</t>
  </si>
  <si>
    <t>CarmunnockPOP01Females</t>
  </si>
  <si>
    <t>CarmunnockPOP01Lives in a communal establishment</t>
  </si>
  <si>
    <t>CarmunnockPOP01Lives in a household</t>
  </si>
  <si>
    <t>CarmunnockPOP01Males</t>
  </si>
  <si>
    <t>CarmunnockPOP03African, African Scottish or African British</t>
  </si>
  <si>
    <t>CarmunnockPOP03All people</t>
  </si>
  <si>
    <t>CarmunnockPOP03Asian, Asian Scottish or Asian British</t>
  </si>
  <si>
    <t>CarmunnockPOP03Caribbean, Caribbean Scottish or Caribbean British</t>
  </si>
  <si>
    <t>CarmunnockPOP03Mixed or multiple ethnic groups</t>
  </si>
  <si>
    <t>CarmunnockPOP03Other ethnic groups</t>
  </si>
  <si>
    <t>CarmunnockPOP03White</t>
  </si>
  <si>
    <t>CarmunnockPOP03White: Other British</t>
  </si>
  <si>
    <t>CarmunnockPOP03White: Other White</t>
  </si>
  <si>
    <t>CarmunnockPOP03White: Scottish</t>
  </si>
  <si>
    <t>CarmunnockTRAN01All households</t>
  </si>
  <si>
    <t>CarmunnockTRAN01Number of cars or vans in household: Four or more cars or vans</t>
  </si>
  <si>
    <t>CarmunnockTRAN01Number of cars or vans in household: No cars or vans</t>
  </si>
  <si>
    <t>CarmunnockTRAN01Number of cars or vans in household: One car or van</t>
  </si>
  <si>
    <t>CarmunnockTRAN01Number of cars or vans in household: Three cars or vans</t>
  </si>
  <si>
    <t>CarmunnockTRAN01Number of cars or vans in household: Two cars or vans</t>
  </si>
  <si>
    <t>CastlemilkECON01All people aged 16 and over</t>
  </si>
  <si>
    <t>CastlemilkECON01Economically active: Employee: Full-time</t>
  </si>
  <si>
    <t>CastlemilkECON01Economically active: Employee: Part-time</t>
  </si>
  <si>
    <t>CastlemilkECON01Economically active: Full-time student</t>
  </si>
  <si>
    <t>CastlemilkECON01Economically active: Self-employed</t>
  </si>
  <si>
    <t>CastlemilkECON01Economically active: Unemployed</t>
  </si>
  <si>
    <t>CastlemilkECON01Economically inactive: Long-term sick or disabled</t>
  </si>
  <si>
    <t>CastlemilkECON01Economically inactive: Looking after home or family</t>
  </si>
  <si>
    <t>CastlemilkECON01Economically inactive: Other</t>
  </si>
  <si>
    <t>CastlemilkECON01Economically inactive: Retired</t>
  </si>
  <si>
    <t>CastlemilkECON01Economically inactive: Student</t>
  </si>
  <si>
    <t>Ibrox and KingstonECON04Manufacturing</t>
  </si>
  <si>
    <t>Kelvindale and KelvinsideECON04Manufacturing</t>
  </si>
  <si>
    <t>King's Park and Mount FloridaECON04Manufacturing</t>
  </si>
  <si>
    <t>KnightswoodECON04Manufacturing</t>
  </si>
  <si>
    <t>Lambhill and MiltonECON04Manufacturing</t>
  </si>
  <si>
    <t>Langside and BattlefieldECON04Manufacturing</t>
  </si>
  <si>
    <t>Maryhill Road CorridorECON04Manufacturing</t>
  </si>
  <si>
    <t>Mount Vernon and East ShettlestonECON04Manufacturing</t>
  </si>
  <si>
    <t>Newlands and CathcartECON04Manufacturing</t>
  </si>
  <si>
    <t>CastlemilkECON051. Managers, directors and senior officials</t>
  </si>
  <si>
    <t>CastlemilkECON052. Professional occupations</t>
  </si>
  <si>
    <t>CastlemilkECON053. Associate professional and technical occupations</t>
  </si>
  <si>
    <t>CastlemilkECON054. Administrative and secretarial occupations</t>
  </si>
  <si>
    <t>CastlemilkECON055. Skilled trades occupations</t>
  </si>
  <si>
    <t>CastlemilkECON056. Caring, leisure and other service occupations</t>
  </si>
  <si>
    <t>CastlemilkECON057. Sales and customer service occupations</t>
  </si>
  <si>
    <t>CastlemilkECON058. Process, plant and machine operatives</t>
  </si>
  <si>
    <t>CastlemilkECON059. Elementary occupations</t>
  </si>
  <si>
    <t>CastlemilkECON05Total applicable</t>
  </si>
  <si>
    <t>CastlemilkECON061. Higher managerial, administrative and professional occupations: Total</t>
  </si>
  <si>
    <t>CastlemilkECON062. Lower managerial and professional occupations</t>
  </si>
  <si>
    <t>CastlemilkECON063. Intermediate occupations</t>
  </si>
  <si>
    <t>CastlemilkECON064. Small employers and own account workers</t>
  </si>
  <si>
    <t>CastlemilkECON065. Lower supervisory and technical occupations</t>
  </si>
  <si>
    <t>CastlemilkECON066. Semi-routine occupations</t>
  </si>
  <si>
    <t>CastlemilkECON067. Routine occupations</t>
  </si>
  <si>
    <t>CastlemilkECON068. Never worked and long-term unemployed: Total</t>
  </si>
  <si>
    <t>CastlemilkECON06L15. Full-time students</t>
  </si>
  <si>
    <t>CastlemilkECON06Total applicable</t>
  </si>
  <si>
    <t>CastlemilkENVI01All households</t>
  </si>
  <si>
    <t>CastlemilkENVI01Living rent free</t>
  </si>
  <si>
    <t>CastlemilkENVI01Owned: Owned outright</t>
  </si>
  <si>
    <t>CastlemilkENVI01Rented: Council (Local authority) or housing associated social landlord</t>
  </si>
  <si>
    <t>CastlemilkENVI01Rented: Private landlord or letting agency</t>
  </si>
  <si>
    <t>CastlemilkENVI02All individuals in households</t>
  </si>
  <si>
    <t>CastlemilkENVI02All people</t>
  </si>
  <si>
    <t>CastlemilkENVI02Civil partnership couple household with dependent child(ren)</t>
  </si>
  <si>
    <t>CastlemilkENVI02Civil partnership couple household with no dependent children</t>
  </si>
  <si>
    <t>CastlemilkENVI02Cohabiting couple (opposite sex) household with dependent child(ren)</t>
  </si>
  <si>
    <t>CastlemilkENVI02Cohabiting couple (opposite sex) household with no dependent children</t>
  </si>
  <si>
    <t>CastlemilkENVI02Cohabiting couple (same sex) household with dependent child(ren)</t>
  </si>
  <si>
    <t>CastlemilkENVI02Cohabiting couple (same sex) household with no dependent children</t>
  </si>
  <si>
    <t>CastlemilkENVI02Lives in a communal establishment</t>
  </si>
  <si>
    <t>CastlemilkENVI02Lives in a household</t>
  </si>
  <si>
    <t>CastlemilkENVI02Lone parent household with dependent child(ren)</t>
  </si>
  <si>
    <t>CastlemilkENVI02Lone parent household with no dependent children</t>
  </si>
  <si>
    <t>CastlemilkENVI02Married couple household with dependent child(ren)</t>
  </si>
  <si>
    <t>CastlemilkENVI02Married couple household with no dependent children</t>
  </si>
  <si>
    <t>CastlemilkENVI02Multi person household other</t>
  </si>
  <si>
    <t>CastlemilkENVI02Multi-person household all students</t>
  </si>
  <si>
    <t>CastlemilkENVI02One person household</t>
  </si>
  <si>
    <t>CastlemilkENVI04+2 or more</t>
  </si>
  <si>
    <t>CastlemilkENVI04-1 or less</t>
  </si>
  <si>
    <t>CastlemilkENVI040</t>
  </si>
  <si>
    <t>CastlemilkENVI041</t>
  </si>
  <si>
    <t>CastlemilkENVI04All households</t>
  </si>
  <si>
    <t>CastlemilkHEAL01All people</t>
  </si>
  <si>
    <t>CastlemilkHEAL01Bad health</t>
  </si>
  <si>
    <t>CastlemilkHEAL01Fair health</t>
  </si>
  <si>
    <t>CastlemilkHEAL01Good health</t>
  </si>
  <si>
    <t>CastlemilkHEAL01Very bad health</t>
  </si>
  <si>
    <t>CastlemilkHEAL01Very good health</t>
  </si>
  <si>
    <t>CastlemilkHEAL02All people</t>
  </si>
  <si>
    <t>CastlemilkHEAL02Day-to-day activities limited a little</t>
  </si>
  <si>
    <t>CastlemilkHEAL02Day-to-day activities limited a lot</t>
  </si>
  <si>
    <t>CastlemilkHEAL02Day-to-day activities not limited</t>
  </si>
  <si>
    <t>CastlemilkMIND01All people</t>
  </si>
  <si>
    <t>CastlemilkMIND01Any other combination of UK identities (UK only)</t>
  </si>
  <si>
    <t>CastlemilkMIND01British identity only</t>
  </si>
  <si>
    <t>CastlemilkMIND01English identity only</t>
  </si>
  <si>
    <t>CastlemilkMIND01Other identity</t>
  </si>
  <si>
    <t>CastlemilkMIND01Scottish and British identities only</t>
  </si>
  <si>
    <t>CastlemilkMIND01Scottish and any other identities</t>
  </si>
  <si>
    <t>CastlemilkMIND01Scottish identity only</t>
  </si>
  <si>
    <t>CastlemilkMIND02Language skills: Gaelic</t>
  </si>
  <si>
    <t>CastlemilkMIND02Language skills: Other</t>
  </si>
  <si>
    <t>CastlemilkMIND02Language skills: Scots</t>
  </si>
  <si>
    <t>CastlemilkMIND02No skills in English</t>
  </si>
  <si>
    <t>CastlemilkMIND02Total applicable</t>
  </si>
  <si>
    <t>CastlemilkMIND02Understands, speaks, reads or writes English</t>
  </si>
  <si>
    <t>CastlemilkP1People aged 0 - 15</t>
  </si>
  <si>
    <t>CastlemilkP2People aged 16 - 64</t>
  </si>
  <si>
    <t>CastlemilkP3People aged 65 - 74</t>
  </si>
  <si>
    <t>CastlemilkP4People aged 75 and over</t>
  </si>
  <si>
    <t>CastlemilkPOP01All people</t>
  </si>
  <si>
    <t>CastlemilkPOP01Area (hectares)</t>
  </si>
  <si>
    <t>CastlemilkPOP01Females</t>
  </si>
  <si>
    <t>CastlemilkPOP01Lives in a communal establishment</t>
  </si>
  <si>
    <t>CastlemilkPOP01Lives in a household</t>
  </si>
  <si>
    <t>CastlemilkPOP01Males</t>
  </si>
  <si>
    <t>CastlemilkPOP03African, African Scottish or African British</t>
  </si>
  <si>
    <t>CastlemilkPOP03All people</t>
  </si>
  <si>
    <t>CastlemilkPOP03Asian, Asian Scottish or Asian British</t>
  </si>
  <si>
    <t>CastlemilkPOP03Caribbean, Caribbean Scottish or Caribbean British</t>
  </si>
  <si>
    <t>CastlemilkPOP03Mixed or multiple ethnic groups</t>
  </si>
  <si>
    <t>CastlemilkPOP03Other ethnic groups</t>
  </si>
  <si>
    <t>CastlemilkPOP03White</t>
  </si>
  <si>
    <t>CastlemilkPOP03White: Other British</t>
  </si>
  <si>
    <t>CastlemilkPOP03White: Other White</t>
  </si>
  <si>
    <t>CastlemilkPOP03White: Scottish</t>
  </si>
  <si>
    <t>CastlemilkTRAN01All households</t>
  </si>
  <si>
    <t>CastlemilkTRAN01Number of cars or vans in household: Four or more cars or vans</t>
  </si>
  <si>
    <t>CastlemilkTRAN01Number of cars or vans in household: No cars or vans</t>
  </si>
  <si>
    <t>CastlemilkTRAN01Number of cars or vans in household: One car or van</t>
  </si>
  <si>
    <t>CastlemilkTRAN01Number of cars or vans in household: Three cars or vans</t>
  </si>
  <si>
    <t>CastlemilkTRAN01Number of cars or vans in household: Two cars or vans</t>
  </si>
  <si>
    <t>Cathcart and SimshillECON01All people aged 16 and over</t>
  </si>
  <si>
    <t>Cathcart and SimshillECON01Economically active: Employee: Full-time</t>
  </si>
  <si>
    <t>Cathcart and SimshillECON01Economically active: Employee: Part-time</t>
  </si>
  <si>
    <t>Cathcart and SimshillECON01Economically active: Full-time student</t>
  </si>
  <si>
    <t>Cathcart and SimshillECON01Economically active: Self-employed</t>
  </si>
  <si>
    <t>Cathcart and SimshillECON01Economically active: Unemployed</t>
  </si>
  <si>
    <t>Cathcart and SimshillECON01Economically inactive: Long-term sick or disabled</t>
  </si>
  <si>
    <t>Cathcart and SimshillECON01Economically inactive: Looking after home or family</t>
  </si>
  <si>
    <t>Cathcart and SimshillECON01Economically inactive: Other</t>
  </si>
  <si>
    <t>Cathcart and SimshillECON01Economically inactive: Retired</t>
  </si>
  <si>
    <t>Cathcart and SimshillECON01Economically inactive: Student</t>
  </si>
  <si>
    <t>North Cardonald and PenileeECON04Manufacturing</t>
  </si>
  <si>
    <t>North Maryhill and SummerstonECON04Manufacturing</t>
  </si>
  <si>
    <t>Parkhead and DalmarnockECON04Manufacturing</t>
  </si>
  <si>
    <t>PollokECON04Manufacturing</t>
  </si>
  <si>
    <t>Pollokshaws and MansewoodECON04Manufacturing</t>
  </si>
  <si>
    <t>Pollokshields EastECON04Manufacturing</t>
  </si>
  <si>
    <t>Pollokshields WestECON04Manufacturing</t>
  </si>
  <si>
    <t>Priesthill and HousehillwoodECON04Manufacturing</t>
  </si>
  <si>
    <t>Riddrie and CranhillECON04Manufacturing</t>
  </si>
  <si>
    <t>Cathcart and SimshillECON051. Managers, directors and senior officials</t>
  </si>
  <si>
    <t>Cathcart and SimshillECON052. Professional occupations</t>
  </si>
  <si>
    <t>Cathcart and SimshillECON053. Associate professional and technical occupations</t>
  </si>
  <si>
    <t>Cathcart and SimshillECON054. Administrative and secretarial occupations</t>
  </si>
  <si>
    <t>Cathcart and SimshillECON055. Skilled trades occupations</t>
  </si>
  <si>
    <t>Cathcart and SimshillECON056. Caring, leisure and other service occupations</t>
  </si>
  <si>
    <t>Cathcart and SimshillECON057. Sales and customer service occupations</t>
  </si>
  <si>
    <t>Cathcart and SimshillECON058. Process, plant and machine operatives</t>
  </si>
  <si>
    <t>Cathcart and SimshillECON059. Elementary occupations</t>
  </si>
  <si>
    <t>Cathcart and SimshillECON05Total applicable</t>
  </si>
  <si>
    <t>Cathcart and SimshillECON061. Higher managerial, administrative and professional occupations: Total</t>
  </si>
  <si>
    <t>Cathcart and SimshillECON062. Lower managerial and professional occupations</t>
  </si>
  <si>
    <t>Cathcart and SimshillECON063. Intermediate occupations</t>
  </si>
  <si>
    <t>Cathcart and SimshillECON064. Small employers and own account workers</t>
  </si>
  <si>
    <t>Cathcart and SimshillECON065. Lower supervisory and technical occupations</t>
  </si>
  <si>
    <t>Cathcart and SimshillECON066. Semi-routine occupations</t>
  </si>
  <si>
    <t>Cathcart and SimshillECON067. Routine occupations</t>
  </si>
  <si>
    <t>Cathcart and SimshillECON068. Never worked and long-term unemployed: Total</t>
  </si>
  <si>
    <t>Cathcart and SimshillECON06L15. Full-time students</t>
  </si>
  <si>
    <t>Cathcart and SimshillECON06Total applicable</t>
  </si>
  <si>
    <t>Cathcart and SimshillENVI01All households</t>
  </si>
  <si>
    <t>Cathcart and SimshillENVI01Living rent free</t>
  </si>
  <si>
    <t>Cathcart and SimshillENVI01Owned: Owned outright</t>
  </si>
  <si>
    <t>Cathcart and SimshillENVI01Rented: Council (Local authority) or housing associated social landlord</t>
  </si>
  <si>
    <t>Cathcart and SimshillENVI01Rented: Private landlord or letting agency</t>
  </si>
  <si>
    <t>Cathcart and SimshillENVI02All individuals in households</t>
  </si>
  <si>
    <t>Cathcart and SimshillENVI02All people</t>
  </si>
  <si>
    <t>Cathcart and SimshillENVI02Civil partnership couple household with dependent child(ren)</t>
  </si>
  <si>
    <t>Cathcart and SimshillENVI02Civil partnership couple household with no dependent children</t>
  </si>
  <si>
    <t>Cathcart and SimshillENVI02Cohabiting couple (opposite sex) household with dependent child(ren)</t>
  </si>
  <si>
    <t>Cathcart and SimshillENVI02Cohabiting couple (opposite sex) household with no dependent children</t>
  </si>
  <si>
    <t>Cathcart and SimshillENVI02Cohabiting couple (same sex) household with dependent child(ren)</t>
  </si>
  <si>
    <t>Cathcart and SimshillENVI02Cohabiting couple (same sex) household with no dependent children</t>
  </si>
  <si>
    <t>Cathcart and SimshillENVI02Lives in a communal establishment</t>
  </si>
  <si>
    <t>Cathcart and SimshillENVI02Lives in a household</t>
  </si>
  <si>
    <t>Cathcart and SimshillENVI02Lone parent household with dependent child(ren)</t>
  </si>
  <si>
    <t>Cathcart and SimshillENVI02Lone parent household with no dependent children</t>
  </si>
  <si>
    <t>Cathcart and SimshillENVI02Married couple household with dependent child(ren)</t>
  </si>
  <si>
    <t>Cathcart and SimshillENVI02Married couple household with no dependent children</t>
  </si>
  <si>
    <t>Cathcart and SimshillENVI02Multi person household other</t>
  </si>
  <si>
    <t>Cathcart and SimshillENVI02Multi-person household all students</t>
  </si>
  <si>
    <t>Cathcart and SimshillENVI02One person household</t>
  </si>
  <si>
    <t>Cathcart and SimshillENVI04+2 or more</t>
  </si>
  <si>
    <t>Cathcart and SimshillENVI04-1 or less</t>
  </si>
  <si>
    <t>Cathcart and SimshillENVI040</t>
  </si>
  <si>
    <t>Cathcart and SimshillENVI041</t>
  </si>
  <si>
    <t>Cathcart and SimshillENVI04All households</t>
  </si>
  <si>
    <t>Cathcart and SimshillHEAL01All people</t>
  </si>
  <si>
    <t>Cathcart and SimshillHEAL01Bad health</t>
  </si>
  <si>
    <t>Cathcart and SimshillHEAL01Fair health</t>
  </si>
  <si>
    <t>Cathcart and SimshillHEAL01Good health</t>
  </si>
  <si>
    <t>Cathcart and SimshillHEAL01Very bad health</t>
  </si>
  <si>
    <t>Cathcart and SimshillHEAL01Very good health</t>
  </si>
  <si>
    <t>Cathcart and SimshillHEAL02All people</t>
  </si>
  <si>
    <t>Cathcart and SimshillHEAL02Day-to-day activities limited a little</t>
  </si>
  <si>
    <t>Cathcart and SimshillHEAL02Day-to-day activities limited a lot</t>
  </si>
  <si>
    <t>Cathcart and SimshillHEAL02Day-to-day activities not limited</t>
  </si>
  <si>
    <t>Cathcart and SimshillMIND01All people</t>
  </si>
  <si>
    <t>Cathcart and SimshillMIND01Any other combination of UK identities (UK only)</t>
  </si>
  <si>
    <t>Cathcart and SimshillMIND01British identity only</t>
  </si>
  <si>
    <t>Cathcart and SimshillMIND01English identity only</t>
  </si>
  <si>
    <t>Cathcart and SimshillMIND01Other identity</t>
  </si>
  <si>
    <t>Cathcart and SimshillMIND01Scottish and British identities only</t>
  </si>
  <si>
    <t>Cathcart and SimshillMIND01Scottish and any other identities</t>
  </si>
  <si>
    <t>Cathcart and SimshillMIND01Scottish identity only</t>
  </si>
  <si>
    <t>Cathcart and SimshillMIND02Language skills: Gaelic</t>
  </si>
  <si>
    <t>Cathcart and SimshillMIND02Language skills: Other</t>
  </si>
  <si>
    <t>Cathcart and SimshillMIND02Language skills: Scots</t>
  </si>
  <si>
    <t>Cathcart and SimshillMIND02No skills in English</t>
  </si>
  <si>
    <t>Cathcart and SimshillMIND02Total applicable</t>
  </si>
  <si>
    <t>Cathcart and SimshillMIND02Understands, speaks, reads or writes English</t>
  </si>
  <si>
    <t>Cathcart and SimshillP1People aged 0 - 15</t>
  </si>
  <si>
    <t>Cathcart and SimshillP2People aged 16 - 64</t>
  </si>
  <si>
    <t>Cathcart and SimshillP3People aged 65 - 74</t>
  </si>
  <si>
    <t>Cathcart and SimshillP4People aged 75 and over</t>
  </si>
  <si>
    <t>Cathcart and SimshillPOP01All people</t>
  </si>
  <si>
    <t>Cathcart and SimshillPOP01Area (hectares)</t>
  </si>
  <si>
    <t>Cathcart and SimshillPOP01Females</t>
  </si>
  <si>
    <t>Cathcart and SimshillPOP01Lives in a communal establishment</t>
  </si>
  <si>
    <t>Cathcart and SimshillPOP01Lives in a household</t>
  </si>
  <si>
    <t>Cathcart and SimshillPOP01Males</t>
  </si>
  <si>
    <t>Cathcart and SimshillPOP03African, African Scottish or African British</t>
  </si>
  <si>
    <t>Cathcart and SimshillPOP03All people</t>
  </si>
  <si>
    <t>Cathcart and SimshillPOP03Asian, Asian Scottish or Asian British</t>
  </si>
  <si>
    <t>Cathcart and SimshillPOP03Caribbean, Caribbean Scottish or Caribbean British</t>
  </si>
  <si>
    <t>Cathcart and SimshillPOP03Mixed or multiple ethnic groups</t>
  </si>
  <si>
    <t>Cathcart and SimshillPOP03Other ethnic groups</t>
  </si>
  <si>
    <t>Cathcart and SimshillPOP03White</t>
  </si>
  <si>
    <t>Cathcart and SimshillPOP03White: Other British</t>
  </si>
  <si>
    <t>Cathcart and SimshillPOP03White: Other White</t>
  </si>
  <si>
    <t>Cathcart and SimshillPOP03White: Scottish</t>
  </si>
  <si>
    <t>Cathcart and SimshillTRAN01All households</t>
  </si>
  <si>
    <t>Cathcart and SimshillTRAN01Number of cars or vans in household: Four or more cars or vans</t>
  </si>
  <si>
    <t>Cathcart and SimshillTRAN01Number of cars or vans in household: No cars or vans</t>
  </si>
  <si>
    <t>Cathcart and SimshillTRAN01Number of cars or vans in household: One car or van</t>
  </si>
  <si>
    <t>Cathcart and SimshillTRAN01Number of cars or vans in household: Three cars or vans</t>
  </si>
  <si>
    <t>Cathcart and SimshillTRAN01Number of cars or vans in household: Two cars or vans</t>
  </si>
  <si>
    <t>City Centre and Merchant CityECON01All people aged 16 and over</t>
  </si>
  <si>
    <t>City Centre and Merchant CityECON01Economically active: Employee: Full-time</t>
  </si>
  <si>
    <t>City Centre and Merchant CityECON01Economically active: Employee: Part-time</t>
  </si>
  <si>
    <t>City Centre and Merchant CityECON01Economically active: Full-time student</t>
  </si>
  <si>
    <t>City Centre and Merchant CityECON01Economically active: Self-employed</t>
  </si>
  <si>
    <t>City Centre and Merchant CityECON01Economically active: Unemployed</t>
  </si>
  <si>
    <t>City Centre and Merchant CityECON01Economically inactive: Long-term sick or disabled</t>
  </si>
  <si>
    <t>City Centre and Merchant CityECON01Economically inactive: Looking after home or family</t>
  </si>
  <si>
    <t>City Centre and Merchant CityECON01Economically inactive: Other</t>
  </si>
  <si>
    <t>City Centre and Merchant CityECON01Economically inactive: Retired</t>
  </si>
  <si>
    <t>City Centre and Merchant CityECON01Economically inactive: Student</t>
  </si>
  <si>
    <t>Robroyston and MillerstonECON04Manufacturing</t>
  </si>
  <si>
    <t>Ruchazie and GarthamlockECON04Manufacturing</t>
  </si>
  <si>
    <t>Ruchill and PossilparkECON04Manufacturing</t>
  </si>
  <si>
    <t>ScotlandECON04Manufacturing</t>
  </si>
  <si>
    <t>Shawlands and StrathbungoECON04Manufacturing</t>
  </si>
  <si>
    <t>Sighthill, Roystonhill and GermistonECON04Manufacturing</t>
  </si>
  <si>
    <t>South Nitshill and DarnleyECON04Manufacturing</t>
  </si>
  <si>
    <t>Springboig and BarlanarkECON04Manufacturing</t>
  </si>
  <si>
    <t>SpringburnECON04Manufacturing</t>
  </si>
  <si>
    <t>City Centre and Merchant CityECON051. Managers, directors and senior officials</t>
  </si>
  <si>
    <t>City Centre and Merchant CityECON052. Professional occupations</t>
  </si>
  <si>
    <t>City Centre and Merchant CityECON053. Associate professional and technical occupations</t>
  </si>
  <si>
    <t>City Centre and Merchant CityECON054. Administrative and secretarial occupations</t>
  </si>
  <si>
    <t>City Centre and Merchant CityECON055. Skilled trades occupations</t>
  </si>
  <si>
    <t>City Centre and Merchant CityECON056. Caring, leisure and other service occupations</t>
  </si>
  <si>
    <t>City Centre and Merchant CityECON057. Sales and customer service occupations</t>
  </si>
  <si>
    <t>City Centre and Merchant CityECON058. Process, plant and machine operatives</t>
  </si>
  <si>
    <t>City Centre and Merchant CityECON059. Elementary occupations</t>
  </si>
  <si>
    <t>City Centre and Merchant CityECON05Total applicable</t>
  </si>
  <si>
    <t>City Centre and Merchant CityECON061. Higher managerial, administrative and professional occupations: Total</t>
  </si>
  <si>
    <t>City Centre and Merchant CityECON062. Lower managerial and professional occupations</t>
  </si>
  <si>
    <t>City Centre and Merchant CityECON063. Intermediate occupations</t>
  </si>
  <si>
    <t>City Centre and Merchant CityECON064. Small employers and own account workers</t>
  </si>
  <si>
    <t>City Centre and Merchant CityECON065. Lower supervisory and technical occupations</t>
  </si>
  <si>
    <t>City Centre and Merchant CityECON066. Semi-routine occupations</t>
  </si>
  <si>
    <t>City Centre and Merchant CityECON067. Routine occupations</t>
  </si>
  <si>
    <t>City Centre and Merchant CityECON068. Never worked and long-term unemployed: Total</t>
  </si>
  <si>
    <t>City Centre and Merchant CityECON06L15. Full-time students</t>
  </si>
  <si>
    <t>City Centre and Merchant CityECON06Total applicable</t>
  </si>
  <si>
    <t>City Centre and Merchant CityENVI01All households</t>
  </si>
  <si>
    <t>City Centre and Merchant CityENVI01Living rent free</t>
  </si>
  <si>
    <t>City Centre and Merchant CityENVI01Owned: Owned outright</t>
  </si>
  <si>
    <t>City Centre and Merchant CityENVI01Rented: Council (Local authority) or housing associated social landlord</t>
  </si>
  <si>
    <t>City Centre and Merchant CityENVI01Rented: Private landlord or letting agency</t>
  </si>
  <si>
    <t>City Centre and Merchant CityENVI02All individuals in households</t>
  </si>
  <si>
    <t>City Centre and Merchant CityENVI02All people</t>
  </si>
  <si>
    <t>City Centre and Merchant CityENVI02Civil partnership couple household with dependent child(ren)</t>
  </si>
  <si>
    <t>City Centre and Merchant CityENVI02Civil partnership couple household with no dependent children</t>
  </si>
  <si>
    <t>City Centre and Merchant CityENVI02Cohabiting couple (opposite sex) household with dependent child(ren)</t>
  </si>
  <si>
    <t>City Centre and Merchant CityENVI02Cohabiting couple (opposite sex) household with no dependent children</t>
  </si>
  <si>
    <t>City Centre and Merchant CityENVI02Cohabiting couple (same sex) household with dependent child(ren)</t>
  </si>
  <si>
    <t>City Centre and Merchant CityENVI02Cohabiting couple (same sex) household with no dependent children</t>
  </si>
  <si>
    <t>City Centre and Merchant CityENVI02Lives in a communal establishment</t>
  </si>
  <si>
    <t>City Centre and Merchant CityENVI02Lives in a household</t>
  </si>
  <si>
    <t>City Centre and Merchant CityENVI02Lone parent household with dependent child(ren)</t>
  </si>
  <si>
    <t>City Centre and Merchant CityENVI02Lone parent household with no dependent children</t>
  </si>
  <si>
    <t>City Centre and Merchant CityENVI02Married couple household with dependent child(ren)</t>
  </si>
  <si>
    <t>City Centre and Merchant CityENVI02Married couple household with no dependent children</t>
  </si>
  <si>
    <t>City Centre and Merchant CityENVI02Multi person household other</t>
  </si>
  <si>
    <t>City Centre and Merchant CityENVI02Multi-person household all students</t>
  </si>
  <si>
    <t>City Centre and Merchant CityENVI02One person household</t>
  </si>
  <si>
    <t>City Centre and Merchant CityENVI04+2 or more</t>
  </si>
  <si>
    <t>City Centre and Merchant CityENVI04-1 or less</t>
  </si>
  <si>
    <t>City Centre and Merchant CityENVI040</t>
  </si>
  <si>
    <t>City Centre and Merchant CityENVI041</t>
  </si>
  <si>
    <t>City Centre and Merchant CityENVI04All households</t>
  </si>
  <si>
    <t>City Centre and Merchant CityHEAL01All people</t>
  </si>
  <si>
    <t>City Centre and Merchant CityHEAL01Bad health</t>
  </si>
  <si>
    <t>City Centre and Merchant CityHEAL01Fair health</t>
  </si>
  <si>
    <t>City Centre and Merchant CityHEAL01Good health</t>
  </si>
  <si>
    <t>City Centre and Merchant CityHEAL01Very bad health</t>
  </si>
  <si>
    <t>City Centre and Merchant CityHEAL01Very good health</t>
  </si>
  <si>
    <t>City Centre and Merchant CityHEAL02All people</t>
  </si>
  <si>
    <t>City Centre and Merchant CityHEAL02Day-to-day activities limited a little</t>
  </si>
  <si>
    <t>City Centre and Merchant CityHEAL02Day-to-day activities limited a lot</t>
  </si>
  <si>
    <t>City Centre and Merchant CityHEAL02Day-to-day activities not limited</t>
  </si>
  <si>
    <t>City Centre and Merchant CityMIND01All people</t>
  </si>
  <si>
    <t>City Centre and Merchant CityMIND01Any other combination of UK identities (UK only)</t>
  </si>
  <si>
    <t>City Centre and Merchant CityMIND01British identity only</t>
  </si>
  <si>
    <t>City Centre and Merchant CityMIND01English identity only</t>
  </si>
  <si>
    <t>City Centre and Merchant CityMIND01Other identity</t>
  </si>
  <si>
    <t>City Centre and Merchant CityMIND01Scottish and British identities only</t>
  </si>
  <si>
    <t>City Centre and Merchant CityMIND01Scottish and any other identities</t>
  </si>
  <si>
    <t>City Centre and Merchant CityMIND01Scottish identity only</t>
  </si>
  <si>
    <t>City Centre and Merchant CityMIND02Language skills: Gaelic</t>
  </si>
  <si>
    <t>City Centre and Merchant CityMIND02Language skills: Other</t>
  </si>
  <si>
    <t>City Centre and Merchant CityMIND02Language skills: Scots</t>
  </si>
  <si>
    <t>City Centre and Merchant CityMIND02No skills in English</t>
  </si>
  <si>
    <t>City Centre and Merchant CityMIND02Total applicable</t>
  </si>
  <si>
    <t>City Centre and Merchant CityMIND02Understands, speaks, reads or writes English</t>
  </si>
  <si>
    <t>City Centre and Merchant CityP1People aged 0 - 15</t>
  </si>
  <si>
    <t>City Centre and Merchant CityP2People aged 16 - 64</t>
  </si>
  <si>
    <t>City Centre and Merchant CityP3People aged 65 - 74</t>
  </si>
  <si>
    <t>City Centre and Merchant CityP4People aged 75 and over</t>
  </si>
  <si>
    <t>City Centre and Merchant CityPOP01All people</t>
  </si>
  <si>
    <t>City Centre and Merchant CityPOP01Area (hectares)</t>
  </si>
  <si>
    <t>City Centre and Merchant CityPOP01Females</t>
  </si>
  <si>
    <t>City Centre and Merchant CityPOP01Lives in a communal establishment</t>
  </si>
  <si>
    <t>City Centre and Merchant CityPOP01Lives in a household</t>
  </si>
  <si>
    <t>City Centre and Merchant CityPOP01Males</t>
  </si>
  <si>
    <t>City Centre and Merchant CityPOP03African, African Scottish or African British</t>
  </si>
  <si>
    <t>City Centre and Merchant CityPOP03All people</t>
  </si>
  <si>
    <t>City Centre and Merchant CityPOP03Asian, Asian Scottish or Asian British</t>
  </si>
  <si>
    <t>City Centre and Merchant CityPOP03Caribbean, Caribbean Scottish or Caribbean British</t>
  </si>
  <si>
    <t>City Centre and Merchant CityPOP03Mixed or multiple ethnic groups</t>
  </si>
  <si>
    <t>City Centre and Merchant CityPOP03Other ethnic groups</t>
  </si>
  <si>
    <t>City Centre and Merchant CityPOP03White</t>
  </si>
  <si>
    <t>City Centre and Merchant CityPOP03White: Other British</t>
  </si>
  <si>
    <t>City Centre and Merchant CityPOP03White: Other White</t>
  </si>
  <si>
    <t>City Centre and Merchant CityPOP03White: Scottish</t>
  </si>
  <si>
    <t>City Centre and Merchant CityTRAN01All households</t>
  </si>
  <si>
    <t>City Centre and Merchant CityTRAN01Number of cars or vans in household: Four or more cars or vans</t>
  </si>
  <si>
    <t>City Centre and Merchant CityTRAN01Number of cars or vans in household: No cars or vans</t>
  </si>
  <si>
    <t>City Centre and Merchant CityTRAN01Number of cars or vans in household: One car or van</t>
  </si>
  <si>
    <t>City Centre and Merchant CityTRAN01Number of cars or vans in household: Three cars or vans</t>
  </si>
  <si>
    <t>City Centre and Merchant CityTRAN01Number of cars or vans in household: Two cars or vans</t>
  </si>
  <si>
    <t>Corkerhill and North PollokECON01All people aged 16 and over</t>
  </si>
  <si>
    <t>Corkerhill and North PollokECON01Economically active: Employee: Full-time</t>
  </si>
  <si>
    <t>Corkerhill and North PollokECON01Economically active: Employee: Part-time</t>
  </si>
  <si>
    <t>Corkerhill and North PollokECON01Economically active: Full-time student</t>
  </si>
  <si>
    <t>Corkerhill and North PollokECON01Economically active: Self-employed</t>
  </si>
  <si>
    <t>Corkerhill and North PollokECON01Economically active: Unemployed</t>
  </si>
  <si>
    <t>Corkerhill and North PollokECON01Economically inactive: Long-term sick or disabled</t>
  </si>
  <si>
    <t>Corkerhill and North PollokECON01Economically inactive: Looking after home or family</t>
  </si>
  <si>
    <t>Corkerhill and North PollokECON01Economically inactive: Other</t>
  </si>
  <si>
    <t>Corkerhill and North PollokECON01Economically inactive: Retired</t>
  </si>
  <si>
    <t>Corkerhill and North PollokECON01Economically inactive: Student</t>
  </si>
  <si>
    <t>Temple and AnnieslandECON04Manufacturing</t>
  </si>
  <si>
    <t>Tollcross and West ShettlestonECON04Manufacturing</t>
  </si>
  <si>
    <t>ToryglenECON04Manufacturing</t>
  </si>
  <si>
    <t>Yoker and ScotstounECON04Manufacturing</t>
  </si>
  <si>
    <t>Yorkhill and AnderstonECON04Manufacturing</t>
  </si>
  <si>
    <t>Anniesland, Jordanhill and WhiteinchECON04Construction</t>
  </si>
  <si>
    <t>Arden and CarnwadricECON04Construction</t>
  </si>
  <si>
    <t>Baillieston and GarrowhillECON04Construction</t>
  </si>
  <si>
    <t>Balornock and BarmullochECON04Construction</t>
  </si>
  <si>
    <t>Corkerhill and North PollokECON051. Managers, directors and senior officials</t>
  </si>
  <si>
    <t>Corkerhill and North PollokECON052. Professional occupations</t>
  </si>
  <si>
    <t>Corkerhill and North PollokECON053. Associate professional and technical occupations</t>
  </si>
  <si>
    <t>Corkerhill and North PollokECON054. Administrative and secretarial occupations</t>
  </si>
  <si>
    <t>Corkerhill and North PollokECON055. Skilled trades occupations</t>
  </si>
  <si>
    <t>Corkerhill and North PollokECON056. Caring, leisure and other service occupations</t>
  </si>
  <si>
    <t>Corkerhill and North PollokECON057. Sales and customer service occupations</t>
  </si>
  <si>
    <t>Corkerhill and North PollokECON058. Process, plant and machine operatives</t>
  </si>
  <si>
    <t>Corkerhill and North PollokECON059. Elementary occupations</t>
  </si>
  <si>
    <t>Corkerhill and North PollokECON05Total applicable</t>
  </si>
  <si>
    <t>Corkerhill and North PollokECON061. Higher managerial, administrative and professional occupations: Total</t>
  </si>
  <si>
    <t>Corkerhill and North PollokECON062. Lower managerial and professional occupations</t>
  </si>
  <si>
    <t>Corkerhill and North PollokECON063. Intermediate occupations</t>
  </si>
  <si>
    <t>Corkerhill and North PollokECON064. Small employers and own account workers</t>
  </si>
  <si>
    <t>Corkerhill and North PollokECON065. Lower supervisory and technical occupations</t>
  </si>
  <si>
    <t>Corkerhill and North PollokECON066. Semi-routine occupations</t>
  </si>
  <si>
    <t>Corkerhill and North PollokECON067. Routine occupations</t>
  </si>
  <si>
    <t>Corkerhill and North PollokECON068. Never worked and long-term unemployed: Total</t>
  </si>
  <si>
    <t>Corkerhill and North PollokECON06L15. Full-time students</t>
  </si>
  <si>
    <t>Corkerhill and North PollokECON06Total applicable</t>
  </si>
  <si>
    <t>Corkerhill and North PollokENVI01All households</t>
  </si>
  <si>
    <t>Corkerhill and North PollokENVI01Living rent free</t>
  </si>
  <si>
    <t>Corkerhill and North PollokENVI01Owned: Owned outright</t>
  </si>
  <si>
    <t>Corkerhill and North PollokENVI01Rented: Council (Local authority) or housing associated social landlord</t>
  </si>
  <si>
    <t>Corkerhill and North PollokENVI01Rented: Private landlord or letting agency</t>
  </si>
  <si>
    <t>Corkerhill and North PollokENVI02All individuals in households</t>
  </si>
  <si>
    <t>Corkerhill and North PollokENVI02All people</t>
  </si>
  <si>
    <t>Corkerhill and North PollokENVI02Civil partnership couple household with dependent child(ren)</t>
  </si>
  <si>
    <t>Corkerhill and North PollokENVI02Civil partnership couple household with no dependent children</t>
  </si>
  <si>
    <t>Corkerhill and North PollokENVI02Cohabiting couple (opposite sex) household with dependent child(ren)</t>
  </si>
  <si>
    <t>Corkerhill and North PollokENVI02Cohabiting couple (opposite sex) household with no dependent children</t>
  </si>
  <si>
    <t>Corkerhill and North PollokENVI02Cohabiting couple (same sex) household with dependent child(ren)</t>
  </si>
  <si>
    <t>Corkerhill and North PollokENVI02Cohabiting couple (same sex) household with no dependent children</t>
  </si>
  <si>
    <t>Corkerhill and North PollokENVI02Lives in a communal establishment</t>
  </si>
  <si>
    <t>Corkerhill and North PollokENVI02Lives in a household</t>
  </si>
  <si>
    <t>Corkerhill and North PollokENVI02Lone parent household with dependent child(ren)</t>
  </si>
  <si>
    <t>Corkerhill and North PollokENVI02Lone parent household with no dependent children</t>
  </si>
  <si>
    <t>Corkerhill and North PollokENVI02Married couple household with dependent child(ren)</t>
  </si>
  <si>
    <t>Corkerhill and North PollokENVI02Married couple household with no dependent children</t>
  </si>
  <si>
    <t>Corkerhill and North PollokENVI02Multi person household other</t>
  </si>
  <si>
    <t>Corkerhill and North PollokENVI02Multi-person household all students</t>
  </si>
  <si>
    <t>Corkerhill and North PollokENVI02One person household</t>
  </si>
  <si>
    <t>Corkerhill and North PollokENVI04+2 or more</t>
  </si>
  <si>
    <t>Corkerhill and North PollokENVI04-1 or less</t>
  </si>
  <si>
    <t>Corkerhill and North PollokENVI040</t>
  </si>
  <si>
    <t>Corkerhill and North PollokENVI041</t>
  </si>
  <si>
    <t>Corkerhill and North PollokENVI04All households</t>
  </si>
  <si>
    <t>Corkerhill and North PollokHEAL01All people</t>
  </si>
  <si>
    <t>Corkerhill and North PollokHEAL01Bad health</t>
  </si>
  <si>
    <t>Corkerhill and North PollokHEAL01Fair health</t>
  </si>
  <si>
    <t>Corkerhill and North PollokHEAL01Good health</t>
  </si>
  <si>
    <t>Corkerhill and North PollokHEAL01Very bad health</t>
  </si>
  <si>
    <t>Corkerhill and North PollokHEAL01Very good health</t>
  </si>
  <si>
    <t>Corkerhill and North PollokHEAL02All people</t>
  </si>
  <si>
    <t>Corkerhill and North PollokHEAL02Day-to-day activities limited a little</t>
  </si>
  <si>
    <t>Corkerhill and North PollokHEAL02Day-to-day activities limited a lot</t>
  </si>
  <si>
    <t>Corkerhill and North PollokHEAL02Day-to-day activities not limited</t>
  </si>
  <si>
    <t>Corkerhill and North PollokMIND01All people</t>
  </si>
  <si>
    <t>Corkerhill and North PollokMIND01Any other combination of UK identities (UK only)</t>
  </si>
  <si>
    <t>Corkerhill and North PollokMIND01British identity only</t>
  </si>
  <si>
    <t>Corkerhill and North PollokMIND01English identity only</t>
  </si>
  <si>
    <t>Corkerhill and North PollokMIND01Other identity</t>
  </si>
  <si>
    <t>Corkerhill and North PollokMIND01Scottish and British identities only</t>
  </si>
  <si>
    <t>Corkerhill and North PollokMIND01Scottish and any other identities</t>
  </si>
  <si>
    <t>Corkerhill and North PollokMIND01Scottish identity only</t>
  </si>
  <si>
    <t>Corkerhill and North PollokMIND02Language skills: Gaelic</t>
  </si>
  <si>
    <t>Corkerhill and North PollokMIND02Language skills: Other</t>
  </si>
  <si>
    <t>Corkerhill and North PollokMIND02Language skills: Scots</t>
  </si>
  <si>
    <t>Corkerhill and North PollokMIND02No skills in English</t>
  </si>
  <si>
    <t>Corkerhill and North PollokMIND02Total applicable</t>
  </si>
  <si>
    <t>Corkerhill and North PollokMIND02Understands, speaks, reads or writes English</t>
  </si>
  <si>
    <t>Corkerhill and North PollokP1People aged 0 - 15</t>
  </si>
  <si>
    <t>Corkerhill and North PollokP2People aged 16 - 64</t>
  </si>
  <si>
    <t>Corkerhill and North PollokP3People aged 65 - 74</t>
  </si>
  <si>
    <t>Corkerhill and North PollokP4People aged 75 and over</t>
  </si>
  <si>
    <t>Corkerhill and North PollokPOP01All people</t>
  </si>
  <si>
    <t>Corkerhill and North PollokPOP01Area (hectares)</t>
  </si>
  <si>
    <t>Corkerhill and North PollokPOP01Females</t>
  </si>
  <si>
    <t>Corkerhill and North PollokPOP01Lives in a communal establishment</t>
  </si>
  <si>
    <t>Corkerhill and North PollokPOP01Lives in a household</t>
  </si>
  <si>
    <t>Corkerhill and North PollokPOP01Males</t>
  </si>
  <si>
    <t>Corkerhill and North PollokPOP03African, African Scottish or African British</t>
  </si>
  <si>
    <t>Corkerhill and North PollokPOP03All people</t>
  </si>
  <si>
    <t>Corkerhill and North PollokPOP03Asian, Asian Scottish or Asian British</t>
  </si>
  <si>
    <t>Corkerhill and North PollokPOP03Caribbean, Caribbean Scottish or Caribbean British</t>
  </si>
  <si>
    <t>Corkerhill and North PollokPOP03Mixed or multiple ethnic groups</t>
  </si>
  <si>
    <t>Corkerhill and North PollokPOP03Other ethnic groups</t>
  </si>
  <si>
    <t>Corkerhill and North PollokPOP03White</t>
  </si>
  <si>
    <t>Corkerhill and North PollokPOP03White: Other British</t>
  </si>
  <si>
    <t>Corkerhill and North PollokPOP03White: Other White</t>
  </si>
  <si>
    <t>Corkerhill and North PollokPOP03White: Scottish</t>
  </si>
  <si>
    <t>Corkerhill and North PollokTRAN01All households</t>
  </si>
  <si>
    <t>Corkerhill and North PollokTRAN01Number of cars or vans in household: Four or more cars or vans</t>
  </si>
  <si>
    <t>Corkerhill and North PollokTRAN01Number of cars or vans in household: No cars or vans</t>
  </si>
  <si>
    <t>Corkerhill and North PollokTRAN01Number of cars or vans in household: One car or van</t>
  </si>
  <si>
    <t>Corkerhill and North PollokTRAN01Number of cars or vans in household: Three cars or vans</t>
  </si>
  <si>
    <t>Corkerhill and North PollokTRAN01Number of cars or vans in household: Two cars or vans</t>
  </si>
  <si>
    <t>CroftfootECON01All people aged 16 and over</t>
  </si>
  <si>
    <t>CroftfootECON01Economically active: Employee: Full-time</t>
  </si>
  <si>
    <t>CroftfootECON01Economically active: Employee: Part-time</t>
  </si>
  <si>
    <t>CroftfootECON01Economically active: Full-time student</t>
  </si>
  <si>
    <t>CroftfootECON01Economically active: Self-employed</t>
  </si>
  <si>
    <t>CroftfootECON01Economically active: Unemployed</t>
  </si>
  <si>
    <t>CroftfootECON01Economically inactive: Long-term sick or disabled</t>
  </si>
  <si>
    <t>CroftfootECON01Economically inactive: Looking after home or family</t>
  </si>
  <si>
    <t>CroftfootECON01Economically inactive: Other</t>
  </si>
  <si>
    <t>CroftfootECON01Economically inactive: Retired</t>
  </si>
  <si>
    <t>CroftfootECON01Economically inactive: Student</t>
  </si>
  <si>
    <t>Bellahouston, Craigton and MossparkECON04Construction</t>
  </si>
  <si>
    <t>Blackhill and HogganfieldECON04Construction</t>
  </si>
  <si>
    <t>BlairdardieECON04Construction</t>
  </si>
  <si>
    <t>Broomhill and Partick WestECON04Construction</t>
  </si>
  <si>
    <t>Calton and BridgetonECON04Construction</t>
  </si>
  <si>
    <t>CarmunnockECON04Construction</t>
  </si>
  <si>
    <t>CastlemilkECON04Construction</t>
  </si>
  <si>
    <t>Cathcart and SimshillECON04Construction</t>
  </si>
  <si>
    <t>City Centre and Merchant CityECON04Construction</t>
  </si>
  <si>
    <t>CroftfootECON051. Managers, directors and senior officials</t>
  </si>
  <si>
    <t>CroftfootECON052. Professional occupations</t>
  </si>
  <si>
    <t>CroftfootECON053. Associate professional and technical occupations</t>
  </si>
  <si>
    <t>CroftfootECON054. Administrative and secretarial occupations</t>
  </si>
  <si>
    <t>CroftfootECON055. Skilled trades occupations</t>
  </si>
  <si>
    <t>CroftfootECON056. Caring, leisure and other service occupations</t>
  </si>
  <si>
    <t>CroftfootECON057. Sales and customer service occupations</t>
  </si>
  <si>
    <t>CroftfootECON058. Process, plant and machine operatives</t>
  </si>
  <si>
    <t>CroftfootECON059. Elementary occupations</t>
  </si>
  <si>
    <t>CroftfootECON05Total applicable</t>
  </si>
  <si>
    <t>CroftfootECON061. Higher managerial, administrative and professional occupations: Total</t>
  </si>
  <si>
    <t>CroftfootECON062. Lower managerial and professional occupations</t>
  </si>
  <si>
    <t>CroftfootECON063. Intermediate occupations</t>
  </si>
  <si>
    <t>CroftfootECON064. Small employers and own account workers</t>
  </si>
  <si>
    <t>CroftfootECON065. Lower supervisory and technical occupations</t>
  </si>
  <si>
    <t>CroftfootECON066. Semi-routine occupations</t>
  </si>
  <si>
    <t>CroftfootECON067. Routine occupations</t>
  </si>
  <si>
    <t>CroftfootECON068. Never worked and long-term unemployed: Total</t>
  </si>
  <si>
    <t>CroftfootECON06L15. Full-time students</t>
  </si>
  <si>
    <t>CroftfootECON06Total applicable</t>
  </si>
  <si>
    <t>CroftfootENVI01All households</t>
  </si>
  <si>
    <t>CroftfootENVI01Living rent free</t>
  </si>
  <si>
    <t>CroftfootENVI01Owned: Owned outright</t>
  </si>
  <si>
    <t>CroftfootENVI01Rented: Council (Local authority) or housing associated social landlord</t>
  </si>
  <si>
    <t>CroftfootENVI01Rented: Private landlord or letting agency</t>
  </si>
  <si>
    <t>CroftfootENVI02All individuals in households</t>
  </si>
  <si>
    <t>CroftfootENVI02All people</t>
  </si>
  <si>
    <t>CroftfootENVI02Civil partnership couple household with dependent child(ren)</t>
  </si>
  <si>
    <t>CroftfootENVI02Civil partnership couple household with no dependent children</t>
  </si>
  <si>
    <t>CroftfootENVI02Cohabiting couple (opposite sex) household with dependent child(ren)</t>
  </si>
  <si>
    <t>CroftfootENVI02Cohabiting couple (opposite sex) household with no dependent children</t>
  </si>
  <si>
    <t>CroftfootENVI02Cohabiting couple (same sex) household with dependent child(ren)</t>
  </si>
  <si>
    <t>CroftfootENVI02Cohabiting couple (same sex) household with no dependent children</t>
  </si>
  <si>
    <t>CroftfootENVI02Lives in a communal establishment</t>
  </si>
  <si>
    <t>CroftfootENVI02Lives in a household</t>
  </si>
  <si>
    <t>CroftfootENVI02Lone parent household with dependent child(ren)</t>
  </si>
  <si>
    <t>CroftfootENVI02Lone parent household with no dependent children</t>
  </si>
  <si>
    <t>CroftfootENVI02Married couple household with dependent child(ren)</t>
  </si>
  <si>
    <t>CroftfootENVI02Married couple household with no dependent children</t>
  </si>
  <si>
    <t>CroftfootENVI02Multi person household other</t>
  </si>
  <si>
    <t>CroftfootENVI02Multi-person household all students</t>
  </si>
  <si>
    <t>CroftfootENVI02One person household</t>
  </si>
  <si>
    <t>CroftfootENVI04+2 or more</t>
  </si>
  <si>
    <t>CroftfootENVI04-1 or less</t>
  </si>
  <si>
    <t>CroftfootENVI040</t>
  </si>
  <si>
    <t>CroftfootENVI041</t>
  </si>
  <si>
    <t>CroftfootENVI04All households</t>
  </si>
  <si>
    <t>CroftfootHEAL01All people</t>
  </si>
  <si>
    <t>CroftfootHEAL01Bad health</t>
  </si>
  <si>
    <t>CroftfootHEAL01Fair health</t>
  </si>
  <si>
    <t>CroftfootHEAL01Good health</t>
  </si>
  <si>
    <t>CroftfootHEAL01Very bad health</t>
  </si>
  <si>
    <t>CroftfootHEAL01Very good health</t>
  </si>
  <si>
    <t>CroftfootHEAL02All people</t>
  </si>
  <si>
    <t>CroftfootHEAL02Day-to-day activities limited a little</t>
  </si>
  <si>
    <t>CroftfootHEAL02Day-to-day activities limited a lot</t>
  </si>
  <si>
    <t>CroftfootHEAL02Day-to-day activities not limited</t>
  </si>
  <si>
    <t>CroftfootMIND01All people</t>
  </si>
  <si>
    <t>CroftfootMIND01Any other combination of UK identities (UK only)</t>
  </si>
  <si>
    <t>CroftfootMIND01British identity only</t>
  </si>
  <si>
    <t>CroftfootMIND01English identity only</t>
  </si>
  <si>
    <t>CroftfootMIND01Other identity</t>
  </si>
  <si>
    <t>CroftfootMIND01Scottish and British identities only</t>
  </si>
  <si>
    <t>CroftfootMIND01Scottish and any other identities</t>
  </si>
  <si>
    <t>CroftfootMIND01Scottish identity only</t>
  </si>
  <si>
    <t>CroftfootMIND02Language skills: Gaelic</t>
  </si>
  <si>
    <t>CroftfootMIND02Language skills: Other</t>
  </si>
  <si>
    <t>CroftfootMIND02Language skills: Scots</t>
  </si>
  <si>
    <t>CroftfootMIND02No skills in English</t>
  </si>
  <si>
    <t>CroftfootMIND02Total applicable</t>
  </si>
  <si>
    <t>CroftfootMIND02Understands, speaks, reads or writes English</t>
  </si>
  <si>
    <t>CroftfootP1People aged 0 - 15</t>
  </si>
  <si>
    <t>CroftfootP2People aged 16 - 64</t>
  </si>
  <si>
    <t>CroftfootP3People aged 65 - 74</t>
  </si>
  <si>
    <t>CroftfootP4People aged 75 and over</t>
  </si>
  <si>
    <t>CroftfootPOP01All people</t>
  </si>
  <si>
    <t>CroftfootPOP01Area (hectares)</t>
  </si>
  <si>
    <t>CroftfootPOP01Females</t>
  </si>
  <si>
    <t>CroftfootPOP01Lives in a communal establishment</t>
  </si>
  <si>
    <t>CroftfootPOP01Lives in a household</t>
  </si>
  <si>
    <t>CroftfootPOP01Males</t>
  </si>
  <si>
    <t>CroftfootPOP03African, African Scottish or African British</t>
  </si>
  <si>
    <t>CroftfootPOP03All people</t>
  </si>
  <si>
    <t>CroftfootPOP03Asian, Asian Scottish or Asian British</t>
  </si>
  <si>
    <t>CroftfootPOP03Caribbean, Caribbean Scottish or Caribbean British</t>
  </si>
  <si>
    <t>CroftfootPOP03Mixed or multiple ethnic groups</t>
  </si>
  <si>
    <t>CroftfootPOP03Other ethnic groups</t>
  </si>
  <si>
    <t>CroftfootPOP03White</t>
  </si>
  <si>
    <t>CroftfootPOP03White: Other British</t>
  </si>
  <si>
    <t>CroftfootPOP03White: Other White</t>
  </si>
  <si>
    <t>CroftfootPOP03White: Scottish</t>
  </si>
  <si>
    <t>CroftfootTRAN01All households</t>
  </si>
  <si>
    <t>CroftfootTRAN01Number of cars or vans in household: Four or more cars or vans</t>
  </si>
  <si>
    <t>CroftfootTRAN01Number of cars or vans in household: No cars or vans</t>
  </si>
  <si>
    <t>CroftfootTRAN01Number of cars or vans in household: One car or van</t>
  </si>
  <si>
    <t>CroftfootTRAN01Number of cars or vans in household: Three cars or vans</t>
  </si>
  <si>
    <t>CroftfootTRAN01Number of cars or vans in household: Two cars or vans</t>
  </si>
  <si>
    <t>Crookston and South CardonaldECON01All people aged 16 and over</t>
  </si>
  <si>
    <t>Crookston and South CardonaldECON01Economically active: Employee: Full-time</t>
  </si>
  <si>
    <t>Crookston and South CardonaldECON01Economically active: Employee: Part-time</t>
  </si>
  <si>
    <t>Crookston and South CardonaldECON01Economically active: Full-time student</t>
  </si>
  <si>
    <t>Crookston and South CardonaldECON01Economically active: Self-employed</t>
  </si>
  <si>
    <t>Crookston and South CardonaldECON01Economically active: Unemployed</t>
  </si>
  <si>
    <t>Crookston and South CardonaldECON01Economically inactive: Long-term sick or disabled</t>
  </si>
  <si>
    <t>Crookston and South CardonaldECON01Economically inactive: Looking after home or family</t>
  </si>
  <si>
    <t>Crookston and South CardonaldECON01Economically inactive: Other</t>
  </si>
  <si>
    <t>Crookston and South CardonaldECON01Economically inactive: Retired</t>
  </si>
  <si>
    <t>Crookston and South CardonaldECON01Economically inactive: Student</t>
  </si>
  <si>
    <t>Corkerhill and North PollokECON04Construction</t>
  </si>
  <si>
    <t>CroftfootECON04Construction</t>
  </si>
  <si>
    <t>Crookston and South CardonaldECON04Construction</t>
  </si>
  <si>
    <t>DennistounECON04Construction</t>
  </si>
  <si>
    <t>DrumchapelECON04Construction</t>
  </si>
  <si>
    <t>EasterhouseECON04Construction</t>
  </si>
  <si>
    <t>Glasgow North EastECON04Construction</t>
  </si>
  <si>
    <t>Glasgow North WestECON04Construction</t>
  </si>
  <si>
    <t>Glasgow SouthECON04Construction</t>
  </si>
  <si>
    <t>Crookston and South CardonaldECON051. Managers, directors and senior officials</t>
  </si>
  <si>
    <t>Crookston and South CardonaldECON052. Professional occupations</t>
  </si>
  <si>
    <t>Crookston and South CardonaldECON053. Associate professional and technical occupations</t>
  </si>
  <si>
    <t>Crookston and South CardonaldECON054. Administrative and secretarial occupations</t>
  </si>
  <si>
    <t>Crookston and South CardonaldECON055. Skilled trades occupations</t>
  </si>
  <si>
    <t>Crookston and South CardonaldECON056. Caring, leisure and other service occupations</t>
  </si>
  <si>
    <t>Crookston and South CardonaldECON057. Sales and customer service occupations</t>
  </si>
  <si>
    <t>Crookston and South CardonaldECON058. Process, plant and machine operatives</t>
  </si>
  <si>
    <t>Crookston and South CardonaldECON059. Elementary occupations</t>
  </si>
  <si>
    <t>Crookston and South CardonaldECON05Total applicable</t>
  </si>
  <si>
    <t>Crookston and South CardonaldECON061. Higher managerial, administrative and professional occupations: Total</t>
  </si>
  <si>
    <t>Crookston and South CardonaldECON062. Lower managerial and professional occupations</t>
  </si>
  <si>
    <t>Crookston and South CardonaldECON063. Intermediate occupations</t>
  </si>
  <si>
    <t>Crookston and South CardonaldECON064. Small employers and own account workers</t>
  </si>
  <si>
    <t>Crookston and South CardonaldECON065. Lower supervisory and technical occupations</t>
  </si>
  <si>
    <t>Crookston and South CardonaldECON066. Semi-routine occupations</t>
  </si>
  <si>
    <t>Crookston and South CardonaldECON067. Routine occupations</t>
  </si>
  <si>
    <t>Crookston and South CardonaldECON068. Never worked and long-term unemployed: Total</t>
  </si>
  <si>
    <t>Crookston and South CardonaldECON06L15. Full-time students</t>
  </si>
  <si>
    <t>Crookston and South CardonaldECON06Total applicable</t>
  </si>
  <si>
    <t>Crookston and South CardonaldENVI01All households</t>
  </si>
  <si>
    <t>Crookston and South CardonaldENVI01Living rent free</t>
  </si>
  <si>
    <t>Crookston and South CardonaldENVI01Owned: Owned outright</t>
  </si>
  <si>
    <t>Crookston and South CardonaldENVI01Rented: Council (Local authority) or housing associated social landlord</t>
  </si>
  <si>
    <t>Crookston and South CardonaldENVI01Rented: Private landlord or letting agency</t>
  </si>
  <si>
    <t>Crookston and South CardonaldENVI02All individuals in households</t>
  </si>
  <si>
    <t>Crookston and South CardonaldENVI02All people</t>
  </si>
  <si>
    <t>Crookston and South CardonaldENVI02Civil partnership couple household with dependent child(ren)</t>
  </si>
  <si>
    <t>Crookston and South CardonaldENVI02Civil partnership couple household with no dependent children</t>
  </si>
  <si>
    <t>Crookston and South CardonaldENVI02Cohabiting couple (opposite sex) household with dependent child(ren)</t>
  </si>
  <si>
    <t>Crookston and South CardonaldENVI02Cohabiting couple (opposite sex) household with no dependent children</t>
  </si>
  <si>
    <t>Crookston and South CardonaldENVI02Cohabiting couple (same sex) household with dependent child(ren)</t>
  </si>
  <si>
    <t>Crookston and South CardonaldENVI02Cohabiting couple (same sex) household with no dependent children</t>
  </si>
  <si>
    <t>Crookston and South CardonaldENVI02Lives in a communal establishment</t>
  </si>
  <si>
    <t>Crookston and South CardonaldENVI02Lives in a household</t>
  </si>
  <si>
    <t>Crookston and South CardonaldENVI02Lone parent household with dependent child(ren)</t>
  </si>
  <si>
    <t>Crookston and South CardonaldENVI02Lone parent household with no dependent children</t>
  </si>
  <si>
    <t>Crookston and South CardonaldENVI02Married couple household with dependent child(ren)</t>
  </si>
  <si>
    <t>Crookston and South CardonaldENVI02Married couple household with no dependent children</t>
  </si>
  <si>
    <t>Crookston and South CardonaldENVI02Multi person household other</t>
  </si>
  <si>
    <t>Crookston and South CardonaldENVI02Multi-person household all students</t>
  </si>
  <si>
    <t>Crookston and South CardonaldENVI02One person household</t>
  </si>
  <si>
    <t>Crookston and South CardonaldENVI04+2 or more</t>
  </si>
  <si>
    <t>Crookston and South CardonaldENVI04-1 or less</t>
  </si>
  <si>
    <t>Crookston and South CardonaldENVI040</t>
  </si>
  <si>
    <t>Crookston and South CardonaldENVI041</t>
  </si>
  <si>
    <t>Crookston and South CardonaldENVI04All households</t>
  </si>
  <si>
    <t>Crookston and South CardonaldHEAL01All people</t>
  </si>
  <si>
    <t>Crookston and South CardonaldHEAL01Bad health</t>
  </si>
  <si>
    <t>Crookston and South CardonaldHEAL01Fair health</t>
  </si>
  <si>
    <t>Crookston and South CardonaldHEAL01Good health</t>
  </si>
  <si>
    <t>Crookston and South CardonaldHEAL01Very bad health</t>
  </si>
  <si>
    <t>Crookston and South CardonaldHEAL01Very good health</t>
  </si>
  <si>
    <t>Crookston and South CardonaldHEAL02All people</t>
  </si>
  <si>
    <t>Crookston and South CardonaldHEAL02Day-to-day activities limited a little</t>
  </si>
  <si>
    <t>Crookston and South CardonaldHEAL02Day-to-day activities limited a lot</t>
  </si>
  <si>
    <t>Crookston and South CardonaldHEAL02Day-to-day activities not limited</t>
  </si>
  <si>
    <t>Crookston and South CardonaldMIND01All people</t>
  </si>
  <si>
    <t>Crookston and South CardonaldMIND01Any other combination of UK identities (UK only)</t>
  </si>
  <si>
    <t>Crookston and South CardonaldMIND01British identity only</t>
  </si>
  <si>
    <t>Crookston and South CardonaldMIND01English identity only</t>
  </si>
  <si>
    <t>Crookston and South CardonaldMIND01Other identity</t>
  </si>
  <si>
    <t>Crookston and South CardonaldMIND01Scottish and British identities only</t>
  </si>
  <si>
    <t>Crookston and South CardonaldMIND01Scottish and any other identities</t>
  </si>
  <si>
    <t>Crookston and South CardonaldMIND01Scottish identity only</t>
  </si>
  <si>
    <t>Crookston and South CardonaldMIND02Language skills: Gaelic</t>
  </si>
  <si>
    <t>Crookston and South CardonaldMIND02Language skills: Other</t>
  </si>
  <si>
    <t>Crookston and South CardonaldMIND02Language skills: Scots</t>
  </si>
  <si>
    <t>Crookston and South CardonaldMIND02No skills in English</t>
  </si>
  <si>
    <t>Crookston and South CardonaldMIND02Total applicable</t>
  </si>
  <si>
    <t>Crookston and South CardonaldMIND02Understands, speaks, reads or writes English</t>
  </si>
  <si>
    <t>Crookston and South CardonaldP1People aged 0 - 15</t>
  </si>
  <si>
    <t>Crookston and South CardonaldP2People aged 16 - 64</t>
  </si>
  <si>
    <t>Crookston and South CardonaldP3People aged 65 - 74</t>
  </si>
  <si>
    <t>Crookston and South CardonaldP4People aged 75 and over</t>
  </si>
  <si>
    <t>Crookston and South CardonaldPOP01All people</t>
  </si>
  <si>
    <t>Crookston and South CardonaldPOP01Area (hectares)</t>
  </si>
  <si>
    <t>Crookston and South CardonaldPOP01Females</t>
  </si>
  <si>
    <t>Crookston and South CardonaldPOP01Lives in a communal establishment</t>
  </si>
  <si>
    <t>Crookston and South CardonaldPOP01Lives in a household</t>
  </si>
  <si>
    <t>Crookston and South CardonaldPOP01Males</t>
  </si>
  <si>
    <t>Crookston and South CardonaldPOP03African, African Scottish or African British</t>
  </si>
  <si>
    <t>Crookston and South CardonaldPOP03All people</t>
  </si>
  <si>
    <t>Crookston and South CardonaldPOP03Asian, Asian Scottish or Asian British</t>
  </si>
  <si>
    <t>Crookston and South CardonaldPOP03Caribbean, Caribbean Scottish or Caribbean British</t>
  </si>
  <si>
    <t>Crookston and South CardonaldPOP03Mixed or multiple ethnic groups</t>
  </si>
  <si>
    <t>Crookston and South CardonaldPOP03Other ethnic groups</t>
  </si>
  <si>
    <t>Crookston and South CardonaldPOP03White</t>
  </si>
  <si>
    <t>Crookston and South CardonaldPOP03White: Other British</t>
  </si>
  <si>
    <t>Crookston and South CardonaldPOP03White: Other White</t>
  </si>
  <si>
    <t>Crookston and South CardonaldPOP03White: Scottish</t>
  </si>
  <si>
    <t>Crookston and South CardonaldTRAN01All households</t>
  </si>
  <si>
    <t>Crookston and South CardonaldTRAN01Number of cars or vans in household: Four or more cars or vans</t>
  </si>
  <si>
    <t>Crookston and South CardonaldTRAN01Number of cars or vans in household: No cars or vans</t>
  </si>
  <si>
    <t>Crookston and South CardonaldTRAN01Number of cars or vans in household: One car or van</t>
  </si>
  <si>
    <t>Crookston and South CardonaldTRAN01Number of cars or vans in household: Three cars or vans</t>
  </si>
  <si>
    <t>Crookston and South CardonaldTRAN01Number of cars or vans in household: Two cars or vans</t>
  </si>
  <si>
    <t>DennistounECON01All people aged 16 and over</t>
  </si>
  <si>
    <t>DennistounECON01Economically active: Employee: Full-time</t>
  </si>
  <si>
    <t>DennistounECON01Economically active: Employee: Part-time</t>
  </si>
  <si>
    <t>DennistounECON01Economically active: Full-time student</t>
  </si>
  <si>
    <t>DennistounECON01Economically active: Self-employed</t>
  </si>
  <si>
    <t>DennistounECON01Economically active: Unemployed</t>
  </si>
  <si>
    <t>DennistounECON01Economically inactive: Long-term sick or disabled</t>
  </si>
  <si>
    <t>DennistounECON01Economically inactive: Looking after home or family</t>
  </si>
  <si>
    <t>DennistounECON01Economically inactive: Other</t>
  </si>
  <si>
    <t>DennistounECON01Economically inactive: Retired</t>
  </si>
  <si>
    <t>DennistounECON01Economically inactive: Student</t>
  </si>
  <si>
    <t>GlasgowECON04Construction</t>
  </si>
  <si>
    <t>GovanhillECON04Construction</t>
  </si>
  <si>
    <t>Greater GorbalsECON04Construction</t>
  </si>
  <si>
    <t>Greater GovanECON04Construction</t>
  </si>
  <si>
    <t>Haghill and CarntyneECON04Construction</t>
  </si>
  <si>
    <t>Hillhead and WoodlandsECON04Construction</t>
  </si>
  <si>
    <t>Hyndland, Dowanhill and Partick EastECON04Construction</t>
  </si>
  <si>
    <t>Ibrox and KingstonECON04Construction</t>
  </si>
  <si>
    <t>Kelvindale and KelvinsideECON04Construction</t>
  </si>
  <si>
    <t>DennistounECON051. Managers, directors and senior officials</t>
  </si>
  <si>
    <t>DennistounECON052. Professional occupations</t>
  </si>
  <si>
    <t>DennistounECON053. Associate professional and technical occupations</t>
  </si>
  <si>
    <t>DennistounECON054. Administrative and secretarial occupations</t>
  </si>
  <si>
    <t>DennistounECON055. Skilled trades occupations</t>
  </si>
  <si>
    <t>DennistounECON056. Caring, leisure and other service occupations</t>
  </si>
  <si>
    <t>DennistounECON057. Sales and customer service occupations</t>
  </si>
  <si>
    <t>DennistounECON058. Process, plant and machine operatives</t>
  </si>
  <si>
    <t>DennistounECON059. Elementary occupations</t>
  </si>
  <si>
    <t>DennistounECON05Total applicable</t>
  </si>
  <si>
    <t>DennistounECON061. Higher managerial, administrative and professional occupations: Total</t>
  </si>
  <si>
    <t>DennistounECON062. Lower managerial and professional occupations</t>
  </si>
  <si>
    <t>DennistounECON063. Intermediate occupations</t>
  </si>
  <si>
    <t>DennistounECON064. Small employers and own account workers</t>
  </si>
  <si>
    <t>DennistounECON065. Lower supervisory and technical occupations</t>
  </si>
  <si>
    <t>DennistounECON066. Semi-routine occupations</t>
  </si>
  <si>
    <t>DennistounECON067. Routine occupations</t>
  </si>
  <si>
    <t>DennistounECON068. Never worked and long-term unemployed: Total</t>
  </si>
  <si>
    <t>DennistounECON06L15. Full-time students</t>
  </si>
  <si>
    <t>DennistounECON06Total applicable</t>
  </si>
  <si>
    <t>DennistounENVI01All households</t>
  </si>
  <si>
    <t>DennistounENVI01Living rent free</t>
  </si>
  <si>
    <t>DennistounENVI01Owned: Owned outright</t>
  </si>
  <si>
    <t>DennistounENVI01Rented: Council (Local authority) or housing associated social landlord</t>
  </si>
  <si>
    <t>DennistounENVI01Rented: Private landlord or letting agency</t>
  </si>
  <si>
    <t>DennistounENVI02All individuals in households</t>
  </si>
  <si>
    <t>DennistounENVI02All people</t>
  </si>
  <si>
    <t>DennistounENVI02Civil partnership couple household with dependent child(ren)</t>
  </si>
  <si>
    <t>DennistounENVI02Civil partnership couple household with no dependent children</t>
  </si>
  <si>
    <t>DennistounENVI02Cohabiting couple (opposite sex) household with dependent child(ren)</t>
  </si>
  <si>
    <t>DennistounENVI02Cohabiting couple (opposite sex) household with no dependent children</t>
  </si>
  <si>
    <t>DennistounENVI02Cohabiting couple (same sex) household with dependent child(ren)</t>
  </si>
  <si>
    <t>DennistounENVI02Cohabiting couple (same sex) household with no dependent children</t>
  </si>
  <si>
    <t>DennistounENVI02Lives in a communal establishment</t>
  </si>
  <si>
    <t>DennistounENVI02Lives in a household</t>
  </si>
  <si>
    <t>DennistounENVI02Lone parent household with dependent child(ren)</t>
  </si>
  <si>
    <t>DennistounENVI02Lone parent household with no dependent children</t>
  </si>
  <si>
    <t>DennistounENVI02Married couple household with dependent child(ren)</t>
  </si>
  <si>
    <t>DennistounENVI02Married couple household with no dependent children</t>
  </si>
  <si>
    <t>DennistounENVI02Multi person household other</t>
  </si>
  <si>
    <t>DennistounENVI02Multi-person household all students</t>
  </si>
  <si>
    <t>DennistounENVI02One person household</t>
  </si>
  <si>
    <t>DennistounENVI04+2 or more</t>
  </si>
  <si>
    <t>DennistounENVI04-1 or less</t>
  </si>
  <si>
    <t>DennistounENVI040</t>
  </si>
  <si>
    <t>DennistounENVI041</t>
  </si>
  <si>
    <t>DennistounENVI04All households</t>
  </si>
  <si>
    <t>DennistounHEAL01All people</t>
  </si>
  <si>
    <t>DennistounHEAL01Bad health</t>
  </si>
  <si>
    <t>DennistounHEAL01Fair health</t>
  </si>
  <si>
    <t>DennistounHEAL01Good health</t>
  </si>
  <si>
    <t>DennistounHEAL01Very bad health</t>
  </si>
  <si>
    <t>DennistounHEAL01Very good health</t>
  </si>
  <si>
    <t>DennistounHEAL02All people</t>
  </si>
  <si>
    <t>DennistounHEAL02Day-to-day activities limited a little</t>
  </si>
  <si>
    <t>DennistounHEAL02Day-to-day activities limited a lot</t>
  </si>
  <si>
    <t>DennistounHEAL02Day-to-day activities not limited</t>
  </si>
  <si>
    <t>DennistounMIND01All people</t>
  </si>
  <si>
    <t>DennistounMIND01Any other combination of UK identities (UK only)</t>
  </si>
  <si>
    <t>DennistounMIND01British identity only</t>
  </si>
  <si>
    <t>DennistounMIND01English identity only</t>
  </si>
  <si>
    <t>DennistounMIND01Other identity</t>
  </si>
  <si>
    <t>DennistounMIND01Scottish and British identities only</t>
  </si>
  <si>
    <t>DennistounMIND01Scottish and any other identities</t>
  </si>
  <si>
    <t>DennistounMIND01Scottish identity only</t>
  </si>
  <si>
    <t>DennistounMIND02Language skills: Gaelic</t>
  </si>
  <si>
    <t>DennistounMIND02Language skills: Other</t>
  </si>
  <si>
    <t>DennistounMIND02Language skills: Scots</t>
  </si>
  <si>
    <t>DennistounMIND02No skills in English</t>
  </si>
  <si>
    <t>DennistounMIND02Total applicable</t>
  </si>
  <si>
    <t>DennistounMIND02Understands, speaks, reads or writes English</t>
  </si>
  <si>
    <t>DennistounP1People aged 0 - 15</t>
  </si>
  <si>
    <t>DennistounP2People aged 16 - 64</t>
  </si>
  <si>
    <t>DennistounP3People aged 65 - 74</t>
  </si>
  <si>
    <t>DennistounP4People aged 75 and over</t>
  </si>
  <si>
    <t>DennistounPOP01All people</t>
  </si>
  <si>
    <t>DennistounPOP01Area (hectares)</t>
  </si>
  <si>
    <t>DennistounPOP01Females</t>
  </si>
  <si>
    <t>DennistounPOP01Lives in a communal establishment</t>
  </si>
  <si>
    <t>DennistounPOP01Lives in a household</t>
  </si>
  <si>
    <t>DennistounPOP01Males</t>
  </si>
  <si>
    <t>DennistounPOP03African, African Scottish or African British</t>
  </si>
  <si>
    <t>DennistounPOP03All people</t>
  </si>
  <si>
    <t>DennistounPOP03Asian, Asian Scottish or Asian British</t>
  </si>
  <si>
    <t>DennistounPOP03Caribbean, Caribbean Scottish or Caribbean British</t>
  </si>
  <si>
    <t>DennistounPOP03Mixed or multiple ethnic groups</t>
  </si>
  <si>
    <t>DennistounPOP03Other ethnic groups</t>
  </si>
  <si>
    <t>DennistounPOP03White</t>
  </si>
  <si>
    <t>DennistounPOP03White: Other British</t>
  </si>
  <si>
    <t>DennistounPOP03White: Other White</t>
  </si>
  <si>
    <t>DennistounPOP03White: Scottish</t>
  </si>
  <si>
    <t>DennistounTRAN01All households</t>
  </si>
  <si>
    <t>DennistounTRAN01Number of cars or vans in household: Four or more cars or vans</t>
  </si>
  <si>
    <t>DennistounTRAN01Number of cars or vans in household: No cars or vans</t>
  </si>
  <si>
    <t>DennistounTRAN01Number of cars or vans in household: One car or van</t>
  </si>
  <si>
    <t>DennistounTRAN01Number of cars or vans in household: Three cars or vans</t>
  </si>
  <si>
    <t>DennistounTRAN01Number of cars or vans in household: Two cars or vans</t>
  </si>
  <si>
    <t>DrumchapelECON01All people aged 16 and over</t>
  </si>
  <si>
    <t>DrumchapelECON01Economically active: Employee: Full-time</t>
  </si>
  <si>
    <t>DrumchapelECON01Economically active: Employee: Part-time</t>
  </si>
  <si>
    <t>DrumchapelECON01Economically active: Full-time student</t>
  </si>
  <si>
    <t>DrumchapelECON01Economically active: Self-employed</t>
  </si>
  <si>
    <t>DrumchapelECON01Economically active: Unemployed</t>
  </si>
  <si>
    <t>DrumchapelECON01Economically inactive: Long-term sick or disabled</t>
  </si>
  <si>
    <t>DrumchapelECON01Economically inactive: Looking after home or family</t>
  </si>
  <si>
    <t>DrumchapelECON01Economically inactive: Other</t>
  </si>
  <si>
    <t>DrumchapelECON01Economically inactive: Retired</t>
  </si>
  <si>
    <t>DrumchapelECON01Economically inactive: Student</t>
  </si>
  <si>
    <t>King's Park and Mount FloridaECON04Construction</t>
  </si>
  <si>
    <t>KnightswoodECON04Construction</t>
  </si>
  <si>
    <t>Lambhill and MiltonECON04Construction</t>
  </si>
  <si>
    <t>Langside and BattlefieldECON04Construction</t>
  </si>
  <si>
    <t>Maryhill Road CorridorECON04Construction</t>
  </si>
  <si>
    <t>Mount Vernon and East ShettlestonECON04Construction</t>
  </si>
  <si>
    <t>Newlands and CathcartECON04Construction</t>
  </si>
  <si>
    <t>North Cardonald and PenileeECON04Construction</t>
  </si>
  <si>
    <t>North Maryhill and SummerstonECON04Construction</t>
  </si>
  <si>
    <t>DrumchapelECON051. Managers, directors and senior officials</t>
  </si>
  <si>
    <t>DrumchapelECON052. Professional occupations</t>
  </si>
  <si>
    <t>DrumchapelECON053. Associate professional and technical occupations</t>
  </si>
  <si>
    <t>DrumchapelECON054. Administrative and secretarial occupations</t>
  </si>
  <si>
    <t>DrumchapelECON055. Skilled trades occupations</t>
  </si>
  <si>
    <t>DrumchapelECON056. Caring, leisure and other service occupations</t>
  </si>
  <si>
    <t>DrumchapelECON057. Sales and customer service occupations</t>
  </si>
  <si>
    <t>DrumchapelECON058. Process, plant and machine operatives</t>
  </si>
  <si>
    <t>DrumchapelECON059. Elementary occupations</t>
  </si>
  <si>
    <t>DrumchapelECON05Total applicable</t>
  </si>
  <si>
    <t>DrumchapelECON061. Higher managerial, administrative and professional occupations: Total</t>
  </si>
  <si>
    <t>DrumchapelECON062. Lower managerial and professional occupations</t>
  </si>
  <si>
    <t>DrumchapelECON063. Intermediate occupations</t>
  </si>
  <si>
    <t>DrumchapelECON064. Small employers and own account workers</t>
  </si>
  <si>
    <t>DrumchapelECON065. Lower supervisory and technical occupations</t>
  </si>
  <si>
    <t>DrumchapelECON066. Semi-routine occupations</t>
  </si>
  <si>
    <t>DrumchapelECON067. Routine occupations</t>
  </si>
  <si>
    <t>DrumchapelECON068. Never worked and long-term unemployed: Total</t>
  </si>
  <si>
    <t>DrumchapelECON06L15. Full-time students</t>
  </si>
  <si>
    <t>DrumchapelECON06Total applicable</t>
  </si>
  <si>
    <t>DrumchapelENVI01All households</t>
  </si>
  <si>
    <t>DrumchapelENVI01Living rent free</t>
  </si>
  <si>
    <t>DrumchapelENVI01Owned: Owned outright</t>
  </si>
  <si>
    <t>DrumchapelENVI01Rented: Council (Local authority) or housing associated social landlord</t>
  </si>
  <si>
    <t>DrumchapelENVI01Rented: Private landlord or letting agency</t>
  </si>
  <si>
    <t>DrumchapelENVI02All individuals in households</t>
  </si>
  <si>
    <t>DrumchapelENVI02All people</t>
  </si>
  <si>
    <t>DrumchapelENVI02Civil partnership couple household with dependent child(ren)</t>
  </si>
  <si>
    <t>DrumchapelENVI02Civil partnership couple household with no dependent children</t>
  </si>
  <si>
    <t>DrumchapelENVI02Cohabiting couple (opposite sex) household with dependent child(ren)</t>
  </si>
  <si>
    <t>DrumchapelENVI02Cohabiting couple (opposite sex) household with no dependent children</t>
  </si>
  <si>
    <t>DrumchapelENVI02Cohabiting couple (same sex) household with dependent child(ren)</t>
  </si>
  <si>
    <t>DrumchapelENVI02Cohabiting couple (same sex) household with no dependent children</t>
  </si>
  <si>
    <t>DrumchapelENVI02Lives in a communal establishment</t>
  </si>
  <si>
    <t>DrumchapelENVI02Lives in a household</t>
  </si>
  <si>
    <t>DrumchapelENVI02Lone parent household with dependent child(ren)</t>
  </si>
  <si>
    <t>DrumchapelENVI02Lone parent household with no dependent children</t>
  </si>
  <si>
    <t>DrumchapelENVI02Married couple household with dependent child(ren)</t>
  </si>
  <si>
    <t>DrumchapelENVI02Married couple household with no dependent children</t>
  </si>
  <si>
    <t>DrumchapelENVI02Multi person household other</t>
  </si>
  <si>
    <t>DrumchapelENVI02Multi-person household all students</t>
  </si>
  <si>
    <t>DrumchapelENVI02One person household</t>
  </si>
  <si>
    <t>DrumchapelENVI04+2 or more</t>
  </si>
  <si>
    <t>DrumchapelENVI04-1 or less</t>
  </si>
  <si>
    <t>DrumchapelENVI040</t>
  </si>
  <si>
    <t>DrumchapelENVI041</t>
  </si>
  <si>
    <t>DrumchapelENVI04All households</t>
  </si>
  <si>
    <t>DrumchapelHEAL01All people</t>
  </si>
  <si>
    <t>DrumchapelHEAL01Bad health</t>
  </si>
  <si>
    <t>DrumchapelHEAL01Fair health</t>
  </si>
  <si>
    <t>DrumchapelHEAL01Good health</t>
  </si>
  <si>
    <t>DrumchapelHEAL01Very bad health</t>
  </si>
  <si>
    <t>DrumchapelHEAL01Very good health</t>
  </si>
  <si>
    <t>DrumchapelHEAL02All people</t>
  </si>
  <si>
    <t>DrumchapelHEAL02Day-to-day activities limited a little</t>
  </si>
  <si>
    <t>DrumchapelHEAL02Day-to-day activities limited a lot</t>
  </si>
  <si>
    <t>DrumchapelHEAL02Day-to-day activities not limited</t>
  </si>
  <si>
    <t>DrumchapelMIND01All people</t>
  </si>
  <si>
    <t>DrumchapelMIND01Any other combination of UK identities (UK only)</t>
  </si>
  <si>
    <t>DrumchapelMIND01British identity only</t>
  </si>
  <si>
    <t>DrumchapelMIND01English identity only</t>
  </si>
  <si>
    <t>DrumchapelMIND01Other identity</t>
  </si>
  <si>
    <t>DrumchapelMIND01Scottish and British identities only</t>
  </si>
  <si>
    <t>DrumchapelMIND01Scottish and any other identities</t>
  </si>
  <si>
    <t>DrumchapelMIND01Scottish identity only</t>
  </si>
  <si>
    <t>DrumchapelMIND02Language skills: Gaelic</t>
  </si>
  <si>
    <t>DrumchapelMIND02Language skills: Other</t>
  </si>
  <si>
    <t>DrumchapelMIND02Language skills: Scots</t>
  </si>
  <si>
    <t>DrumchapelMIND02No skills in English</t>
  </si>
  <si>
    <t>DrumchapelMIND02Total applicable</t>
  </si>
  <si>
    <t>DrumchapelMIND02Understands, speaks, reads or writes English</t>
  </si>
  <si>
    <t>DrumchapelP1People aged 0 - 15</t>
  </si>
  <si>
    <t>DrumchapelP2People aged 16 - 64</t>
  </si>
  <si>
    <t>DrumchapelP3People aged 65 - 74</t>
  </si>
  <si>
    <t>DrumchapelP4People aged 75 and over</t>
  </si>
  <si>
    <t>DrumchapelPOP01All people</t>
  </si>
  <si>
    <t>DrumchapelPOP01Area (hectares)</t>
  </si>
  <si>
    <t>DrumchapelPOP01Females</t>
  </si>
  <si>
    <t>DrumchapelPOP01Lives in a communal establishment</t>
  </si>
  <si>
    <t>DrumchapelPOP01Lives in a household</t>
  </si>
  <si>
    <t>DrumchapelPOP01Males</t>
  </si>
  <si>
    <t>DrumchapelPOP03African, African Scottish or African British</t>
  </si>
  <si>
    <t>DrumchapelPOP03All people</t>
  </si>
  <si>
    <t>DrumchapelPOP03Asian, Asian Scottish or Asian British</t>
  </si>
  <si>
    <t>DrumchapelPOP03Caribbean, Caribbean Scottish or Caribbean British</t>
  </si>
  <si>
    <t>DrumchapelPOP03Mixed or multiple ethnic groups</t>
  </si>
  <si>
    <t>DrumchapelPOP03Other ethnic groups</t>
  </si>
  <si>
    <t>DrumchapelPOP03White</t>
  </si>
  <si>
    <t>DrumchapelPOP03White: Other British</t>
  </si>
  <si>
    <t>DrumchapelPOP03White: Other White</t>
  </si>
  <si>
    <t>DrumchapelPOP03White: Scottish</t>
  </si>
  <si>
    <t>DrumchapelTRAN01All households</t>
  </si>
  <si>
    <t>DrumchapelTRAN01Number of cars or vans in household: Four or more cars or vans</t>
  </si>
  <si>
    <t>DrumchapelTRAN01Number of cars or vans in household: No cars or vans</t>
  </si>
  <si>
    <t>DrumchapelTRAN01Number of cars or vans in household: One car or van</t>
  </si>
  <si>
    <t>DrumchapelTRAN01Number of cars or vans in household: Three cars or vans</t>
  </si>
  <si>
    <t>DrumchapelTRAN01Number of cars or vans in household: Two cars or vans</t>
  </si>
  <si>
    <t>EasterhouseECON01All people aged 16 and over</t>
  </si>
  <si>
    <t>EasterhouseECON01Economically active: Employee: Full-time</t>
  </si>
  <si>
    <t>EasterhouseECON01Economically active: Employee: Part-time</t>
  </si>
  <si>
    <t>EasterhouseECON01Economically active: Full-time student</t>
  </si>
  <si>
    <t>EasterhouseECON01Economically active: Self-employed</t>
  </si>
  <si>
    <t>EasterhouseECON01Economically active: Unemployed</t>
  </si>
  <si>
    <t>EasterhouseECON01Economically inactive: Long-term sick or disabled</t>
  </si>
  <si>
    <t>EasterhouseECON01Economically inactive: Looking after home or family</t>
  </si>
  <si>
    <t>EasterhouseECON01Economically inactive: Other</t>
  </si>
  <si>
    <t>EasterhouseECON01Economically inactive: Retired</t>
  </si>
  <si>
    <t>EasterhouseECON01Economically inactive: Student</t>
  </si>
  <si>
    <t>Parkhead and DalmarnockECON04Construction</t>
  </si>
  <si>
    <t>PollokECON04Construction</t>
  </si>
  <si>
    <t>Pollokshaws and MansewoodECON04Construction</t>
  </si>
  <si>
    <t>Pollokshields EastECON04Construction</t>
  </si>
  <si>
    <t>Pollokshields WestECON04Construction</t>
  </si>
  <si>
    <t>Priesthill and HousehillwoodECON04Construction</t>
  </si>
  <si>
    <t>Riddrie and CranhillECON04Construction</t>
  </si>
  <si>
    <t>Robroyston and MillerstonECON04Construction</t>
  </si>
  <si>
    <t>Ruchazie and GarthamlockECON04Construction</t>
  </si>
  <si>
    <t>EasterhouseECON051. Managers, directors and senior officials</t>
  </si>
  <si>
    <t>EasterhouseECON052. Professional occupations</t>
  </si>
  <si>
    <t>EasterhouseECON053. Associate professional and technical occupations</t>
  </si>
  <si>
    <t>EasterhouseECON054. Administrative and secretarial occupations</t>
  </si>
  <si>
    <t>EasterhouseECON055. Skilled trades occupations</t>
  </si>
  <si>
    <t>EasterhouseECON056. Caring, leisure and other service occupations</t>
  </si>
  <si>
    <t>EasterhouseECON057. Sales and customer service occupations</t>
  </si>
  <si>
    <t>EasterhouseECON058. Process, plant and machine operatives</t>
  </si>
  <si>
    <t>EasterhouseECON059. Elementary occupations</t>
  </si>
  <si>
    <t>EasterhouseECON05Total applicable</t>
  </si>
  <si>
    <t>EasterhouseECON061. Higher managerial, administrative and professional occupations: Total</t>
  </si>
  <si>
    <t>EasterhouseECON062. Lower managerial and professional occupations</t>
  </si>
  <si>
    <t>EasterhouseECON063. Intermediate occupations</t>
  </si>
  <si>
    <t>EasterhouseECON064. Small employers and own account workers</t>
  </si>
  <si>
    <t>EasterhouseECON065. Lower supervisory and technical occupations</t>
  </si>
  <si>
    <t>EasterhouseECON066. Semi-routine occupations</t>
  </si>
  <si>
    <t>EasterhouseECON067. Routine occupations</t>
  </si>
  <si>
    <t>EasterhouseECON068. Never worked and long-term unemployed: Total</t>
  </si>
  <si>
    <t>EasterhouseECON06L15. Full-time students</t>
  </si>
  <si>
    <t>EasterhouseECON06Total applicable</t>
  </si>
  <si>
    <t>EasterhouseENVI01All households</t>
  </si>
  <si>
    <t>EasterhouseENVI01Living rent free</t>
  </si>
  <si>
    <t>EasterhouseENVI01Owned: Owned outright</t>
  </si>
  <si>
    <t>EasterhouseENVI01Rented: Council (Local authority) or housing associated social landlord</t>
  </si>
  <si>
    <t>EasterhouseENVI01Rented: Private landlord or letting agency</t>
  </si>
  <si>
    <t>EasterhouseENVI02All individuals in households</t>
  </si>
  <si>
    <t>EasterhouseENVI02All people</t>
  </si>
  <si>
    <t>EasterhouseENVI02Civil partnership couple household with dependent child(ren)</t>
  </si>
  <si>
    <t>EasterhouseENVI02Civil partnership couple household with no dependent children</t>
  </si>
  <si>
    <t>EasterhouseENVI02Cohabiting couple (opposite sex) household with dependent child(ren)</t>
  </si>
  <si>
    <t>EasterhouseENVI02Cohabiting couple (opposite sex) household with no dependent children</t>
  </si>
  <si>
    <t>EasterhouseENVI02Cohabiting couple (same sex) household with dependent child(ren)</t>
  </si>
  <si>
    <t>EasterhouseENVI02Cohabiting couple (same sex) household with no dependent children</t>
  </si>
  <si>
    <t>EasterhouseENVI02Lives in a communal establishment</t>
  </si>
  <si>
    <t>EasterhouseENVI02Lives in a household</t>
  </si>
  <si>
    <t>EasterhouseENVI02Lone parent household with dependent child(ren)</t>
  </si>
  <si>
    <t>EasterhouseENVI02Lone parent household with no dependent children</t>
  </si>
  <si>
    <t>EasterhouseENVI02Married couple household with dependent child(ren)</t>
  </si>
  <si>
    <t>EasterhouseENVI02Married couple household with no dependent children</t>
  </si>
  <si>
    <t>EasterhouseENVI02Multi person household other</t>
  </si>
  <si>
    <t>EasterhouseENVI02Multi-person household all students</t>
  </si>
  <si>
    <t>EasterhouseENVI02One person household</t>
  </si>
  <si>
    <t>EasterhouseENVI04+2 or more</t>
  </si>
  <si>
    <t>EasterhouseENVI04-1 or less</t>
  </si>
  <si>
    <t>EasterhouseENVI040</t>
  </si>
  <si>
    <t>EasterhouseENVI041</t>
  </si>
  <si>
    <t>EasterhouseENVI04All households</t>
  </si>
  <si>
    <t>EasterhouseHEAL01All people</t>
  </si>
  <si>
    <t>EasterhouseHEAL01Bad health</t>
  </si>
  <si>
    <t>EasterhouseHEAL01Fair health</t>
  </si>
  <si>
    <t>EasterhouseHEAL01Good health</t>
  </si>
  <si>
    <t>EasterhouseHEAL01Very bad health</t>
  </si>
  <si>
    <t>EasterhouseHEAL01Very good health</t>
  </si>
  <si>
    <t>EasterhouseHEAL02All people</t>
  </si>
  <si>
    <t>EasterhouseHEAL02Day-to-day activities limited a little</t>
  </si>
  <si>
    <t>EasterhouseHEAL02Day-to-day activities limited a lot</t>
  </si>
  <si>
    <t>EasterhouseHEAL02Day-to-day activities not limited</t>
  </si>
  <si>
    <t>EasterhouseMIND01All people</t>
  </si>
  <si>
    <t>EasterhouseMIND01Any other combination of UK identities (UK only)</t>
  </si>
  <si>
    <t>EasterhouseMIND01British identity only</t>
  </si>
  <si>
    <t>EasterhouseMIND01English identity only</t>
  </si>
  <si>
    <t>EasterhouseMIND01Other identity</t>
  </si>
  <si>
    <t>EasterhouseMIND01Scottish and British identities only</t>
  </si>
  <si>
    <t>EasterhouseMIND01Scottish and any other identities</t>
  </si>
  <si>
    <t>EasterhouseMIND01Scottish identity only</t>
  </si>
  <si>
    <t>EasterhouseMIND02Language skills: Gaelic</t>
  </si>
  <si>
    <t>EasterhouseMIND02Language skills: Other</t>
  </si>
  <si>
    <t>EasterhouseMIND02Language skills: Scots</t>
  </si>
  <si>
    <t>EasterhouseMIND02No skills in English</t>
  </si>
  <si>
    <t>EasterhouseMIND02Total applicable</t>
  </si>
  <si>
    <t>EasterhouseMIND02Understands, speaks, reads or writes English</t>
  </si>
  <si>
    <t>EasterhouseP1People aged 0 - 15</t>
  </si>
  <si>
    <t>EasterhouseP2People aged 16 - 64</t>
  </si>
  <si>
    <t>EasterhouseP3People aged 65 - 74</t>
  </si>
  <si>
    <t>EasterhouseP4People aged 75 and over</t>
  </si>
  <si>
    <t>EasterhousePOP01All people</t>
  </si>
  <si>
    <t>EasterhousePOP01Area (hectares)</t>
  </si>
  <si>
    <t>EasterhousePOP01Females</t>
  </si>
  <si>
    <t>EasterhousePOP01Lives in a communal establishment</t>
  </si>
  <si>
    <t>EasterhousePOP01Lives in a household</t>
  </si>
  <si>
    <t>EasterhousePOP01Males</t>
  </si>
  <si>
    <t>EasterhousePOP03African, African Scottish or African British</t>
  </si>
  <si>
    <t>EasterhousePOP03All people</t>
  </si>
  <si>
    <t>EasterhousePOP03Asian, Asian Scottish or Asian British</t>
  </si>
  <si>
    <t>EasterhousePOP03Caribbean, Caribbean Scottish or Caribbean British</t>
  </si>
  <si>
    <t>EasterhousePOP03Mixed or multiple ethnic groups</t>
  </si>
  <si>
    <t>EasterhousePOP03Other ethnic groups</t>
  </si>
  <si>
    <t>EasterhousePOP03White</t>
  </si>
  <si>
    <t>EasterhousePOP03White: Other British</t>
  </si>
  <si>
    <t>EasterhousePOP03White: Other White</t>
  </si>
  <si>
    <t>EasterhousePOP03White: Scottish</t>
  </si>
  <si>
    <t>EasterhouseTRAN01All households</t>
  </si>
  <si>
    <t>EasterhouseTRAN01Number of cars or vans in household: Four or more cars or vans</t>
  </si>
  <si>
    <t>EasterhouseTRAN01Number of cars or vans in household: No cars or vans</t>
  </si>
  <si>
    <t>EasterhouseTRAN01Number of cars or vans in household: One car or van</t>
  </si>
  <si>
    <t>EasterhouseTRAN01Number of cars or vans in household: Three cars or vans</t>
  </si>
  <si>
    <t>EasterhouseTRAN01Number of cars or vans in household: Two cars or vans</t>
  </si>
  <si>
    <t>Glasgow North EastECON01All people aged 16 and over</t>
  </si>
  <si>
    <t>Glasgow North EastECON01Economically active: Employee: Full-time</t>
  </si>
  <si>
    <t>Glasgow North EastECON01Economically active: Employee: Part-time</t>
  </si>
  <si>
    <t>Glasgow North EastECON01Economically active: Full-time student</t>
  </si>
  <si>
    <t>Glasgow North EastECON01Economically active: Self-employed</t>
  </si>
  <si>
    <t>Glasgow North EastECON01Economically active: Unemployed</t>
  </si>
  <si>
    <t>Glasgow North EastECON01Economically inactive: Long-term sick or disabled</t>
  </si>
  <si>
    <t>Glasgow North EastECON01Economically inactive: Looking after home or family</t>
  </si>
  <si>
    <t>Glasgow North EastECON01Economically inactive: Other</t>
  </si>
  <si>
    <t>Glasgow North EastECON01Economically inactive: Retired</t>
  </si>
  <si>
    <t>Glasgow North EastECON01Economically inactive: Student</t>
  </si>
  <si>
    <t>Ruchill and PossilparkECON04Construction</t>
  </si>
  <si>
    <t>ScotlandECON04Construction</t>
  </si>
  <si>
    <t>Shawlands and StrathbungoECON04Construction</t>
  </si>
  <si>
    <t>Sighthill, Roystonhill and GermistonECON04Construction</t>
  </si>
  <si>
    <t>South Nitshill and DarnleyECON04Construction</t>
  </si>
  <si>
    <t>Springboig and BarlanarkECON04Construction</t>
  </si>
  <si>
    <t>SpringburnECON04Construction</t>
  </si>
  <si>
    <t>Temple and AnnieslandECON04Construction</t>
  </si>
  <si>
    <t>Tollcross and West ShettlestonECON04Construction</t>
  </si>
  <si>
    <t>Glasgow North EastECON051. Managers, directors and senior officials</t>
  </si>
  <si>
    <t>Glasgow North EastECON052. Professional occupations</t>
  </si>
  <si>
    <t>Glasgow North EastECON053. Associate professional and technical occupations</t>
  </si>
  <si>
    <t>Glasgow North EastECON054. Administrative and secretarial occupations</t>
  </si>
  <si>
    <t>Glasgow North EastECON055. Skilled trades occupations</t>
  </si>
  <si>
    <t>Glasgow North EastECON056. Caring, leisure and other service occupations</t>
  </si>
  <si>
    <t>Glasgow North EastECON057. Sales and customer service occupations</t>
  </si>
  <si>
    <t>Glasgow North EastECON058. Process, plant and machine operatives</t>
  </si>
  <si>
    <t>Glasgow North EastECON059. Elementary occupations</t>
  </si>
  <si>
    <t>Glasgow North EastECON05Total applicable</t>
  </si>
  <si>
    <t>Glasgow North EastECON061. Higher managerial, administrative and professional occupations: Total</t>
  </si>
  <si>
    <t>Glasgow North EastECON062. Lower managerial and professional occupations</t>
  </si>
  <si>
    <t>Glasgow North EastECON063. Intermediate occupations</t>
  </si>
  <si>
    <t>Glasgow North EastECON064. Small employers and own account workers</t>
  </si>
  <si>
    <t>Glasgow North EastECON065. Lower supervisory and technical occupations</t>
  </si>
  <si>
    <t>Glasgow North EastECON066. Semi-routine occupations</t>
  </si>
  <si>
    <t>Glasgow North EastECON067. Routine occupations</t>
  </si>
  <si>
    <t>Glasgow North EastECON068. Never worked and long-term unemployed: Total</t>
  </si>
  <si>
    <t>Glasgow North EastECON06L15. Full-time students</t>
  </si>
  <si>
    <t>Glasgow North EastECON06Total applicable</t>
  </si>
  <si>
    <t>Glasgow North EastENVI01All households</t>
  </si>
  <si>
    <t>Glasgow North EastENVI01Living rent free</t>
  </si>
  <si>
    <t>Glasgow North EastENVI01Owned: Owned outright</t>
  </si>
  <si>
    <t>Glasgow North EastENVI01Rented: Council (Local authority) or housing associated social landlord</t>
  </si>
  <si>
    <t>Glasgow North EastENVI01Rented: Private landlord or letting agency</t>
  </si>
  <si>
    <t>Glasgow North EastENVI02All individuals in households</t>
  </si>
  <si>
    <t>Glasgow North EastENVI02All people</t>
  </si>
  <si>
    <t>Glasgow North EastENVI02Civil partnership couple household with dependent child(ren)</t>
  </si>
  <si>
    <t>Glasgow North EastENVI02Civil partnership couple household with no dependent children</t>
  </si>
  <si>
    <t>Glasgow North EastENVI02Cohabiting couple (opposite sex) household with dependent child(ren)</t>
  </si>
  <si>
    <t>Glasgow North EastENVI02Cohabiting couple (opposite sex) household with no dependent children</t>
  </si>
  <si>
    <t>Glasgow North EastENVI02Cohabiting couple (same sex) household with dependent child(ren)</t>
  </si>
  <si>
    <t>Glasgow North EastENVI02Cohabiting couple (same sex) household with no dependent children</t>
  </si>
  <si>
    <t>Glasgow North EastENVI02Lives in a communal establishment</t>
  </si>
  <si>
    <t>Glasgow North EastENVI02Lives in a household</t>
  </si>
  <si>
    <t>Glasgow North EastENVI02Lone parent household with dependent child(ren)</t>
  </si>
  <si>
    <t>Glasgow North EastENVI02Lone parent household with no dependent children</t>
  </si>
  <si>
    <t>Glasgow North EastENVI02Married couple household with dependent child(ren)</t>
  </si>
  <si>
    <t>Glasgow North EastENVI02Married couple household with no dependent children</t>
  </si>
  <si>
    <t>Glasgow North EastENVI02Multi person household other</t>
  </si>
  <si>
    <t>Glasgow North EastENVI02Multi-person household all students</t>
  </si>
  <si>
    <t>Glasgow North EastENVI02One person household</t>
  </si>
  <si>
    <t>Glasgow North EastENVI04+2 or more</t>
  </si>
  <si>
    <t>Glasgow North EastENVI04-1 or less</t>
  </si>
  <si>
    <t>Glasgow North EastENVI040</t>
  </si>
  <si>
    <t>Glasgow North EastENVI041</t>
  </si>
  <si>
    <t>Glasgow North EastENVI04All households</t>
  </si>
  <si>
    <t>Glasgow North EastHEAL01All people</t>
  </si>
  <si>
    <t>Glasgow North EastHEAL01Bad health</t>
  </si>
  <si>
    <t>Glasgow North EastHEAL01Fair health</t>
  </si>
  <si>
    <t>Glasgow North EastHEAL01Good health</t>
  </si>
  <si>
    <t>Glasgow North EastHEAL01Very bad health</t>
  </si>
  <si>
    <t>Glasgow North EastHEAL01Very good health</t>
  </si>
  <si>
    <t>Glasgow North EastHEAL02All people</t>
  </si>
  <si>
    <t>Glasgow North EastHEAL02Day-to-day activities limited a little</t>
  </si>
  <si>
    <t>Glasgow North EastHEAL02Day-to-day activities limited a lot</t>
  </si>
  <si>
    <t>Glasgow North EastHEAL02Day-to-day activities not limited</t>
  </si>
  <si>
    <t>Glasgow North EastMIND01All people</t>
  </si>
  <si>
    <t>Glasgow North EastMIND01Any other combination of UK identities (UK only)</t>
  </si>
  <si>
    <t>Glasgow North EastMIND01British identity only</t>
  </si>
  <si>
    <t>Glasgow North EastMIND01English identity only</t>
  </si>
  <si>
    <t>Glasgow North EastMIND01Other identity</t>
  </si>
  <si>
    <t>Glasgow North EastMIND01Scottish and British identities only</t>
  </si>
  <si>
    <t>Glasgow North EastMIND01Scottish and any other identities</t>
  </si>
  <si>
    <t>Glasgow North EastMIND01Scottish identity only</t>
  </si>
  <si>
    <t>Glasgow North EastMIND02Language skills: Gaelic</t>
  </si>
  <si>
    <t>Glasgow North EastMIND02Language skills: Other</t>
  </si>
  <si>
    <t>Glasgow North EastMIND02Language skills: Scots</t>
  </si>
  <si>
    <t>Glasgow North EastMIND02No skills in English</t>
  </si>
  <si>
    <t>Glasgow North EastMIND02Total applicable</t>
  </si>
  <si>
    <t>Glasgow North EastMIND02Understands, speaks, reads or writes English</t>
  </si>
  <si>
    <t>Glasgow North EastP1People aged 0 - 15</t>
  </si>
  <si>
    <t>Glasgow North EastP2People aged 16 - 64</t>
  </si>
  <si>
    <t>Glasgow North EastP3People aged 65 - 74</t>
  </si>
  <si>
    <t>Glasgow North EastP4People aged 75 and over</t>
  </si>
  <si>
    <t>Glasgow North EastPOP01All people</t>
  </si>
  <si>
    <t>Glasgow North EastPOP01Area (hectares)</t>
  </si>
  <si>
    <t>Glasgow North EastPOP01Females</t>
  </si>
  <si>
    <t>Glasgow North EastPOP01Lives in a communal establishment</t>
  </si>
  <si>
    <t>Glasgow North EastPOP01Lives in a household</t>
  </si>
  <si>
    <t>Glasgow North EastPOP01Males</t>
  </si>
  <si>
    <t>Glasgow North EastPOP03African, African Scottish or African British</t>
  </si>
  <si>
    <t>Glasgow North EastPOP03All people</t>
  </si>
  <si>
    <t>Glasgow North EastPOP03Asian, Asian Scottish or Asian British</t>
  </si>
  <si>
    <t>Glasgow North EastPOP03Caribbean, Caribbean Scottish or Caribbean British</t>
  </si>
  <si>
    <t>Glasgow North EastPOP03Mixed or multiple ethnic groups</t>
  </si>
  <si>
    <t>Glasgow North EastPOP03Other ethnic groups</t>
  </si>
  <si>
    <t>Glasgow North EastPOP03White</t>
  </si>
  <si>
    <t>Glasgow North EastPOP03White: Other British</t>
  </si>
  <si>
    <t>Glasgow North EastPOP03White: Other White</t>
  </si>
  <si>
    <t>Glasgow North EastPOP03White: Scottish</t>
  </si>
  <si>
    <t>Glasgow North EastTRAN01All households</t>
  </si>
  <si>
    <t>Glasgow North EastTRAN01Number of cars or vans in household: Four or more cars or vans</t>
  </si>
  <si>
    <t>Glasgow North EastTRAN01Number of cars or vans in household: No cars or vans</t>
  </si>
  <si>
    <t>Glasgow North EastTRAN01Number of cars or vans in household: One car or van</t>
  </si>
  <si>
    <t>Glasgow North EastTRAN01Number of cars or vans in household: Three cars or vans</t>
  </si>
  <si>
    <t>Glasgow North EastTRAN01Number of cars or vans in household: Two cars or vans</t>
  </si>
  <si>
    <t>Glasgow North WestECON01All people aged 16 and over</t>
  </si>
  <si>
    <t>Glasgow North WestECON01Economically active: Employee: Full-time</t>
  </si>
  <si>
    <t>Glasgow North WestECON01Economically active: Employee: Part-time</t>
  </si>
  <si>
    <t>Glasgow North WestECON01Economically active: Full-time student</t>
  </si>
  <si>
    <t>Glasgow North WestECON01Economically active: Self-employed</t>
  </si>
  <si>
    <t>Glasgow North WestECON01Economically active: Unemployed</t>
  </si>
  <si>
    <t>Glasgow North WestECON01Economically inactive: Long-term sick or disabled</t>
  </si>
  <si>
    <t>Glasgow North WestECON01Economically inactive: Looking after home or family</t>
  </si>
  <si>
    <t>Glasgow North WestECON01Economically inactive: Other</t>
  </si>
  <si>
    <t>Glasgow North WestECON01Economically inactive: Retired</t>
  </si>
  <si>
    <t>Glasgow North WestECON01Economically inactive: Student</t>
  </si>
  <si>
    <t>ToryglenECON04Construction</t>
  </si>
  <si>
    <t>Yoker and ScotstounECON04Construction</t>
  </si>
  <si>
    <t>Yorkhill and AnderstonECON04Construction</t>
  </si>
  <si>
    <t>Anniesland, Jordanhill and WhiteinchECON04Distribution, hotels and restaurants</t>
  </si>
  <si>
    <t>Arden and CarnwadricECON04Distribution, hotels and restaurants</t>
  </si>
  <si>
    <t>Baillieston and GarrowhillECON04Distribution, hotels and restaurants</t>
  </si>
  <si>
    <t>Balornock and BarmullochECON04Distribution, hotels and restaurants</t>
  </si>
  <si>
    <t>Bellahouston, Craigton and MossparkECON04Distribution, hotels and restaurants</t>
  </si>
  <si>
    <t>Blackhill and HogganfieldECON04Distribution, hotels and restaurants</t>
  </si>
  <si>
    <t>Glasgow North WestECON051. Managers, directors and senior officials</t>
  </si>
  <si>
    <t>Glasgow North WestECON052. Professional occupations</t>
  </si>
  <si>
    <t>Glasgow North WestECON053. Associate professional and technical occupations</t>
  </si>
  <si>
    <t>Glasgow North WestECON054. Administrative and secretarial occupations</t>
  </si>
  <si>
    <t>Glasgow North WestECON055. Skilled trades occupations</t>
  </si>
  <si>
    <t>Glasgow North WestECON056. Caring, leisure and other service occupations</t>
  </si>
  <si>
    <t>Glasgow North WestECON057. Sales and customer service occupations</t>
  </si>
  <si>
    <t>Glasgow North WestECON058. Process, plant and machine operatives</t>
  </si>
  <si>
    <t>Glasgow North WestECON059. Elementary occupations</t>
  </si>
  <si>
    <t>Glasgow North WestECON05Total applicable</t>
  </si>
  <si>
    <t>Glasgow North WestECON061. Higher managerial, administrative and professional occupations: Total</t>
  </si>
  <si>
    <t>Glasgow North WestECON062. Lower managerial and professional occupations</t>
  </si>
  <si>
    <t>Glasgow North WestECON063. Intermediate occupations</t>
  </si>
  <si>
    <t>Glasgow North WestECON064. Small employers and own account workers</t>
  </si>
  <si>
    <t>Glasgow North WestECON065. Lower supervisory and technical occupations</t>
  </si>
  <si>
    <t>Glasgow North WestECON066. Semi-routine occupations</t>
  </si>
  <si>
    <t>Glasgow North WestECON067. Routine occupations</t>
  </si>
  <si>
    <t>Glasgow North WestECON068. Never worked and long-term unemployed: Total</t>
  </si>
  <si>
    <t>Glasgow North WestECON06L15. Full-time students</t>
  </si>
  <si>
    <t>Glasgow North WestECON06Total applicable</t>
  </si>
  <si>
    <t>Glasgow North WestENVI01All households</t>
  </si>
  <si>
    <t>Glasgow North WestENVI01Living rent free</t>
  </si>
  <si>
    <t>Glasgow North WestENVI01Owned: Owned outright</t>
  </si>
  <si>
    <t>Glasgow North WestENVI01Rented: Council (Local authority) or housing associated social landlord</t>
  </si>
  <si>
    <t>Glasgow North WestENVI01Rented: Private landlord or letting agency</t>
  </si>
  <si>
    <t>Glasgow North WestENVI02All individuals in households</t>
  </si>
  <si>
    <t>Glasgow North WestENVI02All people</t>
  </si>
  <si>
    <t>Glasgow North WestENVI02Civil partnership couple household with dependent child(ren)</t>
  </si>
  <si>
    <t>Glasgow North WestENVI02Civil partnership couple household with no dependent children</t>
  </si>
  <si>
    <t>Glasgow North WestENVI02Cohabiting couple (opposite sex) household with dependent child(ren)</t>
  </si>
  <si>
    <t>Glasgow North WestENVI02Cohabiting couple (opposite sex) household with no dependent children</t>
  </si>
  <si>
    <t>Glasgow North WestENVI02Cohabiting couple (same sex) household with dependent child(ren)</t>
  </si>
  <si>
    <t>Glasgow North WestENVI02Cohabiting couple (same sex) household with no dependent children</t>
  </si>
  <si>
    <t>Glasgow North WestENVI02Lives in a communal establishment</t>
  </si>
  <si>
    <t>Glasgow North WestENVI02Lives in a household</t>
  </si>
  <si>
    <t>Glasgow North WestENVI02Lone parent household with dependent child(ren)</t>
  </si>
  <si>
    <t>Glasgow North WestENVI02Lone parent household with no dependent children</t>
  </si>
  <si>
    <t>Glasgow North WestENVI02Married couple household with dependent child(ren)</t>
  </si>
  <si>
    <t>Glasgow North WestENVI02Married couple household with no dependent children</t>
  </si>
  <si>
    <t>Glasgow North WestENVI02Multi person household other</t>
  </si>
  <si>
    <t>Glasgow North WestENVI02Multi-person household all students</t>
  </si>
  <si>
    <t>Glasgow North WestENVI02One person household</t>
  </si>
  <si>
    <t>Glasgow North WestENVI04+2 or more</t>
  </si>
  <si>
    <t>Glasgow North WestENVI04-1 or less</t>
  </si>
  <si>
    <t>Glasgow North WestENVI040</t>
  </si>
  <si>
    <t>Glasgow North WestENVI041</t>
  </si>
  <si>
    <t>Glasgow North WestENVI04All households</t>
  </si>
  <si>
    <t>Glasgow North WestHEAL01All people</t>
  </si>
  <si>
    <t>Glasgow North WestHEAL01Bad health</t>
  </si>
  <si>
    <t>Glasgow North WestHEAL01Fair health</t>
  </si>
  <si>
    <t>Glasgow North WestHEAL01Good health</t>
  </si>
  <si>
    <t>Glasgow North WestHEAL01Very bad health</t>
  </si>
  <si>
    <t>Glasgow North WestHEAL01Very good health</t>
  </si>
  <si>
    <t>Glasgow North WestHEAL02All people</t>
  </si>
  <si>
    <t>Glasgow North WestHEAL02Day-to-day activities limited a little</t>
  </si>
  <si>
    <t>Glasgow North WestHEAL02Day-to-day activities limited a lot</t>
  </si>
  <si>
    <t>Glasgow North WestHEAL02Day-to-day activities not limited</t>
  </si>
  <si>
    <t>Glasgow North WestMIND01All people</t>
  </si>
  <si>
    <t>Glasgow North WestMIND01Any other combination of UK identities (UK only)</t>
  </si>
  <si>
    <t>Glasgow North WestMIND01British identity only</t>
  </si>
  <si>
    <t>Glasgow North WestMIND01English identity only</t>
  </si>
  <si>
    <t>Glasgow North WestMIND01Other identity</t>
  </si>
  <si>
    <t>Glasgow North WestMIND01Scottish and British identities only</t>
  </si>
  <si>
    <t>Glasgow North WestMIND01Scottish and any other identities</t>
  </si>
  <si>
    <t>Glasgow North WestMIND01Scottish identity only</t>
  </si>
  <si>
    <t>Glasgow North WestMIND02Language skills: Gaelic</t>
  </si>
  <si>
    <t>Glasgow North WestMIND02Language skills: Other</t>
  </si>
  <si>
    <t>Glasgow North WestMIND02Language skills: Scots</t>
  </si>
  <si>
    <t>Glasgow North WestMIND02No skills in English</t>
  </si>
  <si>
    <t>Glasgow North WestMIND02Total applicable</t>
  </si>
  <si>
    <t>Glasgow North WestMIND02Understands, speaks, reads or writes English</t>
  </si>
  <si>
    <t>Glasgow North WestP1People aged 0 - 15</t>
  </si>
  <si>
    <t>Glasgow North WestP2People aged 16 - 64</t>
  </si>
  <si>
    <t>Glasgow North WestP3People aged 65 - 74</t>
  </si>
  <si>
    <t>Glasgow North WestP4People aged 75 and over</t>
  </si>
  <si>
    <t>Glasgow North WestPOP01All people</t>
  </si>
  <si>
    <t>Glasgow North WestPOP01Area (hectares)</t>
  </si>
  <si>
    <t>Glasgow North WestPOP01Females</t>
  </si>
  <si>
    <t>Glasgow North WestPOP01Lives in a communal establishment</t>
  </si>
  <si>
    <t>Glasgow North WestPOP01Lives in a household</t>
  </si>
  <si>
    <t>Glasgow North WestPOP01Males</t>
  </si>
  <si>
    <t>Glasgow North WestPOP03African, African Scottish or African British</t>
  </si>
  <si>
    <t>Glasgow North WestPOP03All people</t>
  </si>
  <si>
    <t>Glasgow North WestPOP03Asian, Asian Scottish or Asian British</t>
  </si>
  <si>
    <t>Glasgow North WestPOP03Caribbean, Caribbean Scottish or Caribbean British</t>
  </si>
  <si>
    <t>Glasgow North WestPOP03Mixed or multiple ethnic groups</t>
  </si>
  <si>
    <t>Glasgow North WestPOP03Other ethnic groups</t>
  </si>
  <si>
    <t>Glasgow North WestPOP03White</t>
  </si>
  <si>
    <t>Glasgow North WestPOP03White: Other British</t>
  </si>
  <si>
    <t>Glasgow North WestPOP03White: Other White</t>
  </si>
  <si>
    <t>Glasgow North WestPOP03White: Scottish</t>
  </si>
  <si>
    <t>Glasgow North WestTRAN01All households</t>
  </si>
  <si>
    <t>Glasgow North WestTRAN01Number of cars or vans in household: Four or more cars or vans</t>
  </si>
  <si>
    <t>Glasgow North WestTRAN01Number of cars or vans in household: No cars or vans</t>
  </si>
  <si>
    <t>Glasgow North WestTRAN01Number of cars or vans in household: One car or van</t>
  </si>
  <si>
    <t>Glasgow North WestTRAN01Number of cars or vans in household: Three cars or vans</t>
  </si>
  <si>
    <t>Glasgow North WestTRAN01Number of cars or vans in household: Two cars or vans</t>
  </si>
  <si>
    <t>Glasgow SouthECON01All people aged 16 and over</t>
  </si>
  <si>
    <t>Glasgow SouthECON01Economically active: Employee: Full-time</t>
  </si>
  <si>
    <t>Glasgow SouthECON01Economically active: Employee: Part-time</t>
  </si>
  <si>
    <t>Glasgow SouthECON01Economically active: Full-time student</t>
  </si>
  <si>
    <t>Glasgow SouthECON01Economically active: Self-employed</t>
  </si>
  <si>
    <t>Glasgow SouthECON01Economically active: Unemployed</t>
  </si>
  <si>
    <t>Glasgow SouthECON01Economically inactive: Long-term sick or disabled</t>
  </si>
  <si>
    <t>Glasgow SouthECON01Economically inactive: Looking after home or family</t>
  </si>
  <si>
    <t>Glasgow SouthECON01Economically inactive: Other</t>
  </si>
  <si>
    <t>Glasgow SouthECON01Economically inactive: Retired</t>
  </si>
  <si>
    <t>Glasgow SouthECON01Economically inactive: Student</t>
  </si>
  <si>
    <t>BlairdardieECON04Distribution, hotels and restaurants</t>
  </si>
  <si>
    <t>Broomhill and Partick WestECON04Distribution, hotels and restaurants</t>
  </si>
  <si>
    <t>Calton and BridgetonECON04Distribution, hotels and restaurants</t>
  </si>
  <si>
    <t>CarmunnockECON04Distribution, hotels and restaurants</t>
  </si>
  <si>
    <t>CastlemilkECON04Distribution, hotels and restaurants</t>
  </si>
  <si>
    <t>Cathcart and SimshillECON04Distribution, hotels and restaurants</t>
  </si>
  <si>
    <t>City Centre and Merchant CityECON04Distribution, hotels and restaurants</t>
  </si>
  <si>
    <t>Corkerhill and North PollokECON04Distribution, hotels and restaurants</t>
  </si>
  <si>
    <t>CroftfootECON04Distribution, hotels and restaurants</t>
  </si>
  <si>
    <t>Glasgow SouthECON051. Managers, directors and senior officials</t>
  </si>
  <si>
    <t>Glasgow SouthECON052. Professional occupations</t>
  </si>
  <si>
    <t>Glasgow SouthECON053. Associate professional and technical occupations</t>
  </si>
  <si>
    <t>Glasgow SouthECON054. Administrative and secretarial occupations</t>
  </si>
  <si>
    <t>Glasgow SouthECON055. Skilled trades occupations</t>
  </si>
  <si>
    <t>Glasgow SouthECON056. Caring, leisure and other service occupations</t>
  </si>
  <si>
    <t>Glasgow SouthECON057. Sales and customer service occupations</t>
  </si>
  <si>
    <t>Glasgow SouthECON058. Process, plant and machine operatives</t>
  </si>
  <si>
    <t>Glasgow SouthECON059. Elementary occupations</t>
  </si>
  <si>
    <t>Glasgow SouthECON05Total applicable</t>
  </si>
  <si>
    <t>Glasgow SouthECON061. Higher managerial, administrative and professional occupations: Total</t>
  </si>
  <si>
    <t>Glasgow SouthECON062. Lower managerial and professional occupations</t>
  </si>
  <si>
    <t>Glasgow SouthECON063. Intermediate occupations</t>
  </si>
  <si>
    <t>Glasgow SouthECON064. Small employers and own account workers</t>
  </si>
  <si>
    <t>Glasgow SouthECON065. Lower supervisory and technical occupations</t>
  </si>
  <si>
    <t>Glasgow SouthECON066. Semi-routine occupations</t>
  </si>
  <si>
    <t>Glasgow SouthECON067. Routine occupations</t>
  </si>
  <si>
    <t>Glasgow SouthECON068. Never worked and long-term unemployed: Total</t>
  </si>
  <si>
    <t>Glasgow SouthECON06L15. Full-time students</t>
  </si>
  <si>
    <t>Glasgow SouthECON06Total applicable</t>
  </si>
  <si>
    <t>Glasgow SouthENVI01All households</t>
  </si>
  <si>
    <t>Glasgow SouthENVI01Living rent free</t>
  </si>
  <si>
    <t>Glasgow SouthENVI01Owned: Owned outright</t>
  </si>
  <si>
    <t>Glasgow SouthENVI01Rented: Council (Local authority) or housing associated social landlord</t>
  </si>
  <si>
    <t>Glasgow SouthENVI01Rented: Private landlord or letting agency</t>
  </si>
  <si>
    <t>Glasgow SouthENVI02All individuals in households</t>
  </si>
  <si>
    <t>Glasgow SouthENVI02All people</t>
  </si>
  <si>
    <t>Glasgow SouthENVI02Civil partnership couple household with dependent child(ren)</t>
  </si>
  <si>
    <t>Glasgow SouthENVI02Civil partnership couple household with no dependent children</t>
  </si>
  <si>
    <t>Glasgow SouthENVI02Cohabiting couple (opposite sex) household with dependent child(ren)</t>
  </si>
  <si>
    <t>Glasgow SouthENVI02Cohabiting couple (opposite sex) household with no dependent children</t>
  </si>
  <si>
    <t>Glasgow SouthENVI02Cohabiting couple (same sex) household with dependent child(ren)</t>
  </si>
  <si>
    <t>Glasgow SouthENVI02Cohabiting couple (same sex) household with no dependent children</t>
  </si>
  <si>
    <t>Glasgow SouthENVI02Lives in a communal establishment</t>
  </si>
  <si>
    <t>Glasgow SouthENVI02Lives in a household</t>
  </si>
  <si>
    <t>Glasgow SouthENVI02Lone parent household with dependent child(ren)</t>
  </si>
  <si>
    <t>Glasgow SouthENVI02Lone parent household with no dependent children</t>
  </si>
  <si>
    <t>Glasgow SouthENVI02Married couple household with dependent child(ren)</t>
  </si>
  <si>
    <t>Glasgow SouthENVI02Married couple household with no dependent children</t>
  </si>
  <si>
    <t>Glasgow SouthENVI02Multi person household other</t>
  </si>
  <si>
    <t>Glasgow SouthENVI02Multi-person household all students</t>
  </si>
  <si>
    <t>Glasgow SouthENVI02One person household</t>
  </si>
  <si>
    <t>Glasgow SouthENVI04+2 or more</t>
  </si>
  <si>
    <t>Glasgow SouthENVI04-1 or less</t>
  </si>
  <si>
    <t>Glasgow SouthENVI040</t>
  </si>
  <si>
    <t>Glasgow SouthENVI041</t>
  </si>
  <si>
    <t>Glasgow SouthENVI04All households</t>
  </si>
  <si>
    <t>Glasgow SouthHEAL01All people</t>
  </si>
  <si>
    <t>Glasgow SouthHEAL01Bad health</t>
  </si>
  <si>
    <t>Glasgow SouthHEAL01Fair health</t>
  </si>
  <si>
    <t>Glasgow SouthHEAL01Good health</t>
  </si>
  <si>
    <t>Glasgow SouthHEAL01Very bad health</t>
  </si>
  <si>
    <t>Glasgow SouthHEAL01Very good health</t>
  </si>
  <si>
    <t>Glasgow SouthHEAL02All people</t>
  </si>
  <si>
    <t>Glasgow SouthHEAL02Day-to-day activities limited a little</t>
  </si>
  <si>
    <t>Glasgow SouthHEAL02Day-to-day activities limited a lot</t>
  </si>
  <si>
    <t>Glasgow SouthHEAL02Day-to-day activities not limited</t>
  </si>
  <si>
    <t>Glasgow SouthMIND01All people</t>
  </si>
  <si>
    <t>Glasgow SouthMIND01Any other combination of UK identities (UK only)</t>
  </si>
  <si>
    <t>Glasgow SouthMIND01British identity only</t>
  </si>
  <si>
    <t>Glasgow SouthMIND01English identity only</t>
  </si>
  <si>
    <t>Glasgow SouthMIND01Other identity</t>
  </si>
  <si>
    <t>Glasgow SouthMIND01Scottish and British identities only</t>
  </si>
  <si>
    <t>Glasgow SouthMIND01Scottish and any other identities</t>
  </si>
  <si>
    <t>Glasgow SouthMIND01Scottish identity only</t>
  </si>
  <si>
    <t>Glasgow SouthMIND02Language skills: Gaelic</t>
  </si>
  <si>
    <t>Glasgow SouthMIND02Language skills: Other</t>
  </si>
  <si>
    <t>Glasgow SouthMIND02Language skills: Scots</t>
  </si>
  <si>
    <t>Glasgow SouthMIND02No skills in English</t>
  </si>
  <si>
    <t>Glasgow SouthMIND02Total applicable</t>
  </si>
  <si>
    <t>Glasgow SouthMIND02Understands, speaks, reads or writes English</t>
  </si>
  <si>
    <t>Glasgow SouthP1People aged 0 - 15</t>
  </si>
  <si>
    <t>Glasgow SouthP2People aged 16 - 64</t>
  </si>
  <si>
    <t>Glasgow SouthP3People aged 65 - 74</t>
  </si>
  <si>
    <t>Glasgow SouthP4People aged 75 and over</t>
  </si>
  <si>
    <t>Glasgow SouthPOP01All people</t>
  </si>
  <si>
    <t>Glasgow SouthPOP01Area (hectares)</t>
  </si>
  <si>
    <t>Glasgow SouthPOP01Females</t>
  </si>
  <si>
    <t>Glasgow SouthPOP01Lives in a communal establishment</t>
  </si>
  <si>
    <t>Glasgow SouthPOP01Lives in a household</t>
  </si>
  <si>
    <t>Glasgow SouthPOP01Males</t>
  </si>
  <si>
    <t>Glasgow SouthPOP03African, African Scottish or African British</t>
  </si>
  <si>
    <t>Glasgow SouthPOP03All people</t>
  </si>
  <si>
    <t>Glasgow SouthPOP03Asian, Asian Scottish or Asian British</t>
  </si>
  <si>
    <t>Glasgow SouthPOP03Caribbean, Caribbean Scottish or Caribbean British</t>
  </si>
  <si>
    <t>Glasgow SouthPOP03Mixed or multiple ethnic groups</t>
  </si>
  <si>
    <t>Glasgow SouthPOP03Other ethnic groups</t>
  </si>
  <si>
    <t>Glasgow SouthPOP03White</t>
  </si>
  <si>
    <t>Glasgow SouthPOP03White: Other British</t>
  </si>
  <si>
    <t>Glasgow SouthPOP03White: Other White</t>
  </si>
  <si>
    <t>Glasgow SouthPOP03White: Scottish</t>
  </si>
  <si>
    <t>Glasgow SouthTRAN01All households</t>
  </si>
  <si>
    <t>Glasgow SouthTRAN01Number of cars or vans in household: Four or more cars or vans</t>
  </si>
  <si>
    <t>Glasgow SouthTRAN01Number of cars or vans in household: No cars or vans</t>
  </si>
  <si>
    <t>Glasgow SouthTRAN01Number of cars or vans in household: One car or van</t>
  </si>
  <si>
    <t>Glasgow SouthTRAN01Number of cars or vans in household: Three cars or vans</t>
  </si>
  <si>
    <t>Glasgow SouthTRAN01Number of cars or vans in household: Two cars or vans</t>
  </si>
  <si>
    <t>GlasgowECON01All people aged 16 and over</t>
  </si>
  <si>
    <t>GlasgowECON01Economically active: Employee: Full-time</t>
  </si>
  <si>
    <t>GlasgowECON01Economically active: Employee: Part-time</t>
  </si>
  <si>
    <t>GlasgowECON01Economically active: Full-time student</t>
  </si>
  <si>
    <t>GlasgowECON01Economically active: Self-employed</t>
  </si>
  <si>
    <t>GlasgowECON01Economically active: Unemployed</t>
  </si>
  <si>
    <t>GlasgowECON01Economically inactive: Long-term sick or disabled</t>
  </si>
  <si>
    <t>GlasgowECON01Economically inactive: Looking after home or family</t>
  </si>
  <si>
    <t>GlasgowECON01Economically inactive: Other</t>
  </si>
  <si>
    <t>GlasgowECON01Economically inactive: Retired</t>
  </si>
  <si>
    <t>GlasgowECON01Economically inactive: Student</t>
  </si>
  <si>
    <t>Crookston and South CardonaldECON04Distribution, hotels and restaurants</t>
  </si>
  <si>
    <t>DennistounECON04Distribution, hotels and restaurants</t>
  </si>
  <si>
    <t>DrumchapelECON04Distribution, hotels and restaurants</t>
  </si>
  <si>
    <t>EasterhouseECON04Distribution, hotels and restaurants</t>
  </si>
  <si>
    <t>Glasgow North EastECON04Distribution, hotels and restaurants</t>
  </si>
  <si>
    <t>Glasgow North WestECON04Distribution, hotels and restaurants</t>
  </si>
  <si>
    <t>Glasgow SouthECON04Distribution, hotels and restaurants</t>
  </si>
  <si>
    <t>GlasgowECON04Distribution, hotels and restaurants</t>
  </si>
  <si>
    <t>GovanhillECON04Distribution, hotels and restaurants</t>
  </si>
  <si>
    <t>GlasgowECON051. Managers, directors and senior officials</t>
  </si>
  <si>
    <t>GlasgowECON052. Professional occupations</t>
  </si>
  <si>
    <t>GlasgowECON053. Associate professional and technical occupations</t>
  </si>
  <si>
    <t>GlasgowECON054. Administrative and secretarial occupations</t>
  </si>
  <si>
    <t>GlasgowECON055. Skilled trades occupations</t>
  </si>
  <si>
    <t>GlasgowECON056. Caring, leisure and other service occupations</t>
  </si>
  <si>
    <t>GlasgowECON057. Sales and customer service occupations</t>
  </si>
  <si>
    <t>GlasgowECON058. Process, plant and machine operatives</t>
  </si>
  <si>
    <t>GlasgowECON059. Elementary occupations</t>
  </si>
  <si>
    <t>GlasgowECON05Total applicable</t>
  </si>
  <si>
    <t>GlasgowECON061. Higher managerial, administrative and professional occupations: Total</t>
  </si>
  <si>
    <t>GlasgowECON062. Lower managerial and professional occupations</t>
  </si>
  <si>
    <t>GlasgowECON063. Intermediate occupations</t>
  </si>
  <si>
    <t>GlasgowECON064. Small employers and own account workers</t>
  </si>
  <si>
    <t>GlasgowECON065. Lower supervisory and technical occupations</t>
  </si>
  <si>
    <t>GlasgowECON066. Semi-routine occupations</t>
  </si>
  <si>
    <t>GlasgowECON067. Routine occupations</t>
  </si>
  <si>
    <t>GlasgowECON068. Never worked and long-term unemployed: Total</t>
  </si>
  <si>
    <t>GlasgowECON06L15. Full-time students</t>
  </si>
  <si>
    <t>GlasgowECON06Total applicable</t>
  </si>
  <si>
    <t>GlasgowENVI01All households</t>
  </si>
  <si>
    <t>GlasgowENVI01Living rent free</t>
  </si>
  <si>
    <t>GlasgowENVI01Owned: Owned outright</t>
  </si>
  <si>
    <t>GlasgowENVI01Rented: Council (Local authority) or housing associated social landlord</t>
  </si>
  <si>
    <t>GlasgowENVI01Rented: Private landlord or letting agency</t>
  </si>
  <si>
    <t>GlasgowENVI02All individuals in households</t>
  </si>
  <si>
    <t>GlasgowENVI02All people</t>
  </si>
  <si>
    <t>GlasgowENVI02Civil partnership couple household with dependent child(ren)</t>
  </si>
  <si>
    <t>GlasgowENVI02Civil partnership couple household with no dependent children</t>
  </si>
  <si>
    <t>GlasgowENVI02Cohabiting couple (opposite sex) household with dependent child(ren)</t>
  </si>
  <si>
    <t>GlasgowENVI02Cohabiting couple (opposite sex) household with no dependent children</t>
  </si>
  <si>
    <t>GlasgowENVI02Cohabiting couple (same sex) household with dependent child(ren)</t>
  </si>
  <si>
    <t>GlasgowENVI02Cohabiting couple (same sex) household with no dependent children</t>
  </si>
  <si>
    <t>GlasgowENVI02Lives in a communal establishment</t>
  </si>
  <si>
    <t>GlasgowENVI02Lives in a household</t>
  </si>
  <si>
    <t>GlasgowENVI02Lone parent household with dependent child(ren)</t>
  </si>
  <si>
    <t>GlasgowENVI02Lone parent household with no dependent children</t>
  </si>
  <si>
    <t>GlasgowENVI02Married couple household with dependent child(ren)</t>
  </si>
  <si>
    <t>GlasgowENVI02Married couple household with no dependent children</t>
  </si>
  <si>
    <t>GlasgowENVI02Multi person household other</t>
  </si>
  <si>
    <t>GlasgowENVI02Multi-person household all students</t>
  </si>
  <si>
    <t>GlasgowENVI02One person household</t>
  </si>
  <si>
    <t>GlasgowENVI04+2 or more</t>
  </si>
  <si>
    <t>GlasgowENVI04-1 or less</t>
  </si>
  <si>
    <t>GlasgowENVI040</t>
  </si>
  <si>
    <t>GlasgowENVI041</t>
  </si>
  <si>
    <t>GlasgowENVI04All households</t>
  </si>
  <si>
    <t>GlasgowHEAL01All people</t>
  </si>
  <si>
    <t>GlasgowHEAL01Bad health</t>
  </si>
  <si>
    <t>GlasgowHEAL01Fair health</t>
  </si>
  <si>
    <t>GlasgowHEAL01Good health</t>
  </si>
  <si>
    <t>GlasgowHEAL01Very bad health</t>
  </si>
  <si>
    <t>GlasgowHEAL01Very good health</t>
  </si>
  <si>
    <t>GlasgowHEAL02All people</t>
  </si>
  <si>
    <t>GlasgowHEAL02Day-to-day activities limited a little</t>
  </si>
  <si>
    <t>GlasgowHEAL02Day-to-day activities limited a lot</t>
  </si>
  <si>
    <t>GlasgowHEAL02Day-to-day activities not limited</t>
  </si>
  <si>
    <t>GlasgowMIND01All people</t>
  </si>
  <si>
    <t>GlasgowMIND01Any other combination of UK identities (UK only)</t>
  </si>
  <si>
    <t>GlasgowMIND01British identity only</t>
  </si>
  <si>
    <t>GlasgowMIND01English identity only</t>
  </si>
  <si>
    <t>GlasgowMIND01Other identity</t>
  </si>
  <si>
    <t>GlasgowMIND01Scottish and British identities only</t>
  </si>
  <si>
    <t>GlasgowMIND01Scottish and any other identities</t>
  </si>
  <si>
    <t>GlasgowMIND01Scottish identity only</t>
  </si>
  <si>
    <t>GlasgowMIND02Language skills: Gaelic</t>
  </si>
  <si>
    <t>GlasgowMIND02Language skills: Other</t>
  </si>
  <si>
    <t>GlasgowMIND02Language skills: Scots</t>
  </si>
  <si>
    <t>GlasgowMIND02No skills in English</t>
  </si>
  <si>
    <t>GlasgowMIND02Total applicable</t>
  </si>
  <si>
    <t>GlasgowMIND02Understands, speaks, reads or writes English</t>
  </si>
  <si>
    <t>GlasgowP1People aged 0 - 15</t>
  </si>
  <si>
    <t>GlasgowP2People aged 16 - 64</t>
  </si>
  <si>
    <t>GlasgowP3People aged 65 - 74</t>
  </si>
  <si>
    <t>GlasgowP4People aged 75 and over</t>
  </si>
  <si>
    <t>GlasgowPOP01All people</t>
  </si>
  <si>
    <t>GlasgowPOP01Area (hectares)</t>
  </si>
  <si>
    <t>GlasgowPOP01Females</t>
  </si>
  <si>
    <t>GlasgowPOP01Lives in a communal establishment</t>
  </si>
  <si>
    <t>GlasgowPOP01Lives in a household</t>
  </si>
  <si>
    <t>GlasgowPOP01Males</t>
  </si>
  <si>
    <t>GlasgowPOP03African, African Scottish or African British</t>
  </si>
  <si>
    <t>GlasgowPOP03All people</t>
  </si>
  <si>
    <t>GlasgowPOP03Asian, Asian Scottish or Asian British</t>
  </si>
  <si>
    <t>GlasgowPOP03Caribbean, Caribbean Scottish or Caribbean British</t>
  </si>
  <si>
    <t>GlasgowPOP03Mixed or multiple ethnic groups</t>
  </si>
  <si>
    <t>GlasgowPOP03Other ethnic groups</t>
  </si>
  <si>
    <t>GlasgowPOP03White</t>
  </si>
  <si>
    <t>GlasgowPOP03White: Other British</t>
  </si>
  <si>
    <t>GlasgowPOP03White: Other White</t>
  </si>
  <si>
    <t>GlasgowPOP03White: Scottish</t>
  </si>
  <si>
    <t>GlasgowTRAN01All households</t>
  </si>
  <si>
    <t>GlasgowTRAN01Number of cars or vans in household: Four or more cars or vans</t>
  </si>
  <si>
    <t>GlasgowTRAN01Number of cars or vans in household: No cars or vans</t>
  </si>
  <si>
    <t>GlasgowTRAN01Number of cars or vans in household: One car or van</t>
  </si>
  <si>
    <t>GlasgowTRAN01Number of cars or vans in household: Three cars or vans</t>
  </si>
  <si>
    <t>GlasgowTRAN01Number of cars or vans in household: Two cars or vans</t>
  </si>
  <si>
    <t>GovanhillECON01All people aged 16 and over</t>
  </si>
  <si>
    <t>GovanhillECON01Economically active: Employee: Full-time</t>
  </si>
  <si>
    <t>GovanhillECON01Economically active: Employee: Part-time</t>
  </si>
  <si>
    <t>GovanhillECON01Economically active: Full-time student</t>
  </si>
  <si>
    <t>GovanhillECON01Economically active: Self-employed</t>
  </si>
  <si>
    <t>GovanhillECON01Economically active: Unemployed</t>
  </si>
  <si>
    <t>GovanhillECON01Economically inactive: Long-term sick or disabled</t>
  </si>
  <si>
    <t>GovanhillECON01Economically inactive: Looking after home or family</t>
  </si>
  <si>
    <t>GovanhillECON01Economically inactive: Other</t>
  </si>
  <si>
    <t>GovanhillECON01Economically inactive: Retired</t>
  </si>
  <si>
    <t>GovanhillECON01Economically inactive: Student</t>
  </si>
  <si>
    <t>Greater GorbalsECON04Distribution, hotels and restaurants</t>
  </si>
  <si>
    <t>Greater GovanECON04Distribution, hotels and restaurants</t>
  </si>
  <si>
    <t>Haghill and CarntyneECON04Distribution, hotels and restaurants</t>
  </si>
  <si>
    <t>Hillhead and WoodlandsECON04Distribution, hotels and restaurants</t>
  </si>
  <si>
    <t>Hyndland, Dowanhill and Partick EastECON04Distribution, hotels and restaurants</t>
  </si>
  <si>
    <t>Ibrox and KingstonECON04Distribution, hotels and restaurants</t>
  </si>
  <si>
    <t>Kelvindale and KelvinsideECON04Distribution, hotels and restaurants</t>
  </si>
  <si>
    <t>King's Park and Mount FloridaECON04Distribution, hotels and restaurants</t>
  </si>
  <si>
    <t>KnightswoodECON04Distribution, hotels and restaurants</t>
  </si>
  <si>
    <t>GovanhillECON051. Managers, directors and senior officials</t>
  </si>
  <si>
    <t>GovanhillECON052. Professional occupations</t>
  </si>
  <si>
    <t>GovanhillECON053. Associate professional and technical occupations</t>
  </si>
  <si>
    <t>GovanhillECON054. Administrative and secretarial occupations</t>
  </si>
  <si>
    <t>GovanhillECON055. Skilled trades occupations</t>
  </si>
  <si>
    <t>GovanhillECON056. Caring, leisure and other service occupations</t>
  </si>
  <si>
    <t>GovanhillECON057. Sales and customer service occupations</t>
  </si>
  <si>
    <t>GovanhillECON058. Process, plant and machine operatives</t>
  </si>
  <si>
    <t>GovanhillECON059. Elementary occupations</t>
  </si>
  <si>
    <t>GovanhillECON05Total applicable</t>
  </si>
  <si>
    <t>GovanhillECON061. Higher managerial, administrative and professional occupations: Total</t>
  </si>
  <si>
    <t>GovanhillECON062. Lower managerial and professional occupations</t>
  </si>
  <si>
    <t>GovanhillECON063. Intermediate occupations</t>
  </si>
  <si>
    <t>GovanhillECON064. Small employers and own account workers</t>
  </si>
  <si>
    <t>GovanhillECON065. Lower supervisory and technical occupations</t>
  </si>
  <si>
    <t>GovanhillECON066. Semi-routine occupations</t>
  </si>
  <si>
    <t>GovanhillECON067. Routine occupations</t>
  </si>
  <si>
    <t>GovanhillECON068. Never worked and long-term unemployed: Total</t>
  </si>
  <si>
    <t>GovanhillECON06L15. Full-time students</t>
  </si>
  <si>
    <t>GovanhillECON06Total applicable</t>
  </si>
  <si>
    <t>GovanhillENVI01All households</t>
  </si>
  <si>
    <t>GovanhillENVI01Living rent free</t>
  </si>
  <si>
    <t>GovanhillENVI01Owned: Owned outright</t>
  </si>
  <si>
    <t>GovanhillENVI01Rented: Council (Local authority) or housing associated social landlord</t>
  </si>
  <si>
    <t>GovanhillENVI01Rented: Private landlord or letting agency</t>
  </si>
  <si>
    <t>GovanhillENVI02All individuals in households</t>
  </si>
  <si>
    <t>GovanhillENVI02All people</t>
  </si>
  <si>
    <t>GovanhillENVI02Civil partnership couple household with dependent child(ren)</t>
  </si>
  <si>
    <t>GovanhillENVI02Civil partnership couple household with no dependent children</t>
  </si>
  <si>
    <t>GovanhillENVI02Cohabiting couple (opposite sex) household with dependent child(ren)</t>
  </si>
  <si>
    <t>GovanhillENVI02Cohabiting couple (opposite sex) household with no dependent children</t>
  </si>
  <si>
    <t>GovanhillENVI02Cohabiting couple (same sex) household with dependent child(ren)</t>
  </si>
  <si>
    <t>GovanhillENVI02Cohabiting couple (same sex) household with no dependent children</t>
  </si>
  <si>
    <t>GovanhillENVI02Lives in a communal establishment</t>
  </si>
  <si>
    <t>GovanhillENVI02Lives in a household</t>
  </si>
  <si>
    <t>GovanhillENVI02Lone parent household with dependent child(ren)</t>
  </si>
  <si>
    <t>GovanhillENVI02Lone parent household with no dependent children</t>
  </si>
  <si>
    <t>GovanhillENVI02Married couple household with dependent child(ren)</t>
  </si>
  <si>
    <t>GovanhillENVI02Married couple household with no dependent children</t>
  </si>
  <si>
    <t>GovanhillENVI02Multi person household other</t>
  </si>
  <si>
    <t>GovanhillENVI02Multi-person household all students</t>
  </si>
  <si>
    <t>GovanhillENVI02One person household</t>
  </si>
  <si>
    <t>GovanhillENVI04+2 or more</t>
  </si>
  <si>
    <t>GovanhillENVI04-1 or less</t>
  </si>
  <si>
    <t>GovanhillENVI040</t>
  </si>
  <si>
    <t>GovanhillENVI041</t>
  </si>
  <si>
    <t>GovanhillENVI04All households</t>
  </si>
  <si>
    <t>GovanhillHEAL01All people</t>
  </si>
  <si>
    <t>GovanhillHEAL01Bad health</t>
  </si>
  <si>
    <t>GovanhillHEAL01Fair health</t>
  </si>
  <si>
    <t>GovanhillHEAL01Good health</t>
  </si>
  <si>
    <t>GovanhillHEAL01Very bad health</t>
  </si>
  <si>
    <t>GovanhillHEAL01Very good health</t>
  </si>
  <si>
    <t>GovanhillHEAL02All people</t>
  </si>
  <si>
    <t>GovanhillHEAL02Day-to-day activities limited a little</t>
  </si>
  <si>
    <t>GovanhillHEAL02Day-to-day activities limited a lot</t>
  </si>
  <si>
    <t>GovanhillHEAL02Day-to-day activities not limited</t>
  </si>
  <si>
    <t>GovanhillMIND01All people</t>
  </si>
  <si>
    <t>GovanhillMIND01Any other combination of UK identities (UK only)</t>
  </si>
  <si>
    <t>GovanhillMIND01British identity only</t>
  </si>
  <si>
    <t>GovanhillMIND01English identity only</t>
  </si>
  <si>
    <t>GovanhillMIND01Other identity</t>
  </si>
  <si>
    <t>GovanhillMIND01Scottish and British identities only</t>
  </si>
  <si>
    <t>GovanhillMIND01Scottish and any other identities</t>
  </si>
  <si>
    <t>GovanhillMIND01Scottish identity only</t>
  </si>
  <si>
    <t>GovanhillMIND02Language skills: Gaelic</t>
  </si>
  <si>
    <t>GovanhillMIND02Language skills: Other</t>
  </si>
  <si>
    <t>GovanhillMIND02Language skills: Scots</t>
  </si>
  <si>
    <t>GovanhillMIND02No skills in English</t>
  </si>
  <si>
    <t>GovanhillMIND02Total applicable</t>
  </si>
  <si>
    <t>GovanhillMIND02Understands, speaks, reads or writes English</t>
  </si>
  <si>
    <t>GovanhillP1People aged 0 - 15</t>
  </si>
  <si>
    <t>GovanhillP2People aged 16 - 64</t>
  </si>
  <si>
    <t>GovanhillP3People aged 65 - 74</t>
  </si>
  <si>
    <t>GovanhillP4People aged 75 and over</t>
  </si>
  <si>
    <t>GovanhillPOP01All people</t>
  </si>
  <si>
    <t>GovanhillPOP01Area (hectares)</t>
  </si>
  <si>
    <t>GovanhillPOP01Females</t>
  </si>
  <si>
    <t>GovanhillPOP01Lives in a communal establishment</t>
  </si>
  <si>
    <t>GovanhillPOP01Lives in a household</t>
  </si>
  <si>
    <t>GovanhillPOP01Males</t>
  </si>
  <si>
    <t>GovanhillPOP03African, African Scottish or African British</t>
  </si>
  <si>
    <t>GovanhillPOP03All people</t>
  </si>
  <si>
    <t>GovanhillPOP03Asian, Asian Scottish or Asian British</t>
  </si>
  <si>
    <t>GovanhillPOP03Caribbean, Caribbean Scottish or Caribbean British</t>
  </si>
  <si>
    <t>GovanhillPOP03Mixed or multiple ethnic groups</t>
  </si>
  <si>
    <t>GovanhillPOP03Other ethnic groups</t>
  </si>
  <si>
    <t>GovanhillPOP03White</t>
  </si>
  <si>
    <t>GovanhillPOP03White: Other British</t>
  </si>
  <si>
    <t>GovanhillPOP03White: Other White</t>
  </si>
  <si>
    <t>GovanhillPOP03White: Scottish</t>
  </si>
  <si>
    <t>GovanhillTRAN01All households</t>
  </si>
  <si>
    <t>GovanhillTRAN01Number of cars or vans in household: Four or more cars or vans</t>
  </si>
  <si>
    <t>GovanhillTRAN01Number of cars or vans in household: No cars or vans</t>
  </si>
  <si>
    <t>GovanhillTRAN01Number of cars or vans in household: One car or van</t>
  </si>
  <si>
    <t>GovanhillTRAN01Number of cars or vans in household: Three cars or vans</t>
  </si>
  <si>
    <t>GovanhillTRAN01Number of cars or vans in household: Two cars or vans</t>
  </si>
  <si>
    <t>Greater GorbalsECON01All people aged 16 and over</t>
  </si>
  <si>
    <t>Greater GorbalsECON01Economically active: Employee: Full-time</t>
  </si>
  <si>
    <t>Greater GorbalsECON01Economically active: Employee: Part-time</t>
  </si>
  <si>
    <t>Greater GorbalsECON01Economically active: Full-time student</t>
  </si>
  <si>
    <t>Greater GorbalsECON01Economically active: Self-employed</t>
  </si>
  <si>
    <t>Greater GorbalsECON01Economically active: Unemployed</t>
  </si>
  <si>
    <t>Greater GorbalsECON01Economically inactive: Long-term sick or disabled</t>
  </si>
  <si>
    <t>Greater GorbalsECON01Economically inactive: Looking after home or family</t>
  </si>
  <si>
    <t>Greater GorbalsECON01Economically inactive: Other</t>
  </si>
  <si>
    <t>Greater GorbalsECON01Economically inactive: Retired</t>
  </si>
  <si>
    <t>Greater GorbalsECON01Economically inactive: Student</t>
  </si>
  <si>
    <t>Lambhill and MiltonECON04Distribution, hotels and restaurants</t>
  </si>
  <si>
    <t>Langside and BattlefieldECON04Distribution, hotels and restaurants</t>
  </si>
  <si>
    <t>Maryhill Road CorridorECON04Distribution, hotels and restaurants</t>
  </si>
  <si>
    <t>Mount Vernon and East ShettlestonECON04Distribution, hotels and restaurants</t>
  </si>
  <si>
    <t>Newlands and CathcartECON04Distribution, hotels and restaurants</t>
  </si>
  <si>
    <t>North Cardonald and PenileeECON04Distribution, hotels and restaurants</t>
  </si>
  <si>
    <t>North Maryhill and SummerstonECON04Distribution, hotels and restaurants</t>
  </si>
  <si>
    <t>Parkhead and DalmarnockECON04Distribution, hotels and restaurants</t>
  </si>
  <si>
    <t>PollokECON04Distribution, hotels and restaurants</t>
  </si>
  <si>
    <t>Greater GorbalsECON051. Managers, directors and senior officials</t>
  </si>
  <si>
    <t>Greater GorbalsECON052. Professional occupations</t>
  </si>
  <si>
    <t>Greater GorbalsECON053. Associate professional and technical occupations</t>
  </si>
  <si>
    <t>Greater GorbalsECON054. Administrative and secretarial occupations</t>
  </si>
  <si>
    <t>Greater GorbalsECON055. Skilled trades occupations</t>
  </si>
  <si>
    <t>Greater GorbalsECON056. Caring, leisure and other service occupations</t>
  </si>
  <si>
    <t>Greater GorbalsECON057. Sales and customer service occupations</t>
  </si>
  <si>
    <t>Greater GorbalsECON058. Process, plant and machine operatives</t>
  </si>
  <si>
    <t>Greater GorbalsECON059. Elementary occupations</t>
  </si>
  <si>
    <t>Greater GorbalsECON05Total applicable</t>
  </si>
  <si>
    <t>Greater GorbalsECON061. Higher managerial, administrative and professional occupations: Total</t>
  </si>
  <si>
    <t>Greater GorbalsECON062. Lower managerial and professional occupations</t>
  </si>
  <si>
    <t>Greater GorbalsECON063. Intermediate occupations</t>
  </si>
  <si>
    <t>Greater GorbalsECON064. Small employers and own account workers</t>
  </si>
  <si>
    <t>Greater GorbalsECON065. Lower supervisory and technical occupations</t>
  </si>
  <si>
    <t>Greater GorbalsECON066. Semi-routine occupations</t>
  </si>
  <si>
    <t>Greater GorbalsECON067. Routine occupations</t>
  </si>
  <si>
    <t>Greater GorbalsECON068. Never worked and long-term unemployed: Total</t>
  </si>
  <si>
    <t>Greater GorbalsECON06L15. Full-time students</t>
  </si>
  <si>
    <t>Greater GorbalsECON06Total applicable</t>
  </si>
  <si>
    <t>Greater GorbalsENVI01All households</t>
  </si>
  <si>
    <t>Greater GorbalsENVI01Living rent free</t>
  </si>
  <si>
    <t>Greater GorbalsENVI01Owned: Owned outright</t>
  </si>
  <si>
    <t>Greater GorbalsENVI01Rented: Council (Local authority) or housing associated social landlord</t>
  </si>
  <si>
    <t>Greater GorbalsENVI01Rented: Private landlord or letting agency</t>
  </si>
  <si>
    <t>Greater GorbalsENVI02All individuals in households</t>
  </si>
  <si>
    <t>Greater GorbalsENVI02All people</t>
  </si>
  <si>
    <t>Greater GorbalsENVI02Civil partnership couple household with dependent child(ren)</t>
  </si>
  <si>
    <t>Greater GorbalsENVI02Civil partnership couple household with no dependent children</t>
  </si>
  <si>
    <t>Greater GorbalsENVI02Cohabiting couple (opposite sex) household with dependent child(ren)</t>
  </si>
  <si>
    <t>Greater GorbalsENVI02Cohabiting couple (opposite sex) household with no dependent children</t>
  </si>
  <si>
    <t>Greater GorbalsENVI02Cohabiting couple (same sex) household with dependent child(ren)</t>
  </si>
  <si>
    <t>Greater GorbalsENVI02Cohabiting couple (same sex) household with no dependent children</t>
  </si>
  <si>
    <t>Greater GorbalsENVI02Lives in a communal establishment</t>
  </si>
  <si>
    <t>Greater GorbalsENVI02Lives in a household</t>
  </si>
  <si>
    <t>Greater GorbalsENVI02Lone parent household with dependent child(ren)</t>
  </si>
  <si>
    <t>Greater GorbalsENVI02Lone parent household with no dependent children</t>
  </si>
  <si>
    <t>Greater GorbalsENVI02Married couple household with dependent child(ren)</t>
  </si>
  <si>
    <t>Greater GorbalsENVI02Married couple household with no dependent children</t>
  </si>
  <si>
    <t>Greater GorbalsENVI02Multi person household other</t>
  </si>
  <si>
    <t>Greater GorbalsENVI02Multi-person household all students</t>
  </si>
  <si>
    <t>Greater GorbalsENVI02One person household</t>
  </si>
  <si>
    <t>Greater GorbalsENVI04+2 or more</t>
  </si>
  <si>
    <t>Greater GorbalsENVI04-1 or less</t>
  </si>
  <si>
    <t>Greater GorbalsENVI040</t>
  </si>
  <si>
    <t>Greater GorbalsENVI041</t>
  </si>
  <si>
    <t>Greater GorbalsENVI04All households</t>
  </si>
  <si>
    <t>Greater GorbalsHEAL01All people</t>
  </si>
  <si>
    <t>Greater GorbalsHEAL01Bad health</t>
  </si>
  <si>
    <t>Greater GorbalsHEAL01Fair health</t>
  </si>
  <si>
    <t>Greater GorbalsHEAL01Good health</t>
  </si>
  <si>
    <t>Greater GorbalsHEAL01Very bad health</t>
  </si>
  <si>
    <t>Greater GorbalsHEAL01Very good health</t>
  </si>
  <si>
    <t>Greater GorbalsHEAL02All people</t>
  </si>
  <si>
    <t>Greater GorbalsHEAL02Day-to-day activities limited a little</t>
  </si>
  <si>
    <t>Greater GorbalsHEAL02Day-to-day activities limited a lot</t>
  </si>
  <si>
    <t>Greater GorbalsHEAL02Day-to-day activities not limited</t>
  </si>
  <si>
    <t>Greater GorbalsMIND01All people</t>
  </si>
  <si>
    <t>Greater GorbalsMIND01Any other combination of UK identities (UK only)</t>
  </si>
  <si>
    <t>Greater GorbalsMIND01British identity only</t>
  </si>
  <si>
    <t>Greater GorbalsMIND01English identity only</t>
  </si>
  <si>
    <t>Greater GorbalsMIND01Other identity</t>
  </si>
  <si>
    <t>Greater GorbalsMIND01Scottish and British identities only</t>
  </si>
  <si>
    <t>Greater GorbalsMIND01Scottish and any other identities</t>
  </si>
  <si>
    <t>Greater GorbalsMIND01Scottish identity only</t>
  </si>
  <si>
    <t>Greater GorbalsMIND02Language skills: Gaelic</t>
  </si>
  <si>
    <t>Greater GorbalsMIND02Language skills: Other</t>
  </si>
  <si>
    <t>Greater GorbalsMIND02Language skills: Scots</t>
  </si>
  <si>
    <t>Greater GorbalsMIND02No skills in English</t>
  </si>
  <si>
    <t>Greater GorbalsMIND02Total applicable</t>
  </si>
  <si>
    <t>Greater GorbalsMIND02Understands, speaks, reads or writes English</t>
  </si>
  <si>
    <t>Greater GorbalsP1People aged 0 - 15</t>
  </si>
  <si>
    <t>Greater GorbalsP2People aged 16 - 64</t>
  </si>
  <si>
    <t>Greater GorbalsP3People aged 65 - 74</t>
  </si>
  <si>
    <t>Greater GorbalsP4People aged 75 and over</t>
  </si>
  <si>
    <t>Greater GorbalsPOP01All people</t>
  </si>
  <si>
    <t>Greater GorbalsPOP01Area (hectares)</t>
  </si>
  <si>
    <t>Greater GorbalsPOP01Females</t>
  </si>
  <si>
    <t>Greater GorbalsPOP01Lives in a communal establishment</t>
  </si>
  <si>
    <t>Greater GorbalsPOP01Lives in a household</t>
  </si>
  <si>
    <t>Greater GorbalsPOP01Males</t>
  </si>
  <si>
    <t>Greater GorbalsPOP03African, African Scottish or African British</t>
  </si>
  <si>
    <t>Greater GorbalsPOP03All people</t>
  </si>
  <si>
    <t>Greater GorbalsPOP03Asian, Asian Scottish or Asian British</t>
  </si>
  <si>
    <t>Greater GorbalsPOP03Caribbean, Caribbean Scottish or Caribbean British</t>
  </si>
  <si>
    <t>Greater GorbalsPOP03Mixed or multiple ethnic groups</t>
  </si>
  <si>
    <t>Greater GorbalsPOP03Other ethnic groups</t>
  </si>
  <si>
    <t>Greater GorbalsPOP03White</t>
  </si>
  <si>
    <t>Greater GorbalsPOP03White: Other British</t>
  </si>
  <si>
    <t>Greater GorbalsPOP03White: Other White</t>
  </si>
  <si>
    <t>Greater GorbalsPOP03White: Scottish</t>
  </si>
  <si>
    <t>Greater GorbalsTRAN01All households</t>
  </si>
  <si>
    <t>Greater GorbalsTRAN01Number of cars or vans in household: Four or more cars or vans</t>
  </si>
  <si>
    <t>Greater GorbalsTRAN01Number of cars or vans in household: No cars or vans</t>
  </si>
  <si>
    <t>Greater GorbalsTRAN01Number of cars or vans in household: One car or van</t>
  </si>
  <si>
    <t>Greater GorbalsTRAN01Number of cars or vans in household: Three cars or vans</t>
  </si>
  <si>
    <t>Greater GorbalsTRAN01Number of cars or vans in household: Two cars or vans</t>
  </si>
  <si>
    <t>Greater GovanECON01All people aged 16 and over</t>
  </si>
  <si>
    <t>Greater GovanECON01Economically active: Employee: Full-time</t>
  </si>
  <si>
    <t>Greater GovanECON01Economically active: Employee: Part-time</t>
  </si>
  <si>
    <t>Greater GovanECON01Economically active: Full-time student</t>
  </si>
  <si>
    <t>Greater GovanECON01Economically active: Self-employed</t>
  </si>
  <si>
    <t>Greater GovanECON01Economically active: Unemployed</t>
  </si>
  <si>
    <t>Greater GovanECON01Economically inactive: Long-term sick or disabled</t>
  </si>
  <si>
    <t>Greater GovanECON01Economically inactive: Looking after home or family</t>
  </si>
  <si>
    <t>Greater GovanECON01Economically inactive: Other</t>
  </si>
  <si>
    <t>Greater GovanECON01Economically inactive: Retired</t>
  </si>
  <si>
    <t>Greater GovanECON01Economically inactive: Student</t>
  </si>
  <si>
    <t>Pollokshaws and MansewoodECON04Distribution, hotels and restaurants</t>
  </si>
  <si>
    <t>Pollokshields EastECON04Distribution, hotels and restaurants</t>
  </si>
  <si>
    <t>Pollokshields WestECON04Distribution, hotels and restaurants</t>
  </si>
  <si>
    <t>Priesthill and HousehillwoodECON04Distribution, hotels and restaurants</t>
  </si>
  <si>
    <t>Riddrie and CranhillECON04Distribution, hotels and restaurants</t>
  </si>
  <si>
    <t>Robroyston and MillerstonECON04Distribution, hotels and restaurants</t>
  </si>
  <si>
    <t>Ruchazie and GarthamlockECON04Distribution, hotels and restaurants</t>
  </si>
  <si>
    <t>Ruchill and PossilparkECON04Distribution, hotels and restaurants</t>
  </si>
  <si>
    <t>ScotlandECON04Distribution, hotels and restaurants</t>
  </si>
  <si>
    <t>Greater GovanECON051. Managers, directors and senior officials</t>
  </si>
  <si>
    <t>Greater GovanECON052. Professional occupations</t>
  </si>
  <si>
    <t>Greater GovanECON053. Associate professional and technical occupations</t>
  </si>
  <si>
    <t>Greater GovanECON054. Administrative and secretarial occupations</t>
  </si>
  <si>
    <t>Greater GovanECON055. Skilled trades occupations</t>
  </si>
  <si>
    <t>Greater GovanECON056. Caring, leisure and other service occupations</t>
  </si>
  <si>
    <t>Greater GovanECON057. Sales and customer service occupations</t>
  </si>
  <si>
    <t>Greater GovanECON058. Process, plant and machine operatives</t>
  </si>
  <si>
    <t>Greater GovanECON059. Elementary occupations</t>
  </si>
  <si>
    <t>Greater GovanECON05Total applicable</t>
  </si>
  <si>
    <t>Greater GovanECON061. Higher managerial, administrative and professional occupations: Total</t>
  </si>
  <si>
    <t>Greater GovanECON062. Lower managerial and professional occupations</t>
  </si>
  <si>
    <t>Greater GovanECON063. Intermediate occupations</t>
  </si>
  <si>
    <t>Greater GovanECON064. Small employers and own account workers</t>
  </si>
  <si>
    <t>Greater GovanECON065. Lower supervisory and technical occupations</t>
  </si>
  <si>
    <t>Greater GovanECON066. Semi-routine occupations</t>
  </si>
  <si>
    <t>Greater GovanECON067. Routine occupations</t>
  </si>
  <si>
    <t>Greater GovanECON068. Never worked and long-term unemployed: Total</t>
  </si>
  <si>
    <t>Greater GovanECON06L15. Full-time students</t>
  </si>
  <si>
    <t>Greater GovanECON06Total applicable</t>
  </si>
  <si>
    <t>Greater GovanENVI01All households</t>
  </si>
  <si>
    <t>Greater GovanENVI01Living rent free</t>
  </si>
  <si>
    <t>Greater GovanENVI01Owned: Owned outright</t>
  </si>
  <si>
    <t>Greater GovanENVI01Rented: Council (Local authority) or housing associated social landlord</t>
  </si>
  <si>
    <t>Greater GovanENVI01Rented: Private landlord or letting agency</t>
  </si>
  <si>
    <t>Greater GovanENVI02All individuals in households</t>
  </si>
  <si>
    <t>Greater GovanENVI02All people</t>
  </si>
  <si>
    <t>Greater GovanENVI02Civil partnership couple household with dependent child(ren)</t>
  </si>
  <si>
    <t>Greater GovanENVI02Civil partnership couple household with no dependent children</t>
  </si>
  <si>
    <t>Greater GovanENVI02Cohabiting couple (opposite sex) household with dependent child(ren)</t>
  </si>
  <si>
    <t>Greater GovanENVI02Cohabiting couple (opposite sex) household with no dependent children</t>
  </si>
  <si>
    <t>Greater GovanENVI02Cohabiting couple (same sex) household with dependent child(ren)</t>
  </si>
  <si>
    <t>Greater GovanENVI02Cohabiting couple (same sex) household with no dependent children</t>
  </si>
  <si>
    <t>Greater GovanENVI02Lives in a communal establishment</t>
  </si>
  <si>
    <t>Greater GovanENVI02Lives in a household</t>
  </si>
  <si>
    <t>Greater GovanENVI02Lone parent household with dependent child(ren)</t>
  </si>
  <si>
    <t>Greater GovanENVI02Lone parent household with no dependent children</t>
  </si>
  <si>
    <t>Greater GovanENVI02Married couple household with dependent child(ren)</t>
  </si>
  <si>
    <t>Greater GovanENVI02Married couple household with no dependent children</t>
  </si>
  <si>
    <t>Greater GovanENVI02Multi person household other</t>
  </si>
  <si>
    <t>Greater GovanENVI02Multi-person household all students</t>
  </si>
  <si>
    <t>Greater GovanENVI02One person household</t>
  </si>
  <si>
    <t>Greater GovanENVI04+2 or more</t>
  </si>
  <si>
    <t>Greater GovanENVI04-1 or less</t>
  </si>
  <si>
    <t>Greater GovanENVI040</t>
  </si>
  <si>
    <t>Greater GovanENVI041</t>
  </si>
  <si>
    <t>Greater GovanENVI04All households</t>
  </si>
  <si>
    <t>Greater GovanHEAL01All people</t>
  </si>
  <si>
    <t>Greater GovanHEAL01Bad health</t>
  </si>
  <si>
    <t>Greater GovanHEAL01Fair health</t>
  </si>
  <si>
    <t>Greater GovanHEAL01Good health</t>
  </si>
  <si>
    <t>Greater GovanHEAL01Very bad health</t>
  </si>
  <si>
    <t>Greater GovanHEAL01Very good health</t>
  </si>
  <si>
    <t>Greater GovanHEAL02All people</t>
  </si>
  <si>
    <t>Greater GovanHEAL02Day-to-day activities limited a little</t>
  </si>
  <si>
    <t>Greater GovanHEAL02Day-to-day activities limited a lot</t>
  </si>
  <si>
    <t>Greater GovanHEAL02Day-to-day activities not limited</t>
  </si>
  <si>
    <t>Greater GovanMIND01All people</t>
  </si>
  <si>
    <t>Greater GovanMIND01Any other combination of UK identities (UK only)</t>
  </si>
  <si>
    <t>Greater GovanMIND01British identity only</t>
  </si>
  <si>
    <t>Greater GovanMIND01English identity only</t>
  </si>
  <si>
    <t>Greater GovanMIND01Other identity</t>
  </si>
  <si>
    <t>Greater GovanMIND01Scottish and British identities only</t>
  </si>
  <si>
    <t>Greater GovanMIND01Scottish and any other identities</t>
  </si>
  <si>
    <t>Greater GovanMIND01Scottish identity only</t>
  </si>
  <si>
    <t>Greater GovanMIND02Language skills: Gaelic</t>
  </si>
  <si>
    <t>Greater GovanMIND02Language skills: Other</t>
  </si>
  <si>
    <t>Greater GovanMIND02Language skills: Scots</t>
  </si>
  <si>
    <t>Greater GovanMIND02No skills in English</t>
  </si>
  <si>
    <t>Greater GovanMIND02Total applicable</t>
  </si>
  <si>
    <t>Greater GovanMIND02Understands, speaks, reads or writes English</t>
  </si>
  <si>
    <t>Greater GovanP1People aged 0 - 15</t>
  </si>
  <si>
    <t>Greater GovanP2People aged 16 - 64</t>
  </si>
  <si>
    <t>Greater GovanP3People aged 65 - 74</t>
  </si>
  <si>
    <t>Greater GovanP4People aged 75 and over</t>
  </si>
  <si>
    <t>Greater GovanPOP01All people</t>
  </si>
  <si>
    <t>Greater GovanPOP01Area (hectares)</t>
  </si>
  <si>
    <t>Greater GovanPOP01Females</t>
  </si>
  <si>
    <t>Greater GovanPOP01Lives in a communal establishment</t>
  </si>
  <si>
    <t>Greater GovanPOP01Lives in a household</t>
  </si>
  <si>
    <t>Greater GovanPOP01Males</t>
  </si>
  <si>
    <t>Greater GovanPOP03African, African Scottish or African British</t>
  </si>
  <si>
    <t>Greater GovanPOP03All people</t>
  </si>
  <si>
    <t>Greater GovanPOP03Asian, Asian Scottish or Asian British</t>
  </si>
  <si>
    <t>Greater GovanPOP03Caribbean, Caribbean Scottish or Caribbean British</t>
  </si>
  <si>
    <t>Greater GovanPOP03Mixed or multiple ethnic groups</t>
  </si>
  <si>
    <t>Greater GovanPOP03Other ethnic groups</t>
  </si>
  <si>
    <t>Greater GovanPOP03White</t>
  </si>
  <si>
    <t>Greater GovanPOP03White: Other British</t>
  </si>
  <si>
    <t>Greater GovanPOP03White: Other White</t>
  </si>
  <si>
    <t>Greater GovanPOP03White: Scottish</t>
  </si>
  <si>
    <t>Greater GovanTRAN01All households</t>
  </si>
  <si>
    <t>Greater GovanTRAN01Number of cars or vans in household: Four or more cars or vans</t>
  </si>
  <si>
    <t>Greater GovanTRAN01Number of cars or vans in household: No cars or vans</t>
  </si>
  <si>
    <t>Greater GovanTRAN01Number of cars or vans in household: One car or van</t>
  </si>
  <si>
    <t>Greater GovanTRAN01Number of cars or vans in household: Three cars or vans</t>
  </si>
  <si>
    <t>Greater GovanTRAN01Number of cars or vans in household: Two cars or vans</t>
  </si>
  <si>
    <t>Haghill and CarntyneECON01All people aged 16 and over</t>
  </si>
  <si>
    <t>Haghill and CarntyneECON01Economically active: Employee: Full-time</t>
  </si>
  <si>
    <t>Haghill and CarntyneECON01Economically active: Employee: Part-time</t>
  </si>
  <si>
    <t>Haghill and CarntyneECON01Economically active: Full-time student</t>
  </si>
  <si>
    <t>Haghill and CarntyneECON01Economically active: Self-employed</t>
  </si>
  <si>
    <t>Haghill and CarntyneECON01Economically active: Unemployed</t>
  </si>
  <si>
    <t>Haghill and CarntyneECON01Economically inactive: Long-term sick or disabled</t>
  </si>
  <si>
    <t>Haghill and CarntyneECON01Economically inactive: Looking after home or family</t>
  </si>
  <si>
    <t>Haghill and CarntyneECON01Economically inactive: Other</t>
  </si>
  <si>
    <t>Haghill and CarntyneECON01Economically inactive: Retired</t>
  </si>
  <si>
    <t>Haghill and CarntyneECON01Economically inactive: Student</t>
  </si>
  <si>
    <t>Shawlands and StrathbungoECON04Distribution, hotels and restaurants</t>
  </si>
  <si>
    <t>Sighthill, Roystonhill and GermistonECON04Distribution, hotels and restaurants</t>
  </si>
  <si>
    <t>South Nitshill and DarnleyECON04Distribution, hotels and restaurants</t>
  </si>
  <si>
    <t>Springboig and BarlanarkECON04Distribution, hotels and restaurants</t>
  </si>
  <si>
    <t>SpringburnECON04Distribution, hotels and restaurants</t>
  </si>
  <si>
    <t>Temple and AnnieslandECON04Distribution, hotels and restaurants</t>
  </si>
  <si>
    <t>Tollcross and West ShettlestonECON04Distribution, hotels and restaurants</t>
  </si>
  <si>
    <t>ToryglenECON04Distribution, hotels and restaurants</t>
  </si>
  <si>
    <t>Yoker and ScotstounECON04Distribution, hotels and restaurants</t>
  </si>
  <si>
    <t>Haghill and CarntyneECON051. Managers, directors and senior officials</t>
  </si>
  <si>
    <t>Haghill and CarntyneECON052. Professional occupations</t>
  </si>
  <si>
    <t>Haghill and CarntyneECON053. Associate professional and technical occupations</t>
  </si>
  <si>
    <t>Haghill and CarntyneECON054. Administrative and secretarial occupations</t>
  </si>
  <si>
    <t>Haghill and CarntyneECON055. Skilled trades occupations</t>
  </si>
  <si>
    <t>Haghill and CarntyneECON056. Caring, leisure and other service occupations</t>
  </si>
  <si>
    <t>Haghill and CarntyneECON057. Sales and customer service occupations</t>
  </si>
  <si>
    <t>Haghill and CarntyneECON058. Process, plant and machine operatives</t>
  </si>
  <si>
    <t>Haghill and CarntyneECON059. Elementary occupations</t>
  </si>
  <si>
    <t>Haghill and CarntyneECON05Total applicable</t>
  </si>
  <si>
    <t>Haghill and CarntyneECON061. Higher managerial, administrative and professional occupations: Total</t>
  </si>
  <si>
    <t>Haghill and CarntyneECON062. Lower managerial and professional occupations</t>
  </si>
  <si>
    <t>Haghill and CarntyneECON063. Intermediate occupations</t>
  </si>
  <si>
    <t>Haghill and CarntyneECON064. Small employers and own account workers</t>
  </si>
  <si>
    <t>Haghill and CarntyneECON065. Lower supervisory and technical occupations</t>
  </si>
  <si>
    <t>Haghill and CarntyneECON066. Semi-routine occupations</t>
  </si>
  <si>
    <t>Haghill and CarntyneECON067. Routine occupations</t>
  </si>
  <si>
    <t>Haghill and CarntyneECON068. Never worked and long-term unemployed: Total</t>
  </si>
  <si>
    <t>Haghill and CarntyneECON06L15. Full-time students</t>
  </si>
  <si>
    <t>Haghill and CarntyneECON06Total applicable</t>
  </si>
  <si>
    <t>Haghill and CarntyneENVI01All households</t>
  </si>
  <si>
    <t>Haghill and CarntyneENVI01Living rent free</t>
  </si>
  <si>
    <t>Haghill and CarntyneENVI01Owned: Owned outright</t>
  </si>
  <si>
    <t>Haghill and CarntyneENVI01Rented: Council (Local authority) or housing associated social landlord</t>
  </si>
  <si>
    <t>Haghill and CarntyneENVI01Rented: Private landlord or letting agency</t>
  </si>
  <si>
    <t>Haghill and CarntyneENVI02All individuals in households</t>
  </si>
  <si>
    <t>Haghill and CarntyneENVI02All people</t>
  </si>
  <si>
    <t>Haghill and CarntyneENVI02Civil partnership couple household with dependent child(ren)</t>
  </si>
  <si>
    <t>Haghill and CarntyneENVI02Civil partnership couple household with no dependent children</t>
  </si>
  <si>
    <t>Haghill and CarntyneENVI02Cohabiting couple (opposite sex) household with dependent child(ren)</t>
  </si>
  <si>
    <t>Haghill and CarntyneENVI02Cohabiting couple (opposite sex) household with no dependent children</t>
  </si>
  <si>
    <t>Haghill and CarntyneENVI02Cohabiting couple (same sex) household with dependent child(ren)</t>
  </si>
  <si>
    <t>Haghill and CarntyneENVI02Cohabiting couple (same sex) household with no dependent children</t>
  </si>
  <si>
    <t>Haghill and CarntyneENVI02Lives in a communal establishment</t>
  </si>
  <si>
    <t>Haghill and CarntyneENVI02Lives in a household</t>
  </si>
  <si>
    <t>Haghill and CarntyneENVI02Lone parent household with dependent child(ren)</t>
  </si>
  <si>
    <t>Haghill and CarntyneENVI02Lone parent household with no dependent children</t>
  </si>
  <si>
    <t>Haghill and CarntyneENVI02Married couple household with dependent child(ren)</t>
  </si>
  <si>
    <t>Haghill and CarntyneENVI02Married couple household with no dependent children</t>
  </si>
  <si>
    <t>Haghill and CarntyneENVI02Multi person household other</t>
  </si>
  <si>
    <t>Haghill and CarntyneENVI02Multi-person household all students</t>
  </si>
  <si>
    <t>Haghill and CarntyneENVI02One person household</t>
  </si>
  <si>
    <t>Haghill and CarntyneENVI04+2 or more</t>
  </si>
  <si>
    <t>Haghill and CarntyneENVI04-1 or less</t>
  </si>
  <si>
    <t>Haghill and CarntyneENVI040</t>
  </si>
  <si>
    <t>Haghill and CarntyneENVI041</t>
  </si>
  <si>
    <t>Haghill and CarntyneENVI04All households</t>
  </si>
  <si>
    <t>Haghill and CarntyneHEAL01All people</t>
  </si>
  <si>
    <t>Haghill and CarntyneHEAL01Bad health</t>
  </si>
  <si>
    <t>Haghill and CarntyneHEAL01Fair health</t>
  </si>
  <si>
    <t>Haghill and CarntyneHEAL01Good health</t>
  </si>
  <si>
    <t>Haghill and CarntyneHEAL01Very bad health</t>
  </si>
  <si>
    <t>Haghill and CarntyneHEAL01Very good health</t>
  </si>
  <si>
    <t>Haghill and CarntyneHEAL02All people</t>
  </si>
  <si>
    <t>Haghill and CarntyneHEAL02Day-to-day activities limited a little</t>
  </si>
  <si>
    <t>Haghill and CarntyneHEAL02Day-to-day activities limited a lot</t>
  </si>
  <si>
    <t>Haghill and CarntyneHEAL02Day-to-day activities not limited</t>
  </si>
  <si>
    <t>Haghill and CarntyneMIND01All people</t>
  </si>
  <si>
    <t>Haghill and CarntyneMIND01Any other combination of UK identities (UK only)</t>
  </si>
  <si>
    <t>Haghill and CarntyneMIND01British identity only</t>
  </si>
  <si>
    <t>Haghill and CarntyneMIND01English identity only</t>
  </si>
  <si>
    <t>Haghill and CarntyneMIND01Other identity</t>
  </si>
  <si>
    <t>Haghill and CarntyneMIND01Scottish and British identities only</t>
  </si>
  <si>
    <t>Haghill and CarntyneMIND01Scottish and any other identities</t>
  </si>
  <si>
    <t>Haghill and CarntyneMIND01Scottish identity only</t>
  </si>
  <si>
    <t>Haghill and CarntyneMIND02Language skills: Gaelic</t>
  </si>
  <si>
    <t>Haghill and CarntyneMIND02Language skills: Other</t>
  </si>
  <si>
    <t>Haghill and CarntyneMIND02Language skills: Scots</t>
  </si>
  <si>
    <t>Haghill and CarntyneMIND02No skills in English</t>
  </si>
  <si>
    <t>Haghill and CarntyneMIND02Total applicable</t>
  </si>
  <si>
    <t>Haghill and CarntyneMIND02Understands, speaks, reads or writes English</t>
  </si>
  <si>
    <t>Haghill and CarntyneP1People aged 0 - 15</t>
  </si>
  <si>
    <t>Haghill and CarntyneP2People aged 16 - 64</t>
  </si>
  <si>
    <t>Haghill and CarntyneP3People aged 65 - 74</t>
  </si>
  <si>
    <t>Haghill and CarntyneP4People aged 75 and over</t>
  </si>
  <si>
    <t>Haghill and CarntynePOP01All people</t>
  </si>
  <si>
    <t>Haghill and CarntynePOP01Area (hectares)</t>
  </si>
  <si>
    <t>Haghill and CarntynePOP01Females</t>
  </si>
  <si>
    <t>Haghill and CarntynePOP01Lives in a communal establishment</t>
  </si>
  <si>
    <t>Haghill and CarntynePOP01Lives in a household</t>
  </si>
  <si>
    <t>Haghill and CarntynePOP01Males</t>
  </si>
  <si>
    <t>Haghill and CarntynePOP03African, African Scottish or African British</t>
  </si>
  <si>
    <t>Haghill and CarntynePOP03All people</t>
  </si>
  <si>
    <t>Haghill and CarntynePOP03Asian, Asian Scottish or Asian British</t>
  </si>
  <si>
    <t>Haghill and CarntynePOP03Caribbean, Caribbean Scottish or Caribbean British</t>
  </si>
  <si>
    <t>Haghill and CarntynePOP03Mixed or multiple ethnic groups</t>
  </si>
  <si>
    <t>Haghill and CarntynePOP03Other ethnic groups</t>
  </si>
  <si>
    <t>Haghill and CarntynePOP03White</t>
  </si>
  <si>
    <t>Haghill and CarntynePOP03White: Other British</t>
  </si>
  <si>
    <t>Haghill and CarntynePOP03White: Other White</t>
  </si>
  <si>
    <t>Haghill and CarntynePOP03White: Scottish</t>
  </si>
  <si>
    <t>Haghill and CarntyneTRAN01All households</t>
  </si>
  <si>
    <t>Haghill and CarntyneTRAN01Number of cars or vans in household: Four or more cars or vans</t>
  </si>
  <si>
    <t>Haghill and CarntyneTRAN01Number of cars or vans in household: No cars or vans</t>
  </si>
  <si>
    <t>Haghill and CarntyneTRAN01Number of cars or vans in household: One car or van</t>
  </si>
  <si>
    <t>Haghill and CarntyneTRAN01Number of cars or vans in household: Three cars or vans</t>
  </si>
  <si>
    <t>Haghill and CarntyneTRAN01Number of cars or vans in household: Two cars or vans</t>
  </si>
  <si>
    <t>Hillhead and WoodlandsECON01All people aged 16 and over</t>
  </si>
  <si>
    <t>Hillhead and WoodlandsECON01Economically active: Employee: Full-time</t>
  </si>
  <si>
    <t>Hillhead and WoodlandsECON01Economically active: Employee: Part-time</t>
  </si>
  <si>
    <t>Hillhead and WoodlandsECON01Economically active: Full-time student</t>
  </si>
  <si>
    <t>Hillhead and WoodlandsECON01Economically active: Self-employed</t>
  </si>
  <si>
    <t>Hillhead and WoodlandsECON01Economically active: Unemployed</t>
  </si>
  <si>
    <t>Hillhead and WoodlandsECON01Economically inactive: Long-term sick or disabled</t>
  </si>
  <si>
    <t>Hillhead and WoodlandsECON01Economically inactive: Looking after home or family</t>
  </si>
  <si>
    <t>Hillhead and WoodlandsECON01Economically inactive: Other</t>
  </si>
  <si>
    <t>Hillhead and WoodlandsECON01Economically inactive: Retired</t>
  </si>
  <si>
    <t>Hillhead and WoodlandsECON01Economically inactive: Student</t>
  </si>
  <si>
    <t>Yorkhill and AnderstonECON04Distribution, hotels and restaurants</t>
  </si>
  <si>
    <t>Anniesland, Jordanhill and WhiteinchECON04Transport and communication</t>
  </si>
  <si>
    <t>Arden and CarnwadricECON04Transport and communication</t>
  </si>
  <si>
    <t>Baillieston and GarrowhillECON04Transport and communication</t>
  </si>
  <si>
    <t>Balornock and BarmullochECON04Transport and communication</t>
  </si>
  <si>
    <t>Bellahouston, Craigton and MossparkECON04Transport and communication</t>
  </si>
  <si>
    <t>Blackhill and HogganfieldECON04Transport and communication</t>
  </si>
  <si>
    <t>BlairdardieECON04Transport and communication</t>
  </si>
  <si>
    <t>Broomhill and Partick WestECON04Transport and communication</t>
  </si>
  <si>
    <t>Hillhead and WoodlandsECON051. Managers, directors and senior officials</t>
  </si>
  <si>
    <t>Hillhead and WoodlandsECON052. Professional occupations</t>
  </si>
  <si>
    <t>Hillhead and WoodlandsECON053. Associate professional and technical occupations</t>
  </si>
  <si>
    <t>Hillhead and WoodlandsECON054. Administrative and secretarial occupations</t>
  </si>
  <si>
    <t>Hillhead and WoodlandsECON055. Skilled trades occupations</t>
  </si>
  <si>
    <t>Hillhead and WoodlandsECON056. Caring, leisure and other service occupations</t>
  </si>
  <si>
    <t>Hillhead and WoodlandsECON057. Sales and customer service occupations</t>
  </si>
  <si>
    <t>Hillhead and WoodlandsECON058. Process, plant and machine operatives</t>
  </si>
  <si>
    <t>Hillhead and WoodlandsECON059. Elementary occupations</t>
  </si>
  <si>
    <t>Hillhead and WoodlandsECON05Total applicable</t>
  </si>
  <si>
    <t>Hillhead and WoodlandsECON061. Higher managerial, administrative and professional occupations: Total</t>
  </si>
  <si>
    <t>Hillhead and WoodlandsECON062. Lower managerial and professional occupations</t>
  </si>
  <si>
    <t>Hillhead and WoodlandsECON063. Intermediate occupations</t>
  </si>
  <si>
    <t>Hillhead and WoodlandsECON064. Small employers and own account workers</t>
  </si>
  <si>
    <t>Hillhead and WoodlandsECON065. Lower supervisory and technical occupations</t>
  </si>
  <si>
    <t>Hillhead and WoodlandsECON066. Semi-routine occupations</t>
  </si>
  <si>
    <t>Hillhead and WoodlandsECON067. Routine occupations</t>
  </si>
  <si>
    <t>Hillhead and WoodlandsECON068. Never worked and long-term unemployed: Total</t>
  </si>
  <si>
    <t>Hillhead and WoodlandsECON06L15. Full-time students</t>
  </si>
  <si>
    <t>Hillhead and WoodlandsECON06Total applicable</t>
  </si>
  <si>
    <t>Hillhead and WoodlandsENVI01All households</t>
  </si>
  <si>
    <t>Hillhead and WoodlandsENVI01Living rent free</t>
  </si>
  <si>
    <t>Hillhead and WoodlandsENVI01Owned: Owned outright</t>
  </si>
  <si>
    <t>Hillhead and WoodlandsENVI01Rented: Council (Local authority) or housing associated social landlord</t>
  </si>
  <si>
    <t>Hillhead and WoodlandsENVI01Rented: Private landlord or letting agency</t>
  </si>
  <si>
    <t>Hillhead and WoodlandsENVI02All individuals in households</t>
  </si>
  <si>
    <t>Hillhead and WoodlandsENVI02All people</t>
  </si>
  <si>
    <t>Hillhead and WoodlandsENVI02Civil partnership couple household with dependent child(ren)</t>
  </si>
  <si>
    <t>Hillhead and WoodlandsENVI02Civil partnership couple household with no dependent children</t>
  </si>
  <si>
    <t>Hillhead and WoodlandsENVI02Cohabiting couple (opposite sex) household with dependent child(ren)</t>
  </si>
  <si>
    <t>Hillhead and WoodlandsENVI02Cohabiting couple (opposite sex) household with no dependent children</t>
  </si>
  <si>
    <t>Hillhead and WoodlandsENVI02Cohabiting couple (same sex) household with dependent child(ren)</t>
  </si>
  <si>
    <t>Hillhead and WoodlandsENVI02Cohabiting couple (same sex) household with no dependent children</t>
  </si>
  <si>
    <t>Hillhead and WoodlandsENVI02Lives in a communal establishment</t>
  </si>
  <si>
    <t>Hillhead and WoodlandsENVI02Lives in a household</t>
  </si>
  <si>
    <t>Hillhead and WoodlandsENVI02Lone parent household with dependent child(ren)</t>
  </si>
  <si>
    <t>Hillhead and WoodlandsENVI02Lone parent household with no dependent children</t>
  </si>
  <si>
    <t>Hillhead and WoodlandsENVI02Married couple household with dependent child(ren)</t>
  </si>
  <si>
    <t>Hillhead and WoodlandsENVI02Married couple household with no dependent children</t>
  </si>
  <si>
    <t>Hillhead and WoodlandsENVI02Multi person household other</t>
  </si>
  <si>
    <t>Hillhead and WoodlandsENVI02Multi-person household all students</t>
  </si>
  <si>
    <t>Hillhead and WoodlandsENVI02One person household</t>
  </si>
  <si>
    <t>Hillhead and WoodlandsENVI04+2 or more</t>
  </si>
  <si>
    <t>Hillhead and WoodlandsENVI04-1 or less</t>
  </si>
  <si>
    <t>Hillhead and WoodlandsENVI040</t>
  </si>
  <si>
    <t>Hillhead and WoodlandsENVI041</t>
  </si>
  <si>
    <t>Hillhead and WoodlandsENVI04All households</t>
  </si>
  <si>
    <t>Hillhead and WoodlandsHEAL01All people</t>
  </si>
  <si>
    <t>Hillhead and WoodlandsHEAL01Bad health</t>
  </si>
  <si>
    <t>Hillhead and WoodlandsHEAL01Fair health</t>
  </si>
  <si>
    <t>Hillhead and WoodlandsHEAL01Good health</t>
  </si>
  <si>
    <t>Hillhead and WoodlandsHEAL01Very bad health</t>
  </si>
  <si>
    <t>Hillhead and WoodlandsHEAL01Very good health</t>
  </si>
  <si>
    <t>Hillhead and WoodlandsHEAL02All people</t>
  </si>
  <si>
    <t>Hillhead and WoodlandsHEAL02Day-to-day activities limited a little</t>
  </si>
  <si>
    <t>Hillhead and WoodlandsHEAL02Day-to-day activities limited a lot</t>
  </si>
  <si>
    <t>Hillhead and WoodlandsHEAL02Day-to-day activities not limited</t>
  </si>
  <si>
    <t>Hillhead and WoodlandsMIND01All people</t>
  </si>
  <si>
    <t>Hillhead and WoodlandsMIND01Any other combination of UK identities (UK only)</t>
  </si>
  <si>
    <t>Hillhead and WoodlandsMIND01British identity only</t>
  </si>
  <si>
    <t>Hillhead and WoodlandsMIND01English identity only</t>
  </si>
  <si>
    <t>Hillhead and WoodlandsMIND01Other identity</t>
  </si>
  <si>
    <t>Hillhead and WoodlandsMIND01Scottish and British identities only</t>
  </si>
  <si>
    <t>Hillhead and WoodlandsMIND01Scottish and any other identities</t>
  </si>
  <si>
    <t>Hillhead and WoodlandsMIND01Scottish identity only</t>
  </si>
  <si>
    <t>Hillhead and WoodlandsMIND02Language skills: Gaelic</t>
  </si>
  <si>
    <t>Hillhead and WoodlandsMIND02Language skills: Other</t>
  </si>
  <si>
    <t>Hillhead and WoodlandsMIND02Language skills: Scots</t>
  </si>
  <si>
    <t>Hillhead and WoodlandsMIND02No skills in English</t>
  </si>
  <si>
    <t>Hillhead and WoodlandsMIND02Total applicable</t>
  </si>
  <si>
    <t>Hillhead and WoodlandsMIND02Understands, speaks, reads or writes English</t>
  </si>
  <si>
    <t>Hillhead and WoodlandsP1People aged 0 - 15</t>
  </si>
  <si>
    <t>Hillhead and WoodlandsP2People aged 16 - 64</t>
  </si>
  <si>
    <t>Hillhead and WoodlandsP3People aged 65 - 74</t>
  </si>
  <si>
    <t>Hillhead and WoodlandsP4People aged 75 and over</t>
  </si>
  <si>
    <t>Hillhead and WoodlandsPOP01All people</t>
  </si>
  <si>
    <t>Hillhead and WoodlandsPOP01Area (hectares)</t>
  </si>
  <si>
    <t>Hillhead and WoodlandsPOP01Females</t>
  </si>
  <si>
    <t>Hillhead and WoodlandsPOP01Lives in a communal establishment</t>
  </si>
  <si>
    <t>Hillhead and WoodlandsPOP01Lives in a household</t>
  </si>
  <si>
    <t>Hillhead and WoodlandsPOP01Males</t>
  </si>
  <si>
    <t>Hillhead and WoodlandsPOP03African, African Scottish or African British</t>
  </si>
  <si>
    <t>Hillhead and WoodlandsPOP03All people</t>
  </si>
  <si>
    <t>Hillhead and WoodlandsPOP03Asian, Asian Scottish or Asian British</t>
  </si>
  <si>
    <t>Hillhead and WoodlandsPOP03Caribbean, Caribbean Scottish or Caribbean British</t>
  </si>
  <si>
    <t>Hillhead and WoodlandsPOP03Mixed or multiple ethnic groups</t>
  </si>
  <si>
    <t>Hillhead and WoodlandsPOP03Other ethnic groups</t>
  </si>
  <si>
    <t>Hillhead and WoodlandsPOP03White</t>
  </si>
  <si>
    <t>Hillhead and WoodlandsPOP03White: Other British</t>
  </si>
  <si>
    <t>Hillhead and WoodlandsPOP03White: Other White</t>
  </si>
  <si>
    <t>Hillhead and WoodlandsPOP03White: Scottish</t>
  </si>
  <si>
    <t>Hillhead and WoodlandsTRAN01All households</t>
  </si>
  <si>
    <t>Hillhead and WoodlandsTRAN01Number of cars or vans in household: Four or more cars or vans</t>
  </si>
  <si>
    <t>Hillhead and WoodlandsTRAN01Number of cars or vans in household: No cars or vans</t>
  </si>
  <si>
    <t>Hillhead and WoodlandsTRAN01Number of cars or vans in household: One car or van</t>
  </si>
  <si>
    <t>Hillhead and WoodlandsTRAN01Number of cars or vans in household: Three cars or vans</t>
  </si>
  <si>
    <t>Hillhead and WoodlandsTRAN01Number of cars or vans in household: Two cars or vans</t>
  </si>
  <si>
    <t>Hyndland, Dowanhill and Partick EastECON01All people aged 16 and over</t>
  </si>
  <si>
    <t>Hyndland, Dowanhill and Partick EastECON01Economically active: Employee: Full-time</t>
  </si>
  <si>
    <t>Hyndland, Dowanhill and Partick EastECON01Economically active: Employee: Part-time</t>
  </si>
  <si>
    <t>Hyndland, Dowanhill and Partick EastECON01Economically active: Full-time student</t>
  </si>
  <si>
    <t>Hyndland, Dowanhill and Partick EastECON01Economically active: Self-employed</t>
  </si>
  <si>
    <t>Hyndland, Dowanhill and Partick EastECON01Economically active: Unemployed</t>
  </si>
  <si>
    <t>Hyndland, Dowanhill and Partick EastECON01Economically inactive: Long-term sick or disabled</t>
  </si>
  <si>
    <t>Hyndland, Dowanhill and Partick EastECON01Economically inactive: Looking after home or family</t>
  </si>
  <si>
    <t>Hyndland, Dowanhill and Partick EastECON01Economically inactive: Other</t>
  </si>
  <si>
    <t>Hyndland, Dowanhill and Partick EastECON01Economically inactive: Retired</t>
  </si>
  <si>
    <t>Hyndland, Dowanhill and Partick EastECON01Economically inactive: Student</t>
  </si>
  <si>
    <t>Calton and BridgetonECON04Transport and communication</t>
  </si>
  <si>
    <t>CarmunnockECON04Transport and communication</t>
  </si>
  <si>
    <t>CastlemilkECON04Transport and communication</t>
  </si>
  <si>
    <t>Cathcart and SimshillECON04Transport and communication</t>
  </si>
  <si>
    <t>City Centre and Merchant CityECON04Transport and communication</t>
  </si>
  <si>
    <t>Corkerhill and North PollokECON04Transport and communication</t>
  </si>
  <si>
    <t>CroftfootECON04Transport and communication</t>
  </si>
  <si>
    <t>Crookston and South CardonaldECON04Transport and communication</t>
  </si>
  <si>
    <t>DennistounECON04Transport and communication</t>
  </si>
  <si>
    <t>Hyndland, Dowanhill and Partick EastECON051. Managers, directors and senior officials</t>
  </si>
  <si>
    <t>Hyndland, Dowanhill and Partick EastECON052. Professional occupations</t>
  </si>
  <si>
    <t>Hyndland, Dowanhill and Partick EastECON053. Associate professional and technical occupations</t>
  </si>
  <si>
    <t>Hyndland, Dowanhill and Partick EastECON054. Administrative and secretarial occupations</t>
  </si>
  <si>
    <t>Hyndland, Dowanhill and Partick EastECON055. Skilled trades occupations</t>
  </si>
  <si>
    <t>Hyndland, Dowanhill and Partick EastECON056. Caring, leisure and other service occupations</t>
  </si>
  <si>
    <t>Hyndland, Dowanhill and Partick EastECON057. Sales and customer service occupations</t>
  </si>
  <si>
    <t>Hyndland, Dowanhill and Partick EastECON058. Process, plant and machine operatives</t>
  </si>
  <si>
    <t>Hyndland, Dowanhill and Partick EastECON059. Elementary occupations</t>
  </si>
  <si>
    <t>Hyndland, Dowanhill and Partick EastECON05Total applicable</t>
  </si>
  <si>
    <t>Hyndland, Dowanhill and Partick EastECON061. Higher managerial, administrative and professional occupations: Total</t>
  </si>
  <si>
    <t>Hyndland, Dowanhill and Partick EastECON062. Lower managerial and professional occupations</t>
  </si>
  <si>
    <t>Hyndland, Dowanhill and Partick EastECON063. Intermediate occupations</t>
  </si>
  <si>
    <t>Hyndland, Dowanhill and Partick EastECON064. Small employers and own account workers</t>
  </si>
  <si>
    <t>Hyndland, Dowanhill and Partick EastECON065. Lower supervisory and technical occupations</t>
  </si>
  <si>
    <t>Hyndland, Dowanhill and Partick EastECON066. Semi-routine occupations</t>
  </si>
  <si>
    <t>Hyndland, Dowanhill and Partick EastECON067. Routine occupations</t>
  </si>
  <si>
    <t>Hyndland, Dowanhill and Partick EastECON068. Never worked and long-term unemployed: Total</t>
  </si>
  <si>
    <t>Hyndland, Dowanhill and Partick EastECON06L15. Full-time students</t>
  </si>
  <si>
    <t>Hyndland, Dowanhill and Partick EastECON06Total applicable</t>
  </si>
  <si>
    <t>Hyndland, Dowanhill and Partick EastENVI01All households</t>
  </si>
  <si>
    <t>Hyndland, Dowanhill and Partick EastENVI01Living rent free</t>
  </si>
  <si>
    <t>Hyndland, Dowanhill and Partick EastENVI01Owned: Owned outright</t>
  </si>
  <si>
    <t>Hyndland, Dowanhill and Partick EastENVI01Rented: Council (Local authority) or housing associated social landlord</t>
  </si>
  <si>
    <t>Hyndland, Dowanhill and Partick EastENVI01Rented: Private landlord or letting agency</t>
  </si>
  <si>
    <t>Hyndland, Dowanhill and Partick EastENVI02All individuals in households</t>
  </si>
  <si>
    <t>Hyndland, Dowanhill and Partick EastENVI02All people</t>
  </si>
  <si>
    <t>Hyndland, Dowanhill and Partick EastENVI02Civil partnership couple household with dependent child(ren)</t>
  </si>
  <si>
    <t>Hyndland, Dowanhill and Partick EastENVI02Civil partnership couple household with no dependent children</t>
  </si>
  <si>
    <t>Hyndland, Dowanhill and Partick EastENVI02Cohabiting couple (opposite sex) household with dependent child(ren)</t>
  </si>
  <si>
    <t>Hyndland, Dowanhill and Partick EastENVI02Cohabiting couple (opposite sex) household with no dependent children</t>
  </si>
  <si>
    <t>Hyndland, Dowanhill and Partick EastENVI02Cohabiting couple (same sex) household with dependent child(ren)</t>
  </si>
  <si>
    <t>Hyndland, Dowanhill and Partick EastENVI02Cohabiting couple (same sex) household with no dependent children</t>
  </si>
  <si>
    <t>Hyndland, Dowanhill and Partick EastENVI02Lives in a communal establishment</t>
  </si>
  <si>
    <t>Hyndland, Dowanhill and Partick EastENVI02Lives in a household</t>
  </si>
  <si>
    <t>Hyndland, Dowanhill and Partick EastENVI02Lone parent household with dependent child(ren)</t>
  </si>
  <si>
    <t>Hyndland, Dowanhill and Partick EastENVI02Lone parent household with no dependent children</t>
  </si>
  <si>
    <t>Hyndland, Dowanhill and Partick EastENVI02Married couple household with dependent child(ren)</t>
  </si>
  <si>
    <t>Hyndland, Dowanhill and Partick EastENVI02Married couple household with no dependent children</t>
  </si>
  <si>
    <t>Hyndland, Dowanhill and Partick EastENVI02Multi person household other</t>
  </si>
  <si>
    <t>Hyndland, Dowanhill and Partick EastENVI02Multi-person household all students</t>
  </si>
  <si>
    <t>Hyndland, Dowanhill and Partick EastENVI02One person household</t>
  </si>
  <si>
    <t>Hyndland, Dowanhill and Partick EastENVI04+2 or more</t>
  </si>
  <si>
    <t>Hyndland, Dowanhill and Partick EastENVI04-1 or less</t>
  </si>
  <si>
    <t>Hyndland, Dowanhill and Partick EastENVI040</t>
  </si>
  <si>
    <t>Hyndland, Dowanhill and Partick EastENVI041</t>
  </si>
  <si>
    <t>Hyndland, Dowanhill and Partick EastENVI04All households</t>
  </si>
  <si>
    <t>Hyndland, Dowanhill and Partick EastHEAL01All people</t>
  </si>
  <si>
    <t>Hyndland, Dowanhill and Partick EastHEAL01Bad health</t>
  </si>
  <si>
    <t>Hyndland, Dowanhill and Partick EastHEAL01Fair health</t>
  </si>
  <si>
    <t>Hyndland, Dowanhill and Partick EastHEAL01Good health</t>
  </si>
  <si>
    <t>Hyndland, Dowanhill and Partick EastHEAL01Very bad health</t>
  </si>
  <si>
    <t>Hyndland, Dowanhill and Partick EastHEAL01Very good health</t>
  </si>
  <si>
    <t>Hyndland, Dowanhill and Partick EastHEAL02All people</t>
  </si>
  <si>
    <t>Hyndland, Dowanhill and Partick EastHEAL02Day-to-day activities limited a little</t>
  </si>
  <si>
    <t>Hyndland, Dowanhill and Partick EastHEAL02Day-to-day activities limited a lot</t>
  </si>
  <si>
    <t>Hyndland, Dowanhill and Partick EastHEAL02Day-to-day activities not limited</t>
  </si>
  <si>
    <t>Hyndland, Dowanhill and Partick EastMIND01All people</t>
  </si>
  <si>
    <t>Hyndland, Dowanhill and Partick EastMIND01Any other combination of UK identities (UK only)</t>
  </si>
  <si>
    <t>Hyndland, Dowanhill and Partick EastMIND01British identity only</t>
  </si>
  <si>
    <t>Hyndland, Dowanhill and Partick EastMIND01English identity only</t>
  </si>
  <si>
    <t>Hyndland, Dowanhill and Partick EastMIND01Other identity</t>
  </si>
  <si>
    <t>Hyndland, Dowanhill and Partick EastMIND01Scottish and British identities only</t>
  </si>
  <si>
    <t>Hyndland, Dowanhill and Partick EastMIND01Scottish and any other identities</t>
  </si>
  <si>
    <t>Hyndland, Dowanhill and Partick EastMIND01Scottish identity only</t>
  </si>
  <si>
    <t>Hyndland, Dowanhill and Partick EastMIND02Language skills: Gaelic</t>
  </si>
  <si>
    <t>Hyndland, Dowanhill and Partick EastMIND02Language skills: Other</t>
  </si>
  <si>
    <t>Hyndland, Dowanhill and Partick EastMIND02Language skills: Scots</t>
  </si>
  <si>
    <t>Hyndland, Dowanhill and Partick EastMIND02No skills in English</t>
  </si>
  <si>
    <t>Hyndland, Dowanhill and Partick EastMIND02Total applicable</t>
  </si>
  <si>
    <t>Hyndland, Dowanhill and Partick EastMIND02Understands, speaks, reads or writes English</t>
  </si>
  <si>
    <t>Hyndland, Dowanhill and Partick EastP1People aged 0 - 15</t>
  </si>
  <si>
    <t>Hyndland, Dowanhill and Partick EastP2People aged 16 - 64</t>
  </si>
  <si>
    <t>Hyndland, Dowanhill and Partick EastP3People aged 65 - 74</t>
  </si>
  <si>
    <t>Hyndland, Dowanhill and Partick EastP4People aged 75 and over</t>
  </si>
  <si>
    <t>Hyndland, Dowanhill and Partick EastPOP01All people</t>
  </si>
  <si>
    <t>Hyndland, Dowanhill and Partick EastPOP01Area (hectares)</t>
  </si>
  <si>
    <t>Hyndland, Dowanhill and Partick EastPOP01Females</t>
  </si>
  <si>
    <t>Hyndland, Dowanhill and Partick EastPOP01Lives in a communal establishment</t>
  </si>
  <si>
    <t>Hyndland, Dowanhill and Partick EastPOP01Lives in a household</t>
  </si>
  <si>
    <t>Hyndland, Dowanhill and Partick EastPOP01Males</t>
  </si>
  <si>
    <t>Hyndland, Dowanhill and Partick EastPOP03African, African Scottish or African British</t>
  </si>
  <si>
    <t>Hyndland, Dowanhill and Partick EastPOP03All people</t>
  </si>
  <si>
    <t>Hyndland, Dowanhill and Partick EastPOP03Asian, Asian Scottish or Asian British</t>
  </si>
  <si>
    <t>Hyndland, Dowanhill and Partick EastPOP03Caribbean, Caribbean Scottish or Caribbean British</t>
  </si>
  <si>
    <t>Hyndland, Dowanhill and Partick EastPOP03Mixed or multiple ethnic groups</t>
  </si>
  <si>
    <t>Hyndland, Dowanhill and Partick EastPOP03Other ethnic groups</t>
  </si>
  <si>
    <t>Hyndland, Dowanhill and Partick EastPOP03White</t>
  </si>
  <si>
    <t>Hyndland, Dowanhill and Partick EastPOP03White: Other British</t>
  </si>
  <si>
    <t>Hyndland, Dowanhill and Partick EastPOP03White: Other White</t>
  </si>
  <si>
    <t>Hyndland, Dowanhill and Partick EastPOP03White: Scottish</t>
  </si>
  <si>
    <t>Hyndland, Dowanhill and Partick EastTRAN01All households</t>
  </si>
  <si>
    <t>Hyndland, Dowanhill and Partick EastTRAN01Number of cars or vans in household: Four or more cars or vans</t>
  </si>
  <si>
    <t>Hyndland, Dowanhill and Partick EastTRAN01Number of cars or vans in household: No cars or vans</t>
  </si>
  <si>
    <t>Hyndland, Dowanhill and Partick EastTRAN01Number of cars or vans in household: One car or van</t>
  </si>
  <si>
    <t>Hyndland, Dowanhill and Partick EastTRAN01Number of cars or vans in household: Three cars or vans</t>
  </si>
  <si>
    <t>Hyndland, Dowanhill and Partick EastTRAN01Number of cars or vans in household: Two cars or vans</t>
  </si>
  <si>
    <t>Ibrox and KingstonECON01All people aged 16 and over</t>
  </si>
  <si>
    <t>Ibrox and KingstonECON01Economically active: Employee: Full-time</t>
  </si>
  <si>
    <t>Ibrox and KingstonECON01Economically active: Employee: Part-time</t>
  </si>
  <si>
    <t>Ibrox and KingstonECON01Economically active: Full-time student</t>
  </si>
  <si>
    <t>Ibrox and KingstonECON01Economically active: Self-employed</t>
  </si>
  <si>
    <t>Ibrox and KingstonECON01Economically active: Unemployed</t>
  </si>
  <si>
    <t>Ibrox and KingstonECON01Economically inactive: Long-term sick or disabled</t>
  </si>
  <si>
    <t>Ibrox and KingstonECON01Economically inactive: Looking after home or family</t>
  </si>
  <si>
    <t>Ibrox and KingstonECON01Economically inactive: Other</t>
  </si>
  <si>
    <t>Ibrox and KingstonECON01Economically inactive: Retired</t>
  </si>
  <si>
    <t>Ibrox and KingstonECON01Economically inactive: Student</t>
  </si>
  <si>
    <t>DrumchapelECON04Transport and communication</t>
  </si>
  <si>
    <t>EasterhouseECON04Transport and communication</t>
  </si>
  <si>
    <t>Glasgow North EastECON04Transport and communication</t>
  </si>
  <si>
    <t>Glasgow North WestECON04Transport and communication</t>
  </si>
  <si>
    <t>Glasgow SouthECON04Transport and communication</t>
  </si>
  <si>
    <t>GlasgowECON04Transport and communication</t>
  </si>
  <si>
    <t>GovanhillECON04Transport and communication</t>
  </si>
  <si>
    <t>Greater GorbalsECON04Transport and communication</t>
  </si>
  <si>
    <t>Greater GovanECON04Transport and communication</t>
  </si>
  <si>
    <t>Ibrox and KingstonECON051. Managers, directors and senior officials</t>
  </si>
  <si>
    <t>Ibrox and KingstonECON052. Professional occupations</t>
  </si>
  <si>
    <t>Ibrox and KingstonECON053. Associate professional and technical occupations</t>
  </si>
  <si>
    <t>Ibrox and KingstonECON054. Administrative and secretarial occupations</t>
  </si>
  <si>
    <t>Ibrox and KingstonECON055. Skilled trades occupations</t>
  </si>
  <si>
    <t>Ibrox and KingstonECON056. Caring, leisure and other service occupations</t>
  </si>
  <si>
    <t>Ibrox and KingstonECON057. Sales and customer service occupations</t>
  </si>
  <si>
    <t>Ibrox and KingstonECON058. Process, plant and machine operatives</t>
  </si>
  <si>
    <t>Ibrox and KingstonECON059. Elementary occupations</t>
  </si>
  <si>
    <t>Ibrox and KingstonECON05Total applicable</t>
  </si>
  <si>
    <t>Ibrox and KingstonECON061. Higher managerial, administrative and professional occupations: Total</t>
  </si>
  <si>
    <t>Ibrox and KingstonECON062. Lower managerial and professional occupations</t>
  </si>
  <si>
    <t>Ibrox and KingstonECON063. Intermediate occupations</t>
  </si>
  <si>
    <t>Ibrox and KingstonECON064. Small employers and own account workers</t>
  </si>
  <si>
    <t>Ibrox and KingstonECON065. Lower supervisory and technical occupations</t>
  </si>
  <si>
    <t>Ibrox and KingstonECON066. Semi-routine occupations</t>
  </si>
  <si>
    <t>Ibrox and KingstonECON067. Routine occupations</t>
  </si>
  <si>
    <t>Ibrox and KingstonECON068. Never worked and long-term unemployed: Total</t>
  </si>
  <si>
    <t>Ibrox and KingstonECON06L15. Full-time students</t>
  </si>
  <si>
    <t>Ibrox and KingstonECON06Total applicable</t>
  </si>
  <si>
    <t>Ibrox and KingstonENVI01All households</t>
  </si>
  <si>
    <t>Ibrox and KingstonENVI01Living rent free</t>
  </si>
  <si>
    <t>Ibrox and KingstonENVI01Owned: Owned outright</t>
  </si>
  <si>
    <t>Ibrox and KingstonENVI01Rented: Council (Local authority) or housing associated social landlord</t>
  </si>
  <si>
    <t>Ibrox and KingstonENVI01Rented: Private landlord or letting agency</t>
  </si>
  <si>
    <t>Ibrox and KingstonENVI02All individuals in households</t>
  </si>
  <si>
    <t>Ibrox and KingstonENVI02All people</t>
  </si>
  <si>
    <t>Ibrox and KingstonENVI02Civil partnership couple household with dependent child(ren)</t>
  </si>
  <si>
    <t>Ibrox and KingstonENVI02Civil partnership couple household with no dependent children</t>
  </si>
  <si>
    <t>Ibrox and KingstonENVI02Cohabiting couple (opposite sex) household with dependent child(ren)</t>
  </si>
  <si>
    <t>Ibrox and KingstonENVI02Cohabiting couple (opposite sex) household with no dependent children</t>
  </si>
  <si>
    <t>Ibrox and KingstonENVI02Cohabiting couple (same sex) household with dependent child(ren)</t>
  </si>
  <si>
    <t>Ibrox and KingstonENVI02Cohabiting couple (same sex) household with no dependent children</t>
  </si>
  <si>
    <t>Ibrox and KingstonENVI02Lives in a communal establishment</t>
  </si>
  <si>
    <t>Ibrox and KingstonENVI02Lives in a household</t>
  </si>
  <si>
    <t>Ibrox and KingstonENVI02Lone parent household with dependent child(ren)</t>
  </si>
  <si>
    <t>Ibrox and KingstonENVI02Lone parent household with no dependent children</t>
  </si>
  <si>
    <t>Ibrox and KingstonENVI02Married couple household with dependent child(ren)</t>
  </si>
  <si>
    <t>Ibrox and KingstonENVI02Married couple household with no dependent children</t>
  </si>
  <si>
    <t>Ibrox and KingstonENVI02Multi person household other</t>
  </si>
  <si>
    <t>Ibrox and KingstonENVI02Multi-person household all students</t>
  </si>
  <si>
    <t>Ibrox and KingstonENVI02One person household</t>
  </si>
  <si>
    <t>Ibrox and KingstonENVI04+2 or more</t>
  </si>
  <si>
    <t>Ibrox and KingstonENVI04-1 or less</t>
  </si>
  <si>
    <t>Ibrox and KingstonENVI040</t>
  </si>
  <si>
    <t>Ibrox and KingstonENVI041</t>
  </si>
  <si>
    <t>Ibrox and KingstonENVI04All households</t>
  </si>
  <si>
    <t>Ibrox and KingstonHEAL01All people</t>
  </si>
  <si>
    <t>Ibrox and KingstonHEAL01Bad health</t>
  </si>
  <si>
    <t>Ibrox and KingstonHEAL01Fair health</t>
  </si>
  <si>
    <t>Ibrox and KingstonHEAL01Good health</t>
  </si>
  <si>
    <t>Ibrox and KingstonHEAL01Very bad health</t>
  </si>
  <si>
    <t>Ibrox and KingstonHEAL01Very good health</t>
  </si>
  <si>
    <t>Ibrox and KingstonHEAL02All people</t>
  </si>
  <si>
    <t>Ibrox and KingstonHEAL02Day-to-day activities limited a little</t>
  </si>
  <si>
    <t>Ibrox and KingstonHEAL02Day-to-day activities limited a lot</t>
  </si>
  <si>
    <t>Ibrox and KingstonHEAL02Day-to-day activities not limited</t>
  </si>
  <si>
    <t>Ibrox and KingstonMIND01All people</t>
  </si>
  <si>
    <t>Ibrox and KingstonMIND01Any other combination of UK identities (UK only)</t>
  </si>
  <si>
    <t>Ibrox and KingstonMIND01British identity only</t>
  </si>
  <si>
    <t>Ibrox and KingstonMIND01English identity only</t>
  </si>
  <si>
    <t>Ibrox and KingstonMIND01Other identity</t>
  </si>
  <si>
    <t>Ibrox and KingstonMIND01Scottish and British identities only</t>
  </si>
  <si>
    <t>Ibrox and KingstonMIND01Scottish and any other identities</t>
  </si>
  <si>
    <t>Ibrox and KingstonMIND01Scottish identity only</t>
  </si>
  <si>
    <t>Ibrox and KingstonMIND02Language skills: Gaelic</t>
  </si>
  <si>
    <t>Ibrox and KingstonMIND02Language skills: Other</t>
  </si>
  <si>
    <t>Ibrox and KingstonMIND02Language skills: Scots</t>
  </si>
  <si>
    <t>Ibrox and KingstonMIND02No skills in English</t>
  </si>
  <si>
    <t>Ibrox and KingstonMIND02Total applicable</t>
  </si>
  <si>
    <t>Ibrox and KingstonMIND02Understands, speaks, reads or writes English</t>
  </si>
  <si>
    <t>Ibrox and KingstonP1People aged 0 - 15</t>
  </si>
  <si>
    <t>Ibrox and KingstonP2People aged 16 - 64</t>
  </si>
  <si>
    <t>Ibrox and KingstonP3People aged 65 - 74</t>
  </si>
  <si>
    <t>Ibrox and KingstonP4People aged 75 and over</t>
  </si>
  <si>
    <t>Ibrox and KingstonPOP01All people</t>
  </si>
  <si>
    <t>Ibrox and KingstonPOP01Area (hectares)</t>
  </si>
  <si>
    <t>Ibrox and KingstonPOP01Females</t>
  </si>
  <si>
    <t>Ibrox and KingstonPOP01Lives in a communal establishment</t>
  </si>
  <si>
    <t>Ibrox and KingstonPOP01Lives in a household</t>
  </si>
  <si>
    <t>Ibrox and KingstonPOP01Males</t>
  </si>
  <si>
    <t>Ibrox and KingstonPOP03African, African Scottish or African British</t>
  </si>
  <si>
    <t>Ibrox and KingstonPOP03All people</t>
  </si>
  <si>
    <t>Ibrox and KingstonPOP03Asian, Asian Scottish or Asian British</t>
  </si>
  <si>
    <t>Ibrox and KingstonPOP03Caribbean, Caribbean Scottish or Caribbean British</t>
  </si>
  <si>
    <t>Ibrox and KingstonPOP03Mixed or multiple ethnic groups</t>
  </si>
  <si>
    <t>Ibrox and KingstonPOP03Other ethnic groups</t>
  </si>
  <si>
    <t>Ibrox and KingstonPOP03White</t>
  </si>
  <si>
    <t>Ibrox and KingstonPOP03White: Other British</t>
  </si>
  <si>
    <t>Ibrox and KingstonPOP03White: Other White</t>
  </si>
  <si>
    <t>Ibrox and KingstonPOP03White: Scottish</t>
  </si>
  <si>
    <t>Ibrox and KingstonTRAN01All households</t>
  </si>
  <si>
    <t>Ibrox and KingstonTRAN01Number of cars or vans in household: Four or more cars or vans</t>
  </si>
  <si>
    <t>Ibrox and KingstonTRAN01Number of cars or vans in household: No cars or vans</t>
  </si>
  <si>
    <t>Ibrox and KingstonTRAN01Number of cars or vans in household: One car or van</t>
  </si>
  <si>
    <t>Ibrox and KingstonTRAN01Number of cars or vans in household: Three cars or vans</t>
  </si>
  <si>
    <t>Ibrox and KingstonTRAN01Number of cars or vans in household: Two cars or vans</t>
  </si>
  <si>
    <t>Kelvindale and KelvinsideECON01All people aged 16 and over</t>
  </si>
  <si>
    <t>Kelvindale and KelvinsideECON01Economically active: Employee: Full-time</t>
  </si>
  <si>
    <t>Kelvindale and KelvinsideECON01Economically active: Employee: Part-time</t>
  </si>
  <si>
    <t>Kelvindale and KelvinsideECON01Economically active: Full-time student</t>
  </si>
  <si>
    <t>Kelvindale and KelvinsideECON01Economically active: Self-employed</t>
  </si>
  <si>
    <t>Kelvindale and KelvinsideECON01Economically active: Unemployed</t>
  </si>
  <si>
    <t>Kelvindale and KelvinsideECON01Economically inactive: Long-term sick or disabled</t>
  </si>
  <si>
    <t>Kelvindale and KelvinsideECON01Economically inactive: Looking after home or family</t>
  </si>
  <si>
    <t>Kelvindale and KelvinsideECON01Economically inactive: Other</t>
  </si>
  <si>
    <t>Kelvindale and KelvinsideECON01Economically inactive: Retired</t>
  </si>
  <si>
    <t>Kelvindale and KelvinsideECON01Economically inactive: Student</t>
  </si>
  <si>
    <t>Haghill and CarntyneECON04Transport and communication</t>
  </si>
  <si>
    <t>Hillhead and WoodlandsECON04Transport and communication</t>
  </si>
  <si>
    <t>Hyndland, Dowanhill and Partick EastECON04Transport and communication</t>
  </si>
  <si>
    <t>Ibrox and KingstonECON04Transport and communication</t>
  </si>
  <si>
    <t>Kelvindale and KelvinsideECON04Transport and communication</t>
  </si>
  <si>
    <t>King's Park and Mount FloridaECON04Transport and communication</t>
  </si>
  <si>
    <t>KnightswoodECON04Transport and communication</t>
  </si>
  <si>
    <t>Lambhill and MiltonECON04Transport and communication</t>
  </si>
  <si>
    <t>Langside and BattlefieldECON04Transport and communication</t>
  </si>
  <si>
    <t>Kelvindale and KelvinsideECON051. Managers, directors and senior officials</t>
  </si>
  <si>
    <t>Kelvindale and KelvinsideECON052. Professional occupations</t>
  </si>
  <si>
    <t>Kelvindale and KelvinsideECON053. Associate professional and technical occupations</t>
  </si>
  <si>
    <t>Kelvindale and KelvinsideECON054. Administrative and secretarial occupations</t>
  </si>
  <si>
    <t>Kelvindale and KelvinsideECON055. Skilled trades occupations</t>
  </si>
  <si>
    <t>Kelvindale and KelvinsideECON056. Caring, leisure and other service occupations</t>
  </si>
  <si>
    <t>Kelvindale and KelvinsideECON057. Sales and customer service occupations</t>
  </si>
  <si>
    <t>Kelvindale and KelvinsideECON058. Process, plant and machine operatives</t>
  </si>
  <si>
    <t>Kelvindale and KelvinsideECON059. Elementary occupations</t>
  </si>
  <si>
    <t>Kelvindale and KelvinsideECON05Total applicable</t>
  </si>
  <si>
    <t>Kelvindale and KelvinsideECON061. Higher managerial, administrative and professional occupations: Total</t>
  </si>
  <si>
    <t>Kelvindale and KelvinsideECON062. Lower managerial and professional occupations</t>
  </si>
  <si>
    <t>Kelvindale and KelvinsideECON063. Intermediate occupations</t>
  </si>
  <si>
    <t>Kelvindale and KelvinsideECON064. Small employers and own account workers</t>
  </si>
  <si>
    <t>Kelvindale and KelvinsideECON065. Lower supervisory and technical occupations</t>
  </si>
  <si>
    <t>Kelvindale and KelvinsideECON066. Semi-routine occupations</t>
  </si>
  <si>
    <t>Kelvindale and KelvinsideECON067. Routine occupations</t>
  </si>
  <si>
    <t>Kelvindale and KelvinsideECON068. Never worked and long-term unemployed: Total</t>
  </si>
  <si>
    <t>Kelvindale and KelvinsideECON06L15. Full-time students</t>
  </si>
  <si>
    <t>Kelvindale and KelvinsideECON06Total applicable</t>
  </si>
  <si>
    <t>Kelvindale and KelvinsideENVI01All households</t>
  </si>
  <si>
    <t>Kelvindale and KelvinsideENVI01Living rent free</t>
  </si>
  <si>
    <t>Kelvindale and KelvinsideENVI01Owned: Owned outright</t>
  </si>
  <si>
    <t>Kelvindale and KelvinsideENVI01Rented: Council (Local authority) or housing associated social landlord</t>
  </si>
  <si>
    <t>Kelvindale and KelvinsideENVI01Rented: Private landlord or letting agency</t>
  </si>
  <si>
    <t>Kelvindale and KelvinsideENVI02All individuals in households</t>
  </si>
  <si>
    <t>Kelvindale and KelvinsideENVI02All people</t>
  </si>
  <si>
    <t>Kelvindale and KelvinsideENVI02Civil partnership couple household with dependent child(ren)</t>
  </si>
  <si>
    <t>Kelvindale and KelvinsideENVI02Civil partnership couple household with no dependent children</t>
  </si>
  <si>
    <t>Kelvindale and KelvinsideENVI02Cohabiting couple (opposite sex) household with dependent child(ren)</t>
  </si>
  <si>
    <t>Kelvindale and KelvinsideENVI02Cohabiting couple (opposite sex) household with no dependent children</t>
  </si>
  <si>
    <t>Kelvindale and KelvinsideENVI02Cohabiting couple (same sex) household with dependent child(ren)</t>
  </si>
  <si>
    <t>Kelvindale and KelvinsideENVI02Cohabiting couple (same sex) household with no dependent children</t>
  </si>
  <si>
    <t>Kelvindale and KelvinsideENVI02Lives in a communal establishment</t>
  </si>
  <si>
    <t>Kelvindale and KelvinsideENVI02Lives in a household</t>
  </si>
  <si>
    <t>Kelvindale and KelvinsideENVI02Lone parent household with dependent child(ren)</t>
  </si>
  <si>
    <t>Kelvindale and KelvinsideENVI02Lone parent household with no dependent children</t>
  </si>
  <si>
    <t>Kelvindale and KelvinsideENVI02Married couple household with dependent child(ren)</t>
  </si>
  <si>
    <t>Kelvindale and KelvinsideENVI02Married couple household with no dependent children</t>
  </si>
  <si>
    <t>Kelvindale and KelvinsideENVI02Multi person household other</t>
  </si>
  <si>
    <t>Kelvindale and KelvinsideENVI02Multi-person household all students</t>
  </si>
  <si>
    <t>Kelvindale and KelvinsideENVI02One person household</t>
  </si>
  <si>
    <t>Kelvindale and KelvinsideENVI04+2 or more</t>
  </si>
  <si>
    <t>Kelvindale and KelvinsideENVI04-1 or less</t>
  </si>
  <si>
    <t>Kelvindale and KelvinsideENVI040</t>
  </si>
  <si>
    <t>Kelvindale and KelvinsideENVI041</t>
  </si>
  <si>
    <t>Kelvindale and KelvinsideENVI04All households</t>
  </si>
  <si>
    <t>Kelvindale and KelvinsideHEAL01All people</t>
  </si>
  <si>
    <t>Kelvindale and KelvinsideHEAL01Bad health</t>
  </si>
  <si>
    <t>Kelvindale and KelvinsideHEAL01Fair health</t>
  </si>
  <si>
    <t>Kelvindale and KelvinsideHEAL01Good health</t>
  </si>
  <si>
    <t>Kelvindale and KelvinsideHEAL01Very bad health</t>
  </si>
  <si>
    <t>Kelvindale and KelvinsideHEAL01Very good health</t>
  </si>
  <si>
    <t>Kelvindale and KelvinsideHEAL02All people</t>
  </si>
  <si>
    <t>Kelvindale and KelvinsideHEAL02Day-to-day activities limited a little</t>
  </si>
  <si>
    <t>Kelvindale and KelvinsideHEAL02Day-to-day activities limited a lot</t>
  </si>
  <si>
    <t>Kelvindale and KelvinsideHEAL02Day-to-day activities not limited</t>
  </si>
  <si>
    <t>Kelvindale and KelvinsideMIND01All people</t>
  </si>
  <si>
    <t>Kelvindale and KelvinsideMIND01Any other combination of UK identities (UK only)</t>
  </si>
  <si>
    <t>Kelvindale and KelvinsideMIND01British identity only</t>
  </si>
  <si>
    <t>Kelvindale and KelvinsideMIND01English identity only</t>
  </si>
  <si>
    <t>Kelvindale and KelvinsideMIND01Other identity</t>
  </si>
  <si>
    <t>Kelvindale and KelvinsideMIND01Scottish and British identities only</t>
  </si>
  <si>
    <t>Kelvindale and KelvinsideMIND01Scottish and any other identities</t>
  </si>
  <si>
    <t>Kelvindale and KelvinsideMIND01Scottish identity only</t>
  </si>
  <si>
    <t>Kelvindale and KelvinsideMIND02Language skills: Gaelic</t>
  </si>
  <si>
    <t>Kelvindale and KelvinsideMIND02Language skills: Other</t>
  </si>
  <si>
    <t>Kelvindale and KelvinsideMIND02Language skills: Scots</t>
  </si>
  <si>
    <t>Kelvindale and KelvinsideMIND02No skills in English</t>
  </si>
  <si>
    <t>Kelvindale and KelvinsideMIND02Total applicable</t>
  </si>
  <si>
    <t>Kelvindale and KelvinsideMIND02Understands, speaks, reads or writes English</t>
  </si>
  <si>
    <t>Kelvindale and KelvinsideP1People aged 0 - 15</t>
  </si>
  <si>
    <t>Kelvindale and KelvinsideP2People aged 16 - 64</t>
  </si>
  <si>
    <t>Kelvindale and KelvinsideP3People aged 65 - 74</t>
  </si>
  <si>
    <t>Kelvindale and KelvinsideP4People aged 75 and over</t>
  </si>
  <si>
    <t>Kelvindale and KelvinsidePOP01All people</t>
  </si>
  <si>
    <t>Kelvindale and KelvinsidePOP01Area (hectares)</t>
  </si>
  <si>
    <t>Kelvindale and KelvinsidePOP01Females</t>
  </si>
  <si>
    <t>Kelvindale and KelvinsidePOP01Lives in a communal establishment</t>
  </si>
  <si>
    <t>Kelvindale and KelvinsidePOP01Lives in a household</t>
  </si>
  <si>
    <t>Kelvindale and KelvinsidePOP01Males</t>
  </si>
  <si>
    <t>Kelvindale and KelvinsidePOP03African, African Scottish or African British</t>
  </si>
  <si>
    <t>Kelvindale and KelvinsidePOP03All people</t>
  </si>
  <si>
    <t>Kelvindale and KelvinsidePOP03Asian, Asian Scottish or Asian British</t>
  </si>
  <si>
    <t>Kelvindale and KelvinsidePOP03Caribbean, Caribbean Scottish or Caribbean British</t>
  </si>
  <si>
    <t>Kelvindale and KelvinsidePOP03Mixed or multiple ethnic groups</t>
  </si>
  <si>
    <t>Kelvindale and KelvinsidePOP03Other ethnic groups</t>
  </si>
  <si>
    <t>Kelvindale and KelvinsidePOP03White</t>
  </si>
  <si>
    <t>Kelvindale and KelvinsidePOP03White: Other British</t>
  </si>
  <si>
    <t>Kelvindale and KelvinsidePOP03White: Other White</t>
  </si>
  <si>
    <t>Kelvindale and KelvinsidePOP03White: Scottish</t>
  </si>
  <si>
    <t>Kelvindale and KelvinsideTRAN01All households</t>
  </si>
  <si>
    <t>Kelvindale and KelvinsideTRAN01Number of cars or vans in household: Four or more cars or vans</t>
  </si>
  <si>
    <t>Kelvindale and KelvinsideTRAN01Number of cars or vans in household: No cars or vans</t>
  </si>
  <si>
    <t>Kelvindale and KelvinsideTRAN01Number of cars or vans in household: One car or van</t>
  </si>
  <si>
    <t>Kelvindale and KelvinsideTRAN01Number of cars or vans in household: Three cars or vans</t>
  </si>
  <si>
    <t>Kelvindale and KelvinsideTRAN01Number of cars or vans in household: Two cars or vans</t>
  </si>
  <si>
    <t>King's Park and Mount FloridaECON01All people aged 16 and over</t>
  </si>
  <si>
    <t>King's Park and Mount FloridaECON01Economically active: Employee: Full-time</t>
  </si>
  <si>
    <t>King's Park and Mount FloridaECON01Economically active: Employee: Part-time</t>
  </si>
  <si>
    <t>King's Park and Mount FloridaECON01Economically active: Full-time student</t>
  </si>
  <si>
    <t>King's Park and Mount FloridaECON01Economically active: Self-employed</t>
  </si>
  <si>
    <t>King's Park and Mount FloridaECON01Economically active: Unemployed</t>
  </si>
  <si>
    <t>King's Park and Mount FloridaECON01Economically inactive: Long-term sick or disabled</t>
  </si>
  <si>
    <t>King's Park and Mount FloridaECON01Economically inactive: Looking after home or family</t>
  </si>
  <si>
    <t>King's Park and Mount FloridaECON01Economically inactive: Other</t>
  </si>
  <si>
    <t>King's Park and Mount FloridaECON01Economically inactive: Retired</t>
  </si>
  <si>
    <t>King's Park and Mount FloridaECON01Economically inactive: Student</t>
  </si>
  <si>
    <t>Maryhill Road CorridorECON04Transport and communication</t>
  </si>
  <si>
    <t>Mount Vernon and East ShettlestonECON04Transport and communication</t>
  </si>
  <si>
    <t>Newlands and CathcartECON04Transport and communication</t>
  </si>
  <si>
    <t>North Cardonald and PenileeECON04Transport and communication</t>
  </si>
  <si>
    <t>North Maryhill and SummerstonECON04Transport and communication</t>
  </si>
  <si>
    <t>Parkhead and DalmarnockECON04Transport and communication</t>
  </si>
  <si>
    <t>PollokECON04Transport and communication</t>
  </si>
  <si>
    <t>Pollokshaws and MansewoodECON04Transport and communication</t>
  </si>
  <si>
    <t>Pollokshields EastECON04Transport and communication</t>
  </si>
  <si>
    <t>King's Park and Mount FloridaECON051. Managers, directors and senior officials</t>
  </si>
  <si>
    <t>King's Park and Mount FloridaECON052. Professional occupations</t>
  </si>
  <si>
    <t>King's Park and Mount FloridaECON053. Associate professional and technical occupations</t>
  </si>
  <si>
    <t>King's Park and Mount FloridaECON054. Administrative and secretarial occupations</t>
  </si>
  <si>
    <t>King's Park and Mount FloridaECON055. Skilled trades occupations</t>
  </si>
  <si>
    <t>King's Park and Mount FloridaECON056. Caring, leisure and other service occupations</t>
  </si>
  <si>
    <t>King's Park and Mount FloridaECON057. Sales and customer service occupations</t>
  </si>
  <si>
    <t>King's Park and Mount FloridaECON058. Process, plant and machine operatives</t>
  </si>
  <si>
    <t>King's Park and Mount FloridaECON059. Elementary occupations</t>
  </si>
  <si>
    <t>King's Park and Mount FloridaECON05Total applicable</t>
  </si>
  <si>
    <t>King's Park and Mount FloridaECON061. Higher managerial, administrative and professional occupations: Total</t>
  </si>
  <si>
    <t>King's Park and Mount FloridaECON062. Lower managerial and professional occupations</t>
  </si>
  <si>
    <t>King's Park and Mount FloridaECON063. Intermediate occupations</t>
  </si>
  <si>
    <t>King's Park and Mount FloridaECON064. Small employers and own account workers</t>
  </si>
  <si>
    <t>King's Park and Mount FloridaECON065. Lower supervisory and technical occupations</t>
  </si>
  <si>
    <t>King's Park and Mount FloridaECON066. Semi-routine occupations</t>
  </si>
  <si>
    <t>King's Park and Mount FloridaECON067. Routine occupations</t>
  </si>
  <si>
    <t>King's Park and Mount FloridaECON068. Never worked and long-term unemployed: Total</t>
  </si>
  <si>
    <t>King's Park and Mount FloridaECON06L15. Full-time students</t>
  </si>
  <si>
    <t>King's Park and Mount FloridaECON06Total applicable</t>
  </si>
  <si>
    <t>King's Park and Mount FloridaENVI01All households</t>
  </si>
  <si>
    <t>King's Park and Mount FloridaENVI01Living rent free</t>
  </si>
  <si>
    <t>King's Park and Mount FloridaENVI01Owned: Owned outright</t>
  </si>
  <si>
    <t>King's Park and Mount FloridaENVI01Rented: Council (Local authority) or housing associated social landlord</t>
  </si>
  <si>
    <t>King's Park and Mount FloridaENVI01Rented: Private landlord or letting agency</t>
  </si>
  <si>
    <t>King's Park and Mount FloridaENVI02All individuals in households</t>
  </si>
  <si>
    <t>King's Park and Mount FloridaENVI02All people</t>
  </si>
  <si>
    <t>King's Park and Mount FloridaENVI02Civil partnership couple household with dependent child(ren)</t>
  </si>
  <si>
    <t>King's Park and Mount FloridaENVI02Civil partnership couple household with no dependent children</t>
  </si>
  <si>
    <t>King's Park and Mount FloridaENVI02Cohabiting couple (opposite sex) household with dependent child(ren)</t>
  </si>
  <si>
    <t>King's Park and Mount FloridaENVI02Cohabiting couple (opposite sex) household with no dependent children</t>
  </si>
  <si>
    <t>King's Park and Mount FloridaENVI02Cohabiting couple (same sex) household with dependent child(ren)</t>
  </si>
  <si>
    <t>King's Park and Mount FloridaENVI02Cohabiting couple (same sex) household with no dependent children</t>
  </si>
  <si>
    <t>King's Park and Mount FloridaENVI02Lives in a communal establishment</t>
  </si>
  <si>
    <t>King's Park and Mount FloridaENVI02Lives in a household</t>
  </si>
  <si>
    <t>King's Park and Mount FloridaENVI02Lone parent household with dependent child(ren)</t>
  </si>
  <si>
    <t>King's Park and Mount FloridaENVI02Lone parent household with no dependent children</t>
  </si>
  <si>
    <t>King's Park and Mount FloridaENVI02Married couple household with dependent child(ren)</t>
  </si>
  <si>
    <t>King's Park and Mount FloridaENVI02Married couple household with no dependent children</t>
  </si>
  <si>
    <t>King's Park and Mount FloridaENVI02Multi person household other</t>
  </si>
  <si>
    <t>King's Park and Mount FloridaENVI02Multi-person household all students</t>
  </si>
  <si>
    <t>King's Park and Mount FloridaENVI02One person household</t>
  </si>
  <si>
    <t>King's Park and Mount FloridaENVI04+2 or more</t>
  </si>
  <si>
    <t>King's Park and Mount FloridaENVI04-1 or less</t>
  </si>
  <si>
    <t>King's Park and Mount FloridaENVI040</t>
  </si>
  <si>
    <t>King's Park and Mount FloridaENVI041</t>
  </si>
  <si>
    <t>King's Park and Mount FloridaENVI04All households</t>
  </si>
  <si>
    <t>King's Park and Mount FloridaHEAL01All people</t>
  </si>
  <si>
    <t>King's Park and Mount FloridaHEAL01Bad health</t>
  </si>
  <si>
    <t>King's Park and Mount FloridaHEAL01Fair health</t>
  </si>
  <si>
    <t>King's Park and Mount FloridaHEAL01Good health</t>
  </si>
  <si>
    <t>King's Park and Mount FloridaHEAL01Very bad health</t>
  </si>
  <si>
    <t>King's Park and Mount FloridaHEAL01Very good health</t>
  </si>
  <si>
    <t>King's Park and Mount FloridaHEAL02All people</t>
  </si>
  <si>
    <t>King's Park and Mount FloridaHEAL02Day-to-day activities limited a little</t>
  </si>
  <si>
    <t>King's Park and Mount FloridaHEAL02Day-to-day activities limited a lot</t>
  </si>
  <si>
    <t>King's Park and Mount FloridaHEAL02Day-to-day activities not limited</t>
  </si>
  <si>
    <t>King's Park and Mount FloridaMIND01All people</t>
  </si>
  <si>
    <t>King's Park and Mount FloridaMIND01Any other combination of UK identities (UK only)</t>
  </si>
  <si>
    <t>King's Park and Mount FloridaMIND01British identity only</t>
  </si>
  <si>
    <t>King's Park and Mount FloridaMIND01English identity only</t>
  </si>
  <si>
    <t>King's Park and Mount FloridaMIND01Other identity</t>
  </si>
  <si>
    <t>King's Park and Mount FloridaMIND01Scottish and British identities only</t>
  </si>
  <si>
    <t>King's Park and Mount FloridaMIND01Scottish and any other identities</t>
  </si>
  <si>
    <t>King's Park and Mount FloridaMIND01Scottish identity only</t>
  </si>
  <si>
    <t>King's Park and Mount FloridaMIND02Language skills: Gaelic</t>
  </si>
  <si>
    <t>King's Park and Mount FloridaMIND02Language skills: Other</t>
  </si>
  <si>
    <t>King's Park and Mount FloridaMIND02Language skills: Scots</t>
  </si>
  <si>
    <t>King's Park and Mount FloridaMIND02No skills in English</t>
  </si>
  <si>
    <t>King's Park and Mount FloridaMIND02Total applicable</t>
  </si>
  <si>
    <t>King's Park and Mount FloridaMIND02Understands, speaks, reads or writes English</t>
  </si>
  <si>
    <t>King's Park and Mount FloridaP1People aged 0 - 15</t>
  </si>
  <si>
    <t>King's Park and Mount FloridaP2People aged 16 - 64</t>
  </si>
  <si>
    <t>King's Park and Mount FloridaP3People aged 65 - 74</t>
  </si>
  <si>
    <t>King's Park and Mount FloridaP4People aged 75 and over</t>
  </si>
  <si>
    <t>King's Park and Mount FloridaPOP01All people</t>
  </si>
  <si>
    <t>King's Park and Mount FloridaPOP01Area (hectares)</t>
  </si>
  <si>
    <t>King's Park and Mount FloridaPOP01Females</t>
  </si>
  <si>
    <t>King's Park and Mount FloridaPOP01Lives in a communal establishment</t>
  </si>
  <si>
    <t>King's Park and Mount FloridaPOP01Lives in a household</t>
  </si>
  <si>
    <t>King's Park and Mount FloridaPOP01Males</t>
  </si>
  <si>
    <t>King's Park and Mount FloridaPOP03African, African Scottish or African British</t>
  </si>
  <si>
    <t>King's Park and Mount FloridaPOP03All people</t>
  </si>
  <si>
    <t>King's Park and Mount FloridaPOP03Asian, Asian Scottish or Asian British</t>
  </si>
  <si>
    <t>King's Park and Mount FloridaPOP03Caribbean, Caribbean Scottish or Caribbean British</t>
  </si>
  <si>
    <t>King's Park and Mount FloridaPOP03Mixed or multiple ethnic groups</t>
  </si>
  <si>
    <t>King's Park and Mount FloridaPOP03Other ethnic groups</t>
  </si>
  <si>
    <t>King's Park and Mount FloridaPOP03White</t>
  </si>
  <si>
    <t>King's Park and Mount FloridaPOP03White: Other British</t>
  </si>
  <si>
    <t>King's Park and Mount FloridaPOP03White: Other White</t>
  </si>
  <si>
    <t>King's Park and Mount FloridaPOP03White: Scottish</t>
  </si>
  <si>
    <t>King's Park and Mount FloridaTRAN01All households</t>
  </si>
  <si>
    <t>King's Park and Mount FloridaTRAN01Number of cars or vans in household: Four or more cars or vans</t>
  </si>
  <si>
    <t>King's Park and Mount FloridaTRAN01Number of cars or vans in household: No cars or vans</t>
  </si>
  <si>
    <t>King's Park and Mount FloridaTRAN01Number of cars or vans in household: One car or van</t>
  </si>
  <si>
    <t>King's Park and Mount FloridaTRAN01Number of cars or vans in household: Three cars or vans</t>
  </si>
  <si>
    <t>King's Park and Mount FloridaTRAN01Number of cars or vans in household: Two cars or vans</t>
  </si>
  <si>
    <t>KnightswoodECON01All people aged 16 and over</t>
  </si>
  <si>
    <t>KnightswoodECON01Economically active: Employee: Full-time</t>
  </si>
  <si>
    <t>KnightswoodECON01Economically active: Employee: Part-time</t>
  </si>
  <si>
    <t>KnightswoodECON01Economically active: Full-time student</t>
  </si>
  <si>
    <t>KnightswoodECON01Economically active: Self-employed</t>
  </si>
  <si>
    <t>KnightswoodECON01Economically active: Unemployed</t>
  </si>
  <si>
    <t>KnightswoodECON01Economically inactive: Long-term sick or disabled</t>
  </si>
  <si>
    <t>KnightswoodECON01Economically inactive: Looking after home or family</t>
  </si>
  <si>
    <t>KnightswoodECON01Economically inactive: Other</t>
  </si>
  <si>
    <t>KnightswoodECON01Economically inactive: Retired</t>
  </si>
  <si>
    <t>KnightswoodECON01Economically inactive: Student</t>
  </si>
  <si>
    <t>Pollokshields WestECON04Transport and communication</t>
  </si>
  <si>
    <t>Priesthill and HousehillwoodECON04Transport and communication</t>
  </si>
  <si>
    <t>Riddrie and CranhillECON04Transport and communication</t>
  </si>
  <si>
    <t>Robroyston and MillerstonECON04Transport and communication</t>
  </si>
  <si>
    <t>Ruchazie and GarthamlockECON04Transport and communication</t>
  </si>
  <si>
    <t>Ruchill and PossilparkECON04Transport and communication</t>
  </si>
  <si>
    <t>ScotlandECON04Transport and communication</t>
  </si>
  <si>
    <t>Shawlands and StrathbungoECON04Transport and communication</t>
  </si>
  <si>
    <t>Sighthill, Roystonhill and GermistonECON04Transport and communication</t>
  </si>
  <si>
    <t>KnightswoodECON051. Managers, directors and senior officials</t>
  </si>
  <si>
    <t>KnightswoodECON052. Professional occupations</t>
  </si>
  <si>
    <t>KnightswoodECON053. Associate professional and technical occupations</t>
  </si>
  <si>
    <t>KnightswoodECON054. Administrative and secretarial occupations</t>
  </si>
  <si>
    <t>KnightswoodECON055. Skilled trades occupations</t>
  </si>
  <si>
    <t>KnightswoodECON056. Caring, leisure and other service occupations</t>
  </si>
  <si>
    <t>KnightswoodECON057. Sales and customer service occupations</t>
  </si>
  <si>
    <t>KnightswoodECON058. Process, plant and machine operatives</t>
  </si>
  <si>
    <t>KnightswoodECON059. Elementary occupations</t>
  </si>
  <si>
    <t>KnightswoodECON05Total applicable</t>
  </si>
  <si>
    <t>KnightswoodECON061. Higher managerial, administrative and professional occupations: Total</t>
  </si>
  <si>
    <t>KnightswoodECON062. Lower managerial and professional occupations</t>
  </si>
  <si>
    <t>KnightswoodECON063. Intermediate occupations</t>
  </si>
  <si>
    <t>KnightswoodECON064. Small employers and own account workers</t>
  </si>
  <si>
    <t>KnightswoodECON065. Lower supervisory and technical occupations</t>
  </si>
  <si>
    <t>KnightswoodECON066. Semi-routine occupations</t>
  </si>
  <si>
    <t>KnightswoodECON067. Routine occupations</t>
  </si>
  <si>
    <t>KnightswoodECON068. Never worked and long-term unemployed: Total</t>
  </si>
  <si>
    <t>KnightswoodECON06L15. Full-time students</t>
  </si>
  <si>
    <t>KnightswoodECON06Total applicable</t>
  </si>
  <si>
    <t>KnightswoodENVI01All households</t>
  </si>
  <si>
    <t>KnightswoodENVI01Living rent free</t>
  </si>
  <si>
    <t>KnightswoodENVI01Owned: Owned outright</t>
  </si>
  <si>
    <t>KnightswoodENVI01Rented: Council (Local authority) or housing associated social landlord</t>
  </si>
  <si>
    <t>KnightswoodENVI01Rented: Private landlord or letting agency</t>
  </si>
  <si>
    <t>KnightswoodENVI02All individuals in households</t>
  </si>
  <si>
    <t>KnightswoodENVI02All people</t>
  </si>
  <si>
    <t>KnightswoodENVI02Civil partnership couple household with dependent child(ren)</t>
  </si>
  <si>
    <t>KnightswoodENVI02Civil partnership couple household with no dependent children</t>
  </si>
  <si>
    <t>KnightswoodENVI02Cohabiting couple (opposite sex) household with dependent child(ren)</t>
  </si>
  <si>
    <t>KnightswoodENVI02Cohabiting couple (opposite sex) household with no dependent children</t>
  </si>
  <si>
    <t>KnightswoodENVI02Cohabiting couple (same sex) household with dependent child(ren)</t>
  </si>
  <si>
    <t>KnightswoodENVI02Cohabiting couple (same sex) household with no dependent children</t>
  </si>
  <si>
    <t>KnightswoodENVI02Lives in a communal establishment</t>
  </si>
  <si>
    <t>KnightswoodENVI02Lives in a household</t>
  </si>
  <si>
    <t>KnightswoodENVI02Lone parent household with dependent child(ren)</t>
  </si>
  <si>
    <t>KnightswoodENVI02Lone parent household with no dependent children</t>
  </si>
  <si>
    <t>KnightswoodENVI02Married couple household with dependent child(ren)</t>
  </si>
  <si>
    <t>KnightswoodENVI02Married couple household with no dependent children</t>
  </si>
  <si>
    <t>KnightswoodENVI02Multi person household other</t>
  </si>
  <si>
    <t>KnightswoodENVI02Multi-person household all students</t>
  </si>
  <si>
    <t>KnightswoodENVI02One person household</t>
  </si>
  <si>
    <t>KnightswoodENVI04+2 or more</t>
  </si>
  <si>
    <t>KnightswoodENVI04-1 or less</t>
  </si>
  <si>
    <t>KnightswoodENVI040</t>
  </si>
  <si>
    <t>KnightswoodENVI041</t>
  </si>
  <si>
    <t>KnightswoodENVI04All households</t>
  </si>
  <si>
    <t>KnightswoodHEAL01All people</t>
  </si>
  <si>
    <t>KnightswoodHEAL01Bad health</t>
  </si>
  <si>
    <t>KnightswoodHEAL01Fair health</t>
  </si>
  <si>
    <t>KnightswoodHEAL01Good health</t>
  </si>
  <si>
    <t>KnightswoodHEAL01Very bad health</t>
  </si>
  <si>
    <t>KnightswoodHEAL01Very good health</t>
  </si>
  <si>
    <t>KnightswoodHEAL02All people</t>
  </si>
  <si>
    <t>KnightswoodHEAL02Day-to-day activities limited a little</t>
  </si>
  <si>
    <t>KnightswoodHEAL02Day-to-day activities limited a lot</t>
  </si>
  <si>
    <t>KnightswoodHEAL02Day-to-day activities not limited</t>
  </si>
  <si>
    <t>KnightswoodMIND01All people</t>
  </si>
  <si>
    <t>KnightswoodMIND01Any other combination of UK identities (UK only)</t>
  </si>
  <si>
    <t>KnightswoodMIND01British identity only</t>
  </si>
  <si>
    <t>KnightswoodMIND01English identity only</t>
  </si>
  <si>
    <t>KnightswoodMIND01Other identity</t>
  </si>
  <si>
    <t>KnightswoodMIND01Scottish and British identities only</t>
  </si>
  <si>
    <t>KnightswoodMIND01Scottish and any other identities</t>
  </si>
  <si>
    <t>KnightswoodMIND01Scottish identity only</t>
  </si>
  <si>
    <t>KnightswoodMIND02Language skills: Gaelic</t>
  </si>
  <si>
    <t>KnightswoodMIND02Language skills: Other</t>
  </si>
  <si>
    <t>KnightswoodMIND02Language skills: Scots</t>
  </si>
  <si>
    <t>KnightswoodMIND02No skills in English</t>
  </si>
  <si>
    <t>KnightswoodMIND02Total applicable</t>
  </si>
  <si>
    <t>KnightswoodMIND02Understands, speaks, reads or writes English</t>
  </si>
  <si>
    <t>KnightswoodP1People aged 0 - 15</t>
  </si>
  <si>
    <t>KnightswoodP2People aged 16 - 64</t>
  </si>
  <si>
    <t>KnightswoodP3People aged 65 - 74</t>
  </si>
  <si>
    <t>KnightswoodP4People aged 75 and over</t>
  </si>
  <si>
    <t>KnightswoodPOP01All people</t>
  </si>
  <si>
    <t>KnightswoodPOP01Area (hectares)</t>
  </si>
  <si>
    <t>KnightswoodPOP01Females</t>
  </si>
  <si>
    <t>KnightswoodPOP01Lives in a communal establishment</t>
  </si>
  <si>
    <t>KnightswoodPOP01Lives in a household</t>
  </si>
  <si>
    <t>KnightswoodPOP01Males</t>
  </si>
  <si>
    <t>KnightswoodPOP03African, African Scottish or African British</t>
  </si>
  <si>
    <t>KnightswoodPOP03All people</t>
  </si>
  <si>
    <t>KnightswoodPOP03Asian, Asian Scottish or Asian British</t>
  </si>
  <si>
    <t>KnightswoodPOP03Caribbean, Caribbean Scottish or Caribbean British</t>
  </si>
  <si>
    <t>KnightswoodPOP03Mixed or multiple ethnic groups</t>
  </si>
  <si>
    <t>KnightswoodPOP03Other ethnic groups</t>
  </si>
  <si>
    <t>KnightswoodPOP03White</t>
  </si>
  <si>
    <t>KnightswoodPOP03White: Other British</t>
  </si>
  <si>
    <t>KnightswoodPOP03White: Other White</t>
  </si>
  <si>
    <t>KnightswoodPOP03White: Scottish</t>
  </si>
  <si>
    <t>KnightswoodTRAN01All households</t>
  </si>
  <si>
    <t>KnightswoodTRAN01Number of cars or vans in household: Four or more cars or vans</t>
  </si>
  <si>
    <t>KnightswoodTRAN01Number of cars or vans in household: No cars or vans</t>
  </si>
  <si>
    <t>KnightswoodTRAN01Number of cars or vans in household: One car or van</t>
  </si>
  <si>
    <t>KnightswoodTRAN01Number of cars or vans in household: Three cars or vans</t>
  </si>
  <si>
    <t>KnightswoodTRAN01Number of cars or vans in household: Two cars or vans</t>
  </si>
  <si>
    <t>Lambhill and MiltonECON01All people aged 16 and over</t>
  </si>
  <si>
    <t>Lambhill and MiltonECON01Economically active: Employee: Full-time</t>
  </si>
  <si>
    <t>Lambhill and MiltonECON01Economically active: Employee: Part-time</t>
  </si>
  <si>
    <t>Lambhill and MiltonECON01Economically active: Full-time student</t>
  </si>
  <si>
    <t>Lambhill and MiltonECON01Economically active: Self-employed</t>
  </si>
  <si>
    <t>Lambhill and MiltonECON01Economically active: Unemployed</t>
  </si>
  <si>
    <t>Lambhill and MiltonECON01Economically inactive: Long-term sick or disabled</t>
  </si>
  <si>
    <t>Lambhill and MiltonECON01Economically inactive: Looking after home or family</t>
  </si>
  <si>
    <t>Lambhill and MiltonECON01Economically inactive: Other</t>
  </si>
  <si>
    <t>Lambhill and MiltonECON01Economically inactive: Retired</t>
  </si>
  <si>
    <t>Lambhill and MiltonECON01Economically inactive: Student</t>
  </si>
  <si>
    <t>South Nitshill and DarnleyECON04Transport and communication</t>
  </si>
  <si>
    <t>Springboig and BarlanarkECON04Transport and communication</t>
  </si>
  <si>
    <t>SpringburnECON04Transport and communication</t>
  </si>
  <si>
    <t>Temple and AnnieslandECON04Transport and communication</t>
  </si>
  <si>
    <t>Tollcross and West ShettlestonECON04Transport and communication</t>
  </si>
  <si>
    <t>ToryglenECON04Transport and communication</t>
  </si>
  <si>
    <t>Yoker and ScotstounECON04Transport and communication</t>
  </si>
  <si>
    <t>Yorkhill and AnderstonECON04Transport and communication</t>
  </si>
  <si>
    <t>Anniesland, Jordanhill and WhiteinchECON04Financial, real estate, professional and administrative activities</t>
  </si>
  <si>
    <t>Lambhill and MiltonECON051. Managers, directors and senior officials</t>
  </si>
  <si>
    <t>Lambhill and MiltonECON052. Professional occupations</t>
  </si>
  <si>
    <t>Lambhill and MiltonECON053. Associate professional and technical occupations</t>
  </si>
  <si>
    <t>Lambhill and MiltonECON054. Administrative and secretarial occupations</t>
  </si>
  <si>
    <t>Lambhill and MiltonECON055. Skilled trades occupations</t>
  </si>
  <si>
    <t>Lambhill and MiltonECON056. Caring, leisure and other service occupations</t>
  </si>
  <si>
    <t>Lambhill and MiltonECON057. Sales and customer service occupations</t>
  </si>
  <si>
    <t>Lambhill and MiltonECON058. Process, plant and machine operatives</t>
  </si>
  <si>
    <t>Lambhill and MiltonECON059. Elementary occupations</t>
  </si>
  <si>
    <t>Lambhill and MiltonECON05Total applicable</t>
  </si>
  <si>
    <t>Lambhill and MiltonECON061. Higher managerial, administrative and professional occupations: Total</t>
  </si>
  <si>
    <t>Lambhill and MiltonECON062. Lower managerial and professional occupations</t>
  </si>
  <si>
    <t>Lambhill and MiltonECON063. Intermediate occupations</t>
  </si>
  <si>
    <t>Lambhill and MiltonECON064. Small employers and own account workers</t>
  </si>
  <si>
    <t>Lambhill and MiltonECON065. Lower supervisory and technical occupations</t>
  </si>
  <si>
    <t>Lambhill and MiltonECON066. Semi-routine occupations</t>
  </si>
  <si>
    <t>Lambhill and MiltonECON067. Routine occupations</t>
  </si>
  <si>
    <t>Lambhill and MiltonECON068. Never worked and long-term unemployed: Total</t>
  </si>
  <si>
    <t>Lambhill and MiltonECON06L15. Full-time students</t>
  </si>
  <si>
    <t>Lambhill and MiltonECON06Total applicable</t>
  </si>
  <si>
    <t>Lambhill and MiltonENVI01All households</t>
  </si>
  <si>
    <t>Lambhill and MiltonENVI01Living rent free</t>
  </si>
  <si>
    <t>Lambhill and MiltonENVI01Owned: Owned outright</t>
  </si>
  <si>
    <t>Lambhill and MiltonENVI01Rented: Council (Local authority) or housing associated social landlord</t>
  </si>
  <si>
    <t>Lambhill and MiltonENVI01Rented: Private landlord or letting agency</t>
  </si>
  <si>
    <t>Lambhill and MiltonENVI02All individuals in households</t>
  </si>
  <si>
    <t>Lambhill and MiltonENVI02All people</t>
  </si>
  <si>
    <t>Lambhill and MiltonENVI02Civil partnership couple household with dependent child(ren)</t>
  </si>
  <si>
    <t>Lambhill and MiltonENVI02Civil partnership couple household with no dependent children</t>
  </si>
  <si>
    <t>Lambhill and MiltonENVI02Cohabiting couple (opposite sex) household with dependent child(ren)</t>
  </si>
  <si>
    <t>Lambhill and MiltonENVI02Cohabiting couple (opposite sex) household with no dependent children</t>
  </si>
  <si>
    <t>Lambhill and MiltonENVI02Cohabiting couple (same sex) household with dependent child(ren)</t>
  </si>
  <si>
    <t>Lambhill and MiltonENVI02Cohabiting couple (same sex) household with no dependent children</t>
  </si>
  <si>
    <t>Lambhill and MiltonENVI02Lives in a communal establishment</t>
  </si>
  <si>
    <t>Lambhill and MiltonENVI02Lives in a household</t>
  </si>
  <si>
    <t>Lambhill and MiltonENVI02Lone parent household with dependent child(ren)</t>
  </si>
  <si>
    <t>Lambhill and MiltonENVI02Lone parent household with no dependent children</t>
  </si>
  <si>
    <t>Lambhill and MiltonENVI02Married couple household with dependent child(ren)</t>
  </si>
  <si>
    <t>Lambhill and MiltonENVI02Married couple household with no dependent children</t>
  </si>
  <si>
    <t>Lambhill and MiltonENVI02Multi person household other</t>
  </si>
  <si>
    <t>Lambhill and MiltonENVI02Multi-person household all students</t>
  </si>
  <si>
    <t>Lambhill and MiltonENVI02One person household</t>
  </si>
  <si>
    <t>Lambhill and MiltonENVI04+2 or more</t>
  </si>
  <si>
    <t>Lambhill and MiltonENVI04-1 or less</t>
  </si>
  <si>
    <t>Lambhill and MiltonENVI040</t>
  </si>
  <si>
    <t>Lambhill and MiltonENVI041</t>
  </si>
  <si>
    <t>Lambhill and MiltonENVI04All households</t>
  </si>
  <si>
    <t>Lambhill and MiltonHEAL01All people</t>
  </si>
  <si>
    <t>Lambhill and MiltonHEAL01Bad health</t>
  </si>
  <si>
    <t>Lambhill and MiltonHEAL01Fair health</t>
  </si>
  <si>
    <t>Lambhill and MiltonHEAL01Good health</t>
  </si>
  <si>
    <t>Lambhill and MiltonHEAL01Very bad health</t>
  </si>
  <si>
    <t>Lambhill and MiltonHEAL01Very good health</t>
  </si>
  <si>
    <t>Lambhill and MiltonHEAL02All people</t>
  </si>
  <si>
    <t>Lambhill and MiltonHEAL02Day-to-day activities limited a little</t>
  </si>
  <si>
    <t>Lambhill and MiltonHEAL02Day-to-day activities limited a lot</t>
  </si>
  <si>
    <t>Lambhill and MiltonHEAL02Day-to-day activities not limited</t>
  </si>
  <si>
    <t>Lambhill and MiltonMIND01All people</t>
  </si>
  <si>
    <t>Lambhill and MiltonMIND01Any other combination of UK identities (UK only)</t>
  </si>
  <si>
    <t>Lambhill and MiltonMIND01British identity only</t>
  </si>
  <si>
    <t>Lambhill and MiltonMIND01English identity only</t>
  </si>
  <si>
    <t>Lambhill and MiltonMIND01Other identity</t>
  </si>
  <si>
    <t>Lambhill and MiltonMIND01Scottish and British identities only</t>
  </si>
  <si>
    <t>Lambhill and MiltonMIND01Scottish and any other identities</t>
  </si>
  <si>
    <t>Lambhill and MiltonMIND01Scottish identity only</t>
  </si>
  <si>
    <t>Lambhill and MiltonMIND02Language skills: Gaelic</t>
  </si>
  <si>
    <t>Lambhill and MiltonMIND02Language skills: Other</t>
  </si>
  <si>
    <t>Lambhill and MiltonMIND02Language skills: Scots</t>
  </si>
  <si>
    <t>Lambhill and MiltonMIND02No skills in English</t>
  </si>
  <si>
    <t>Lambhill and MiltonMIND02Total applicable</t>
  </si>
  <si>
    <t>Lambhill and MiltonMIND02Understands, speaks, reads or writes English</t>
  </si>
  <si>
    <t>Lambhill and MiltonP1People aged 0 - 15</t>
  </si>
  <si>
    <t>Lambhill and MiltonP2People aged 16 - 64</t>
  </si>
  <si>
    <t>Lambhill and MiltonP3People aged 65 - 74</t>
  </si>
  <si>
    <t>Lambhill and MiltonP4People aged 75 and over</t>
  </si>
  <si>
    <t>Lambhill and MiltonPOP01All people</t>
  </si>
  <si>
    <t>Lambhill and MiltonPOP01Area (hectares)</t>
  </si>
  <si>
    <t>Lambhill and MiltonPOP01Females</t>
  </si>
  <si>
    <t>Lambhill and MiltonPOP01Lives in a communal establishment</t>
  </si>
  <si>
    <t>Lambhill and MiltonPOP01Lives in a household</t>
  </si>
  <si>
    <t>Lambhill and MiltonPOP01Males</t>
  </si>
  <si>
    <t>Lambhill and MiltonPOP03African, African Scottish or African British</t>
  </si>
  <si>
    <t>Lambhill and MiltonPOP03All people</t>
  </si>
  <si>
    <t>Lambhill and MiltonPOP03Asian, Asian Scottish or Asian British</t>
  </si>
  <si>
    <t>Lambhill and MiltonPOP03Caribbean, Caribbean Scottish or Caribbean British</t>
  </si>
  <si>
    <t>Lambhill and MiltonPOP03Mixed or multiple ethnic groups</t>
  </si>
  <si>
    <t>Lambhill and MiltonPOP03Other ethnic groups</t>
  </si>
  <si>
    <t>Lambhill and MiltonPOP03White</t>
  </si>
  <si>
    <t>Lambhill and MiltonPOP03White: Other British</t>
  </si>
  <si>
    <t>Lambhill and MiltonPOP03White: Other White</t>
  </si>
  <si>
    <t>Lambhill and MiltonPOP03White: Scottish</t>
  </si>
  <si>
    <t>Lambhill and MiltonTRAN01All households</t>
  </si>
  <si>
    <t>Lambhill and MiltonTRAN01Number of cars or vans in household: Four or more cars or vans</t>
  </si>
  <si>
    <t>Lambhill and MiltonTRAN01Number of cars or vans in household: No cars or vans</t>
  </si>
  <si>
    <t>Lambhill and MiltonTRAN01Number of cars or vans in household: One car or van</t>
  </si>
  <si>
    <t>Lambhill and MiltonTRAN01Number of cars or vans in household: Three cars or vans</t>
  </si>
  <si>
    <t>Lambhill and MiltonTRAN01Number of cars or vans in household: Two cars or vans</t>
  </si>
  <si>
    <t>Langside and BattlefieldECON01All people aged 16 and over</t>
  </si>
  <si>
    <t>Langside and BattlefieldECON01Economically active: Employee: Full-time</t>
  </si>
  <si>
    <t>Langside and BattlefieldECON01Economically active: Employee: Part-time</t>
  </si>
  <si>
    <t>Langside and BattlefieldECON01Economically active: Full-time student</t>
  </si>
  <si>
    <t>Langside and BattlefieldECON01Economically active: Self-employed</t>
  </si>
  <si>
    <t>Langside and BattlefieldECON01Economically active: Unemployed</t>
  </si>
  <si>
    <t>Langside and BattlefieldECON01Economically inactive: Long-term sick or disabled</t>
  </si>
  <si>
    <t>Langside and BattlefieldECON01Economically inactive: Looking after home or family</t>
  </si>
  <si>
    <t>Langside and BattlefieldECON01Economically inactive: Other</t>
  </si>
  <si>
    <t>Langside and BattlefieldECON01Economically inactive: Retired</t>
  </si>
  <si>
    <t>Langside and BattlefieldECON01Economically inactive: Student</t>
  </si>
  <si>
    <t>Arden and CarnwadricECON04Financial, real estate, professional and administrative activities</t>
  </si>
  <si>
    <t>Baillieston and GarrowhillECON04Financial, real estate, professional and administrative activities</t>
  </si>
  <si>
    <t>Balornock and BarmullochECON04Financial, real estate, professional and administrative activities</t>
  </si>
  <si>
    <t>Bellahouston, Craigton and MossparkECON04Financial, real estate, professional and administrative activities</t>
  </si>
  <si>
    <t>Blackhill and HogganfieldECON04Financial, real estate, professional and administrative activities</t>
  </si>
  <si>
    <t>BlairdardieECON04Financial, real estate, professional and administrative activities</t>
  </si>
  <si>
    <t>Broomhill and Partick WestECON04Financial, real estate, professional and administrative activities</t>
  </si>
  <si>
    <t>Calton and BridgetonECON04Financial, real estate, professional and administrative activities</t>
  </si>
  <si>
    <t>CarmunnockECON04Financial, real estate, professional and administrative activities</t>
  </si>
  <si>
    <t>Langside and BattlefieldECON051. Managers, directors and senior officials</t>
  </si>
  <si>
    <t>Langside and BattlefieldECON052. Professional occupations</t>
  </si>
  <si>
    <t>Langside and BattlefieldECON053. Associate professional and technical occupations</t>
  </si>
  <si>
    <t>Langside and BattlefieldECON054. Administrative and secretarial occupations</t>
  </si>
  <si>
    <t>Langside and BattlefieldECON055. Skilled trades occupations</t>
  </si>
  <si>
    <t>Langside and BattlefieldECON056. Caring, leisure and other service occupations</t>
  </si>
  <si>
    <t>Langside and BattlefieldECON057. Sales and customer service occupations</t>
  </si>
  <si>
    <t>Langside and BattlefieldECON058. Process, plant and machine operatives</t>
  </si>
  <si>
    <t>Langside and BattlefieldECON059. Elementary occupations</t>
  </si>
  <si>
    <t>Langside and BattlefieldECON05Total applicable</t>
  </si>
  <si>
    <t>Langside and BattlefieldECON061. Higher managerial, administrative and professional occupations: Total</t>
  </si>
  <si>
    <t>Langside and BattlefieldECON062. Lower managerial and professional occupations</t>
  </si>
  <si>
    <t>Langside and BattlefieldECON063. Intermediate occupations</t>
  </si>
  <si>
    <t>Langside and BattlefieldECON064. Small employers and own account workers</t>
  </si>
  <si>
    <t>Langside and BattlefieldECON065. Lower supervisory and technical occupations</t>
  </si>
  <si>
    <t>Langside and BattlefieldECON066. Semi-routine occupations</t>
  </si>
  <si>
    <t>Langside and BattlefieldECON067. Routine occupations</t>
  </si>
  <si>
    <t>Langside and BattlefieldECON068. Never worked and long-term unemployed: Total</t>
  </si>
  <si>
    <t>Langside and BattlefieldECON06L15. Full-time students</t>
  </si>
  <si>
    <t>Langside and BattlefieldECON06Total applicable</t>
  </si>
  <si>
    <t>Langside and BattlefieldENVI01All households</t>
  </si>
  <si>
    <t>Langside and BattlefieldENVI01Living rent free</t>
  </si>
  <si>
    <t>Langside and BattlefieldENVI01Owned: Owned outright</t>
  </si>
  <si>
    <t>Langside and BattlefieldENVI01Rented: Council (Local authority) or housing associated social landlord</t>
  </si>
  <si>
    <t>Langside and BattlefieldENVI01Rented: Private landlord or letting agency</t>
  </si>
  <si>
    <t>Langside and BattlefieldENVI02All individuals in households</t>
  </si>
  <si>
    <t>Langside and BattlefieldENVI02All people</t>
  </si>
  <si>
    <t>Langside and BattlefieldENVI02Civil partnership couple household with dependent child(ren)</t>
  </si>
  <si>
    <t>Langside and BattlefieldENVI02Civil partnership couple household with no dependent children</t>
  </si>
  <si>
    <t>Langside and BattlefieldENVI02Cohabiting couple (opposite sex) household with dependent child(ren)</t>
  </si>
  <si>
    <t>Langside and BattlefieldENVI02Cohabiting couple (opposite sex) household with no dependent children</t>
  </si>
  <si>
    <t>Langside and BattlefieldENVI02Cohabiting couple (same sex) household with dependent child(ren)</t>
  </si>
  <si>
    <t>Langside and BattlefieldENVI02Cohabiting couple (same sex) household with no dependent children</t>
  </si>
  <si>
    <t>Langside and BattlefieldENVI02Lives in a communal establishment</t>
  </si>
  <si>
    <t>Langside and BattlefieldENVI02Lives in a household</t>
  </si>
  <si>
    <t>Langside and BattlefieldENVI02Lone parent household with dependent child(ren)</t>
  </si>
  <si>
    <t>Langside and BattlefieldENVI02Lone parent household with no dependent children</t>
  </si>
  <si>
    <t>Langside and BattlefieldENVI02Married couple household with dependent child(ren)</t>
  </si>
  <si>
    <t>Langside and BattlefieldENVI02Married couple household with no dependent children</t>
  </si>
  <si>
    <t>Langside and BattlefieldENVI02Multi person household other</t>
  </si>
  <si>
    <t>Langside and BattlefieldENVI02Multi-person household all students</t>
  </si>
  <si>
    <t>Langside and BattlefieldENVI02One person household</t>
  </si>
  <si>
    <t>Langside and BattlefieldENVI04+2 or more</t>
  </si>
  <si>
    <t>Langside and BattlefieldENVI04-1 or less</t>
  </si>
  <si>
    <t>Langside and BattlefieldENVI040</t>
  </si>
  <si>
    <t>Langside and BattlefieldENVI041</t>
  </si>
  <si>
    <t>Langside and BattlefieldENVI04All households</t>
  </si>
  <si>
    <t>Langside and BattlefieldHEAL01All people</t>
  </si>
  <si>
    <t>Langside and BattlefieldHEAL01Bad health</t>
  </si>
  <si>
    <t>Langside and BattlefieldHEAL01Fair health</t>
  </si>
  <si>
    <t>Langside and BattlefieldHEAL01Good health</t>
  </si>
  <si>
    <t>Langside and BattlefieldHEAL01Very bad health</t>
  </si>
  <si>
    <t>Langside and BattlefieldHEAL01Very good health</t>
  </si>
  <si>
    <t>Langside and BattlefieldHEAL02All people</t>
  </si>
  <si>
    <t>Langside and BattlefieldHEAL02Day-to-day activities limited a little</t>
  </si>
  <si>
    <t>Langside and BattlefieldHEAL02Day-to-day activities limited a lot</t>
  </si>
  <si>
    <t>Langside and BattlefieldHEAL02Day-to-day activities not limited</t>
  </si>
  <si>
    <t>Langside and BattlefieldMIND01All people</t>
  </si>
  <si>
    <t>Langside and BattlefieldMIND01Any other combination of UK identities (UK only)</t>
  </si>
  <si>
    <t>Langside and BattlefieldMIND01British identity only</t>
  </si>
  <si>
    <t>Langside and BattlefieldMIND01English identity only</t>
  </si>
  <si>
    <t>Langside and BattlefieldMIND01Other identity</t>
  </si>
  <si>
    <t>Langside and BattlefieldMIND01Scottish and British identities only</t>
  </si>
  <si>
    <t>Langside and BattlefieldMIND01Scottish and any other identities</t>
  </si>
  <si>
    <t>Langside and BattlefieldMIND01Scottish identity only</t>
  </si>
  <si>
    <t>Langside and BattlefieldMIND02Language skills: Gaelic</t>
  </si>
  <si>
    <t>Langside and BattlefieldMIND02Language skills: Other</t>
  </si>
  <si>
    <t>Langside and BattlefieldMIND02Language skills: Scots</t>
  </si>
  <si>
    <t>Langside and BattlefieldMIND02No skills in English</t>
  </si>
  <si>
    <t>Langside and BattlefieldMIND02Total applicable</t>
  </si>
  <si>
    <t>Langside and BattlefieldMIND02Understands, speaks, reads or writes English</t>
  </si>
  <si>
    <t>Langside and BattlefieldP1People aged 0 - 15</t>
  </si>
  <si>
    <t>Langside and BattlefieldP2People aged 16 - 64</t>
  </si>
  <si>
    <t>Langside and BattlefieldP3People aged 65 - 74</t>
  </si>
  <si>
    <t>Langside and BattlefieldP4People aged 75 and over</t>
  </si>
  <si>
    <t>Langside and BattlefieldPOP01All people</t>
  </si>
  <si>
    <t>Langside and BattlefieldPOP01Area (hectares)</t>
  </si>
  <si>
    <t>Langside and BattlefieldPOP01Females</t>
  </si>
  <si>
    <t>Langside and BattlefieldPOP01Lives in a communal establishment</t>
  </si>
  <si>
    <t>Langside and BattlefieldPOP01Lives in a household</t>
  </si>
  <si>
    <t>Langside and BattlefieldPOP01Males</t>
  </si>
  <si>
    <t>Langside and BattlefieldPOP03African, African Scottish or African British</t>
  </si>
  <si>
    <t>Langside and BattlefieldPOP03All people</t>
  </si>
  <si>
    <t>Langside and BattlefieldPOP03Asian, Asian Scottish or Asian British</t>
  </si>
  <si>
    <t>Langside and BattlefieldPOP03Caribbean, Caribbean Scottish or Caribbean British</t>
  </si>
  <si>
    <t>Langside and BattlefieldPOP03Mixed or multiple ethnic groups</t>
  </si>
  <si>
    <t>Langside and BattlefieldPOP03Other ethnic groups</t>
  </si>
  <si>
    <t>Langside and BattlefieldPOP03White</t>
  </si>
  <si>
    <t>Langside and BattlefieldPOP03White: Other British</t>
  </si>
  <si>
    <t>Langside and BattlefieldPOP03White: Other White</t>
  </si>
  <si>
    <t>Langside and BattlefieldPOP03White: Scottish</t>
  </si>
  <si>
    <t>Langside and BattlefieldTRAN01All households</t>
  </si>
  <si>
    <t>Langside and BattlefieldTRAN01Number of cars or vans in household: Four or more cars or vans</t>
  </si>
  <si>
    <t>Langside and BattlefieldTRAN01Number of cars or vans in household: No cars or vans</t>
  </si>
  <si>
    <t>Langside and BattlefieldTRAN01Number of cars or vans in household: One car or van</t>
  </si>
  <si>
    <t>Langside and BattlefieldTRAN01Number of cars or vans in household: Three cars or vans</t>
  </si>
  <si>
    <t>Langside and BattlefieldTRAN01Number of cars or vans in household: Two cars or vans</t>
  </si>
  <si>
    <t>Maryhill Road CorridorECON01All people aged 16 and over</t>
  </si>
  <si>
    <t>Maryhill Road CorridorECON01Economically active: Employee: Full-time</t>
  </si>
  <si>
    <t>Maryhill Road CorridorECON01Economically active: Employee: Part-time</t>
  </si>
  <si>
    <t>Maryhill Road CorridorECON01Economically active: Full-time student</t>
  </si>
  <si>
    <t>Maryhill Road CorridorECON01Economically active: Self-employed</t>
  </si>
  <si>
    <t>Maryhill Road CorridorECON01Economically active: Unemployed</t>
  </si>
  <si>
    <t>Maryhill Road CorridorECON01Economically inactive: Long-term sick or disabled</t>
  </si>
  <si>
    <t>Maryhill Road CorridorECON01Economically inactive: Looking after home or family</t>
  </si>
  <si>
    <t>Maryhill Road CorridorECON01Economically inactive: Other</t>
  </si>
  <si>
    <t>Maryhill Road CorridorECON01Economically inactive: Retired</t>
  </si>
  <si>
    <t>Maryhill Road CorridorECON01Economically inactive: Student</t>
  </si>
  <si>
    <t>CastlemilkECON04Financial, real estate, professional and administrative activities</t>
  </si>
  <si>
    <t>Cathcart and SimshillECON04Financial, real estate, professional and administrative activities</t>
  </si>
  <si>
    <t>City Centre and Merchant CityECON04Financial, real estate, professional and administrative activities</t>
  </si>
  <si>
    <t>Corkerhill and North PollokECON04Financial, real estate, professional and administrative activities</t>
  </si>
  <si>
    <t>CroftfootECON04Financial, real estate, professional and administrative activities</t>
  </si>
  <si>
    <t>Crookston and South CardonaldECON04Financial, real estate, professional and administrative activities</t>
  </si>
  <si>
    <t>DennistounECON04Financial, real estate, professional and administrative activities</t>
  </si>
  <si>
    <t>DrumchapelECON04Financial, real estate, professional and administrative activities</t>
  </si>
  <si>
    <t>EasterhouseECON04Financial, real estate, professional and administrative activities</t>
  </si>
  <si>
    <t>Maryhill Road CorridorECON051. Managers, directors and senior officials</t>
  </si>
  <si>
    <t>Maryhill Road CorridorECON052. Professional occupations</t>
  </si>
  <si>
    <t>Maryhill Road CorridorECON053. Associate professional and technical occupations</t>
  </si>
  <si>
    <t>Maryhill Road CorridorECON054. Administrative and secretarial occupations</t>
  </si>
  <si>
    <t>Maryhill Road CorridorECON055. Skilled trades occupations</t>
  </si>
  <si>
    <t>Maryhill Road CorridorECON056. Caring, leisure and other service occupations</t>
  </si>
  <si>
    <t>Maryhill Road CorridorECON057. Sales and customer service occupations</t>
  </si>
  <si>
    <t>Maryhill Road CorridorECON058. Process, plant and machine operatives</t>
  </si>
  <si>
    <t>Maryhill Road CorridorECON059. Elementary occupations</t>
  </si>
  <si>
    <t>Maryhill Road CorridorECON05Total applicable</t>
  </si>
  <si>
    <t>Maryhill Road CorridorECON061. Higher managerial, administrative and professional occupations: Total</t>
  </si>
  <si>
    <t>Maryhill Road CorridorECON062. Lower managerial and professional occupations</t>
  </si>
  <si>
    <t>Maryhill Road CorridorECON063. Intermediate occupations</t>
  </si>
  <si>
    <t>Maryhill Road CorridorECON064. Small employers and own account workers</t>
  </si>
  <si>
    <t>Maryhill Road CorridorECON065. Lower supervisory and technical occupations</t>
  </si>
  <si>
    <t>Maryhill Road CorridorECON066. Semi-routine occupations</t>
  </si>
  <si>
    <t>Maryhill Road CorridorECON067. Routine occupations</t>
  </si>
  <si>
    <t>Maryhill Road CorridorECON068. Never worked and long-term unemployed: Total</t>
  </si>
  <si>
    <t>Maryhill Road CorridorECON06L15. Full-time students</t>
  </si>
  <si>
    <t>Maryhill Road CorridorECON06Total applicable</t>
  </si>
  <si>
    <t>Maryhill Road CorridorENVI01All households</t>
  </si>
  <si>
    <t>Maryhill Road CorridorENVI01Living rent free</t>
  </si>
  <si>
    <t>Maryhill Road CorridorENVI01Owned: Owned outright</t>
  </si>
  <si>
    <t>Maryhill Road CorridorENVI01Rented: Council (Local authority) or housing associated social landlord</t>
  </si>
  <si>
    <t>Maryhill Road CorridorENVI01Rented: Private landlord or letting agency</t>
  </si>
  <si>
    <t>Maryhill Road CorridorENVI02All individuals in households</t>
  </si>
  <si>
    <t>Maryhill Road CorridorENVI02All people</t>
  </si>
  <si>
    <t>Maryhill Road CorridorENVI02Civil partnership couple household with dependent child(ren)</t>
  </si>
  <si>
    <t>Maryhill Road CorridorENVI02Civil partnership couple household with no dependent children</t>
  </si>
  <si>
    <t>Maryhill Road CorridorENVI02Cohabiting couple (opposite sex) household with dependent child(ren)</t>
  </si>
  <si>
    <t>Maryhill Road CorridorENVI02Cohabiting couple (opposite sex) household with no dependent children</t>
  </si>
  <si>
    <t>Maryhill Road CorridorENVI02Cohabiting couple (same sex) household with dependent child(ren)</t>
  </si>
  <si>
    <t>Maryhill Road CorridorENVI02Cohabiting couple (same sex) household with no dependent children</t>
  </si>
  <si>
    <t>Maryhill Road CorridorENVI02Lives in a communal establishment</t>
  </si>
  <si>
    <t>Maryhill Road CorridorENVI02Lives in a household</t>
  </si>
  <si>
    <t>Maryhill Road CorridorENVI02Lone parent household with dependent child(ren)</t>
  </si>
  <si>
    <t>Maryhill Road CorridorENVI02Lone parent household with no dependent children</t>
  </si>
  <si>
    <t>Maryhill Road CorridorENVI02Married couple household with dependent child(ren)</t>
  </si>
  <si>
    <t>Maryhill Road CorridorENVI02Married couple household with no dependent children</t>
  </si>
  <si>
    <t>Maryhill Road CorridorENVI02Multi person household other</t>
  </si>
  <si>
    <t>Maryhill Road CorridorENVI02Multi-person household all students</t>
  </si>
  <si>
    <t>Maryhill Road CorridorENVI02One person household</t>
  </si>
  <si>
    <t>Maryhill Road CorridorENVI04+2 or more</t>
  </si>
  <si>
    <t>Maryhill Road CorridorENVI04-1 or less</t>
  </si>
  <si>
    <t>Maryhill Road CorridorENVI040</t>
  </si>
  <si>
    <t>Maryhill Road CorridorENVI041</t>
  </si>
  <si>
    <t>Maryhill Road CorridorENVI04All households</t>
  </si>
  <si>
    <t>Maryhill Road CorridorHEAL01All people</t>
  </si>
  <si>
    <t>Maryhill Road CorridorHEAL01Bad health</t>
  </si>
  <si>
    <t>Maryhill Road CorridorHEAL01Fair health</t>
  </si>
  <si>
    <t>Maryhill Road CorridorHEAL01Good health</t>
  </si>
  <si>
    <t>Maryhill Road CorridorHEAL01Very bad health</t>
  </si>
  <si>
    <t>Maryhill Road CorridorHEAL01Very good health</t>
  </si>
  <si>
    <t>Maryhill Road CorridorHEAL02All people</t>
  </si>
  <si>
    <t>Maryhill Road CorridorHEAL02Day-to-day activities limited a little</t>
  </si>
  <si>
    <t>Maryhill Road CorridorHEAL02Day-to-day activities limited a lot</t>
  </si>
  <si>
    <t>Maryhill Road CorridorHEAL02Day-to-day activities not limited</t>
  </si>
  <si>
    <t>Maryhill Road CorridorMIND01All people</t>
  </si>
  <si>
    <t>Maryhill Road CorridorMIND01Any other combination of UK identities (UK only)</t>
  </si>
  <si>
    <t>Maryhill Road CorridorMIND01British identity only</t>
  </si>
  <si>
    <t>Maryhill Road CorridorMIND01English identity only</t>
  </si>
  <si>
    <t>Maryhill Road CorridorMIND01Other identity</t>
  </si>
  <si>
    <t>Maryhill Road CorridorMIND01Scottish and British identities only</t>
  </si>
  <si>
    <t>Maryhill Road CorridorMIND01Scottish and any other identities</t>
  </si>
  <si>
    <t>Maryhill Road CorridorMIND01Scottish identity only</t>
  </si>
  <si>
    <t>Maryhill Road CorridorMIND02Language skills: Gaelic</t>
  </si>
  <si>
    <t>Maryhill Road CorridorMIND02Language skills: Other</t>
  </si>
  <si>
    <t>Maryhill Road CorridorMIND02Language skills: Scots</t>
  </si>
  <si>
    <t>Maryhill Road CorridorMIND02No skills in English</t>
  </si>
  <si>
    <t>Maryhill Road CorridorMIND02Total applicable</t>
  </si>
  <si>
    <t>Maryhill Road CorridorMIND02Understands, speaks, reads or writes English</t>
  </si>
  <si>
    <t>Maryhill Road CorridorP1People aged 0 - 15</t>
  </si>
  <si>
    <t>Maryhill Road CorridorP2People aged 16 - 64</t>
  </si>
  <si>
    <t>Maryhill Road CorridorP3People aged 65 - 74</t>
  </si>
  <si>
    <t>Maryhill Road CorridorP4People aged 75 and over</t>
  </si>
  <si>
    <t>Maryhill Road CorridorPOP01All people</t>
  </si>
  <si>
    <t>Maryhill Road CorridorPOP01Area (hectares)</t>
  </si>
  <si>
    <t>Maryhill Road CorridorPOP01Females</t>
  </si>
  <si>
    <t>Maryhill Road CorridorPOP01Lives in a communal establishment</t>
  </si>
  <si>
    <t>Maryhill Road CorridorPOP01Lives in a household</t>
  </si>
  <si>
    <t>Maryhill Road CorridorPOP01Males</t>
  </si>
  <si>
    <t>Maryhill Road CorridorPOP03African, African Scottish or African British</t>
  </si>
  <si>
    <t>Maryhill Road CorridorPOP03All people</t>
  </si>
  <si>
    <t>Maryhill Road CorridorPOP03Asian, Asian Scottish or Asian British</t>
  </si>
  <si>
    <t>Maryhill Road CorridorPOP03Caribbean, Caribbean Scottish or Caribbean British</t>
  </si>
  <si>
    <t>Maryhill Road CorridorPOP03Mixed or multiple ethnic groups</t>
  </si>
  <si>
    <t>Maryhill Road CorridorPOP03Other ethnic groups</t>
  </si>
  <si>
    <t>Maryhill Road CorridorPOP03White</t>
  </si>
  <si>
    <t>Maryhill Road CorridorPOP03White: Other British</t>
  </si>
  <si>
    <t>Maryhill Road CorridorPOP03White: Other White</t>
  </si>
  <si>
    <t>Maryhill Road CorridorPOP03White: Scottish</t>
  </si>
  <si>
    <t>Maryhill Road CorridorTRAN01All households</t>
  </si>
  <si>
    <t>Maryhill Road CorridorTRAN01Number of cars or vans in household: Four or more cars or vans</t>
  </si>
  <si>
    <t>Maryhill Road CorridorTRAN01Number of cars or vans in household: No cars or vans</t>
  </si>
  <si>
    <t>Maryhill Road CorridorTRAN01Number of cars or vans in household: One car or van</t>
  </si>
  <si>
    <t>Maryhill Road CorridorTRAN01Number of cars or vans in household: Three cars or vans</t>
  </si>
  <si>
    <t>Maryhill Road CorridorTRAN01Number of cars or vans in household: Two cars or vans</t>
  </si>
  <si>
    <t>Mount Vernon and East ShettlestonECON01All people aged 16 and over</t>
  </si>
  <si>
    <t>Mount Vernon and East ShettlestonECON01Economically active: Employee: Full-time</t>
  </si>
  <si>
    <t>Mount Vernon and East ShettlestonECON01Economically active: Employee: Part-time</t>
  </si>
  <si>
    <t>Mount Vernon and East ShettlestonECON01Economically active: Full-time student</t>
  </si>
  <si>
    <t>Mount Vernon and East ShettlestonECON01Economically active: Self-employed</t>
  </si>
  <si>
    <t>Mount Vernon and East ShettlestonECON01Economically active: Unemployed</t>
  </si>
  <si>
    <t>Mount Vernon and East ShettlestonECON01Economically inactive: Long-term sick or disabled</t>
  </si>
  <si>
    <t>Mount Vernon and East ShettlestonECON01Economically inactive: Looking after home or family</t>
  </si>
  <si>
    <t>Mount Vernon and East ShettlestonECON01Economically inactive: Other</t>
  </si>
  <si>
    <t>Mount Vernon and East ShettlestonECON01Economically inactive: Retired</t>
  </si>
  <si>
    <t>Mount Vernon and East ShettlestonECON01Economically inactive: Student</t>
  </si>
  <si>
    <t>Glasgow North EastECON04Financial, real estate, professional and administrative activities</t>
  </si>
  <si>
    <t>Glasgow North WestECON04Financial, real estate, professional and administrative activities</t>
  </si>
  <si>
    <t>Glasgow SouthECON04Financial, real estate, professional and administrative activities</t>
  </si>
  <si>
    <t>GlasgowECON04Financial, real estate, professional and administrative activities</t>
  </si>
  <si>
    <t>GovanhillECON04Financial, real estate, professional and administrative activities</t>
  </si>
  <si>
    <t>Greater GorbalsECON04Financial, real estate, professional and administrative activities</t>
  </si>
  <si>
    <t>Greater GovanECON04Financial, real estate, professional and administrative activities</t>
  </si>
  <si>
    <t>Haghill and CarntyneECON04Financial, real estate, professional and administrative activities</t>
  </si>
  <si>
    <t>Hillhead and WoodlandsECON04Financial, real estate, professional and administrative activities</t>
  </si>
  <si>
    <t>Mount Vernon and East ShettlestonECON051. Managers, directors and senior officials</t>
  </si>
  <si>
    <t>Mount Vernon and East ShettlestonECON052. Professional occupations</t>
  </si>
  <si>
    <t>Mount Vernon and East ShettlestonECON053. Associate professional and technical occupations</t>
  </si>
  <si>
    <t>Mount Vernon and East ShettlestonECON054. Administrative and secretarial occupations</t>
  </si>
  <si>
    <t>Mount Vernon and East ShettlestonECON055. Skilled trades occupations</t>
  </si>
  <si>
    <t>Mount Vernon and East ShettlestonECON056. Caring, leisure and other service occupations</t>
  </si>
  <si>
    <t>Mount Vernon and East ShettlestonECON057. Sales and customer service occupations</t>
  </si>
  <si>
    <t>Mount Vernon and East ShettlestonECON058. Process, plant and machine operatives</t>
  </si>
  <si>
    <t>Mount Vernon and East ShettlestonECON059. Elementary occupations</t>
  </si>
  <si>
    <t>Mount Vernon and East ShettlestonECON05Total applicable</t>
  </si>
  <si>
    <t>Mount Vernon and East ShettlestonECON061. Higher managerial, administrative and professional occupations: Total</t>
  </si>
  <si>
    <t>Mount Vernon and East ShettlestonECON062. Lower managerial and professional occupations</t>
  </si>
  <si>
    <t>Mount Vernon and East ShettlestonECON063. Intermediate occupations</t>
  </si>
  <si>
    <t>Mount Vernon and East ShettlestonECON064. Small employers and own account workers</t>
  </si>
  <si>
    <t>Mount Vernon and East ShettlestonECON065. Lower supervisory and technical occupations</t>
  </si>
  <si>
    <t>Mount Vernon and East ShettlestonECON066. Semi-routine occupations</t>
  </si>
  <si>
    <t>Mount Vernon and East ShettlestonECON067. Routine occupations</t>
  </si>
  <si>
    <t>Mount Vernon and East ShettlestonECON068. Never worked and long-term unemployed: Total</t>
  </si>
  <si>
    <t>Mount Vernon and East ShettlestonECON06L15. Full-time students</t>
  </si>
  <si>
    <t>Mount Vernon and East ShettlestonECON06Total applicable</t>
  </si>
  <si>
    <t>Mount Vernon and East ShettlestonENVI01All households</t>
  </si>
  <si>
    <t>Mount Vernon and East ShettlestonENVI01Living rent free</t>
  </si>
  <si>
    <t>Mount Vernon and East ShettlestonENVI01Owned: Owned outright</t>
  </si>
  <si>
    <t>Mount Vernon and East ShettlestonENVI01Rented: Council (Local authority) or housing associated social landlord</t>
  </si>
  <si>
    <t>Mount Vernon and East ShettlestonENVI01Rented: Private landlord or letting agency</t>
  </si>
  <si>
    <t>Mount Vernon and East ShettlestonENVI02All individuals in households</t>
  </si>
  <si>
    <t>Mount Vernon and East ShettlestonENVI02All people</t>
  </si>
  <si>
    <t>Mount Vernon and East ShettlestonENVI02Civil partnership couple household with dependent child(ren)</t>
  </si>
  <si>
    <t>Mount Vernon and East ShettlestonENVI02Civil partnership couple household with no dependent children</t>
  </si>
  <si>
    <t>Mount Vernon and East ShettlestonENVI02Cohabiting couple (opposite sex) household with dependent child(ren)</t>
  </si>
  <si>
    <t>Mount Vernon and East ShettlestonENVI02Cohabiting couple (opposite sex) household with no dependent children</t>
  </si>
  <si>
    <t>Mount Vernon and East ShettlestonENVI02Cohabiting couple (same sex) household with dependent child(ren)</t>
  </si>
  <si>
    <t>Mount Vernon and East ShettlestonENVI02Cohabiting couple (same sex) household with no dependent children</t>
  </si>
  <si>
    <t>Mount Vernon and East ShettlestonENVI02Lives in a communal establishment</t>
  </si>
  <si>
    <t>Mount Vernon and East ShettlestonENVI02Lives in a household</t>
  </si>
  <si>
    <t>Mount Vernon and East ShettlestonENVI02Lone parent household with dependent child(ren)</t>
  </si>
  <si>
    <t>Mount Vernon and East ShettlestonENVI02Lone parent household with no dependent children</t>
  </si>
  <si>
    <t>Mount Vernon and East ShettlestonENVI02Married couple household with dependent child(ren)</t>
  </si>
  <si>
    <t>Mount Vernon and East ShettlestonENVI02Married couple household with no dependent children</t>
  </si>
  <si>
    <t>Mount Vernon and East ShettlestonENVI02Multi person household other</t>
  </si>
  <si>
    <t>Mount Vernon and East ShettlestonENVI02Multi-person household all students</t>
  </si>
  <si>
    <t>Mount Vernon and East ShettlestonENVI02One person household</t>
  </si>
  <si>
    <t>Mount Vernon and East ShettlestonENVI04+2 or more</t>
  </si>
  <si>
    <t>Mount Vernon and East ShettlestonENVI04-1 or less</t>
  </si>
  <si>
    <t>Mount Vernon and East ShettlestonENVI040</t>
  </si>
  <si>
    <t>Mount Vernon and East ShettlestonENVI041</t>
  </si>
  <si>
    <t>Mount Vernon and East ShettlestonENVI04All households</t>
  </si>
  <si>
    <t>Mount Vernon and East ShettlestonHEAL01All people</t>
  </si>
  <si>
    <t>Mount Vernon and East ShettlestonHEAL01Bad health</t>
  </si>
  <si>
    <t>Mount Vernon and East ShettlestonHEAL01Fair health</t>
  </si>
  <si>
    <t>Mount Vernon and East ShettlestonHEAL01Good health</t>
  </si>
  <si>
    <t>Mount Vernon and East ShettlestonHEAL01Very bad health</t>
  </si>
  <si>
    <t>Mount Vernon and East ShettlestonHEAL01Very good health</t>
  </si>
  <si>
    <t>Mount Vernon and East ShettlestonHEAL02All people</t>
  </si>
  <si>
    <t>Mount Vernon and East ShettlestonHEAL02Day-to-day activities limited a little</t>
  </si>
  <si>
    <t>Mount Vernon and East ShettlestonHEAL02Day-to-day activities limited a lot</t>
  </si>
  <si>
    <t>Mount Vernon and East ShettlestonHEAL02Day-to-day activities not limited</t>
  </si>
  <si>
    <t>Mount Vernon and East ShettlestonMIND01All people</t>
  </si>
  <si>
    <t>Mount Vernon and East ShettlestonMIND01Any other combination of UK identities (UK only)</t>
  </si>
  <si>
    <t>Mount Vernon and East ShettlestonMIND01British identity only</t>
  </si>
  <si>
    <t>Mount Vernon and East ShettlestonMIND01English identity only</t>
  </si>
  <si>
    <t>Mount Vernon and East ShettlestonMIND01Other identity</t>
  </si>
  <si>
    <t>Mount Vernon and East ShettlestonMIND01Scottish and British identities only</t>
  </si>
  <si>
    <t>Mount Vernon and East ShettlestonMIND01Scottish and any other identities</t>
  </si>
  <si>
    <t>Mount Vernon and East ShettlestonMIND01Scottish identity only</t>
  </si>
  <si>
    <t>Mount Vernon and East ShettlestonMIND02Language skills: Gaelic</t>
  </si>
  <si>
    <t>Mount Vernon and East ShettlestonMIND02Language skills: Other</t>
  </si>
  <si>
    <t>Mount Vernon and East ShettlestonMIND02Language skills: Scots</t>
  </si>
  <si>
    <t>Mount Vernon and East ShettlestonMIND02No skills in English</t>
  </si>
  <si>
    <t>Mount Vernon and East ShettlestonMIND02Total applicable</t>
  </si>
  <si>
    <t>Mount Vernon and East ShettlestonMIND02Understands, speaks, reads or writes English</t>
  </si>
  <si>
    <t>Mount Vernon and East ShettlestonP1People aged 0 - 15</t>
  </si>
  <si>
    <t>Mount Vernon and East ShettlestonP2People aged 16 - 64</t>
  </si>
  <si>
    <t>Mount Vernon and East ShettlestonP3People aged 65 - 74</t>
  </si>
  <si>
    <t>Mount Vernon and East ShettlestonP4People aged 75 and over</t>
  </si>
  <si>
    <t>Mount Vernon and East ShettlestonPOP01All people</t>
  </si>
  <si>
    <t>Mount Vernon and East ShettlestonPOP01Area (hectares)</t>
  </si>
  <si>
    <t>Mount Vernon and East ShettlestonPOP01Females</t>
  </si>
  <si>
    <t>Mount Vernon and East ShettlestonPOP01Lives in a communal establishment</t>
  </si>
  <si>
    <t>Mount Vernon and East ShettlestonPOP01Lives in a household</t>
  </si>
  <si>
    <t>Mount Vernon and East ShettlestonPOP01Males</t>
  </si>
  <si>
    <t>Mount Vernon and East ShettlestonPOP03African, African Scottish or African British</t>
  </si>
  <si>
    <t>Mount Vernon and East ShettlestonPOP03All people</t>
  </si>
  <si>
    <t>Mount Vernon and East ShettlestonPOP03Asian, Asian Scottish or Asian British</t>
  </si>
  <si>
    <t>Mount Vernon and East ShettlestonPOP03Caribbean, Caribbean Scottish or Caribbean British</t>
  </si>
  <si>
    <t>Mount Vernon and East ShettlestonPOP03Mixed or multiple ethnic groups</t>
  </si>
  <si>
    <t>Mount Vernon and East ShettlestonPOP03Other ethnic groups</t>
  </si>
  <si>
    <t>Mount Vernon and East ShettlestonPOP03White</t>
  </si>
  <si>
    <t>Mount Vernon and East ShettlestonPOP03White: Other British</t>
  </si>
  <si>
    <t>Mount Vernon and East ShettlestonPOP03White: Other White</t>
  </si>
  <si>
    <t>Mount Vernon and East ShettlestonPOP03White: Scottish</t>
  </si>
  <si>
    <t>Mount Vernon and East ShettlestonTRAN01All households</t>
  </si>
  <si>
    <t>Mount Vernon and East ShettlestonTRAN01Number of cars or vans in household: Four or more cars or vans</t>
  </si>
  <si>
    <t>Mount Vernon and East ShettlestonTRAN01Number of cars or vans in household: No cars or vans</t>
  </si>
  <si>
    <t>Mount Vernon and East ShettlestonTRAN01Number of cars or vans in household: One car or van</t>
  </si>
  <si>
    <t>Mount Vernon and East ShettlestonTRAN01Number of cars or vans in household: Three cars or vans</t>
  </si>
  <si>
    <t>Mount Vernon and East ShettlestonTRAN01Number of cars or vans in household: Two cars or vans</t>
  </si>
  <si>
    <t>Newlands and CathcartECON01All people aged 16 and over</t>
  </si>
  <si>
    <t>Newlands and CathcartECON01Economically active: Employee: Full-time</t>
  </si>
  <si>
    <t>Newlands and CathcartECON01Economically active: Employee: Part-time</t>
  </si>
  <si>
    <t>Newlands and CathcartECON01Economically active: Full-time student</t>
  </si>
  <si>
    <t>Newlands and CathcartECON01Economically active: Self-employed</t>
  </si>
  <si>
    <t>Newlands and CathcartECON01Economically active: Unemployed</t>
  </si>
  <si>
    <t>Newlands and CathcartECON01Economically inactive: Long-term sick or disabled</t>
  </si>
  <si>
    <t>Newlands and CathcartECON01Economically inactive: Looking after home or family</t>
  </si>
  <si>
    <t>Newlands and CathcartECON01Economically inactive: Other</t>
  </si>
  <si>
    <t>Newlands and CathcartECON01Economically inactive: Retired</t>
  </si>
  <si>
    <t>Newlands and CathcartECON01Economically inactive: Student</t>
  </si>
  <si>
    <t>Hyndland, Dowanhill and Partick EastECON04Financial, real estate, professional and administrative activities</t>
  </si>
  <si>
    <t>Ibrox and KingstonECON04Financial, real estate, professional and administrative activities</t>
  </si>
  <si>
    <t>Kelvindale and KelvinsideECON04Financial, real estate, professional and administrative activities</t>
  </si>
  <si>
    <t>King's Park and Mount FloridaECON04Financial, real estate, professional and administrative activities</t>
  </si>
  <si>
    <t>KnightswoodECON04Financial, real estate, professional and administrative activities</t>
  </si>
  <si>
    <t>Lambhill and MiltonECON04Financial, real estate, professional and administrative activities</t>
  </si>
  <si>
    <t>Langside and BattlefieldECON04Financial, real estate, professional and administrative activities</t>
  </si>
  <si>
    <t>Maryhill Road CorridorECON04Financial, real estate, professional and administrative activities</t>
  </si>
  <si>
    <t>Mount Vernon and East ShettlestonECON04Financial, real estate, professional and administrative activities</t>
  </si>
  <si>
    <t>Newlands and CathcartECON051. Managers, directors and senior officials</t>
  </si>
  <si>
    <t>Newlands and CathcartECON052. Professional occupations</t>
  </si>
  <si>
    <t>Newlands and CathcartECON053. Associate professional and technical occupations</t>
  </si>
  <si>
    <t>Newlands and CathcartECON054. Administrative and secretarial occupations</t>
  </si>
  <si>
    <t>Newlands and CathcartECON055. Skilled trades occupations</t>
  </si>
  <si>
    <t>Newlands and CathcartECON056. Caring, leisure and other service occupations</t>
  </si>
  <si>
    <t>Newlands and CathcartECON057. Sales and customer service occupations</t>
  </si>
  <si>
    <t>Newlands and CathcartECON058. Process, plant and machine operatives</t>
  </si>
  <si>
    <t>Newlands and CathcartECON059. Elementary occupations</t>
  </si>
  <si>
    <t>Newlands and CathcartECON05Total applicable</t>
  </si>
  <si>
    <t>Newlands and CathcartECON061. Higher managerial, administrative and professional occupations: Total</t>
  </si>
  <si>
    <t>Newlands and CathcartECON062. Lower managerial and professional occupations</t>
  </si>
  <si>
    <t>Newlands and CathcartECON063. Intermediate occupations</t>
  </si>
  <si>
    <t>Newlands and CathcartECON064. Small employers and own account workers</t>
  </si>
  <si>
    <t>Newlands and CathcartECON065. Lower supervisory and technical occupations</t>
  </si>
  <si>
    <t>Newlands and CathcartECON066. Semi-routine occupations</t>
  </si>
  <si>
    <t>Newlands and CathcartECON067. Routine occupations</t>
  </si>
  <si>
    <t>Newlands and CathcartECON068. Never worked and long-term unemployed: Total</t>
  </si>
  <si>
    <t>Newlands and CathcartECON06L15. Full-time students</t>
  </si>
  <si>
    <t>Newlands and CathcartECON06Total applicable</t>
  </si>
  <si>
    <t>Newlands and CathcartENVI01All households</t>
  </si>
  <si>
    <t>Newlands and CathcartENVI01Living rent free</t>
  </si>
  <si>
    <t>Newlands and CathcartENVI01Owned: Owned outright</t>
  </si>
  <si>
    <t>Newlands and CathcartENVI01Rented: Council (Local authority) or housing associated social landlord</t>
  </si>
  <si>
    <t>Newlands and CathcartENVI01Rented: Private landlord or letting agency</t>
  </si>
  <si>
    <t>Newlands and CathcartENVI02All individuals in households</t>
  </si>
  <si>
    <t>Newlands and CathcartENVI02All people</t>
  </si>
  <si>
    <t>Newlands and CathcartENVI02Civil partnership couple household with dependent child(ren)</t>
  </si>
  <si>
    <t>Newlands and CathcartENVI02Civil partnership couple household with no dependent children</t>
  </si>
  <si>
    <t>Newlands and CathcartENVI02Cohabiting couple (opposite sex) household with dependent child(ren)</t>
  </si>
  <si>
    <t>Newlands and CathcartENVI02Cohabiting couple (opposite sex) household with no dependent children</t>
  </si>
  <si>
    <t>Newlands and CathcartENVI02Cohabiting couple (same sex) household with dependent child(ren)</t>
  </si>
  <si>
    <t>Newlands and CathcartENVI02Cohabiting couple (same sex) household with no dependent children</t>
  </si>
  <si>
    <t>Newlands and CathcartENVI02Lives in a communal establishment</t>
  </si>
  <si>
    <t>Newlands and CathcartENVI02Lives in a household</t>
  </si>
  <si>
    <t>Newlands and CathcartENVI02Lone parent household with dependent child(ren)</t>
  </si>
  <si>
    <t>Newlands and CathcartENVI02Lone parent household with no dependent children</t>
  </si>
  <si>
    <t>Newlands and CathcartENVI02Married couple household with dependent child(ren)</t>
  </si>
  <si>
    <t>Newlands and CathcartENVI02Married couple household with no dependent children</t>
  </si>
  <si>
    <t>Newlands and CathcartENVI02Multi person household other</t>
  </si>
  <si>
    <t>Newlands and CathcartENVI02Multi-person household all students</t>
  </si>
  <si>
    <t>Newlands and CathcartENVI02One person household</t>
  </si>
  <si>
    <t>Newlands and CathcartENVI04+2 or more</t>
  </si>
  <si>
    <t>Newlands and CathcartENVI04-1 or less</t>
  </si>
  <si>
    <t>Newlands and CathcartENVI040</t>
  </si>
  <si>
    <t>Newlands and CathcartENVI041</t>
  </si>
  <si>
    <t>Newlands and CathcartENVI04All households</t>
  </si>
  <si>
    <t>Newlands and CathcartHEAL01All people</t>
  </si>
  <si>
    <t>Newlands and CathcartHEAL01Bad health</t>
  </si>
  <si>
    <t>Newlands and CathcartHEAL01Fair health</t>
  </si>
  <si>
    <t>Newlands and CathcartHEAL01Good health</t>
  </si>
  <si>
    <t>Newlands and CathcartHEAL01Very bad health</t>
  </si>
  <si>
    <t>Newlands and CathcartHEAL01Very good health</t>
  </si>
  <si>
    <t>Newlands and CathcartHEAL02All people</t>
  </si>
  <si>
    <t>Newlands and CathcartHEAL02Day-to-day activities limited a little</t>
  </si>
  <si>
    <t>Newlands and CathcartHEAL02Day-to-day activities limited a lot</t>
  </si>
  <si>
    <t>Newlands and CathcartHEAL02Day-to-day activities not limited</t>
  </si>
  <si>
    <t>Newlands and CathcartMIND01All people</t>
  </si>
  <si>
    <t>Newlands and CathcartMIND01Any other combination of UK identities (UK only)</t>
  </si>
  <si>
    <t>Newlands and CathcartMIND01British identity only</t>
  </si>
  <si>
    <t>Newlands and CathcartMIND01English identity only</t>
  </si>
  <si>
    <t>Newlands and CathcartMIND01Other identity</t>
  </si>
  <si>
    <t>Newlands and CathcartMIND01Scottish and British identities only</t>
  </si>
  <si>
    <t>Newlands and CathcartMIND01Scottish and any other identities</t>
  </si>
  <si>
    <t>Newlands and CathcartMIND01Scottish identity only</t>
  </si>
  <si>
    <t>Newlands and CathcartMIND02Language skills: Gaelic</t>
  </si>
  <si>
    <t>Newlands and CathcartMIND02Language skills: Other</t>
  </si>
  <si>
    <t>Newlands and CathcartMIND02Language skills: Scots</t>
  </si>
  <si>
    <t>Newlands and CathcartMIND02No skills in English</t>
  </si>
  <si>
    <t>Newlands and CathcartMIND02Total applicable</t>
  </si>
  <si>
    <t>Newlands and CathcartMIND02Understands, speaks, reads or writes English</t>
  </si>
  <si>
    <t>Newlands and CathcartP1People aged 0 - 15</t>
  </si>
  <si>
    <t>Newlands and CathcartP2People aged 16 - 64</t>
  </si>
  <si>
    <t>Newlands and CathcartP3People aged 65 - 74</t>
  </si>
  <si>
    <t>Newlands and CathcartP4People aged 75 and over</t>
  </si>
  <si>
    <t>Newlands and CathcartPOP01All people</t>
  </si>
  <si>
    <t>Newlands and CathcartPOP01Area (hectares)</t>
  </si>
  <si>
    <t>Newlands and CathcartPOP01Females</t>
  </si>
  <si>
    <t>Newlands and CathcartPOP01Lives in a communal establishment</t>
  </si>
  <si>
    <t>Newlands and CathcartPOP01Lives in a household</t>
  </si>
  <si>
    <t>Newlands and CathcartPOP01Males</t>
  </si>
  <si>
    <t>Newlands and CathcartPOP03African, African Scottish or African British</t>
  </si>
  <si>
    <t>Newlands and CathcartPOP03All people</t>
  </si>
  <si>
    <t>Newlands and CathcartPOP03Asian, Asian Scottish or Asian British</t>
  </si>
  <si>
    <t>Newlands and CathcartPOP03Caribbean, Caribbean Scottish or Caribbean British</t>
  </si>
  <si>
    <t>Newlands and CathcartPOP03Mixed or multiple ethnic groups</t>
  </si>
  <si>
    <t>Newlands and CathcartPOP03Other ethnic groups</t>
  </si>
  <si>
    <t>Newlands and CathcartPOP03White</t>
  </si>
  <si>
    <t>Newlands and CathcartPOP03White: Other British</t>
  </si>
  <si>
    <t>Newlands and CathcartPOP03White: Other White</t>
  </si>
  <si>
    <t>Newlands and CathcartPOP03White: Scottish</t>
  </si>
  <si>
    <t>Newlands and CathcartTRAN01All households</t>
  </si>
  <si>
    <t>Newlands and CathcartTRAN01Number of cars or vans in household: Four or more cars or vans</t>
  </si>
  <si>
    <t>Newlands and CathcartTRAN01Number of cars or vans in household: No cars or vans</t>
  </si>
  <si>
    <t>Newlands and CathcartTRAN01Number of cars or vans in household: One car or van</t>
  </si>
  <si>
    <t>Newlands and CathcartTRAN01Number of cars or vans in household: Three cars or vans</t>
  </si>
  <si>
    <t>Newlands and CathcartTRAN01Number of cars or vans in household: Two cars or vans</t>
  </si>
  <si>
    <t>North Cardonald and PenileeECON01All people aged 16 and over</t>
  </si>
  <si>
    <t>North Cardonald and PenileeECON01Economically active: Employee: Full-time</t>
  </si>
  <si>
    <t>North Cardonald and PenileeECON01Economically active: Employee: Part-time</t>
  </si>
  <si>
    <t>North Cardonald and PenileeECON01Economically active: Full-time student</t>
  </si>
  <si>
    <t>North Cardonald and PenileeECON01Economically active: Self-employed</t>
  </si>
  <si>
    <t>North Cardonald and PenileeECON01Economically active: Unemployed</t>
  </si>
  <si>
    <t>North Cardonald and PenileeECON01Economically inactive: Long-term sick or disabled</t>
  </si>
  <si>
    <t>North Cardonald and PenileeECON01Economically inactive: Looking after home or family</t>
  </si>
  <si>
    <t>North Cardonald and PenileeECON01Economically inactive: Other</t>
  </si>
  <si>
    <t>North Cardonald and PenileeECON01Economically inactive: Retired</t>
  </si>
  <si>
    <t>North Cardonald and PenileeECON01Economically inactive: Student</t>
  </si>
  <si>
    <t>Newlands and CathcartECON04Financial, real estate, professional and administrative activities</t>
  </si>
  <si>
    <t>North Cardonald and PenileeECON04Financial, real estate, professional and administrative activities</t>
  </si>
  <si>
    <t>North Maryhill and SummerstonECON04Financial, real estate, professional and administrative activities</t>
  </si>
  <si>
    <t>Parkhead and DalmarnockECON04Financial, real estate, professional and administrative activities</t>
  </si>
  <si>
    <t>PollokECON04Financial, real estate, professional and administrative activities</t>
  </si>
  <si>
    <t>Pollokshaws and MansewoodECON04Financial, real estate, professional and administrative activities</t>
  </si>
  <si>
    <t>Pollokshields EastECON04Financial, real estate, professional and administrative activities</t>
  </si>
  <si>
    <t>Pollokshields WestECON04Financial, real estate, professional and administrative activities</t>
  </si>
  <si>
    <t>Priesthill and HousehillwoodECON04Financial, real estate, professional and administrative activities</t>
  </si>
  <si>
    <t>North Cardonald and PenileeECON051. Managers, directors and senior officials</t>
  </si>
  <si>
    <t>North Cardonald and PenileeECON052. Professional occupations</t>
  </si>
  <si>
    <t>North Cardonald and PenileeECON053. Associate professional and technical occupations</t>
  </si>
  <si>
    <t>North Cardonald and PenileeECON054. Administrative and secretarial occupations</t>
  </si>
  <si>
    <t>North Cardonald and PenileeECON055. Skilled trades occupations</t>
  </si>
  <si>
    <t>North Cardonald and PenileeECON056. Caring, leisure and other service occupations</t>
  </si>
  <si>
    <t>North Cardonald and PenileeECON057. Sales and customer service occupations</t>
  </si>
  <si>
    <t>North Cardonald and PenileeECON058. Process, plant and machine operatives</t>
  </si>
  <si>
    <t>North Cardonald and PenileeECON059. Elementary occupations</t>
  </si>
  <si>
    <t>North Cardonald and PenileeECON05Total applicable</t>
  </si>
  <si>
    <t>North Cardonald and PenileeECON061. Higher managerial, administrative and professional occupations: Total</t>
  </si>
  <si>
    <t>North Cardonald and PenileeECON062. Lower managerial and professional occupations</t>
  </si>
  <si>
    <t>North Cardonald and PenileeECON063. Intermediate occupations</t>
  </si>
  <si>
    <t>North Cardonald and PenileeECON064. Small employers and own account workers</t>
  </si>
  <si>
    <t>North Cardonald and PenileeECON065. Lower supervisory and technical occupations</t>
  </si>
  <si>
    <t>North Cardonald and PenileeECON066. Semi-routine occupations</t>
  </si>
  <si>
    <t>North Cardonald and PenileeECON067. Routine occupations</t>
  </si>
  <si>
    <t>North Cardonald and PenileeECON068. Never worked and long-term unemployed: Total</t>
  </si>
  <si>
    <t>North Cardonald and PenileeECON06L15. Full-time students</t>
  </si>
  <si>
    <t>North Cardonald and PenileeECON06Total applicable</t>
  </si>
  <si>
    <t>North Cardonald and PenileeENVI01All households</t>
  </si>
  <si>
    <t>North Cardonald and PenileeENVI01Living rent free</t>
  </si>
  <si>
    <t>North Cardonald and PenileeENVI01Owned: Owned outright</t>
  </si>
  <si>
    <t>North Cardonald and PenileeENVI01Rented: Council (Local authority) or housing associated social landlord</t>
  </si>
  <si>
    <t>North Cardonald and PenileeENVI01Rented: Private landlord or letting agency</t>
  </si>
  <si>
    <t>North Cardonald and PenileeENVI02All individuals in households</t>
  </si>
  <si>
    <t>North Cardonald and PenileeENVI02All people</t>
  </si>
  <si>
    <t>North Cardonald and PenileeENVI02Civil partnership couple household with dependent child(ren)</t>
  </si>
  <si>
    <t>North Cardonald and PenileeENVI02Civil partnership couple household with no dependent children</t>
  </si>
  <si>
    <t>North Cardonald and PenileeENVI02Cohabiting couple (opposite sex) household with dependent child(ren)</t>
  </si>
  <si>
    <t>North Cardonald and PenileeENVI02Cohabiting couple (opposite sex) household with no dependent children</t>
  </si>
  <si>
    <t>North Cardonald and PenileeENVI02Cohabiting couple (same sex) household with dependent child(ren)</t>
  </si>
  <si>
    <t>North Cardonald and PenileeENVI02Cohabiting couple (same sex) household with no dependent children</t>
  </si>
  <si>
    <t>North Cardonald and PenileeENVI02Lives in a communal establishment</t>
  </si>
  <si>
    <t>North Cardonald and PenileeENVI02Lives in a household</t>
  </si>
  <si>
    <t>North Cardonald and PenileeENVI02Lone parent household with dependent child(ren)</t>
  </si>
  <si>
    <t>North Cardonald and PenileeENVI02Lone parent household with no dependent children</t>
  </si>
  <si>
    <t>North Cardonald and PenileeENVI02Married couple household with dependent child(ren)</t>
  </si>
  <si>
    <t>North Cardonald and PenileeENVI02Married couple household with no dependent children</t>
  </si>
  <si>
    <t>North Cardonald and PenileeENVI02Multi person household other</t>
  </si>
  <si>
    <t>North Cardonald and PenileeENVI02Multi-person household all students</t>
  </si>
  <si>
    <t>North Cardonald and PenileeENVI02One person household</t>
  </si>
  <si>
    <t>North Cardonald and PenileeENVI04+2 or more</t>
  </si>
  <si>
    <t>North Cardonald and PenileeENVI04-1 or less</t>
  </si>
  <si>
    <t>North Cardonald and PenileeENVI040</t>
  </si>
  <si>
    <t>North Cardonald and PenileeENVI041</t>
  </si>
  <si>
    <t>North Cardonald and PenileeENVI04All households</t>
  </si>
  <si>
    <t>North Cardonald and PenileeHEAL01All people</t>
  </si>
  <si>
    <t>North Cardonald and PenileeHEAL01Bad health</t>
  </si>
  <si>
    <t>North Cardonald and PenileeHEAL01Fair health</t>
  </si>
  <si>
    <t>North Cardonald and PenileeHEAL01Good health</t>
  </si>
  <si>
    <t>North Cardonald and PenileeHEAL01Very bad health</t>
  </si>
  <si>
    <t>North Cardonald and PenileeHEAL01Very good health</t>
  </si>
  <si>
    <t>North Cardonald and PenileeHEAL02All people</t>
  </si>
  <si>
    <t>North Cardonald and PenileeHEAL02Day-to-day activities limited a little</t>
  </si>
  <si>
    <t>North Cardonald and PenileeHEAL02Day-to-day activities limited a lot</t>
  </si>
  <si>
    <t>North Cardonald and PenileeHEAL02Day-to-day activities not limited</t>
  </si>
  <si>
    <t>North Cardonald and PenileeMIND01All people</t>
  </si>
  <si>
    <t>North Cardonald and PenileeMIND01Any other combination of UK identities (UK only)</t>
  </si>
  <si>
    <t>North Cardonald and PenileeMIND01British identity only</t>
  </si>
  <si>
    <t>North Cardonald and PenileeMIND01English identity only</t>
  </si>
  <si>
    <t>North Cardonald and PenileeMIND01Other identity</t>
  </si>
  <si>
    <t>North Cardonald and PenileeMIND01Scottish and British identities only</t>
  </si>
  <si>
    <t>North Cardonald and PenileeMIND01Scottish and any other identities</t>
  </si>
  <si>
    <t>North Cardonald and PenileeMIND01Scottish identity only</t>
  </si>
  <si>
    <t>North Cardonald and PenileeMIND02Language skills: Gaelic</t>
  </si>
  <si>
    <t>North Cardonald and PenileeMIND02Language skills: Other</t>
  </si>
  <si>
    <t>North Cardonald and PenileeMIND02Language skills: Scots</t>
  </si>
  <si>
    <t>North Cardonald and PenileeMIND02No skills in English</t>
  </si>
  <si>
    <t>North Cardonald and PenileeMIND02Total applicable</t>
  </si>
  <si>
    <t>North Cardonald and PenileeMIND02Understands, speaks, reads or writes English</t>
  </si>
  <si>
    <t>North Cardonald and PenileeP1People aged 0 - 15</t>
  </si>
  <si>
    <t>North Cardonald and PenileeP2People aged 16 - 64</t>
  </si>
  <si>
    <t>North Cardonald and PenileeP3People aged 65 - 74</t>
  </si>
  <si>
    <t>North Cardonald and PenileeP4People aged 75 and over</t>
  </si>
  <si>
    <t>North Cardonald and PenileePOP01All people</t>
  </si>
  <si>
    <t>North Cardonald and PenileePOP01Area (hectares)</t>
  </si>
  <si>
    <t>North Cardonald and PenileePOP01Females</t>
  </si>
  <si>
    <t>North Cardonald and PenileePOP01Lives in a communal establishment</t>
  </si>
  <si>
    <t>North Cardonald and PenileePOP01Lives in a household</t>
  </si>
  <si>
    <t>North Cardonald and PenileePOP01Males</t>
  </si>
  <si>
    <t>North Cardonald and PenileePOP03African, African Scottish or African British</t>
  </si>
  <si>
    <t>North Cardonald and PenileePOP03All people</t>
  </si>
  <si>
    <t>North Cardonald and PenileePOP03Asian, Asian Scottish or Asian British</t>
  </si>
  <si>
    <t>North Cardonald and PenileePOP03Caribbean, Caribbean Scottish or Caribbean British</t>
  </si>
  <si>
    <t>North Cardonald and PenileePOP03Mixed or multiple ethnic groups</t>
  </si>
  <si>
    <t>North Cardonald and PenileePOP03Other ethnic groups</t>
  </si>
  <si>
    <t>North Cardonald and PenileePOP03White</t>
  </si>
  <si>
    <t>North Cardonald and PenileePOP03White: Other British</t>
  </si>
  <si>
    <t>North Cardonald and PenileePOP03White: Other White</t>
  </si>
  <si>
    <t>North Cardonald and PenileePOP03White: Scottish</t>
  </si>
  <si>
    <t>North Cardonald and PenileeTRAN01All households</t>
  </si>
  <si>
    <t>North Cardonald and PenileeTRAN01Number of cars or vans in household: Four or more cars or vans</t>
  </si>
  <si>
    <t>North Cardonald and PenileeTRAN01Number of cars or vans in household: No cars or vans</t>
  </si>
  <si>
    <t>North Cardonald and PenileeTRAN01Number of cars or vans in household: One car or van</t>
  </si>
  <si>
    <t>North Cardonald and PenileeTRAN01Number of cars or vans in household: Three cars or vans</t>
  </si>
  <si>
    <t>North Cardonald and PenileeTRAN01Number of cars or vans in household: Two cars or vans</t>
  </si>
  <si>
    <t>North Maryhill and SummerstonECON01All people aged 16 and over</t>
  </si>
  <si>
    <t>North Maryhill and SummerstonECON01Economically active: Employee: Full-time</t>
  </si>
  <si>
    <t>North Maryhill and SummerstonECON01Economically active: Employee: Part-time</t>
  </si>
  <si>
    <t>North Maryhill and SummerstonECON01Economically active: Full-time student</t>
  </si>
  <si>
    <t>North Maryhill and SummerstonECON01Economically active: Self-employed</t>
  </si>
  <si>
    <t>North Maryhill and SummerstonECON01Economically active: Unemployed</t>
  </si>
  <si>
    <t>North Maryhill and SummerstonECON01Economically inactive: Long-term sick or disabled</t>
  </si>
  <si>
    <t>North Maryhill and SummerstonECON01Economically inactive: Looking after home or family</t>
  </si>
  <si>
    <t>North Maryhill and SummerstonECON01Economically inactive: Other</t>
  </si>
  <si>
    <t>North Maryhill and SummerstonECON01Economically inactive: Retired</t>
  </si>
  <si>
    <t>North Maryhill and SummerstonECON01Economically inactive: Student</t>
  </si>
  <si>
    <t>Riddrie and CranhillECON04Financial, real estate, professional and administrative activities</t>
  </si>
  <si>
    <t>Robroyston and MillerstonECON04Financial, real estate, professional and administrative activities</t>
  </si>
  <si>
    <t>Ruchazie and GarthamlockECON04Financial, real estate, professional and administrative activities</t>
  </si>
  <si>
    <t>Ruchill and PossilparkECON04Financial, real estate, professional and administrative activities</t>
  </si>
  <si>
    <t>ScotlandECON04Financial, real estate, professional and administrative activities</t>
  </si>
  <si>
    <t>Shawlands and StrathbungoECON04Financial, real estate, professional and administrative activities</t>
  </si>
  <si>
    <t>Sighthill, Roystonhill and GermistonECON04Financial, real estate, professional and administrative activities</t>
  </si>
  <si>
    <t>South Nitshill and DarnleyECON04Financial, real estate, professional and administrative activities</t>
  </si>
  <si>
    <t>Springboig and BarlanarkECON04Financial, real estate, professional and administrative activities</t>
  </si>
  <si>
    <t>North Maryhill and SummerstonECON051. Managers, directors and senior officials</t>
  </si>
  <si>
    <t>North Maryhill and SummerstonECON052. Professional occupations</t>
  </si>
  <si>
    <t>North Maryhill and SummerstonECON053. Associate professional and technical occupations</t>
  </si>
  <si>
    <t>North Maryhill and SummerstonECON054. Administrative and secretarial occupations</t>
  </si>
  <si>
    <t>North Maryhill and SummerstonECON055. Skilled trades occupations</t>
  </si>
  <si>
    <t>North Maryhill and SummerstonECON056. Caring, leisure and other service occupations</t>
  </si>
  <si>
    <t>North Maryhill and SummerstonECON057. Sales and customer service occupations</t>
  </si>
  <si>
    <t>North Maryhill and SummerstonECON058. Process, plant and machine operatives</t>
  </si>
  <si>
    <t>North Maryhill and SummerstonECON059. Elementary occupations</t>
  </si>
  <si>
    <t>North Maryhill and SummerstonECON05Total applicable</t>
  </si>
  <si>
    <t>North Maryhill and SummerstonECON061. Higher managerial, administrative and professional occupations: Total</t>
  </si>
  <si>
    <t>North Maryhill and SummerstonECON062. Lower managerial and professional occupations</t>
  </si>
  <si>
    <t>North Maryhill and SummerstonECON063. Intermediate occupations</t>
  </si>
  <si>
    <t>North Maryhill and SummerstonECON064. Small employers and own account workers</t>
  </si>
  <si>
    <t>North Maryhill and SummerstonECON065. Lower supervisory and technical occupations</t>
  </si>
  <si>
    <t>North Maryhill and SummerstonECON066. Semi-routine occupations</t>
  </si>
  <si>
    <t>North Maryhill and SummerstonECON067. Routine occupations</t>
  </si>
  <si>
    <t>North Maryhill and SummerstonECON068. Never worked and long-term unemployed: Total</t>
  </si>
  <si>
    <t>North Maryhill and SummerstonECON06L15. Full-time students</t>
  </si>
  <si>
    <t>North Maryhill and SummerstonECON06Total applicable</t>
  </si>
  <si>
    <t>North Maryhill and SummerstonENVI01All households</t>
  </si>
  <si>
    <t>North Maryhill and SummerstonENVI01Living rent free</t>
  </si>
  <si>
    <t>North Maryhill and SummerstonENVI01Owned: Owned outright</t>
  </si>
  <si>
    <t>North Maryhill and SummerstonENVI01Rented: Council (Local authority) or housing associated social landlord</t>
  </si>
  <si>
    <t>North Maryhill and SummerstonENVI01Rented: Private landlord or letting agency</t>
  </si>
  <si>
    <t>North Maryhill and SummerstonENVI02All individuals in households</t>
  </si>
  <si>
    <t>North Maryhill and SummerstonENVI02All people</t>
  </si>
  <si>
    <t>North Maryhill and SummerstonENVI02Civil partnership couple household with dependent child(ren)</t>
  </si>
  <si>
    <t>North Maryhill and SummerstonENVI02Civil partnership couple household with no dependent children</t>
  </si>
  <si>
    <t>North Maryhill and SummerstonENVI02Cohabiting couple (opposite sex) household with dependent child(ren)</t>
  </si>
  <si>
    <t>North Maryhill and SummerstonENVI02Cohabiting couple (opposite sex) household with no dependent children</t>
  </si>
  <si>
    <t>North Maryhill and SummerstonENVI02Cohabiting couple (same sex) household with dependent child(ren)</t>
  </si>
  <si>
    <t>North Maryhill and SummerstonENVI02Cohabiting couple (same sex) household with no dependent children</t>
  </si>
  <si>
    <t>North Maryhill and SummerstonENVI02Lives in a communal establishment</t>
  </si>
  <si>
    <t>North Maryhill and SummerstonENVI02Lives in a household</t>
  </si>
  <si>
    <t>North Maryhill and SummerstonENVI02Lone parent household with dependent child(ren)</t>
  </si>
  <si>
    <t>North Maryhill and SummerstonENVI02Lone parent household with no dependent children</t>
  </si>
  <si>
    <t>North Maryhill and SummerstonENVI02Married couple household with dependent child(ren)</t>
  </si>
  <si>
    <t>North Maryhill and SummerstonENVI02Married couple household with no dependent children</t>
  </si>
  <si>
    <t>North Maryhill and SummerstonENVI02Multi person household other</t>
  </si>
  <si>
    <t>North Maryhill and SummerstonENVI02Multi-person household all students</t>
  </si>
  <si>
    <t>North Maryhill and SummerstonENVI02One person household</t>
  </si>
  <si>
    <t>North Maryhill and SummerstonENVI04+2 or more</t>
  </si>
  <si>
    <t>North Maryhill and SummerstonENVI04-1 or less</t>
  </si>
  <si>
    <t>North Maryhill and SummerstonENVI040</t>
  </si>
  <si>
    <t>North Maryhill and SummerstonENVI041</t>
  </si>
  <si>
    <t>North Maryhill and SummerstonENVI04All households</t>
  </si>
  <si>
    <t>North Maryhill and SummerstonHEAL01All people</t>
  </si>
  <si>
    <t>North Maryhill and SummerstonHEAL01Bad health</t>
  </si>
  <si>
    <t>North Maryhill and SummerstonHEAL01Fair health</t>
  </si>
  <si>
    <t>North Maryhill and SummerstonHEAL01Good health</t>
  </si>
  <si>
    <t>North Maryhill and SummerstonHEAL01Very bad health</t>
  </si>
  <si>
    <t>North Maryhill and SummerstonHEAL01Very good health</t>
  </si>
  <si>
    <t>North Maryhill and SummerstonHEAL02All people</t>
  </si>
  <si>
    <t>North Maryhill and SummerstonHEAL02Day-to-day activities limited a little</t>
  </si>
  <si>
    <t>North Maryhill and SummerstonHEAL02Day-to-day activities limited a lot</t>
  </si>
  <si>
    <t>North Maryhill and SummerstonHEAL02Day-to-day activities not limited</t>
  </si>
  <si>
    <t>North Maryhill and SummerstonMIND01All people</t>
  </si>
  <si>
    <t>North Maryhill and SummerstonMIND01Any other combination of UK identities (UK only)</t>
  </si>
  <si>
    <t>North Maryhill and SummerstonMIND01British identity only</t>
  </si>
  <si>
    <t>North Maryhill and SummerstonMIND01English identity only</t>
  </si>
  <si>
    <t>North Maryhill and SummerstonMIND01Other identity</t>
  </si>
  <si>
    <t>North Maryhill and SummerstonMIND01Scottish and British identities only</t>
  </si>
  <si>
    <t>North Maryhill and SummerstonMIND01Scottish and any other identities</t>
  </si>
  <si>
    <t>North Maryhill and SummerstonMIND01Scottish identity only</t>
  </si>
  <si>
    <t>North Maryhill and SummerstonMIND02Language skills: Gaelic</t>
  </si>
  <si>
    <t>North Maryhill and SummerstonMIND02Language skills: Other</t>
  </si>
  <si>
    <t>North Maryhill and SummerstonMIND02Language skills: Scots</t>
  </si>
  <si>
    <t>North Maryhill and SummerstonMIND02No skills in English</t>
  </si>
  <si>
    <t>North Maryhill and SummerstonMIND02Total applicable</t>
  </si>
  <si>
    <t>North Maryhill and SummerstonMIND02Understands, speaks, reads or writes English</t>
  </si>
  <si>
    <t>North Maryhill and SummerstonP1People aged 0 - 15</t>
  </si>
  <si>
    <t>North Maryhill and SummerstonP2People aged 16 - 64</t>
  </si>
  <si>
    <t>North Maryhill and SummerstonP3People aged 65 - 74</t>
  </si>
  <si>
    <t>North Maryhill and SummerstonP4People aged 75 and over</t>
  </si>
  <si>
    <t>North Maryhill and SummerstonPOP01All people</t>
  </si>
  <si>
    <t>North Maryhill and SummerstonPOP01Area (hectares)</t>
  </si>
  <si>
    <t>North Maryhill and SummerstonPOP01Females</t>
  </si>
  <si>
    <t>North Maryhill and SummerstonPOP01Lives in a communal establishment</t>
  </si>
  <si>
    <t>North Maryhill and SummerstonPOP01Lives in a household</t>
  </si>
  <si>
    <t>North Maryhill and SummerstonPOP01Males</t>
  </si>
  <si>
    <t>North Maryhill and SummerstonPOP03African, African Scottish or African British</t>
  </si>
  <si>
    <t>North Maryhill and SummerstonPOP03All people</t>
  </si>
  <si>
    <t>North Maryhill and SummerstonPOP03Asian, Asian Scottish or Asian British</t>
  </si>
  <si>
    <t>North Maryhill and SummerstonPOP03Caribbean, Caribbean Scottish or Caribbean British</t>
  </si>
  <si>
    <t>North Maryhill and SummerstonPOP03Mixed or multiple ethnic groups</t>
  </si>
  <si>
    <t>North Maryhill and SummerstonPOP03Other ethnic groups</t>
  </si>
  <si>
    <t>North Maryhill and SummerstonPOP03White</t>
  </si>
  <si>
    <t>North Maryhill and SummerstonPOP03White: Other British</t>
  </si>
  <si>
    <t>North Maryhill and SummerstonPOP03White: Other White</t>
  </si>
  <si>
    <t>North Maryhill and SummerstonPOP03White: Scottish</t>
  </si>
  <si>
    <t>North Maryhill and SummerstonTRAN01All households</t>
  </si>
  <si>
    <t>North Maryhill and SummerstonTRAN01Number of cars or vans in household: Four or more cars or vans</t>
  </si>
  <si>
    <t>North Maryhill and SummerstonTRAN01Number of cars or vans in household: No cars or vans</t>
  </si>
  <si>
    <t>North Maryhill and SummerstonTRAN01Number of cars or vans in household: One car or van</t>
  </si>
  <si>
    <t>North Maryhill and SummerstonTRAN01Number of cars or vans in household: Three cars or vans</t>
  </si>
  <si>
    <t>North Maryhill and SummerstonTRAN01Number of cars or vans in household: Two cars or vans</t>
  </si>
  <si>
    <t>Parkhead and DalmarnockECON01All people aged 16 and over</t>
  </si>
  <si>
    <t>Parkhead and DalmarnockECON01Economically active: Employee: Full-time</t>
  </si>
  <si>
    <t>Parkhead and DalmarnockECON01Economically active: Employee: Part-time</t>
  </si>
  <si>
    <t>Parkhead and DalmarnockECON01Economically active: Full-time student</t>
  </si>
  <si>
    <t>Parkhead and DalmarnockECON01Economically active: Self-employed</t>
  </si>
  <si>
    <t>Parkhead and DalmarnockECON01Economically active: Unemployed</t>
  </si>
  <si>
    <t>Parkhead and DalmarnockECON01Economically inactive: Long-term sick or disabled</t>
  </si>
  <si>
    <t>Parkhead and DalmarnockECON01Economically inactive: Looking after home or family</t>
  </si>
  <si>
    <t>Parkhead and DalmarnockECON01Economically inactive: Other</t>
  </si>
  <si>
    <t>Parkhead and DalmarnockECON01Economically inactive: Retired</t>
  </si>
  <si>
    <t>Parkhead and DalmarnockECON01Economically inactive: Student</t>
  </si>
  <si>
    <t>SpringburnECON04Financial, real estate, professional and administrative activities</t>
  </si>
  <si>
    <t>Temple and AnnieslandECON04Financial, real estate, professional and administrative activities</t>
  </si>
  <si>
    <t>Tollcross and West ShettlestonECON04Financial, real estate, professional and administrative activities</t>
  </si>
  <si>
    <t>ToryglenECON04Financial, real estate, professional and administrative activities</t>
  </si>
  <si>
    <t>Yoker and ScotstounECON04Financial, real estate, professional and administrative activities</t>
  </si>
  <si>
    <t>Yorkhill and AnderstonECON04Financial, real estate, professional and administrative activities</t>
  </si>
  <si>
    <t>Anniesland, Jordanhill and WhiteinchECON04Public administration, education and health</t>
  </si>
  <si>
    <t>Arden and CarnwadricECON04Public administration, education and health</t>
  </si>
  <si>
    <t>Baillieston and GarrowhillECON04Public administration, education and health</t>
  </si>
  <si>
    <t>Parkhead and DalmarnockECON051. Managers, directors and senior officials</t>
  </si>
  <si>
    <t>Parkhead and DalmarnockECON052. Professional occupations</t>
  </si>
  <si>
    <t>Parkhead and DalmarnockECON053. Associate professional and technical occupations</t>
  </si>
  <si>
    <t>Parkhead and DalmarnockECON054. Administrative and secretarial occupations</t>
  </si>
  <si>
    <t>Parkhead and DalmarnockECON055. Skilled trades occupations</t>
  </si>
  <si>
    <t>Parkhead and DalmarnockECON056. Caring, leisure and other service occupations</t>
  </si>
  <si>
    <t>Parkhead and DalmarnockECON057. Sales and customer service occupations</t>
  </si>
  <si>
    <t>Parkhead and DalmarnockECON058. Process, plant and machine operatives</t>
  </si>
  <si>
    <t>Parkhead and DalmarnockECON059. Elementary occupations</t>
  </si>
  <si>
    <t>Parkhead and DalmarnockECON05Total applicable</t>
  </si>
  <si>
    <t>Parkhead and DalmarnockECON061. Higher managerial, administrative and professional occupations: Total</t>
  </si>
  <si>
    <t>Parkhead and DalmarnockECON062. Lower managerial and professional occupations</t>
  </si>
  <si>
    <t>Parkhead and DalmarnockECON063. Intermediate occupations</t>
  </si>
  <si>
    <t>Parkhead and DalmarnockECON064. Small employers and own account workers</t>
  </si>
  <si>
    <t>Parkhead and DalmarnockECON065. Lower supervisory and technical occupations</t>
  </si>
  <si>
    <t>Parkhead and DalmarnockECON066. Semi-routine occupations</t>
  </si>
  <si>
    <t>Parkhead and DalmarnockECON067. Routine occupations</t>
  </si>
  <si>
    <t>Parkhead and DalmarnockECON068. Never worked and long-term unemployed: Total</t>
  </si>
  <si>
    <t>Parkhead and DalmarnockECON06L15. Full-time students</t>
  </si>
  <si>
    <t>Parkhead and DalmarnockECON06Total applicable</t>
  </si>
  <si>
    <t>Parkhead and DalmarnockENVI01All households</t>
  </si>
  <si>
    <t>Parkhead and DalmarnockENVI01Living rent free</t>
  </si>
  <si>
    <t>Parkhead and DalmarnockENVI01Owned: Owned outright</t>
  </si>
  <si>
    <t>Parkhead and DalmarnockENVI01Rented: Council (Local authority) or housing associated social landlord</t>
  </si>
  <si>
    <t>Parkhead and DalmarnockENVI01Rented: Private landlord or letting agency</t>
  </si>
  <si>
    <t>Parkhead and DalmarnockENVI02All individuals in households</t>
  </si>
  <si>
    <t>Parkhead and DalmarnockENVI02All people</t>
  </si>
  <si>
    <t>Parkhead and DalmarnockENVI02Civil partnership couple household with dependent child(ren)</t>
  </si>
  <si>
    <t>Parkhead and DalmarnockENVI02Civil partnership couple household with no dependent children</t>
  </si>
  <si>
    <t>Parkhead and DalmarnockENVI02Cohabiting couple (opposite sex) household with dependent child(ren)</t>
  </si>
  <si>
    <t>Parkhead and DalmarnockENVI02Cohabiting couple (opposite sex) household with no dependent children</t>
  </si>
  <si>
    <t>Parkhead and DalmarnockENVI02Cohabiting couple (same sex) household with dependent child(ren)</t>
  </si>
  <si>
    <t>Parkhead and DalmarnockENVI02Cohabiting couple (same sex) household with no dependent children</t>
  </si>
  <si>
    <t>Parkhead and DalmarnockENVI02Lives in a communal establishment</t>
  </si>
  <si>
    <t>Parkhead and DalmarnockENVI02Lives in a household</t>
  </si>
  <si>
    <t>Parkhead and DalmarnockENVI02Lone parent household with dependent child(ren)</t>
  </si>
  <si>
    <t>Parkhead and DalmarnockENVI02Lone parent household with no dependent children</t>
  </si>
  <si>
    <t>Parkhead and DalmarnockENVI02Married couple household with dependent child(ren)</t>
  </si>
  <si>
    <t>Parkhead and DalmarnockENVI02Married couple household with no dependent children</t>
  </si>
  <si>
    <t>Parkhead and DalmarnockENVI02Multi person household other</t>
  </si>
  <si>
    <t>Parkhead and DalmarnockENVI02Multi-person household all students</t>
  </si>
  <si>
    <t>Parkhead and DalmarnockENVI02One person household</t>
  </si>
  <si>
    <t>Parkhead and DalmarnockENVI04+2 or more</t>
  </si>
  <si>
    <t>Parkhead and DalmarnockENVI04-1 or less</t>
  </si>
  <si>
    <t>Parkhead and DalmarnockENVI040</t>
  </si>
  <si>
    <t>Parkhead and DalmarnockENVI041</t>
  </si>
  <si>
    <t>Parkhead and DalmarnockENVI04All households</t>
  </si>
  <si>
    <t>Parkhead and DalmarnockHEAL01All people</t>
  </si>
  <si>
    <t>Parkhead and DalmarnockHEAL01Bad health</t>
  </si>
  <si>
    <t>Parkhead and DalmarnockHEAL01Fair health</t>
  </si>
  <si>
    <t>Parkhead and DalmarnockHEAL01Good health</t>
  </si>
  <si>
    <t>Parkhead and DalmarnockHEAL01Very bad health</t>
  </si>
  <si>
    <t>Parkhead and DalmarnockHEAL01Very good health</t>
  </si>
  <si>
    <t>Parkhead and DalmarnockHEAL02All people</t>
  </si>
  <si>
    <t>Parkhead and DalmarnockHEAL02Day-to-day activities limited a little</t>
  </si>
  <si>
    <t>Parkhead and DalmarnockHEAL02Day-to-day activities limited a lot</t>
  </si>
  <si>
    <t>Parkhead and DalmarnockHEAL02Day-to-day activities not limited</t>
  </si>
  <si>
    <t>Parkhead and DalmarnockMIND01All people</t>
  </si>
  <si>
    <t>Parkhead and DalmarnockMIND01Any other combination of UK identities (UK only)</t>
  </si>
  <si>
    <t>Parkhead and DalmarnockMIND01British identity only</t>
  </si>
  <si>
    <t>Parkhead and DalmarnockMIND01English identity only</t>
  </si>
  <si>
    <t>Parkhead and DalmarnockMIND01Other identity</t>
  </si>
  <si>
    <t>Parkhead and DalmarnockMIND01Scottish and British identities only</t>
  </si>
  <si>
    <t>Parkhead and DalmarnockMIND01Scottish and any other identities</t>
  </si>
  <si>
    <t>Parkhead and DalmarnockMIND01Scottish identity only</t>
  </si>
  <si>
    <t>Parkhead and DalmarnockMIND02Language skills: Gaelic</t>
  </si>
  <si>
    <t>Parkhead and DalmarnockMIND02Language skills: Other</t>
  </si>
  <si>
    <t>Parkhead and DalmarnockMIND02Language skills: Scots</t>
  </si>
  <si>
    <t>Parkhead and DalmarnockMIND02No skills in English</t>
  </si>
  <si>
    <t>Parkhead and DalmarnockMIND02Total applicable</t>
  </si>
  <si>
    <t>Parkhead and DalmarnockMIND02Understands, speaks, reads or writes English</t>
  </si>
  <si>
    <t>Parkhead and DalmarnockP1People aged 0 - 15</t>
  </si>
  <si>
    <t>Parkhead and DalmarnockP2People aged 16 - 64</t>
  </si>
  <si>
    <t>Parkhead and DalmarnockP3People aged 65 - 74</t>
  </si>
  <si>
    <t>Parkhead and DalmarnockP4People aged 75 and over</t>
  </si>
  <si>
    <t>Parkhead and DalmarnockPOP01All people</t>
  </si>
  <si>
    <t>Parkhead and DalmarnockPOP01Area (hectares)</t>
  </si>
  <si>
    <t>Parkhead and DalmarnockPOP01Females</t>
  </si>
  <si>
    <t>Parkhead and DalmarnockPOP01Lives in a communal establishment</t>
  </si>
  <si>
    <t>Parkhead and DalmarnockPOP01Lives in a household</t>
  </si>
  <si>
    <t>Parkhead and DalmarnockPOP01Males</t>
  </si>
  <si>
    <t>Parkhead and DalmarnockPOP03African, African Scottish or African British</t>
  </si>
  <si>
    <t>Parkhead and DalmarnockPOP03All people</t>
  </si>
  <si>
    <t>Parkhead and DalmarnockPOP03Asian, Asian Scottish or Asian British</t>
  </si>
  <si>
    <t>Parkhead and DalmarnockPOP03Caribbean, Caribbean Scottish or Caribbean British</t>
  </si>
  <si>
    <t>Parkhead and DalmarnockPOP03Mixed or multiple ethnic groups</t>
  </si>
  <si>
    <t>Parkhead and DalmarnockPOP03Other ethnic groups</t>
  </si>
  <si>
    <t>Parkhead and DalmarnockPOP03White</t>
  </si>
  <si>
    <t>Parkhead and DalmarnockPOP03White: Other British</t>
  </si>
  <si>
    <t>Parkhead and DalmarnockPOP03White: Other White</t>
  </si>
  <si>
    <t>Parkhead and DalmarnockPOP03White: Scottish</t>
  </si>
  <si>
    <t>Parkhead and DalmarnockTRAN01All households</t>
  </si>
  <si>
    <t>Parkhead and DalmarnockTRAN01Number of cars or vans in household: Four or more cars or vans</t>
  </si>
  <si>
    <t>Parkhead and DalmarnockTRAN01Number of cars or vans in household: No cars or vans</t>
  </si>
  <si>
    <t>Parkhead and DalmarnockTRAN01Number of cars or vans in household: One car or van</t>
  </si>
  <si>
    <t>Parkhead and DalmarnockTRAN01Number of cars or vans in household: Three cars or vans</t>
  </si>
  <si>
    <t>Parkhead and DalmarnockTRAN01Number of cars or vans in household: Two cars or vans</t>
  </si>
  <si>
    <t>PollokECON01All people aged 16 and over</t>
  </si>
  <si>
    <t>PollokECON01Economically active: Employee: Full-time</t>
  </si>
  <si>
    <t>PollokECON01Economically active: Employee: Part-time</t>
  </si>
  <si>
    <t>PollokECON01Economically active: Full-time student</t>
  </si>
  <si>
    <t>PollokECON01Economically active: Self-employed</t>
  </si>
  <si>
    <t>PollokECON01Economically active: Unemployed</t>
  </si>
  <si>
    <t>PollokECON01Economically inactive: Long-term sick or disabled</t>
  </si>
  <si>
    <t>PollokECON01Economically inactive: Looking after home or family</t>
  </si>
  <si>
    <t>PollokECON01Economically inactive: Other</t>
  </si>
  <si>
    <t>PollokECON01Economically inactive: Retired</t>
  </si>
  <si>
    <t>PollokECON01Economically inactive: Student</t>
  </si>
  <si>
    <t>Balornock and BarmullochECON04Public administration, education and health</t>
  </si>
  <si>
    <t>Bellahouston, Craigton and MossparkECON04Public administration, education and health</t>
  </si>
  <si>
    <t>Blackhill and HogganfieldECON04Public administration, education and health</t>
  </si>
  <si>
    <t>BlairdardieECON04Public administration, education and health</t>
  </si>
  <si>
    <t>Broomhill and Partick WestECON04Public administration, education and health</t>
  </si>
  <si>
    <t>Calton and BridgetonECON04Public administration, education and health</t>
  </si>
  <si>
    <t>CarmunnockECON04Public administration, education and health</t>
  </si>
  <si>
    <t>CastlemilkECON04Public administration, education and health</t>
  </si>
  <si>
    <t>Cathcart and SimshillECON04Public administration, education and health</t>
  </si>
  <si>
    <t>PollokECON051. Managers, directors and senior officials</t>
  </si>
  <si>
    <t>PollokECON052. Professional occupations</t>
  </si>
  <si>
    <t>PollokECON053. Associate professional and technical occupations</t>
  </si>
  <si>
    <t>PollokECON054. Administrative and secretarial occupations</t>
  </si>
  <si>
    <t>PollokECON055. Skilled trades occupations</t>
  </si>
  <si>
    <t>PollokECON056. Caring, leisure and other service occupations</t>
  </si>
  <si>
    <t>PollokECON057. Sales and customer service occupations</t>
  </si>
  <si>
    <t>PollokECON058. Process, plant and machine operatives</t>
  </si>
  <si>
    <t>PollokECON059. Elementary occupations</t>
  </si>
  <si>
    <t>PollokECON05Total applicable</t>
  </si>
  <si>
    <t>PollokECON061. Higher managerial, administrative and professional occupations: Total</t>
  </si>
  <si>
    <t>PollokECON062. Lower managerial and professional occupations</t>
  </si>
  <si>
    <t>PollokECON063. Intermediate occupations</t>
  </si>
  <si>
    <t>PollokECON064. Small employers and own account workers</t>
  </si>
  <si>
    <t>PollokECON065. Lower supervisory and technical occupations</t>
  </si>
  <si>
    <t>PollokECON066. Semi-routine occupations</t>
  </si>
  <si>
    <t>PollokECON067. Routine occupations</t>
  </si>
  <si>
    <t>PollokECON068. Never worked and long-term unemployed: Total</t>
  </si>
  <si>
    <t>PollokECON06L15. Full-time students</t>
  </si>
  <si>
    <t>PollokECON06Total applicable</t>
  </si>
  <si>
    <t>PollokENVI01All households</t>
  </si>
  <si>
    <t>PollokENVI01Living rent free</t>
  </si>
  <si>
    <t>PollokENVI01Owned: Owned outright</t>
  </si>
  <si>
    <t>PollokENVI01Rented: Council (Local authority) or housing associated social landlord</t>
  </si>
  <si>
    <t>PollokENVI01Rented: Private landlord or letting agency</t>
  </si>
  <si>
    <t>PollokENVI02All individuals in households</t>
  </si>
  <si>
    <t>PollokENVI02All people</t>
  </si>
  <si>
    <t>PollokENVI02Civil partnership couple household with dependent child(ren)</t>
  </si>
  <si>
    <t>PollokENVI02Civil partnership couple household with no dependent children</t>
  </si>
  <si>
    <t>PollokENVI02Cohabiting couple (opposite sex) household with dependent child(ren)</t>
  </si>
  <si>
    <t>PollokENVI02Cohabiting couple (opposite sex) household with no dependent children</t>
  </si>
  <si>
    <t>PollokENVI02Cohabiting couple (same sex) household with dependent child(ren)</t>
  </si>
  <si>
    <t>PollokENVI02Cohabiting couple (same sex) household with no dependent children</t>
  </si>
  <si>
    <t>PollokENVI02Lives in a communal establishment</t>
  </si>
  <si>
    <t>PollokENVI02Lives in a household</t>
  </si>
  <si>
    <t>PollokENVI02Lone parent household with dependent child(ren)</t>
  </si>
  <si>
    <t>PollokENVI02Lone parent household with no dependent children</t>
  </si>
  <si>
    <t>PollokENVI02Married couple household with dependent child(ren)</t>
  </si>
  <si>
    <t>PollokENVI02Married couple household with no dependent children</t>
  </si>
  <si>
    <t>PollokENVI02Multi person household other</t>
  </si>
  <si>
    <t>PollokENVI02Multi-person household all students</t>
  </si>
  <si>
    <t>PollokENVI02One person household</t>
  </si>
  <si>
    <t>PollokENVI04+2 or more</t>
  </si>
  <si>
    <t>PollokENVI04-1 or less</t>
  </si>
  <si>
    <t>PollokENVI040</t>
  </si>
  <si>
    <t>PollokENVI041</t>
  </si>
  <si>
    <t>PollokENVI04All households</t>
  </si>
  <si>
    <t>PollokHEAL01All people</t>
  </si>
  <si>
    <t>PollokHEAL01Bad health</t>
  </si>
  <si>
    <t>PollokHEAL01Fair health</t>
  </si>
  <si>
    <t>PollokHEAL01Good health</t>
  </si>
  <si>
    <t>PollokHEAL01Very bad health</t>
  </si>
  <si>
    <t>PollokHEAL01Very good health</t>
  </si>
  <si>
    <t>PollokHEAL02All people</t>
  </si>
  <si>
    <t>PollokHEAL02Day-to-day activities limited a little</t>
  </si>
  <si>
    <t>PollokHEAL02Day-to-day activities limited a lot</t>
  </si>
  <si>
    <t>PollokHEAL02Day-to-day activities not limited</t>
  </si>
  <si>
    <t>PollokMIND01All people</t>
  </si>
  <si>
    <t>PollokMIND01Any other combination of UK identities (UK only)</t>
  </si>
  <si>
    <t>PollokMIND01British identity only</t>
  </si>
  <si>
    <t>PollokMIND01English identity only</t>
  </si>
  <si>
    <t>PollokMIND01Other identity</t>
  </si>
  <si>
    <t>PollokMIND01Scottish and British identities only</t>
  </si>
  <si>
    <t>PollokMIND01Scottish and any other identities</t>
  </si>
  <si>
    <t>PollokMIND01Scottish identity only</t>
  </si>
  <si>
    <t>PollokMIND02Language skills: Gaelic</t>
  </si>
  <si>
    <t>PollokMIND02Language skills: Other</t>
  </si>
  <si>
    <t>PollokMIND02Language skills: Scots</t>
  </si>
  <si>
    <t>PollokMIND02No skills in English</t>
  </si>
  <si>
    <t>PollokMIND02Total applicable</t>
  </si>
  <si>
    <t>PollokMIND02Understands, speaks, reads or writes English</t>
  </si>
  <si>
    <t>PollokP1People aged 0 - 15</t>
  </si>
  <si>
    <t>PollokP2People aged 16 - 64</t>
  </si>
  <si>
    <t>PollokP3People aged 65 - 74</t>
  </si>
  <si>
    <t>PollokP4People aged 75 and over</t>
  </si>
  <si>
    <t>PollokPOP01All people</t>
  </si>
  <si>
    <t>PollokPOP01Area (hectares)</t>
  </si>
  <si>
    <t>PollokPOP01Females</t>
  </si>
  <si>
    <t>PollokPOP01Lives in a communal establishment</t>
  </si>
  <si>
    <t>PollokPOP01Lives in a household</t>
  </si>
  <si>
    <t>PollokPOP01Males</t>
  </si>
  <si>
    <t>PollokPOP03African, African Scottish or African British</t>
  </si>
  <si>
    <t>PollokPOP03All people</t>
  </si>
  <si>
    <t>PollokPOP03Asian, Asian Scottish or Asian British</t>
  </si>
  <si>
    <t>PollokPOP03Caribbean, Caribbean Scottish or Caribbean British</t>
  </si>
  <si>
    <t>PollokPOP03Mixed or multiple ethnic groups</t>
  </si>
  <si>
    <t>PollokPOP03Other ethnic groups</t>
  </si>
  <si>
    <t>PollokPOP03White</t>
  </si>
  <si>
    <t>PollokPOP03White: Other British</t>
  </si>
  <si>
    <t>PollokPOP03White: Other White</t>
  </si>
  <si>
    <t>PollokPOP03White: Scottish</t>
  </si>
  <si>
    <t>PollokTRAN01All households</t>
  </si>
  <si>
    <t>PollokTRAN01Number of cars or vans in household: Four or more cars or vans</t>
  </si>
  <si>
    <t>PollokTRAN01Number of cars or vans in household: No cars or vans</t>
  </si>
  <si>
    <t>PollokTRAN01Number of cars or vans in household: One car or van</t>
  </si>
  <si>
    <t>PollokTRAN01Number of cars or vans in household: Three cars or vans</t>
  </si>
  <si>
    <t>PollokTRAN01Number of cars or vans in household: Two cars or vans</t>
  </si>
  <si>
    <t>Pollokshaws and MansewoodECON01All people aged 16 and over</t>
  </si>
  <si>
    <t>Pollokshaws and MansewoodECON01Economically active: Employee: Full-time</t>
  </si>
  <si>
    <t>Pollokshaws and MansewoodECON01Economically active: Employee: Part-time</t>
  </si>
  <si>
    <t>Pollokshaws and MansewoodECON01Economically active: Full-time student</t>
  </si>
  <si>
    <t>Pollokshaws and MansewoodECON01Economically active: Self-employed</t>
  </si>
  <si>
    <t>Pollokshaws and MansewoodECON01Economically active: Unemployed</t>
  </si>
  <si>
    <t>Pollokshaws and MansewoodECON01Economically inactive: Long-term sick or disabled</t>
  </si>
  <si>
    <t>Pollokshaws and MansewoodECON01Economically inactive: Looking after home or family</t>
  </si>
  <si>
    <t>Pollokshaws and MansewoodECON01Economically inactive: Other</t>
  </si>
  <si>
    <t>Pollokshaws and MansewoodECON01Economically inactive: Retired</t>
  </si>
  <si>
    <t>Pollokshaws and MansewoodECON01Economically inactive: Student</t>
  </si>
  <si>
    <t>City Centre and Merchant CityECON04Public administration, education and health</t>
  </si>
  <si>
    <t>Corkerhill and North PollokECON04Public administration, education and health</t>
  </si>
  <si>
    <t>CroftfootECON04Public administration, education and health</t>
  </si>
  <si>
    <t>Crookston and South CardonaldECON04Public administration, education and health</t>
  </si>
  <si>
    <t>DennistounECON04Public administration, education and health</t>
  </si>
  <si>
    <t>DrumchapelECON04Public administration, education and health</t>
  </si>
  <si>
    <t>EasterhouseECON04Public administration, education and health</t>
  </si>
  <si>
    <t>Glasgow North EastECON04Public administration, education and health</t>
  </si>
  <si>
    <t>Glasgow North WestECON04Public administration, education and health</t>
  </si>
  <si>
    <t>Pollokshaws and MansewoodECON051. Managers, directors and senior officials</t>
  </si>
  <si>
    <t>Pollokshaws and MansewoodECON052. Professional occupations</t>
  </si>
  <si>
    <t>Pollokshaws and MansewoodECON053. Associate professional and technical occupations</t>
  </si>
  <si>
    <t>Pollokshaws and MansewoodECON054. Administrative and secretarial occupations</t>
  </si>
  <si>
    <t>Pollokshaws and MansewoodECON055. Skilled trades occupations</t>
  </si>
  <si>
    <t>Pollokshaws and MansewoodECON056. Caring, leisure and other service occupations</t>
  </si>
  <si>
    <t>Pollokshaws and MansewoodECON057. Sales and customer service occupations</t>
  </si>
  <si>
    <t>Pollokshaws and MansewoodECON058. Process, plant and machine operatives</t>
  </si>
  <si>
    <t>Pollokshaws and MansewoodECON059. Elementary occupations</t>
  </si>
  <si>
    <t>Pollokshaws and MansewoodECON05Total applicable</t>
  </si>
  <si>
    <t>Pollokshaws and MansewoodECON061. Higher managerial, administrative and professional occupations: Total</t>
  </si>
  <si>
    <t>Pollokshaws and MansewoodECON062. Lower managerial and professional occupations</t>
  </si>
  <si>
    <t>Pollokshaws and MansewoodECON063. Intermediate occupations</t>
  </si>
  <si>
    <t>Pollokshaws and MansewoodECON064. Small employers and own account workers</t>
  </si>
  <si>
    <t>Pollokshaws and MansewoodECON065. Lower supervisory and technical occupations</t>
  </si>
  <si>
    <t>Pollokshaws and MansewoodECON066. Semi-routine occupations</t>
  </si>
  <si>
    <t>Pollokshaws and MansewoodECON067. Routine occupations</t>
  </si>
  <si>
    <t>Pollokshaws and MansewoodECON068. Never worked and long-term unemployed: Total</t>
  </si>
  <si>
    <t>Pollokshaws and MansewoodECON06L15. Full-time students</t>
  </si>
  <si>
    <t>Pollokshaws and MansewoodECON06Total applicable</t>
  </si>
  <si>
    <t>Pollokshaws and MansewoodENVI01All households</t>
  </si>
  <si>
    <t>Pollokshaws and MansewoodENVI01Living rent free</t>
  </si>
  <si>
    <t>Pollokshaws and MansewoodENVI01Owned: Owned outright</t>
  </si>
  <si>
    <t>Pollokshaws and MansewoodENVI01Rented: Council (Local authority) or housing associated social landlord</t>
  </si>
  <si>
    <t>Pollokshaws and MansewoodENVI01Rented: Private landlord or letting agency</t>
  </si>
  <si>
    <t>Pollokshaws and MansewoodENVI02All individuals in households</t>
  </si>
  <si>
    <t>Pollokshaws and MansewoodENVI02All people</t>
  </si>
  <si>
    <t>Pollokshaws and MansewoodENVI02Civil partnership couple household with dependent child(ren)</t>
  </si>
  <si>
    <t>Pollokshaws and MansewoodENVI02Civil partnership couple household with no dependent children</t>
  </si>
  <si>
    <t>Pollokshaws and MansewoodENVI02Cohabiting couple (opposite sex) household with dependent child(ren)</t>
  </si>
  <si>
    <t>Pollokshaws and MansewoodENVI02Cohabiting couple (opposite sex) household with no dependent children</t>
  </si>
  <si>
    <t>Pollokshaws and MansewoodENVI02Cohabiting couple (same sex) household with dependent child(ren)</t>
  </si>
  <si>
    <t>Pollokshaws and MansewoodENVI02Cohabiting couple (same sex) household with no dependent children</t>
  </si>
  <si>
    <t>Pollokshaws and MansewoodENVI02Lives in a communal establishment</t>
  </si>
  <si>
    <t>Pollokshaws and MansewoodENVI02Lives in a household</t>
  </si>
  <si>
    <t>Pollokshaws and MansewoodENVI02Lone parent household with dependent child(ren)</t>
  </si>
  <si>
    <t>Pollokshaws and MansewoodENVI02Lone parent household with no dependent children</t>
  </si>
  <si>
    <t>Pollokshaws and MansewoodENVI02Married couple household with dependent child(ren)</t>
  </si>
  <si>
    <t>Pollokshaws and MansewoodENVI02Married couple household with no dependent children</t>
  </si>
  <si>
    <t>Pollokshaws and MansewoodENVI02Multi person household other</t>
  </si>
  <si>
    <t>Pollokshaws and MansewoodENVI02Multi-person household all students</t>
  </si>
  <si>
    <t>Pollokshaws and MansewoodENVI02One person household</t>
  </si>
  <si>
    <t>Pollokshaws and MansewoodENVI04+2 or more</t>
  </si>
  <si>
    <t>Pollokshaws and MansewoodENVI04-1 or less</t>
  </si>
  <si>
    <t>Pollokshaws and MansewoodENVI040</t>
  </si>
  <si>
    <t>Pollokshaws and MansewoodENVI041</t>
  </si>
  <si>
    <t>Pollokshaws and MansewoodENVI04All households</t>
  </si>
  <si>
    <t>Pollokshaws and MansewoodHEAL01All people</t>
  </si>
  <si>
    <t>Pollokshaws and MansewoodHEAL01Bad health</t>
  </si>
  <si>
    <t>Pollokshaws and MansewoodHEAL01Fair health</t>
  </si>
  <si>
    <t>Pollokshaws and MansewoodHEAL01Good health</t>
  </si>
  <si>
    <t>Pollokshaws and MansewoodHEAL01Very bad health</t>
  </si>
  <si>
    <t>Pollokshaws and MansewoodHEAL01Very good health</t>
  </si>
  <si>
    <t>Pollokshaws and MansewoodHEAL02All people</t>
  </si>
  <si>
    <t>Pollokshaws and MansewoodHEAL02Day-to-day activities limited a little</t>
  </si>
  <si>
    <t>Pollokshaws and MansewoodHEAL02Day-to-day activities limited a lot</t>
  </si>
  <si>
    <t>Pollokshaws and MansewoodHEAL02Day-to-day activities not limited</t>
  </si>
  <si>
    <t>Pollokshaws and MansewoodMIND01All people</t>
  </si>
  <si>
    <t>Pollokshaws and MansewoodMIND01Any other combination of UK identities (UK only)</t>
  </si>
  <si>
    <t>Pollokshaws and MansewoodMIND01British identity only</t>
  </si>
  <si>
    <t>Pollokshaws and MansewoodMIND01English identity only</t>
  </si>
  <si>
    <t>Pollokshaws and MansewoodMIND01Other identity</t>
  </si>
  <si>
    <t>Pollokshaws and MansewoodMIND01Scottish and British identities only</t>
  </si>
  <si>
    <t>Pollokshaws and MansewoodMIND01Scottish and any other identities</t>
  </si>
  <si>
    <t>Pollokshaws and MansewoodMIND01Scottish identity only</t>
  </si>
  <si>
    <t>Pollokshaws and MansewoodMIND02Language skills: Gaelic</t>
  </si>
  <si>
    <t>Pollokshaws and MansewoodMIND02Language skills: Other</t>
  </si>
  <si>
    <t>Pollokshaws and MansewoodMIND02Language skills: Scots</t>
  </si>
  <si>
    <t>Pollokshaws and MansewoodMIND02No skills in English</t>
  </si>
  <si>
    <t>Pollokshaws and MansewoodMIND02Total applicable</t>
  </si>
  <si>
    <t>Pollokshaws and MansewoodMIND02Understands, speaks, reads or writes English</t>
  </si>
  <si>
    <t>Pollokshaws and MansewoodP1People aged 0 - 15</t>
  </si>
  <si>
    <t>Pollokshaws and MansewoodP2People aged 16 - 64</t>
  </si>
  <si>
    <t>Pollokshaws and MansewoodP3People aged 65 - 74</t>
  </si>
  <si>
    <t>Pollokshaws and MansewoodP4People aged 75 and over</t>
  </si>
  <si>
    <t>Pollokshaws and MansewoodPOP01All people</t>
  </si>
  <si>
    <t>Pollokshaws and MansewoodPOP01Area (hectares)</t>
  </si>
  <si>
    <t>Pollokshaws and MansewoodPOP01Females</t>
  </si>
  <si>
    <t>Pollokshaws and MansewoodPOP01Lives in a communal establishment</t>
  </si>
  <si>
    <t>Pollokshaws and MansewoodPOP01Lives in a household</t>
  </si>
  <si>
    <t>Pollokshaws and MansewoodPOP01Males</t>
  </si>
  <si>
    <t>Pollokshaws and MansewoodPOP03African, African Scottish or African British</t>
  </si>
  <si>
    <t>Pollokshaws and MansewoodPOP03All people</t>
  </si>
  <si>
    <t>Pollokshaws and MansewoodPOP03Asian, Asian Scottish or Asian British</t>
  </si>
  <si>
    <t>Pollokshaws and MansewoodPOP03Caribbean, Caribbean Scottish or Caribbean British</t>
  </si>
  <si>
    <t>Pollokshaws and MansewoodPOP03Mixed or multiple ethnic groups</t>
  </si>
  <si>
    <t>Pollokshaws and MansewoodPOP03Other ethnic groups</t>
  </si>
  <si>
    <t>Pollokshaws and MansewoodPOP03White</t>
  </si>
  <si>
    <t>Pollokshaws and MansewoodPOP03White: Other British</t>
  </si>
  <si>
    <t>Pollokshaws and MansewoodPOP03White: Other White</t>
  </si>
  <si>
    <t>Pollokshaws and MansewoodPOP03White: Scottish</t>
  </si>
  <si>
    <t>Pollokshaws and MansewoodTRAN01All households</t>
  </si>
  <si>
    <t>Pollokshaws and MansewoodTRAN01Number of cars or vans in household: Four or more cars or vans</t>
  </si>
  <si>
    <t>Pollokshaws and MansewoodTRAN01Number of cars or vans in household: No cars or vans</t>
  </si>
  <si>
    <t>Pollokshaws and MansewoodTRAN01Number of cars or vans in household: One car or van</t>
  </si>
  <si>
    <t>Pollokshaws and MansewoodTRAN01Number of cars or vans in household: Three cars or vans</t>
  </si>
  <si>
    <t>Pollokshaws and MansewoodTRAN01Number of cars or vans in household: Two cars or vans</t>
  </si>
  <si>
    <t>Pollokshields EastECON01All people aged 16 and over</t>
  </si>
  <si>
    <t>Pollokshields EastECON01Economically active: Employee: Full-time</t>
  </si>
  <si>
    <t>Pollokshields EastECON01Economically active: Employee: Part-time</t>
  </si>
  <si>
    <t>Pollokshields EastECON01Economically active: Full-time student</t>
  </si>
  <si>
    <t>Pollokshields EastECON01Economically active: Self-employed</t>
  </si>
  <si>
    <t>Pollokshields EastECON01Economically active: Unemployed</t>
  </si>
  <si>
    <t>Pollokshields EastECON01Economically inactive: Long-term sick or disabled</t>
  </si>
  <si>
    <t>Pollokshields EastECON01Economically inactive: Looking after home or family</t>
  </si>
  <si>
    <t>Pollokshields EastECON01Economically inactive: Other</t>
  </si>
  <si>
    <t>Pollokshields EastECON01Economically inactive: Retired</t>
  </si>
  <si>
    <t>Pollokshields EastECON01Economically inactive: Student</t>
  </si>
  <si>
    <t>Glasgow SouthECON04Public administration, education and health</t>
  </si>
  <si>
    <t>GlasgowECON04Public administration, education and health</t>
  </si>
  <si>
    <t>GovanhillECON04Public administration, education and health</t>
  </si>
  <si>
    <t>Greater GorbalsECON04Public administration, education and health</t>
  </si>
  <si>
    <t>Greater GovanECON04Public administration, education and health</t>
  </si>
  <si>
    <t>Haghill and CarntyneECON04Public administration, education and health</t>
  </si>
  <si>
    <t>Hillhead and WoodlandsECON04Public administration, education and health</t>
  </si>
  <si>
    <t>Hyndland, Dowanhill and Partick EastECON04Public administration, education and health</t>
  </si>
  <si>
    <t>Ibrox and KingstonECON04Public administration, education and health</t>
  </si>
  <si>
    <t>Pollokshields EastECON051. Managers, directors and senior officials</t>
  </si>
  <si>
    <t>Pollokshields EastECON052. Professional occupations</t>
  </si>
  <si>
    <t>Pollokshields EastECON053. Associate professional and technical occupations</t>
  </si>
  <si>
    <t>Pollokshields EastECON054. Administrative and secretarial occupations</t>
  </si>
  <si>
    <t>Pollokshields EastECON055. Skilled trades occupations</t>
  </si>
  <si>
    <t>Pollokshields EastECON056. Caring, leisure and other service occupations</t>
  </si>
  <si>
    <t>Pollokshields EastECON057. Sales and customer service occupations</t>
  </si>
  <si>
    <t>Pollokshields EastECON058. Process, plant and machine operatives</t>
  </si>
  <si>
    <t>Pollokshields EastECON059. Elementary occupations</t>
  </si>
  <si>
    <t>Pollokshields EastECON05Total applicable</t>
  </si>
  <si>
    <t>Pollokshields EastECON061. Higher managerial, administrative and professional occupations: Total</t>
  </si>
  <si>
    <t>Pollokshields EastECON062. Lower managerial and professional occupations</t>
  </si>
  <si>
    <t>Pollokshields EastECON063. Intermediate occupations</t>
  </si>
  <si>
    <t>Pollokshields EastECON064. Small employers and own account workers</t>
  </si>
  <si>
    <t>Pollokshields EastECON065. Lower supervisory and technical occupations</t>
  </si>
  <si>
    <t>Pollokshields EastECON066. Semi-routine occupations</t>
  </si>
  <si>
    <t>Pollokshields EastECON067. Routine occupations</t>
  </si>
  <si>
    <t>Pollokshields EastECON068. Never worked and long-term unemployed: Total</t>
  </si>
  <si>
    <t>Pollokshields EastECON06L15. Full-time students</t>
  </si>
  <si>
    <t>Pollokshields EastECON06Total applicable</t>
  </si>
  <si>
    <t>Pollokshields EastENVI01All households</t>
  </si>
  <si>
    <t>Pollokshields EastENVI01Living rent free</t>
  </si>
  <si>
    <t>Pollokshields EastENVI01Owned: Owned outright</t>
  </si>
  <si>
    <t>Pollokshields EastENVI01Rented: Council (Local authority) or housing associated social landlord</t>
  </si>
  <si>
    <t>Pollokshields EastENVI01Rented: Private landlord or letting agency</t>
  </si>
  <si>
    <t>Pollokshields EastENVI02All individuals in households</t>
  </si>
  <si>
    <t>Pollokshields EastENVI02All people</t>
  </si>
  <si>
    <t>Pollokshields EastENVI02Civil partnership couple household with dependent child(ren)</t>
  </si>
  <si>
    <t>Pollokshields EastENVI02Civil partnership couple household with no dependent children</t>
  </si>
  <si>
    <t>Pollokshields EastENVI02Cohabiting couple (opposite sex) household with dependent child(ren)</t>
  </si>
  <si>
    <t>Pollokshields EastENVI02Cohabiting couple (opposite sex) household with no dependent children</t>
  </si>
  <si>
    <t>Pollokshields EastENVI02Cohabiting couple (same sex) household with dependent child(ren)</t>
  </si>
  <si>
    <t>Pollokshields EastENVI02Cohabiting couple (same sex) household with no dependent children</t>
  </si>
  <si>
    <t>Pollokshields EastENVI02Lives in a communal establishment</t>
  </si>
  <si>
    <t>Pollokshields EastENVI02Lives in a household</t>
  </si>
  <si>
    <t>Pollokshields EastENVI02Lone parent household with dependent child(ren)</t>
  </si>
  <si>
    <t>Pollokshields EastENVI02Lone parent household with no dependent children</t>
  </si>
  <si>
    <t>Pollokshields EastENVI02Married couple household with dependent child(ren)</t>
  </si>
  <si>
    <t>Pollokshields EastENVI02Married couple household with no dependent children</t>
  </si>
  <si>
    <t>Pollokshields EastENVI02Multi person household other</t>
  </si>
  <si>
    <t>Pollokshields EastENVI02Multi-person household all students</t>
  </si>
  <si>
    <t>Pollokshields EastENVI02One person household</t>
  </si>
  <si>
    <t>Pollokshields EastENVI04+2 or more</t>
  </si>
  <si>
    <t>Pollokshields EastENVI04-1 or less</t>
  </si>
  <si>
    <t>Pollokshields EastENVI040</t>
  </si>
  <si>
    <t>Pollokshields EastENVI041</t>
  </si>
  <si>
    <t>Pollokshields EastENVI04All households</t>
  </si>
  <si>
    <t>Pollokshields EastHEAL01All people</t>
  </si>
  <si>
    <t>Pollokshields EastHEAL01Bad health</t>
  </si>
  <si>
    <t>Pollokshields EastHEAL01Fair health</t>
  </si>
  <si>
    <t>Pollokshields EastHEAL01Good health</t>
  </si>
  <si>
    <t>Pollokshields EastHEAL01Very bad health</t>
  </si>
  <si>
    <t>Pollokshields EastHEAL01Very good health</t>
  </si>
  <si>
    <t>Pollokshields EastHEAL02All people</t>
  </si>
  <si>
    <t>Pollokshields EastHEAL02Day-to-day activities limited a little</t>
  </si>
  <si>
    <t>Pollokshields EastHEAL02Day-to-day activities limited a lot</t>
  </si>
  <si>
    <t>Pollokshields EastHEAL02Day-to-day activities not limited</t>
  </si>
  <si>
    <t>Pollokshields EastMIND01All people</t>
  </si>
  <si>
    <t>Pollokshields EastMIND01Any other combination of UK identities (UK only)</t>
  </si>
  <si>
    <t>Pollokshields EastMIND01British identity only</t>
  </si>
  <si>
    <t>Pollokshields EastMIND01English identity only</t>
  </si>
  <si>
    <t>Pollokshields EastMIND01Other identity</t>
  </si>
  <si>
    <t>Pollokshields EastMIND01Scottish and British identities only</t>
  </si>
  <si>
    <t>Pollokshields EastMIND01Scottish and any other identities</t>
  </si>
  <si>
    <t>Pollokshields EastMIND01Scottish identity only</t>
  </si>
  <si>
    <t>Pollokshields EastMIND02Language skills: Gaelic</t>
  </si>
  <si>
    <t>Pollokshields EastMIND02Language skills: Other</t>
  </si>
  <si>
    <t>Pollokshields EastMIND02Language skills: Scots</t>
  </si>
  <si>
    <t>Pollokshields EastMIND02No skills in English</t>
  </si>
  <si>
    <t>Pollokshields EastMIND02Total applicable</t>
  </si>
  <si>
    <t>Pollokshields EastMIND02Understands, speaks, reads or writes English</t>
  </si>
  <si>
    <t>Pollokshields EastP1People aged 0 - 15</t>
  </si>
  <si>
    <t>Pollokshields EastP2People aged 16 - 64</t>
  </si>
  <si>
    <t>Pollokshields EastP3People aged 65 - 74</t>
  </si>
  <si>
    <t>Pollokshields EastP4People aged 75 and over</t>
  </si>
  <si>
    <t>Pollokshields EastPOP01All people</t>
  </si>
  <si>
    <t>Pollokshields EastPOP01Area (hectares)</t>
  </si>
  <si>
    <t>Pollokshields EastPOP01Females</t>
  </si>
  <si>
    <t>Pollokshields EastPOP01Lives in a communal establishment</t>
  </si>
  <si>
    <t>Pollokshields EastPOP01Lives in a household</t>
  </si>
  <si>
    <t>Pollokshields EastPOP01Males</t>
  </si>
  <si>
    <t>Pollokshields EastPOP03African, African Scottish or African British</t>
  </si>
  <si>
    <t>Pollokshields EastPOP03All people</t>
  </si>
  <si>
    <t>Pollokshields EastPOP03Asian, Asian Scottish or Asian British</t>
  </si>
  <si>
    <t>Pollokshields EastPOP03Caribbean, Caribbean Scottish or Caribbean British</t>
  </si>
  <si>
    <t>Pollokshields EastPOP03Mixed or multiple ethnic groups</t>
  </si>
  <si>
    <t>Pollokshields EastPOP03Other ethnic groups</t>
  </si>
  <si>
    <t>Pollokshields EastPOP03White</t>
  </si>
  <si>
    <t>Pollokshields EastPOP03White: Other British</t>
  </si>
  <si>
    <t>Pollokshields EastPOP03White: Other White</t>
  </si>
  <si>
    <t>Pollokshields EastPOP03White: Scottish</t>
  </si>
  <si>
    <t>Pollokshields EastTRAN01All households</t>
  </si>
  <si>
    <t>Pollokshields EastTRAN01Number of cars or vans in household: Four or more cars or vans</t>
  </si>
  <si>
    <t>Pollokshields EastTRAN01Number of cars or vans in household: No cars or vans</t>
  </si>
  <si>
    <t>Pollokshields EastTRAN01Number of cars or vans in household: One car or van</t>
  </si>
  <si>
    <t>Pollokshields EastTRAN01Number of cars or vans in household: Three cars or vans</t>
  </si>
  <si>
    <t>Pollokshields EastTRAN01Number of cars or vans in household: Two cars or vans</t>
  </si>
  <si>
    <t>Pollokshields WestECON01All people aged 16 and over</t>
  </si>
  <si>
    <t>Pollokshields WestECON01Economically active: Employee: Full-time</t>
  </si>
  <si>
    <t>Pollokshields WestECON01Economically active: Employee: Part-time</t>
  </si>
  <si>
    <t>Pollokshields WestECON01Economically active: Full-time student</t>
  </si>
  <si>
    <t>Pollokshields WestECON01Economically active: Self-employed</t>
  </si>
  <si>
    <t>Pollokshields WestECON01Economically active: Unemployed</t>
  </si>
  <si>
    <t>Pollokshields WestECON01Economically inactive: Long-term sick or disabled</t>
  </si>
  <si>
    <t>Pollokshields WestECON01Economically inactive: Looking after home or family</t>
  </si>
  <si>
    <t>Pollokshields WestECON01Economically inactive: Other</t>
  </si>
  <si>
    <t>Pollokshields WestECON01Economically inactive: Retired</t>
  </si>
  <si>
    <t>Pollokshields WestECON01Economically inactive: Student</t>
  </si>
  <si>
    <t>Kelvindale and KelvinsideECON04Public administration, education and health</t>
  </si>
  <si>
    <t>King's Park and Mount FloridaECON04Public administration, education and health</t>
  </si>
  <si>
    <t>KnightswoodECON04Public administration, education and health</t>
  </si>
  <si>
    <t>Lambhill and MiltonECON04Public administration, education and health</t>
  </si>
  <si>
    <t>Langside and BattlefieldECON04Public administration, education and health</t>
  </si>
  <si>
    <t>Maryhill Road CorridorECON04Public administration, education and health</t>
  </si>
  <si>
    <t>Mount Vernon and East ShettlestonECON04Public administration, education and health</t>
  </si>
  <si>
    <t>Newlands and CathcartECON04Public administration, education and health</t>
  </si>
  <si>
    <t>North Cardonald and PenileeECON04Public administration, education and health</t>
  </si>
  <si>
    <t>Pollokshields WestECON051. Managers, directors and senior officials</t>
  </si>
  <si>
    <t>Pollokshields WestECON052. Professional occupations</t>
  </si>
  <si>
    <t>Pollokshields WestECON053. Associate professional and technical occupations</t>
  </si>
  <si>
    <t>Pollokshields WestECON054. Administrative and secretarial occupations</t>
  </si>
  <si>
    <t>Pollokshields WestECON055. Skilled trades occupations</t>
  </si>
  <si>
    <t>Pollokshields WestECON056. Caring, leisure and other service occupations</t>
  </si>
  <si>
    <t>Pollokshields WestECON057. Sales and customer service occupations</t>
  </si>
  <si>
    <t>Pollokshields WestECON058. Process, plant and machine operatives</t>
  </si>
  <si>
    <t>Pollokshields WestECON059. Elementary occupations</t>
  </si>
  <si>
    <t>Pollokshields WestECON05Total applicable</t>
  </si>
  <si>
    <t>Pollokshields WestECON061. Higher managerial, administrative and professional occupations: Total</t>
  </si>
  <si>
    <t>Pollokshields WestECON062. Lower managerial and professional occupations</t>
  </si>
  <si>
    <t>Pollokshields WestECON063. Intermediate occupations</t>
  </si>
  <si>
    <t>Pollokshields WestECON064. Small employers and own account workers</t>
  </si>
  <si>
    <t>Pollokshields WestECON065. Lower supervisory and technical occupations</t>
  </si>
  <si>
    <t>Pollokshields WestECON066. Semi-routine occupations</t>
  </si>
  <si>
    <t>Pollokshields WestECON067. Routine occupations</t>
  </si>
  <si>
    <t>Pollokshields WestECON068. Never worked and long-term unemployed: Total</t>
  </si>
  <si>
    <t>Pollokshields WestECON06L15. Full-time students</t>
  </si>
  <si>
    <t>Pollokshields WestECON06Total applicable</t>
  </si>
  <si>
    <t>Pollokshields WestENVI01All households</t>
  </si>
  <si>
    <t>Pollokshields WestENVI01Living rent free</t>
  </si>
  <si>
    <t>Pollokshields WestENVI01Owned: Owned outright</t>
  </si>
  <si>
    <t>Pollokshields WestENVI01Rented: Council (Local authority) or housing associated social landlord</t>
  </si>
  <si>
    <t>Pollokshields WestENVI01Rented: Private landlord or letting agency</t>
  </si>
  <si>
    <t>Pollokshields WestENVI02All individuals in households</t>
  </si>
  <si>
    <t>Pollokshields WestENVI02All people</t>
  </si>
  <si>
    <t>Pollokshields WestENVI02Civil partnership couple household with dependent child(ren)</t>
  </si>
  <si>
    <t>Pollokshields WestENVI02Civil partnership couple household with no dependent children</t>
  </si>
  <si>
    <t>Pollokshields WestENVI02Cohabiting couple (opposite sex) household with dependent child(ren)</t>
  </si>
  <si>
    <t>Pollokshields WestENVI02Cohabiting couple (opposite sex) household with no dependent children</t>
  </si>
  <si>
    <t>Pollokshields WestENVI02Cohabiting couple (same sex) household with dependent child(ren)</t>
  </si>
  <si>
    <t>Pollokshields WestENVI02Cohabiting couple (same sex) household with no dependent children</t>
  </si>
  <si>
    <t>Pollokshields WestENVI02Lives in a communal establishment</t>
  </si>
  <si>
    <t>Pollokshields WestENVI02Lives in a household</t>
  </si>
  <si>
    <t>Pollokshields WestENVI02Lone parent household with dependent child(ren)</t>
  </si>
  <si>
    <t>Pollokshields WestENVI02Lone parent household with no dependent children</t>
  </si>
  <si>
    <t>Pollokshields WestENVI02Married couple household with dependent child(ren)</t>
  </si>
  <si>
    <t>Pollokshields WestENVI02Married couple household with no dependent children</t>
  </si>
  <si>
    <t>Pollokshields WestENVI02Multi person household other</t>
  </si>
  <si>
    <t>Pollokshields WestENVI02Multi-person household all students</t>
  </si>
  <si>
    <t>Pollokshields WestENVI02One person household</t>
  </si>
  <si>
    <t>Pollokshields WestENVI04+2 or more</t>
  </si>
  <si>
    <t>Pollokshields WestENVI04-1 or less</t>
  </si>
  <si>
    <t>Pollokshields WestENVI040</t>
  </si>
  <si>
    <t>Pollokshields WestENVI041</t>
  </si>
  <si>
    <t>Pollokshields WestENVI04All households</t>
  </si>
  <si>
    <t>Pollokshields WestHEAL01All people</t>
  </si>
  <si>
    <t>Pollokshields WestHEAL01Bad health</t>
  </si>
  <si>
    <t>Pollokshields WestHEAL01Fair health</t>
  </si>
  <si>
    <t>Pollokshields WestHEAL01Good health</t>
  </si>
  <si>
    <t>Pollokshields WestHEAL01Very bad health</t>
  </si>
  <si>
    <t>Pollokshields WestHEAL01Very good health</t>
  </si>
  <si>
    <t>Pollokshields WestHEAL02All people</t>
  </si>
  <si>
    <t>Pollokshields WestHEAL02Day-to-day activities limited a little</t>
  </si>
  <si>
    <t>Pollokshields WestHEAL02Day-to-day activities limited a lot</t>
  </si>
  <si>
    <t>Pollokshields WestHEAL02Day-to-day activities not limited</t>
  </si>
  <si>
    <t>Pollokshields WestMIND01All people</t>
  </si>
  <si>
    <t>Pollokshields WestMIND01Any other combination of UK identities (UK only)</t>
  </si>
  <si>
    <t>Pollokshields WestMIND01British identity only</t>
  </si>
  <si>
    <t>Pollokshields WestMIND01English identity only</t>
  </si>
  <si>
    <t>Pollokshields WestMIND01Other identity</t>
  </si>
  <si>
    <t>Pollokshields WestMIND01Scottish and British identities only</t>
  </si>
  <si>
    <t>Pollokshields WestMIND01Scottish and any other identities</t>
  </si>
  <si>
    <t>Pollokshields WestMIND01Scottish identity only</t>
  </si>
  <si>
    <t>Pollokshields WestMIND02Language skills: Gaelic</t>
  </si>
  <si>
    <t>Pollokshields WestMIND02Language skills: Other</t>
  </si>
  <si>
    <t>Pollokshields WestMIND02Language skills: Scots</t>
  </si>
  <si>
    <t>Pollokshields WestMIND02No skills in English</t>
  </si>
  <si>
    <t>Pollokshields WestMIND02Total applicable</t>
  </si>
  <si>
    <t>Pollokshields WestMIND02Understands, speaks, reads or writes English</t>
  </si>
  <si>
    <t>Pollokshields WestP1People aged 0 - 15</t>
  </si>
  <si>
    <t>Pollokshields WestP2People aged 16 - 64</t>
  </si>
  <si>
    <t>Pollokshields WestP3People aged 65 - 74</t>
  </si>
  <si>
    <t>Pollokshields WestP4People aged 75 and over</t>
  </si>
  <si>
    <t>Pollokshields WestPOP01All people</t>
  </si>
  <si>
    <t>Pollokshields WestPOP01Area (hectares)</t>
  </si>
  <si>
    <t>Pollokshields WestPOP01Females</t>
  </si>
  <si>
    <t>Pollokshields WestPOP01Lives in a communal establishment</t>
  </si>
  <si>
    <t>Pollokshields WestPOP01Lives in a household</t>
  </si>
  <si>
    <t>Pollokshields WestPOP01Males</t>
  </si>
  <si>
    <t>Pollokshields WestPOP03African, African Scottish or African British</t>
  </si>
  <si>
    <t>Pollokshields WestPOP03All people</t>
  </si>
  <si>
    <t>Pollokshields WestPOP03Asian, Asian Scottish or Asian British</t>
  </si>
  <si>
    <t>Pollokshields WestPOP03Caribbean, Caribbean Scottish or Caribbean British</t>
  </si>
  <si>
    <t>Pollokshields WestPOP03Mixed or multiple ethnic groups</t>
  </si>
  <si>
    <t>Pollokshields WestPOP03Other ethnic groups</t>
  </si>
  <si>
    <t>Pollokshields WestPOP03White</t>
  </si>
  <si>
    <t>Pollokshields WestPOP03White: Other British</t>
  </si>
  <si>
    <t>Pollokshields WestPOP03White: Other White</t>
  </si>
  <si>
    <t>Pollokshields WestPOP03White: Scottish</t>
  </si>
  <si>
    <t>Pollokshields WestTRAN01All households</t>
  </si>
  <si>
    <t>Pollokshields WestTRAN01Number of cars or vans in household: Four or more cars or vans</t>
  </si>
  <si>
    <t>Pollokshields WestTRAN01Number of cars or vans in household: No cars or vans</t>
  </si>
  <si>
    <t>Pollokshields WestTRAN01Number of cars or vans in household: One car or van</t>
  </si>
  <si>
    <t>Pollokshields WestTRAN01Number of cars or vans in household: Three cars or vans</t>
  </si>
  <si>
    <t>Pollokshields WestTRAN01Number of cars or vans in household: Two cars or vans</t>
  </si>
  <si>
    <t>Priesthill and HousehillwoodECON01All people aged 16 and over</t>
  </si>
  <si>
    <t>Priesthill and HousehillwoodECON01Economically active: Employee: Full-time</t>
  </si>
  <si>
    <t>Priesthill and HousehillwoodECON01Economically active: Employee: Part-time</t>
  </si>
  <si>
    <t>Priesthill and HousehillwoodECON01Economically active: Full-time student</t>
  </si>
  <si>
    <t>Priesthill and HousehillwoodECON01Economically active: Self-employed</t>
  </si>
  <si>
    <t>Priesthill and HousehillwoodECON01Economically active: Unemployed</t>
  </si>
  <si>
    <t>Priesthill and HousehillwoodECON01Economically inactive: Long-term sick or disabled</t>
  </si>
  <si>
    <t>Priesthill and HousehillwoodECON01Economically inactive: Looking after home or family</t>
  </si>
  <si>
    <t>Priesthill and HousehillwoodECON01Economically inactive: Other</t>
  </si>
  <si>
    <t>Priesthill and HousehillwoodECON01Economically inactive: Retired</t>
  </si>
  <si>
    <t>Priesthill and HousehillwoodECON01Economically inactive: Student</t>
  </si>
  <si>
    <t>North Maryhill and SummerstonECON04Public administration, education and health</t>
  </si>
  <si>
    <t>Parkhead and DalmarnockECON04Public administration, education and health</t>
  </si>
  <si>
    <t>PollokECON04Public administration, education and health</t>
  </si>
  <si>
    <t>Pollokshaws and MansewoodECON04Public administration, education and health</t>
  </si>
  <si>
    <t>Pollokshields EastECON04Public administration, education and health</t>
  </si>
  <si>
    <t>Pollokshields WestECON04Public administration, education and health</t>
  </si>
  <si>
    <t>Priesthill and HousehillwoodECON04Public administration, education and health</t>
  </si>
  <si>
    <t>Riddrie and CranhillECON04Public administration, education and health</t>
  </si>
  <si>
    <t>Robroyston and MillerstonECON04Public administration, education and health</t>
  </si>
  <si>
    <t>Priesthill and HousehillwoodECON051. Managers, directors and senior officials</t>
  </si>
  <si>
    <t>Priesthill and HousehillwoodECON052. Professional occupations</t>
  </si>
  <si>
    <t>Priesthill and HousehillwoodECON053. Associate professional and technical occupations</t>
  </si>
  <si>
    <t>Priesthill and HousehillwoodECON054. Administrative and secretarial occupations</t>
  </si>
  <si>
    <t>Priesthill and HousehillwoodECON055. Skilled trades occupations</t>
  </si>
  <si>
    <t>Priesthill and HousehillwoodECON056. Caring, leisure and other service occupations</t>
  </si>
  <si>
    <t>Priesthill and HousehillwoodECON057. Sales and customer service occupations</t>
  </si>
  <si>
    <t>Priesthill and HousehillwoodECON058. Process, plant and machine operatives</t>
  </si>
  <si>
    <t>Priesthill and HousehillwoodECON059. Elementary occupations</t>
  </si>
  <si>
    <t>Priesthill and HousehillwoodECON05Total applicable</t>
  </si>
  <si>
    <t>Priesthill and HousehillwoodECON061. Higher managerial, administrative and professional occupations: Total</t>
  </si>
  <si>
    <t>Priesthill and HousehillwoodECON062. Lower managerial and professional occupations</t>
  </si>
  <si>
    <t>Priesthill and HousehillwoodECON063. Intermediate occupations</t>
  </si>
  <si>
    <t>Priesthill and HousehillwoodECON064. Small employers and own account workers</t>
  </si>
  <si>
    <t>Priesthill and HousehillwoodECON065. Lower supervisory and technical occupations</t>
  </si>
  <si>
    <t>Priesthill and HousehillwoodECON066. Semi-routine occupations</t>
  </si>
  <si>
    <t>Priesthill and HousehillwoodECON067. Routine occupations</t>
  </si>
  <si>
    <t>Priesthill and HousehillwoodECON068. Never worked and long-term unemployed: Total</t>
  </si>
  <si>
    <t>Priesthill and HousehillwoodECON06L15. Full-time students</t>
  </si>
  <si>
    <t>Priesthill and HousehillwoodECON06Total applicable</t>
  </si>
  <si>
    <t>Priesthill and HousehillwoodENVI01All households</t>
  </si>
  <si>
    <t>Priesthill and HousehillwoodENVI01Living rent free</t>
  </si>
  <si>
    <t>Priesthill and HousehillwoodENVI01Owned: Owned outright</t>
  </si>
  <si>
    <t>Priesthill and HousehillwoodENVI01Rented: Council (Local authority) or housing associated social landlord</t>
  </si>
  <si>
    <t>Priesthill and HousehillwoodENVI01Rented: Private landlord or letting agency</t>
  </si>
  <si>
    <t>Priesthill and HousehillwoodENVI02All individuals in households</t>
  </si>
  <si>
    <t>Priesthill and HousehillwoodENVI02All people</t>
  </si>
  <si>
    <t>Priesthill and HousehillwoodENVI02Civil partnership couple household with dependent child(ren)</t>
  </si>
  <si>
    <t>Priesthill and HousehillwoodENVI02Civil partnership couple household with no dependent children</t>
  </si>
  <si>
    <t>Priesthill and HousehillwoodENVI02Cohabiting couple (opposite sex) household with dependent child(ren)</t>
  </si>
  <si>
    <t>Priesthill and HousehillwoodENVI02Cohabiting couple (opposite sex) household with no dependent children</t>
  </si>
  <si>
    <t>Priesthill and HousehillwoodENVI02Cohabiting couple (same sex) household with dependent child(ren)</t>
  </si>
  <si>
    <t>Priesthill and HousehillwoodENVI02Cohabiting couple (same sex) household with no dependent children</t>
  </si>
  <si>
    <t>Priesthill and HousehillwoodENVI02Lives in a communal establishment</t>
  </si>
  <si>
    <t>Priesthill and HousehillwoodENVI02Lives in a household</t>
  </si>
  <si>
    <t>Priesthill and HousehillwoodENVI02Lone parent household with dependent child(ren)</t>
  </si>
  <si>
    <t>Priesthill and HousehillwoodENVI02Lone parent household with no dependent children</t>
  </si>
  <si>
    <t>Priesthill and HousehillwoodENVI02Married couple household with dependent child(ren)</t>
  </si>
  <si>
    <t>Priesthill and HousehillwoodENVI02Married couple household with no dependent children</t>
  </si>
  <si>
    <t>Priesthill and HousehillwoodENVI02Multi person household other</t>
  </si>
  <si>
    <t>Priesthill and HousehillwoodENVI02Multi-person household all students</t>
  </si>
  <si>
    <t>Priesthill and HousehillwoodENVI02One person household</t>
  </si>
  <si>
    <t>Priesthill and HousehillwoodENVI04+2 or more</t>
  </si>
  <si>
    <t>Priesthill and HousehillwoodENVI04-1 or less</t>
  </si>
  <si>
    <t>Priesthill and HousehillwoodENVI040</t>
  </si>
  <si>
    <t>Priesthill and HousehillwoodENVI041</t>
  </si>
  <si>
    <t>Priesthill and HousehillwoodENVI04All households</t>
  </si>
  <si>
    <t>Priesthill and HousehillwoodHEAL01All people</t>
  </si>
  <si>
    <t>Priesthill and HousehillwoodHEAL01Bad health</t>
  </si>
  <si>
    <t>Priesthill and HousehillwoodHEAL01Fair health</t>
  </si>
  <si>
    <t>Priesthill and HousehillwoodHEAL01Good health</t>
  </si>
  <si>
    <t>Priesthill and HousehillwoodHEAL01Very bad health</t>
  </si>
  <si>
    <t>Priesthill and HousehillwoodHEAL01Very good health</t>
  </si>
  <si>
    <t>Priesthill and HousehillwoodHEAL02All people</t>
  </si>
  <si>
    <t>Priesthill and HousehillwoodHEAL02Day-to-day activities limited a little</t>
  </si>
  <si>
    <t>Priesthill and HousehillwoodHEAL02Day-to-day activities limited a lot</t>
  </si>
  <si>
    <t>Priesthill and HousehillwoodHEAL02Day-to-day activities not limited</t>
  </si>
  <si>
    <t>Priesthill and HousehillwoodMIND01All people</t>
  </si>
  <si>
    <t>Priesthill and HousehillwoodMIND01Any other combination of UK identities (UK only)</t>
  </si>
  <si>
    <t>Priesthill and HousehillwoodMIND01British identity only</t>
  </si>
  <si>
    <t>Priesthill and HousehillwoodMIND01English identity only</t>
  </si>
  <si>
    <t>Priesthill and HousehillwoodMIND01Other identity</t>
  </si>
  <si>
    <t>Priesthill and HousehillwoodMIND01Scottish and British identities only</t>
  </si>
  <si>
    <t>Priesthill and HousehillwoodMIND01Scottish and any other identities</t>
  </si>
  <si>
    <t>Priesthill and HousehillwoodMIND01Scottish identity only</t>
  </si>
  <si>
    <t>Priesthill and HousehillwoodMIND02Language skills: Gaelic</t>
  </si>
  <si>
    <t>Priesthill and HousehillwoodMIND02Language skills: Other</t>
  </si>
  <si>
    <t>Priesthill and HousehillwoodMIND02Language skills: Scots</t>
  </si>
  <si>
    <t>Priesthill and HousehillwoodMIND02No skills in English</t>
  </si>
  <si>
    <t>Priesthill and HousehillwoodMIND02Total applicable</t>
  </si>
  <si>
    <t>Priesthill and HousehillwoodMIND02Understands, speaks, reads or writes English</t>
  </si>
  <si>
    <t>Priesthill and HousehillwoodP1People aged 0 - 15</t>
  </si>
  <si>
    <t>Priesthill and HousehillwoodP2People aged 16 - 64</t>
  </si>
  <si>
    <t>Priesthill and HousehillwoodP3People aged 65 - 74</t>
  </si>
  <si>
    <t>Priesthill and HousehillwoodP4People aged 75 and over</t>
  </si>
  <si>
    <t>Priesthill and HousehillwoodPOP01All people</t>
  </si>
  <si>
    <t>Priesthill and HousehillwoodPOP01Area (hectares)</t>
  </si>
  <si>
    <t>Priesthill and HousehillwoodPOP01Females</t>
  </si>
  <si>
    <t>Priesthill and HousehillwoodPOP01Lives in a communal establishment</t>
  </si>
  <si>
    <t>Priesthill and HousehillwoodPOP01Lives in a household</t>
  </si>
  <si>
    <t>Priesthill and HousehillwoodPOP01Males</t>
  </si>
  <si>
    <t>Priesthill and HousehillwoodPOP03African, African Scottish or African British</t>
  </si>
  <si>
    <t>Priesthill and HousehillwoodPOP03All people</t>
  </si>
  <si>
    <t>Priesthill and HousehillwoodPOP03Asian, Asian Scottish or Asian British</t>
  </si>
  <si>
    <t>Priesthill and HousehillwoodPOP03Caribbean, Caribbean Scottish or Caribbean British</t>
  </si>
  <si>
    <t>Priesthill and HousehillwoodPOP03Mixed or multiple ethnic groups</t>
  </si>
  <si>
    <t>Priesthill and HousehillwoodPOP03Other ethnic groups</t>
  </si>
  <si>
    <t>Priesthill and HousehillwoodPOP03White</t>
  </si>
  <si>
    <t>Priesthill and HousehillwoodPOP03White: Other British</t>
  </si>
  <si>
    <t>Priesthill and HousehillwoodPOP03White: Other White</t>
  </si>
  <si>
    <t>Priesthill and HousehillwoodPOP03White: Scottish</t>
  </si>
  <si>
    <t>Priesthill and HousehillwoodTRAN01All households</t>
  </si>
  <si>
    <t>Priesthill and HousehillwoodTRAN01Number of cars or vans in household: Four or more cars or vans</t>
  </si>
  <si>
    <t>Priesthill and HousehillwoodTRAN01Number of cars or vans in household: No cars or vans</t>
  </si>
  <si>
    <t>Priesthill and HousehillwoodTRAN01Number of cars or vans in household: One car or van</t>
  </si>
  <si>
    <t>Priesthill and HousehillwoodTRAN01Number of cars or vans in household: Three cars or vans</t>
  </si>
  <si>
    <t>Priesthill and HousehillwoodTRAN01Number of cars or vans in household: Two cars or vans</t>
  </si>
  <si>
    <t>Riddrie and CranhillECON01All people aged 16 and over</t>
  </si>
  <si>
    <t>Riddrie and CranhillECON01Economically active: Employee: Full-time</t>
  </si>
  <si>
    <t>Riddrie and CranhillECON01Economically active: Employee: Part-time</t>
  </si>
  <si>
    <t>Riddrie and CranhillECON01Economically active: Full-time student</t>
  </si>
  <si>
    <t>Riddrie and CranhillECON01Economically active: Self-employed</t>
  </si>
  <si>
    <t>Riddrie and CranhillECON01Economically active: Unemployed</t>
  </si>
  <si>
    <t>Riddrie and CranhillECON01Economically inactive: Long-term sick or disabled</t>
  </si>
  <si>
    <t>Riddrie and CranhillECON01Economically inactive: Looking after home or family</t>
  </si>
  <si>
    <t>Riddrie and CranhillECON01Economically inactive: Other</t>
  </si>
  <si>
    <t>Riddrie and CranhillECON01Economically inactive: Retired</t>
  </si>
  <si>
    <t>Riddrie and CranhillECON01Economically inactive: Student</t>
  </si>
  <si>
    <t>Ruchazie and GarthamlockECON04Public administration, education and health</t>
  </si>
  <si>
    <t>Ruchill and PossilparkECON04Public administration, education and health</t>
  </si>
  <si>
    <t>ScotlandECON04Public administration, education and health</t>
  </si>
  <si>
    <t>Shawlands and StrathbungoECON04Public administration, education and health</t>
  </si>
  <si>
    <t>Sighthill, Roystonhill and GermistonECON04Public administration, education and health</t>
  </si>
  <si>
    <t>South Nitshill and DarnleyECON04Public administration, education and health</t>
  </si>
  <si>
    <t>Springboig and BarlanarkECON04Public administration, education and health</t>
  </si>
  <si>
    <t>SpringburnECON04Public administration, education and health</t>
  </si>
  <si>
    <t>Temple and AnnieslandECON04Public administration, education and health</t>
  </si>
  <si>
    <t>Riddrie and CranhillECON051. Managers, directors and senior officials</t>
  </si>
  <si>
    <t>Riddrie and CranhillECON052. Professional occupations</t>
  </si>
  <si>
    <t>Riddrie and CranhillECON053. Associate professional and technical occupations</t>
  </si>
  <si>
    <t>Riddrie and CranhillECON054. Administrative and secretarial occupations</t>
  </si>
  <si>
    <t>Riddrie and CranhillECON055. Skilled trades occupations</t>
  </si>
  <si>
    <t>Riddrie and CranhillECON056. Caring, leisure and other service occupations</t>
  </si>
  <si>
    <t>Riddrie and CranhillECON057. Sales and customer service occupations</t>
  </si>
  <si>
    <t>Riddrie and CranhillECON058. Process, plant and machine operatives</t>
  </si>
  <si>
    <t>Riddrie and CranhillECON059. Elementary occupations</t>
  </si>
  <si>
    <t>Riddrie and CranhillECON05Total applicable</t>
  </si>
  <si>
    <t>Riddrie and CranhillECON061. Higher managerial, administrative and professional occupations: Total</t>
  </si>
  <si>
    <t>Riddrie and CranhillECON062. Lower managerial and professional occupations</t>
  </si>
  <si>
    <t>Riddrie and CranhillECON063. Intermediate occupations</t>
  </si>
  <si>
    <t>Riddrie and CranhillECON064. Small employers and own account workers</t>
  </si>
  <si>
    <t>Riddrie and CranhillECON065. Lower supervisory and technical occupations</t>
  </si>
  <si>
    <t>Riddrie and CranhillECON066. Semi-routine occupations</t>
  </si>
  <si>
    <t>Riddrie and CranhillECON067. Routine occupations</t>
  </si>
  <si>
    <t>Riddrie and CranhillECON068. Never worked and long-term unemployed: Total</t>
  </si>
  <si>
    <t>Riddrie and CranhillECON06L15. Full-time students</t>
  </si>
  <si>
    <t>Riddrie and CranhillECON06Total applicable</t>
  </si>
  <si>
    <t>Riddrie and CranhillENVI01All households</t>
  </si>
  <si>
    <t>Riddrie and CranhillENVI01Living rent free</t>
  </si>
  <si>
    <t>Riddrie and CranhillENVI01Owned: Owned outright</t>
  </si>
  <si>
    <t>Riddrie and CranhillENVI01Rented: Council (Local authority) or housing associated social landlord</t>
  </si>
  <si>
    <t>Riddrie and CranhillENVI01Rented: Private landlord or letting agency</t>
  </si>
  <si>
    <t>Riddrie and CranhillENVI02All individuals in households</t>
  </si>
  <si>
    <t>Riddrie and CranhillENVI02All people</t>
  </si>
  <si>
    <t>Riddrie and CranhillENVI02Civil partnership couple household with dependent child(ren)</t>
  </si>
  <si>
    <t>Riddrie and CranhillENVI02Civil partnership couple household with no dependent children</t>
  </si>
  <si>
    <t>Riddrie and CranhillENVI02Cohabiting couple (opposite sex) household with dependent child(ren)</t>
  </si>
  <si>
    <t>Riddrie and CranhillENVI02Cohabiting couple (opposite sex) household with no dependent children</t>
  </si>
  <si>
    <t>Riddrie and CranhillENVI02Cohabiting couple (same sex) household with dependent child(ren)</t>
  </si>
  <si>
    <t>Riddrie and CranhillENVI02Cohabiting couple (same sex) household with no dependent children</t>
  </si>
  <si>
    <t>Riddrie and CranhillENVI02Lives in a communal establishment</t>
  </si>
  <si>
    <t>Riddrie and CranhillENVI02Lives in a household</t>
  </si>
  <si>
    <t>Riddrie and CranhillENVI02Lone parent household with dependent child(ren)</t>
  </si>
  <si>
    <t>Riddrie and CranhillENVI02Lone parent household with no dependent children</t>
  </si>
  <si>
    <t>Riddrie and CranhillENVI02Married couple household with dependent child(ren)</t>
  </si>
  <si>
    <t>Riddrie and CranhillENVI02Married couple household with no dependent children</t>
  </si>
  <si>
    <t>Riddrie and CranhillENVI02Multi person household other</t>
  </si>
  <si>
    <t>Riddrie and CranhillENVI02Multi-person household all students</t>
  </si>
  <si>
    <t>Riddrie and CranhillENVI02One person household</t>
  </si>
  <si>
    <t>Riddrie and CranhillENVI04+2 or more</t>
  </si>
  <si>
    <t>Riddrie and CranhillENVI04-1 or less</t>
  </si>
  <si>
    <t>Riddrie and CranhillENVI040</t>
  </si>
  <si>
    <t>Riddrie and CranhillENVI041</t>
  </si>
  <si>
    <t>Riddrie and CranhillENVI04All households</t>
  </si>
  <si>
    <t>Riddrie and CranhillHEAL01All people</t>
  </si>
  <si>
    <t>Riddrie and CranhillHEAL01Bad health</t>
  </si>
  <si>
    <t>Riddrie and CranhillHEAL01Fair health</t>
  </si>
  <si>
    <t>Riddrie and CranhillHEAL01Good health</t>
  </si>
  <si>
    <t>Riddrie and CranhillHEAL01Very bad health</t>
  </si>
  <si>
    <t>Riddrie and CranhillHEAL01Very good health</t>
  </si>
  <si>
    <t>Riddrie and CranhillHEAL02All people</t>
  </si>
  <si>
    <t>Riddrie and CranhillHEAL02Day-to-day activities limited a little</t>
  </si>
  <si>
    <t>Riddrie and CranhillHEAL02Day-to-day activities limited a lot</t>
  </si>
  <si>
    <t>Riddrie and CranhillHEAL02Day-to-day activities not limited</t>
  </si>
  <si>
    <t>Riddrie and CranhillMIND01All people</t>
  </si>
  <si>
    <t>Riddrie and CranhillMIND01Any other combination of UK identities (UK only)</t>
  </si>
  <si>
    <t>Riddrie and CranhillMIND01British identity only</t>
  </si>
  <si>
    <t>Riddrie and CranhillMIND01English identity only</t>
  </si>
  <si>
    <t>Riddrie and CranhillMIND01Other identity</t>
  </si>
  <si>
    <t>Riddrie and CranhillMIND01Scottish and British identities only</t>
  </si>
  <si>
    <t>Riddrie and CranhillMIND01Scottish and any other identities</t>
  </si>
  <si>
    <t>Riddrie and CranhillMIND01Scottish identity only</t>
  </si>
  <si>
    <t>Riddrie and CranhillMIND02Language skills: Gaelic</t>
  </si>
  <si>
    <t>Riddrie and CranhillMIND02Language skills: Other</t>
  </si>
  <si>
    <t>Riddrie and CranhillMIND02Language skills: Scots</t>
  </si>
  <si>
    <t>Riddrie and CranhillMIND02No skills in English</t>
  </si>
  <si>
    <t>Riddrie and CranhillMIND02Total applicable</t>
  </si>
  <si>
    <t>Riddrie and CranhillMIND02Understands, speaks, reads or writes English</t>
  </si>
  <si>
    <t>Riddrie and CranhillP1People aged 0 - 15</t>
  </si>
  <si>
    <t>Riddrie and CranhillP2People aged 16 - 64</t>
  </si>
  <si>
    <t>Riddrie and CranhillP3People aged 65 - 74</t>
  </si>
  <si>
    <t>Riddrie and CranhillP4People aged 75 and over</t>
  </si>
  <si>
    <t>Riddrie and CranhillPOP01All people</t>
  </si>
  <si>
    <t>Riddrie and CranhillPOP01Area (hectares)</t>
  </si>
  <si>
    <t>Riddrie and CranhillPOP01Females</t>
  </si>
  <si>
    <t>Riddrie and CranhillPOP01Lives in a communal establishment</t>
  </si>
  <si>
    <t>Riddrie and CranhillPOP01Lives in a household</t>
  </si>
  <si>
    <t>Riddrie and CranhillPOP01Males</t>
  </si>
  <si>
    <t>Riddrie and CranhillPOP03African, African Scottish or African British</t>
  </si>
  <si>
    <t>Riddrie and CranhillPOP03All people</t>
  </si>
  <si>
    <t>Riddrie and CranhillPOP03Asian, Asian Scottish or Asian British</t>
  </si>
  <si>
    <t>Riddrie and CranhillPOP03Caribbean, Caribbean Scottish or Caribbean British</t>
  </si>
  <si>
    <t>Riddrie and CranhillPOP03Mixed or multiple ethnic groups</t>
  </si>
  <si>
    <t>Riddrie and CranhillPOP03Other ethnic groups</t>
  </si>
  <si>
    <t>Riddrie and CranhillPOP03White</t>
  </si>
  <si>
    <t>Riddrie and CranhillPOP03White: Other British</t>
  </si>
  <si>
    <t>Riddrie and CranhillPOP03White: Other White</t>
  </si>
  <si>
    <t>Riddrie and CranhillPOP03White: Scottish</t>
  </si>
  <si>
    <t>Riddrie and CranhillTRAN01All households</t>
  </si>
  <si>
    <t>Riddrie and CranhillTRAN01Number of cars or vans in household: Four or more cars or vans</t>
  </si>
  <si>
    <t>Riddrie and CranhillTRAN01Number of cars or vans in household: No cars or vans</t>
  </si>
  <si>
    <t>Riddrie and CranhillTRAN01Number of cars or vans in household: One car or van</t>
  </si>
  <si>
    <t>Riddrie and CranhillTRAN01Number of cars or vans in household: Three cars or vans</t>
  </si>
  <si>
    <t>Riddrie and CranhillTRAN01Number of cars or vans in household: Two cars or vans</t>
  </si>
  <si>
    <t>Robroyston and MillerstonECON01All people aged 16 and over</t>
  </si>
  <si>
    <t>Robroyston and MillerstonECON01Economically active: Employee: Full-time</t>
  </si>
  <si>
    <t>Robroyston and MillerstonECON01Economically active: Employee: Part-time</t>
  </si>
  <si>
    <t>Robroyston and MillerstonECON01Economically active: Full-time student</t>
  </si>
  <si>
    <t>Robroyston and MillerstonECON01Economically active: Self-employed</t>
  </si>
  <si>
    <t>Robroyston and MillerstonECON01Economically active: Unemployed</t>
  </si>
  <si>
    <t>Robroyston and MillerstonECON01Economically inactive: Long-term sick or disabled</t>
  </si>
  <si>
    <t>Robroyston and MillerstonECON01Economically inactive: Looking after home or family</t>
  </si>
  <si>
    <t>Robroyston and MillerstonECON01Economically inactive: Other</t>
  </si>
  <si>
    <t>Robroyston and MillerstonECON01Economically inactive: Retired</t>
  </si>
  <si>
    <t>Robroyston and MillerstonECON01Economically inactive: Student</t>
  </si>
  <si>
    <t>Tollcross and West ShettlestonECON04Public administration, education and health</t>
  </si>
  <si>
    <t>ToryglenECON04Public administration, education and health</t>
  </si>
  <si>
    <t>Yoker and ScotstounECON04Public administration, education and health</t>
  </si>
  <si>
    <t>Yorkhill and AnderstonECON04Public administration, education and health</t>
  </si>
  <si>
    <t>Anniesland, Jordanhill and WhiteinchECON04Other</t>
  </si>
  <si>
    <t>Arden and CarnwadricECON04Other</t>
  </si>
  <si>
    <t>Baillieston and GarrowhillECON04Other</t>
  </si>
  <si>
    <t>Balornock and BarmullochECON04Other</t>
  </si>
  <si>
    <t>Bellahouston, Craigton and MossparkECON04Other</t>
  </si>
  <si>
    <t>Robroyston and MillerstonECON051. Managers, directors and senior officials</t>
  </si>
  <si>
    <t>Robroyston and MillerstonECON052. Professional occupations</t>
  </si>
  <si>
    <t>Robroyston and MillerstonECON053. Associate professional and technical occupations</t>
  </si>
  <si>
    <t>Robroyston and MillerstonECON054. Administrative and secretarial occupations</t>
  </si>
  <si>
    <t>Robroyston and MillerstonECON055. Skilled trades occupations</t>
  </si>
  <si>
    <t>Robroyston and MillerstonECON056. Caring, leisure and other service occupations</t>
  </si>
  <si>
    <t>Robroyston and MillerstonECON057. Sales and customer service occupations</t>
  </si>
  <si>
    <t>Robroyston and MillerstonECON058. Process, plant and machine operatives</t>
  </si>
  <si>
    <t>Robroyston and MillerstonECON059. Elementary occupations</t>
  </si>
  <si>
    <t>Robroyston and MillerstonECON05Total applicable</t>
  </si>
  <si>
    <t>Robroyston and MillerstonECON061. Higher managerial, administrative and professional occupations: Total</t>
  </si>
  <si>
    <t>Robroyston and MillerstonECON062. Lower managerial and professional occupations</t>
  </si>
  <si>
    <t>Robroyston and MillerstonECON063. Intermediate occupations</t>
  </si>
  <si>
    <t>Robroyston and MillerstonECON064. Small employers and own account workers</t>
  </si>
  <si>
    <t>Robroyston and MillerstonECON065. Lower supervisory and technical occupations</t>
  </si>
  <si>
    <t>Robroyston and MillerstonECON066. Semi-routine occupations</t>
  </si>
  <si>
    <t>Robroyston and MillerstonECON067. Routine occupations</t>
  </si>
  <si>
    <t>Robroyston and MillerstonECON068. Never worked and long-term unemployed: Total</t>
  </si>
  <si>
    <t>Robroyston and MillerstonECON06L15. Full-time students</t>
  </si>
  <si>
    <t>Robroyston and MillerstonECON06Total applicable</t>
  </si>
  <si>
    <t>Robroyston and MillerstonENVI01All households</t>
  </si>
  <si>
    <t>Robroyston and MillerstonENVI01Living rent free</t>
  </si>
  <si>
    <t>Robroyston and MillerstonENVI01Owned: Owned outright</t>
  </si>
  <si>
    <t>Robroyston and MillerstonENVI01Rented: Council (Local authority) or housing associated social landlord</t>
  </si>
  <si>
    <t>Robroyston and MillerstonENVI01Rented: Private landlord or letting agency</t>
  </si>
  <si>
    <t>Robroyston and MillerstonENVI02All individuals in households</t>
  </si>
  <si>
    <t>Robroyston and MillerstonENVI02All people</t>
  </si>
  <si>
    <t>Robroyston and MillerstonENVI02Civil partnership couple household with dependent child(ren)</t>
  </si>
  <si>
    <t>Robroyston and MillerstonENVI02Civil partnership couple household with no dependent children</t>
  </si>
  <si>
    <t>Robroyston and MillerstonENVI02Cohabiting couple (opposite sex) household with dependent child(ren)</t>
  </si>
  <si>
    <t>Robroyston and MillerstonENVI02Cohabiting couple (opposite sex) household with no dependent children</t>
  </si>
  <si>
    <t>Robroyston and MillerstonENVI02Cohabiting couple (same sex) household with dependent child(ren)</t>
  </si>
  <si>
    <t>Robroyston and MillerstonENVI02Cohabiting couple (same sex) household with no dependent children</t>
  </si>
  <si>
    <t>Robroyston and MillerstonENVI02Lives in a communal establishment</t>
  </si>
  <si>
    <t>Robroyston and MillerstonENVI02Lives in a household</t>
  </si>
  <si>
    <t>Robroyston and MillerstonENVI02Lone parent household with dependent child(ren)</t>
  </si>
  <si>
    <t>Robroyston and MillerstonENVI02Lone parent household with no dependent children</t>
  </si>
  <si>
    <t>Robroyston and MillerstonENVI02Married couple household with dependent child(ren)</t>
  </si>
  <si>
    <t>Robroyston and MillerstonENVI02Married couple household with no dependent children</t>
  </si>
  <si>
    <t>Robroyston and MillerstonENVI02Multi person household other</t>
  </si>
  <si>
    <t>Robroyston and MillerstonENVI02Multi-person household all students</t>
  </si>
  <si>
    <t>Robroyston and MillerstonENVI02One person household</t>
  </si>
  <si>
    <t>Robroyston and MillerstonENVI04+2 or more</t>
  </si>
  <si>
    <t>Robroyston and MillerstonENVI04-1 or less</t>
  </si>
  <si>
    <t>Robroyston and MillerstonENVI040</t>
  </si>
  <si>
    <t>Robroyston and MillerstonENVI041</t>
  </si>
  <si>
    <t>Robroyston and MillerstonENVI04All households</t>
  </si>
  <si>
    <t>Robroyston and MillerstonHEAL01All people</t>
  </si>
  <si>
    <t>Robroyston and MillerstonHEAL01Bad health</t>
  </si>
  <si>
    <t>Robroyston and MillerstonHEAL01Fair health</t>
  </si>
  <si>
    <t>Robroyston and MillerstonHEAL01Good health</t>
  </si>
  <si>
    <t>Robroyston and MillerstonHEAL01Very bad health</t>
  </si>
  <si>
    <t>Robroyston and MillerstonHEAL01Very good health</t>
  </si>
  <si>
    <t>Robroyston and MillerstonHEAL02All people</t>
  </si>
  <si>
    <t>Robroyston and MillerstonHEAL02Day-to-day activities limited a little</t>
  </si>
  <si>
    <t>Robroyston and MillerstonHEAL02Day-to-day activities limited a lot</t>
  </si>
  <si>
    <t>Robroyston and MillerstonHEAL02Day-to-day activities not limited</t>
  </si>
  <si>
    <t>Robroyston and MillerstonMIND01All people</t>
  </si>
  <si>
    <t>Robroyston and MillerstonMIND01Any other combination of UK identities (UK only)</t>
  </si>
  <si>
    <t>Robroyston and MillerstonMIND01British identity only</t>
  </si>
  <si>
    <t>Robroyston and MillerstonMIND01English identity only</t>
  </si>
  <si>
    <t>Robroyston and MillerstonMIND01Other identity</t>
  </si>
  <si>
    <t>Robroyston and MillerstonMIND01Scottish and British identities only</t>
  </si>
  <si>
    <t>Robroyston and MillerstonMIND01Scottish and any other identities</t>
  </si>
  <si>
    <t>Robroyston and MillerstonMIND01Scottish identity only</t>
  </si>
  <si>
    <t>Robroyston and MillerstonMIND02Language skills: Gaelic</t>
  </si>
  <si>
    <t>Robroyston and MillerstonMIND02Language skills: Other</t>
  </si>
  <si>
    <t>Robroyston and MillerstonMIND02Language skills: Scots</t>
  </si>
  <si>
    <t>Robroyston and MillerstonMIND02No skills in English</t>
  </si>
  <si>
    <t>Robroyston and MillerstonMIND02Total applicable</t>
  </si>
  <si>
    <t>Robroyston and MillerstonMIND02Understands, speaks, reads or writes English</t>
  </si>
  <si>
    <t>Robroyston and MillerstonP1People aged 0 - 15</t>
  </si>
  <si>
    <t>Robroyston and MillerstonP2People aged 16 - 64</t>
  </si>
  <si>
    <t>Robroyston and MillerstonP3People aged 65 - 74</t>
  </si>
  <si>
    <t>Robroyston and MillerstonP4People aged 75 and over</t>
  </si>
  <si>
    <t>Robroyston and MillerstonPOP01All people</t>
  </si>
  <si>
    <t>Robroyston and MillerstonPOP01Area (hectares)</t>
  </si>
  <si>
    <t>Robroyston and MillerstonPOP01Females</t>
  </si>
  <si>
    <t>Robroyston and MillerstonPOP01Lives in a communal establishment</t>
  </si>
  <si>
    <t>Robroyston and MillerstonPOP01Lives in a household</t>
  </si>
  <si>
    <t>Robroyston and MillerstonPOP01Males</t>
  </si>
  <si>
    <t>Robroyston and MillerstonPOP03African, African Scottish or African British</t>
  </si>
  <si>
    <t>Robroyston and MillerstonPOP03All people</t>
  </si>
  <si>
    <t>Robroyston and MillerstonPOP03Asian, Asian Scottish or Asian British</t>
  </si>
  <si>
    <t>Robroyston and MillerstonPOP03Caribbean, Caribbean Scottish or Caribbean British</t>
  </si>
  <si>
    <t>Robroyston and MillerstonPOP03Mixed or multiple ethnic groups</t>
  </si>
  <si>
    <t>Robroyston and MillerstonPOP03Other ethnic groups</t>
  </si>
  <si>
    <t>Robroyston and MillerstonPOP03White</t>
  </si>
  <si>
    <t>Robroyston and MillerstonPOP03White: Other British</t>
  </si>
  <si>
    <t>Robroyston and MillerstonPOP03White: Other White</t>
  </si>
  <si>
    <t>Robroyston and MillerstonPOP03White: Scottish</t>
  </si>
  <si>
    <t>Robroyston and MillerstonTRAN01All households</t>
  </si>
  <si>
    <t>Robroyston and MillerstonTRAN01Number of cars or vans in household: Four or more cars or vans</t>
  </si>
  <si>
    <t>Robroyston and MillerstonTRAN01Number of cars or vans in household: No cars or vans</t>
  </si>
  <si>
    <t>Robroyston and MillerstonTRAN01Number of cars or vans in household: One car or van</t>
  </si>
  <si>
    <t>Robroyston and MillerstonTRAN01Number of cars or vans in household: Three cars or vans</t>
  </si>
  <si>
    <t>Robroyston and MillerstonTRAN01Number of cars or vans in household: Two cars or vans</t>
  </si>
  <si>
    <t>Ruchazie and GarthamlockECON01All people aged 16 and over</t>
  </si>
  <si>
    <t>Ruchazie and GarthamlockECON01Economically active: Employee: Full-time</t>
  </si>
  <si>
    <t>Ruchazie and GarthamlockECON01Economically active: Employee: Part-time</t>
  </si>
  <si>
    <t>Ruchazie and GarthamlockECON01Economically active: Full-time student</t>
  </si>
  <si>
    <t>Ruchazie and GarthamlockECON01Economically active: Self-employed</t>
  </si>
  <si>
    <t>Ruchazie and GarthamlockECON01Economically active: Unemployed</t>
  </si>
  <si>
    <t>Ruchazie and GarthamlockECON01Economically inactive: Long-term sick or disabled</t>
  </si>
  <si>
    <t>Ruchazie and GarthamlockECON01Economically inactive: Looking after home or family</t>
  </si>
  <si>
    <t>Ruchazie and GarthamlockECON01Economically inactive: Other</t>
  </si>
  <si>
    <t>Ruchazie and GarthamlockECON01Economically inactive: Retired</t>
  </si>
  <si>
    <t>Ruchazie and GarthamlockECON01Economically inactive: Student</t>
  </si>
  <si>
    <t>Blackhill and HogganfieldECON04Other</t>
  </si>
  <si>
    <t>BlairdardieECON04Other</t>
  </si>
  <si>
    <t>Broomhill and Partick WestECON04Other</t>
  </si>
  <si>
    <t>Calton and BridgetonECON04Other</t>
  </si>
  <si>
    <t>CarmunnockECON04Other</t>
  </si>
  <si>
    <t>CastlemilkECON04Other</t>
  </si>
  <si>
    <t>Cathcart and SimshillECON04Other</t>
  </si>
  <si>
    <t>City Centre and Merchant CityECON04Other</t>
  </si>
  <si>
    <t>Corkerhill and North PollokECON04Other</t>
  </si>
  <si>
    <t>Ruchazie and GarthamlockECON051. Managers, directors and senior officials</t>
  </si>
  <si>
    <t>Ruchazie and GarthamlockECON052. Professional occupations</t>
  </si>
  <si>
    <t>Ruchazie and GarthamlockECON053. Associate professional and technical occupations</t>
  </si>
  <si>
    <t>Ruchazie and GarthamlockECON054. Administrative and secretarial occupations</t>
  </si>
  <si>
    <t>Ruchazie and GarthamlockECON055. Skilled trades occupations</t>
  </si>
  <si>
    <t>Ruchazie and GarthamlockECON056. Caring, leisure and other service occupations</t>
  </si>
  <si>
    <t>Ruchazie and GarthamlockECON057. Sales and customer service occupations</t>
  </si>
  <si>
    <t>Ruchazie and GarthamlockECON058. Process, plant and machine operatives</t>
  </si>
  <si>
    <t>Ruchazie and GarthamlockECON059. Elementary occupations</t>
  </si>
  <si>
    <t>Ruchazie and GarthamlockECON05Total applicable</t>
  </si>
  <si>
    <t>Ruchazie and GarthamlockECON061. Higher managerial, administrative and professional occupations: Total</t>
  </si>
  <si>
    <t>Ruchazie and GarthamlockECON062. Lower managerial and professional occupations</t>
  </si>
  <si>
    <t>Ruchazie and GarthamlockECON063. Intermediate occupations</t>
  </si>
  <si>
    <t>Ruchazie and GarthamlockECON064. Small employers and own account workers</t>
  </si>
  <si>
    <t>Ruchazie and GarthamlockECON065. Lower supervisory and technical occupations</t>
  </si>
  <si>
    <t>Ruchazie and GarthamlockECON066. Semi-routine occupations</t>
  </si>
  <si>
    <t>Ruchazie and GarthamlockECON067. Routine occupations</t>
  </si>
  <si>
    <t>Ruchazie and GarthamlockECON068. Never worked and long-term unemployed: Total</t>
  </si>
  <si>
    <t>Ruchazie and GarthamlockECON06L15. Full-time students</t>
  </si>
  <si>
    <t>Ruchazie and GarthamlockECON06Total applicable</t>
  </si>
  <si>
    <t>Ruchazie and GarthamlockENVI01All households</t>
  </si>
  <si>
    <t>Ruchazie and GarthamlockENVI01Living rent free</t>
  </si>
  <si>
    <t>Ruchazie and GarthamlockENVI01Owned: Owned outright</t>
  </si>
  <si>
    <t>Ruchazie and GarthamlockENVI01Rented: Council (Local authority) or housing associated social landlord</t>
  </si>
  <si>
    <t>Ruchazie and GarthamlockENVI01Rented: Private landlord or letting agency</t>
  </si>
  <si>
    <t>Ruchazie and GarthamlockENVI02All individuals in households</t>
  </si>
  <si>
    <t>Ruchazie and GarthamlockENVI02All people</t>
  </si>
  <si>
    <t>Ruchazie and GarthamlockENVI02Civil partnership couple household with dependent child(ren)</t>
  </si>
  <si>
    <t>Ruchazie and GarthamlockENVI02Civil partnership couple household with no dependent children</t>
  </si>
  <si>
    <t>Ruchazie and GarthamlockENVI02Cohabiting couple (opposite sex) household with dependent child(ren)</t>
  </si>
  <si>
    <t>Ruchazie and GarthamlockENVI02Cohabiting couple (opposite sex) household with no dependent children</t>
  </si>
  <si>
    <t>Ruchazie and GarthamlockENVI02Cohabiting couple (same sex) household with dependent child(ren)</t>
  </si>
  <si>
    <t>Ruchazie and GarthamlockENVI02Cohabiting couple (same sex) household with no dependent children</t>
  </si>
  <si>
    <t>Ruchazie and GarthamlockENVI02Lives in a communal establishment</t>
  </si>
  <si>
    <t>Ruchazie and GarthamlockENVI02Lives in a household</t>
  </si>
  <si>
    <t>Ruchazie and GarthamlockENVI02Lone parent household with dependent child(ren)</t>
  </si>
  <si>
    <t>Ruchazie and GarthamlockENVI02Lone parent household with no dependent children</t>
  </si>
  <si>
    <t>Ruchazie and GarthamlockENVI02Married couple household with dependent child(ren)</t>
  </si>
  <si>
    <t>Ruchazie and GarthamlockENVI02Married couple household with no dependent children</t>
  </si>
  <si>
    <t>Ruchazie and GarthamlockENVI02Multi person household other</t>
  </si>
  <si>
    <t>Ruchazie and GarthamlockENVI02Multi-person household all students</t>
  </si>
  <si>
    <t>Ruchazie and GarthamlockENVI02One person household</t>
  </si>
  <si>
    <t>Ruchazie and GarthamlockENVI04+2 or more</t>
  </si>
  <si>
    <t>Ruchazie and GarthamlockENVI04-1 or less</t>
  </si>
  <si>
    <t>Ruchazie and GarthamlockENVI040</t>
  </si>
  <si>
    <t>Ruchazie and GarthamlockENVI041</t>
  </si>
  <si>
    <t>Ruchazie and GarthamlockENVI04All households</t>
  </si>
  <si>
    <t>Ruchazie and GarthamlockHEAL01All people</t>
  </si>
  <si>
    <t>Ruchazie and GarthamlockHEAL01Bad health</t>
  </si>
  <si>
    <t>Ruchazie and GarthamlockHEAL01Fair health</t>
  </si>
  <si>
    <t>Ruchazie and GarthamlockHEAL01Good health</t>
  </si>
  <si>
    <t>Ruchazie and GarthamlockHEAL01Very bad health</t>
  </si>
  <si>
    <t>Ruchazie and GarthamlockHEAL01Very good health</t>
  </si>
  <si>
    <t>Ruchazie and GarthamlockHEAL02All people</t>
  </si>
  <si>
    <t>Ruchazie and GarthamlockHEAL02Day-to-day activities limited a little</t>
  </si>
  <si>
    <t>Ruchazie and GarthamlockHEAL02Day-to-day activities limited a lot</t>
  </si>
  <si>
    <t>Ruchazie and GarthamlockHEAL02Day-to-day activities not limited</t>
  </si>
  <si>
    <t>Ruchazie and GarthamlockMIND01All people</t>
  </si>
  <si>
    <t>Ruchazie and GarthamlockMIND01Any other combination of UK identities (UK only)</t>
  </si>
  <si>
    <t>Ruchazie and GarthamlockMIND01British identity only</t>
  </si>
  <si>
    <t>Ruchazie and GarthamlockMIND01English identity only</t>
  </si>
  <si>
    <t>Ruchazie and GarthamlockMIND01Other identity</t>
  </si>
  <si>
    <t>Ruchazie and GarthamlockMIND01Scottish and British identities only</t>
  </si>
  <si>
    <t>Ruchazie and GarthamlockMIND01Scottish and any other identities</t>
  </si>
  <si>
    <t>Ruchazie and GarthamlockMIND01Scottish identity only</t>
  </si>
  <si>
    <t>Ruchazie and GarthamlockMIND02Language skills: Gaelic</t>
  </si>
  <si>
    <t>Ruchazie and GarthamlockMIND02Language skills: Other</t>
  </si>
  <si>
    <t>Ruchazie and GarthamlockMIND02Language skills: Scots</t>
  </si>
  <si>
    <t>Ruchazie and GarthamlockMIND02No skills in English</t>
  </si>
  <si>
    <t>Ruchazie and GarthamlockMIND02Total applicable</t>
  </si>
  <si>
    <t>Ruchazie and GarthamlockMIND02Understands, speaks, reads or writes English</t>
  </si>
  <si>
    <t>Ruchazie and GarthamlockP1People aged 0 - 15</t>
  </si>
  <si>
    <t>Ruchazie and GarthamlockP2People aged 16 - 64</t>
  </si>
  <si>
    <t>Ruchazie and GarthamlockP3People aged 65 - 74</t>
  </si>
  <si>
    <t>Ruchazie and GarthamlockP4People aged 75 and over</t>
  </si>
  <si>
    <t>Ruchazie and GarthamlockPOP01All people</t>
  </si>
  <si>
    <t>Ruchazie and GarthamlockPOP01Area (hectares)</t>
  </si>
  <si>
    <t>Ruchazie and GarthamlockPOP01Females</t>
  </si>
  <si>
    <t>Ruchazie and GarthamlockPOP01Lives in a communal establishment</t>
  </si>
  <si>
    <t>Ruchazie and GarthamlockPOP01Lives in a household</t>
  </si>
  <si>
    <t>Ruchazie and GarthamlockPOP01Males</t>
  </si>
  <si>
    <t>Ruchazie and GarthamlockPOP03African, African Scottish or African British</t>
  </si>
  <si>
    <t>Ruchazie and GarthamlockPOP03All people</t>
  </si>
  <si>
    <t>Ruchazie and GarthamlockPOP03Asian, Asian Scottish or Asian British</t>
  </si>
  <si>
    <t>Ruchazie and GarthamlockPOP03Caribbean, Caribbean Scottish or Caribbean British</t>
  </si>
  <si>
    <t>Ruchazie and GarthamlockPOP03Mixed or multiple ethnic groups</t>
  </si>
  <si>
    <t>Ruchazie and GarthamlockPOP03Other ethnic groups</t>
  </si>
  <si>
    <t>Ruchazie and GarthamlockPOP03White</t>
  </si>
  <si>
    <t>Ruchazie and GarthamlockPOP03White: Other British</t>
  </si>
  <si>
    <t>Ruchazie and GarthamlockPOP03White: Other White</t>
  </si>
  <si>
    <t>Ruchazie and GarthamlockPOP03White: Scottish</t>
  </si>
  <si>
    <t>Ruchazie and GarthamlockTRAN01All households</t>
  </si>
  <si>
    <t>Ruchazie and GarthamlockTRAN01Number of cars or vans in household: Four or more cars or vans</t>
  </si>
  <si>
    <t>Ruchazie and GarthamlockTRAN01Number of cars or vans in household: No cars or vans</t>
  </si>
  <si>
    <t>Ruchazie and GarthamlockTRAN01Number of cars or vans in household: One car or van</t>
  </si>
  <si>
    <t>Ruchazie and GarthamlockTRAN01Number of cars or vans in household: Three cars or vans</t>
  </si>
  <si>
    <t>Ruchazie and GarthamlockTRAN01Number of cars or vans in household: Two cars or vans</t>
  </si>
  <si>
    <t>Ruchill and PossilparkECON01All people aged 16 and over</t>
  </si>
  <si>
    <t>Ruchill and PossilparkECON01Economically active: Employee: Full-time</t>
  </si>
  <si>
    <t>Ruchill and PossilparkECON01Economically active: Employee: Part-time</t>
  </si>
  <si>
    <t>Ruchill and PossilparkECON01Economically active: Full-time student</t>
  </si>
  <si>
    <t>Ruchill and PossilparkECON01Economically active: Self-employed</t>
  </si>
  <si>
    <t>Ruchill and PossilparkECON01Economically active: Unemployed</t>
  </si>
  <si>
    <t>Ruchill and PossilparkECON01Economically inactive: Long-term sick or disabled</t>
  </si>
  <si>
    <t>Ruchill and PossilparkECON01Economically inactive: Looking after home or family</t>
  </si>
  <si>
    <t>Ruchill and PossilparkECON01Economically inactive: Other</t>
  </si>
  <si>
    <t>Ruchill and PossilparkECON01Economically inactive: Retired</t>
  </si>
  <si>
    <t>Ruchill and PossilparkECON01Economically inactive: Student</t>
  </si>
  <si>
    <t>CroftfootECON04Other</t>
  </si>
  <si>
    <t>Crookston and South CardonaldECON04Other</t>
  </si>
  <si>
    <t>DennistounECON04Other</t>
  </si>
  <si>
    <t>DrumchapelECON04Other</t>
  </si>
  <si>
    <t>EasterhouseECON04Other</t>
  </si>
  <si>
    <t>Glasgow North EastECON04Other</t>
  </si>
  <si>
    <t>Glasgow North WestECON04Other</t>
  </si>
  <si>
    <t>Glasgow SouthECON04Other</t>
  </si>
  <si>
    <t>GlasgowECON04Other</t>
  </si>
  <si>
    <t>Ruchill and PossilparkECON051. Managers, directors and senior officials</t>
  </si>
  <si>
    <t>Ruchill and PossilparkECON052. Professional occupations</t>
  </si>
  <si>
    <t>Ruchill and PossilparkECON053. Associate professional and technical occupations</t>
  </si>
  <si>
    <t>Ruchill and PossilparkECON054. Administrative and secretarial occupations</t>
  </si>
  <si>
    <t>Ruchill and PossilparkECON055. Skilled trades occupations</t>
  </si>
  <si>
    <t>Ruchill and PossilparkECON056. Caring, leisure and other service occupations</t>
  </si>
  <si>
    <t>Ruchill and PossilparkECON057. Sales and customer service occupations</t>
  </si>
  <si>
    <t>Ruchill and PossilparkECON058. Process, plant and machine operatives</t>
  </si>
  <si>
    <t>Ruchill and PossilparkECON059. Elementary occupations</t>
  </si>
  <si>
    <t>Ruchill and PossilparkECON05Total applicable</t>
  </si>
  <si>
    <t>Ruchill and PossilparkECON061. Higher managerial, administrative and professional occupations: Total</t>
  </si>
  <si>
    <t>Ruchill and PossilparkECON062. Lower managerial and professional occupations</t>
  </si>
  <si>
    <t>Ruchill and PossilparkECON063. Intermediate occupations</t>
  </si>
  <si>
    <t>Ruchill and PossilparkECON064. Small employers and own account workers</t>
  </si>
  <si>
    <t>Ruchill and PossilparkECON065. Lower supervisory and technical occupations</t>
  </si>
  <si>
    <t>Ruchill and PossilparkECON066. Semi-routine occupations</t>
  </si>
  <si>
    <t>Ruchill and PossilparkECON067. Routine occupations</t>
  </si>
  <si>
    <t>Ruchill and PossilparkECON068. Never worked and long-term unemployed: Total</t>
  </si>
  <si>
    <t>Ruchill and PossilparkECON06L15. Full-time students</t>
  </si>
  <si>
    <t>Ruchill and PossilparkECON06Total applicable</t>
  </si>
  <si>
    <t>Ruchill and PossilparkENVI01All households</t>
  </si>
  <si>
    <t>Ruchill and PossilparkENVI01Living rent free</t>
  </si>
  <si>
    <t>Ruchill and PossilparkENVI01Owned: Owned outright</t>
  </si>
  <si>
    <t>Ruchill and PossilparkENVI01Rented: Council (Local authority) or housing associated social landlord</t>
  </si>
  <si>
    <t>Ruchill and PossilparkENVI01Rented: Private landlord or letting agency</t>
  </si>
  <si>
    <t>Ruchill and PossilparkENVI02All individuals in households</t>
  </si>
  <si>
    <t>Ruchill and PossilparkENVI02All people</t>
  </si>
  <si>
    <t>Ruchill and PossilparkENVI02Civil partnership couple household with dependent child(ren)</t>
  </si>
  <si>
    <t>Ruchill and PossilparkENVI02Civil partnership couple household with no dependent children</t>
  </si>
  <si>
    <t>Ruchill and PossilparkENVI02Cohabiting couple (opposite sex) household with dependent child(ren)</t>
  </si>
  <si>
    <t>Ruchill and PossilparkENVI02Cohabiting couple (opposite sex) household with no dependent children</t>
  </si>
  <si>
    <t>Ruchill and PossilparkENVI02Cohabiting couple (same sex) household with dependent child(ren)</t>
  </si>
  <si>
    <t>Ruchill and PossilparkENVI02Cohabiting couple (same sex) household with no dependent children</t>
  </si>
  <si>
    <t>Ruchill and PossilparkENVI02Lives in a communal establishment</t>
  </si>
  <si>
    <t>Ruchill and PossilparkENVI02Lives in a household</t>
  </si>
  <si>
    <t>Ruchill and PossilparkENVI02Lone parent household with dependent child(ren)</t>
  </si>
  <si>
    <t>Ruchill and PossilparkENVI02Lone parent household with no dependent children</t>
  </si>
  <si>
    <t>Ruchill and PossilparkENVI02Married couple household with dependent child(ren)</t>
  </si>
  <si>
    <t>Ruchill and PossilparkENVI02Married couple household with no dependent children</t>
  </si>
  <si>
    <t>Ruchill and PossilparkENVI02Multi person household other</t>
  </si>
  <si>
    <t>Ruchill and PossilparkENVI02Multi-person household all students</t>
  </si>
  <si>
    <t>Ruchill and PossilparkENVI02One person household</t>
  </si>
  <si>
    <t>Ruchill and PossilparkENVI04+2 or more</t>
  </si>
  <si>
    <t>Ruchill and PossilparkENVI04-1 or less</t>
  </si>
  <si>
    <t>Ruchill and PossilparkENVI040</t>
  </si>
  <si>
    <t>Ruchill and PossilparkENVI041</t>
  </si>
  <si>
    <t>Ruchill and PossilparkENVI04All households</t>
  </si>
  <si>
    <t>Ruchill and PossilparkHEAL01All people</t>
  </si>
  <si>
    <t>Ruchill and PossilparkHEAL01Bad health</t>
  </si>
  <si>
    <t>Ruchill and PossilparkHEAL01Fair health</t>
  </si>
  <si>
    <t>Ruchill and PossilparkHEAL01Good health</t>
  </si>
  <si>
    <t>Ruchill and PossilparkHEAL01Very bad health</t>
  </si>
  <si>
    <t>Ruchill and PossilparkHEAL01Very good health</t>
  </si>
  <si>
    <t>Ruchill and PossilparkHEAL02All people</t>
  </si>
  <si>
    <t>Ruchill and PossilparkHEAL02Day-to-day activities limited a little</t>
  </si>
  <si>
    <t>Ruchill and PossilparkHEAL02Day-to-day activities limited a lot</t>
  </si>
  <si>
    <t>Ruchill and PossilparkHEAL02Day-to-day activities not limited</t>
  </si>
  <si>
    <t>Ruchill and PossilparkMIND01All people</t>
  </si>
  <si>
    <t>Ruchill and PossilparkMIND01Any other combination of UK identities (UK only)</t>
  </si>
  <si>
    <t>Ruchill and PossilparkMIND01British identity only</t>
  </si>
  <si>
    <t>Ruchill and PossilparkMIND01English identity only</t>
  </si>
  <si>
    <t>Ruchill and PossilparkMIND01Other identity</t>
  </si>
  <si>
    <t>Ruchill and PossilparkMIND01Scottish and British identities only</t>
  </si>
  <si>
    <t>Ruchill and PossilparkMIND01Scottish and any other identities</t>
  </si>
  <si>
    <t>Ruchill and PossilparkMIND01Scottish identity only</t>
  </si>
  <si>
    <t>Ruchill and PossilparkMIND02Language skills: Gaelic</t>
  </si>
  <si>
    <t>Ruchill and PossilparkMIND02Language skills: Other</t>
  </si>
  <si>
    <t>Ruchill and PossilparkMIND02Language skills: Scots</t>
  </si>
  <si>
    <t>Ruchill and PossilparkMIND02No skills in English</t>
  </si>
  <si>
    <t>Ruchill and PossilparkMIND02Total applicable</t>
  </si>
  <si>
    <t>Ruchill and PossilparkMIND02Understands, speaks, reads or writes English</t>
  </si>
  <si>
    <t>Ruchill and PossilparkP1People aged 0 - 15</t>
  </si>
  <si>
    <t>Ruchill and PossilparkP2People aged 16 - 64</t>
  </si>
  <si>
    <t>Ruchill and PossilparkP3People aged 65 - 74</t>
  </si>
  <si>
    <t>Ruchill and PossilparkP4People aged 75 and over</t>
  </si>
  <si>
    <t>Ruchill and PossilparkPOP01All people</t>
  </si>
  <si>
    <t>Ruchill and PossilparkPOP01Area (hectares)</t>
  </si>
  <si>
    <t>Ruchill and PossilparkPOP01Females</t>
  </si>
  <si>
    <t>Ruchill and PossilparkPOP01Lives in a communal establishment</t>
  </si>
  <si>
    <t>Ruchill and PossilparkPOP01Lives in a household</t>
  </si>
  <si>
    <t>Ruchill and PossilparkPOP01Males</t>
  </si>
  <si>
    <t>Ruchill and PossilparkPOP03African, African Scottish or African British</t>
  </si>
  <si>
    <t>Ruchill and PossilparkPOP03All people</t>
  </si>
  <si>
    <t>Ruchill and PossilparkPOP03Asian, Asian Scottish or Asian British</t>
  </si>
  <si>
    <t>Ruchill and PossilparkPOP03Caribbean, Caribbean Scottish or Caribbean British</t>
  </si>
  <si>
    <t>Ruchill and PossilparkPOP03Mixed or multiple ethnic groups</t>
  </si>
  <si>
    <t>Ruchill and PossilparkPOP03Other ethnic groups</t>
  </si>
  <si>
    <t>Ruchill and PossilparkPOP03White</t>
  </si>
  <si>
    <t>Ruchill and PossilparkPOP03White: Other British</t>
  </si>
  <si>
    <t>Ruchill and PossilparkPOP03White: Other White</t>
  </si>
  <si>
    <t>Ruchill and PossilparkPOP03White: Scottish</t>
  </si>
  <si>
    <t>Ruchill and PossilparkTRAN01All households</t>
  </si>
  <si>
    <t>Ruchill and PossilparkTRAN01Number of cars or vans in household: Four or more cars or vans</t>
  </si>
  <si>
    <t>Ruchill and PossilparkTRAN01Number of cars or vans in household: No cars or vans</t>
  </si>
  <si>
    <t>Ruchill and PossilparkTRAN01Number of cars or vans in household: One car or van</t>
  </si>
  <si>
    <t>Ruchill and PossilparkTRAN01Number of cars or vans in household: Three cars or vans</t>
  </si>
  <si>
    <t>Ruchill and PossilparkTRAN01Number of cars or vans in household: Two cars or vans</t>
  </si>
  <si>
    <t>ScotlandECON01All people aged 16 and over</t>
  </si>
  <si>
    <t>ScotlandECON01Economically active: Employee: Full-time</t>
  </si>
  <si>
    <t>ScotlandECON01Economically active: Employee: Part-time</t>
  </si>
  <si>
    <t>ScotlandECON01Economically active: Full-time student</t>
  </si>
  <si>
    <t>ScotlandECON01Economically active: Self-employed</t>
  </si>
  <si>
    <t>ScotlandECON01Economically active: Unemployed</t>
  </si>
  <si>
    <t>ScotlandECON01Economically inactive: Long-term sick or disabled</t>
  </si>
  <si>
    <t>ScotlandECON01Economically inactive: Looking after home or family</t>
  </si>
  <si>
    <t>ScotlandECON01Economically inactive: Other</t>
  </si>
  <si>
    <t>ScotlandECON01Economically inactive: Retired</t>
  </si>
  <si>
    <t>ScotlandECON01Economically inactive: Student</t>
  </si>
  <si>
    <t>GovanhillECON04Other</t>
  </si>
  <si>
    <t>Greater GorbalsECON04Other</t>
  </si>
  <si>
    <t>Greater GovanECON04Other</t>
  </si>
  <si>
    <t>Haghill and CarntyneECON04Other</t>
  </si>
  <si>
    <t>Hillhead and WoodlandsECON04Other</t>
  </si>
  <si>
    <t>Hyndland, Dowanhill and Partick EastECON04Other</t>
  </si>
  <si>
    <t>Ibrox and KingstonECON04Other</t>
  </si>
  <si>
    <t>Kelvindale and KelvinsideECON04Other</t>
  </si>
  <si>
    <t>King's Park and Mount FloridaECON04Other</t>
  </si>
  <si>
    <t>ScotlandECON051. Managers, directors and senior officials</t>
  </si>
  <si>
    <t>ScotlandECON052. Professional occupations</t>
  </si>
  <si>
    <t>ScotlandECON053. Associate professional and technical occupations</t>
  </si>
  <si>
    <t>ScotlandECON054. Administrative and secretarial occupations</t>
  </si>
  <si>
    <t>ScotlandECON055. Skilled trades occupations</t>
  </si>
  <si>
    <t>ScotlandECON056. Caring, leisure and other service occupations</t>
  </si>
  <si>
    <t>ScotlandECON057. Sales and customer service occupations</t>
  </si>
  <si>
    <t>ScotlandECON058. Process, plant and machine operatives</t>
  </si>
  <si>
    <t>ScotlandECON059. Elementary occupations</t>
  </si>
  <si>
    <t>ScotlandECON05Total applicable</t>
  </si>
  <si>
    <t>ScotlandECON061. Higher managerial, administrative and professional occupations: Total</t>
  </si>
  <si>
    <t>ScotlandECON062. Lower managerial and professional occupations</t>
  </si>
  <si>
    <t>ScotlandECON063. Intermediate occupations</t>
  </si>
  <si>
    <t>ScotlandECON064. Small employers and own account workers</t>
  </si>
  <si>
    <t>ScotlandECON065. Lower supervisory and technical occupations</t>
  </si>
  <si>
    <t>ScotlandECON066. Semi-routine occupations</t>
  </si>
  <si>
    <t>ScotlandECON067. Routine occupations</t>
  </si>
  <si>
    <t>ScotlandECON068. Never worked and long-term unemployed: Total</t>
  </si>
  <si>
    <t>ScotlandECON06L15. Full-time students</t>
  </si>
  <si>
    <t>ScotlandECON06Total applicable</t>
  </si>
  <si>
    <t>ScotlandENVI01All households</t>
  </si>
  <si>
    <t>ScotlandENVI01Living rent free</t>
  </si>
  <si>
    <t>ScotlandENVI01Owned: Owned outright</t>
  </si>
  <si>
    <t>ScotlandENVI01Rented: Council (Local authority) or housing associated social landlord</t>
  </si>
  <si>
    <t>ScotlandENVI01Rented: Private landlord or letting agency</t>
  </si>
  <si>
    <t>ScotlandENVI02All individuals in households</t>
  </si>
  <si>
    <t>ScotlandENVI02All people</t>
  </si>
  <si>
    <t>ScotlandENVI02Civil partnership couple household with dependent child(ren)</t>
  </si>
  <si>
    <t>ScotlandENVI02Civil partnership couple household with no dependent children</t>
  </si>
  <si>
    <t>ScotlandENVI02Cohabiting couple (opposite sex) household with dependent child(ren)</t>
  </si>
  <si>
    <t>ScotlandENVI02Cohabiting couple (opposite sex) household with no dependent children</t>
  </si>
  <si>
    <t>ScotlandENVI02Cohabiting couple (same sex) household with dependent child(ren)</t>
  </si>
  <si>
    <t>ScotlandENVI02Cohabiting couple (same sex) household with no dependent children</t>
  </si>
  <si>
    <t>ScotlandENVI02Lives in a communal establishment</t>
  </si>
  <si>
    <t>ScotlandENVI02Lives in a household</t>
  </si>
  <si>
    <t>ScotlandENVI02Lone parent household with dependent child(ren)</t>
  </si>
  <si>
    <t>ScotlandENVI02Lone parent household with no dependent children</t>
  </si>
  <si>
    <t>ScotlandENVI02Married couple household with dependent child(ren)</t>
  </si>
  <si>
    <t>ScotlandENVI02Married couple household with no dependent children</t>
  </si>
  <si>
    <t>ScotlandENVI02Multi person household other</t>
  </si>
  <si>
    <t>ScotlandENVI02Multi-person household all students</t>
  </si>
  <si>
    <t>ScotlandENVI02One person household</t>
  </si>
  <si>
    <t>ScotlandENVI04+2 or more</t>
  </si>
  <si>
    <t>ScotlandENVI04-1 or less</t>
  </si>
  <si>
    <t>ScotlandENVI040</t>
  </si>
  <si>
    <t>ScotlandENVI041</t>
  </si>
  <si>
    <t>ScotlandENVI04All households</t>
  </si>
  <si>
    <t>ScotlandHEAL01All people</t>
  </si>
  <si>
    <t>ScotlandHEAL01Bad health</t>
  </si>
  <si>
    <t>ScotlandHEAL01Fair health</t>
  </si>
  <si>
    <t>ScotlandHEAL01Good health</t>
  </si>
  <si>
    <t>ScotlandHEAL01Very bad health</t>
  </si>
  <si>
    <t>ScotlandHEAL01Very good health</t>
  </si>
  <si>
    <t>ScotlandHEAL02All people</t>
  </si>
  <si>
    <t>ScotlandHEAL02Day-to-day activities limited a little</t>
  </si>
  <si>
    <t>ScotlandHEAL02Day-to-day activities limited a lot</t>
  </si>
  <si>
    <t>ScotlandHEAL02Day-to-day activities not limited</t>
  </si>
  <si>
    <t>ScotlandMIND01All people</t>
  </si>
  <si>
    <t>ScotlandMIND01Any other combination of UK identities (UK only)</t>
  </si>
  <si>
    <t>ScotlandMIND01British identity only</t>
  </si>
  <si>
    <t>ScotlandMIND01English identity only</t>
  </si>
  <si>
    <t>ScotlandMIND01Other identity</t>
  </si>
  <si>
    <t>ScotlandMIND01Scottish and British identities only</t>
  </si>
  <si>
    <t>ScotlandMIND01Scottish and any other identities</t>
  </si>
  <si>
    <t>ScotlandMIND01Scottish identity only</t>
  </si>
  <si>
    <t>ScotlandMIND02Language skills: Gaelic</t>
  </si>
  <si>
    <t>ScotlandMIND02Language skills: Other</t>
  </si>
  <si>
    <t>ScotlandMIND02Language skills: Scots</t>
  </si>
  <si>
    <t>ScotlandMIND02No skills in English</t>
  </si>
  <si>
    <t>ScotlandMIND02Total applicable</t>
  </si>
  <si>
    <t>ScotlandMIND02Understands, speaks, reads or writes English</t>
  </si>
  <si>
    <t>ScotlandP1People aged 0 - 15</t>
  </si>
  <si>
    <t>ScotlandP2People aged 16 - 64</t>
  </si>
  <si>
    <t>ScotlandP3People aged 65 - 74</t>
  </si>
  <si>
    <t>ScotlandP4People aged 75 and over</t>
  </si>
  <si>
    <t>ScotlandPOP01All people</t>
  </si>
  <si>
    <t>ScotlandPOP01Area (hectares)</t>
  </si>
  <si>
    <t>ScotlandPOP01Females</t>
  </si>
  <si>
    <t>ScotlandPOP01Lives in a communal establishment</t>
  </si>
  <si>
    <t>ScotlandPOP01Lives in a household</t>
  </si>
  <si>
    <t>ScotlandPOP01Males</t>
  </si>
  <si>
    <t>ScotlandPOP03African, African Scottish or African British</t>
  </si>
  <si>
    <t>ScotlandPOP03All people</t>
  </si>
  <si>
    <t>ScotlandPOP03Asian, Asian Scottish or Asian British</t>
  </si>
  <si>
    <t>ScotlandPOP03Caribbean, Caribbean Scottish or Caribbean British</t>
  </si>
  <si>
    <t>ScotlandPOP03Mixed or multiple ethnic groups</t>
  </si>
  <si>
    <t>ScotlandPOP03Other ethnic groups</t>
  </si>
  <si>
    <t>ScotlandPOP03White</t>
  </si>
  <si>
    <t>ScotlandPOP03White: Other British</t>
  </si>
  <si>
    <t>ScotlandPOP03White: Other White</t>
  </si>
  <si>
    <t>ScotlandPOP03White: Scottish</t>
  </si>
  <si>
    <t>ScotlandTRAN01All households</t>
  </si>
  <si>
    <t>ScotlandTRAN01Number of cars or vans in household: Four or more cars or vans</t>
  </si>
  <si>
    <t>ScotlandTRAN01Number of cars or vans in household: No cars or vans</t>
  </si>
  <si>
    <t>ScotlandTRAN01Number of cars or vans in household: One car or van</t>
  </si>
  <si>
    <t>ScotlandTRAN01Number of cars or vans in household: Three cars or vans</t>
  </si>
  <si>
    <t>ScotlandTRAN01Number of cars or vans in household: Two cars or vans</t>
  </si>
  <si>
    <t>Shawlands and StrathbungoECON01All people aged 16 and over</t>
  </si>
  <si>
    <t>Shawlands and StrathbungoECON01Economically active: Employee: Full-time</t>
  </si>
  <si>
    <t>Shawlands and StrathbungoECON01Economically active: Employee: Part-time</t>
  </si>
  <si>
    <t>Shawlands and StrathbungoECON01Economically active: Full-time student</t>
  </si>
  <si>
    <t>Shawlands and StrathbungoECON01Economically active: Self-employed</t>
  </si>
  <si>
    <t>Shawlands and StrathbungoECON01Economically active: Unemployed</t>
  </si>
  <si>
    <t>Shawlands and StrathbungoECON01Economically inactive: Long-term sick or disabled</t>
  </si>
  <si>
    <t>Shawlands and StrathbungoECON01Economically inactive: Looking after home or family</t>
  </si>
  <si>
    <t>Shawlands and StrathbungoECON01Economically inactive: Other</t>
  </si>
  <si>
    <t>Shawlands and StrathbungoECON01Economically inactive: Retired</t>
  </si>
  <si>
    <t>Shawlands and StrathbungoECON01Economically inactive: Student</t>
  </si>
  <si>
    <t>KnightswoodECON04Other</t>
  </si>
  <si>
    <t>Lambhill and MiltonECON04Other</t>
  </si>
  <si>
    <t>Langside and BattlefieldECON04Other</t>
  </si>
  <si>
    <t>Maryhill Road CorridorECON04Other</t>
  </si>
  <si>
    <t>Mount Vernon and East ShettlestonECON04Other</t>
  </si>
  <si>
    <t>Newlands and CathcartECON04Other</t>
  </si>
  <si>
    <t>North Cardonald and PenileeECON04Other</t>
  </si>
  <si>
    <t>North Maryhill and SummerstonECON04Other</t>
  </si>
  <si>
    <t>Parkhead and DalmarnockECON04Other</t>
  </si>
  <si>
    <t>Shawlands and StrathbungoECON051. Managers, directors and senior officials</t>
  </si>
  <si>
    <t>Shawlands and StrathbungoECON052. Professional occupations</t>
  </si>
  <si>
    <t>Shawlands and StrathbungoECON053. Associate professional and technical occupations</t>
  </si>
  <si>
    <t>Shawlands and StrathbungoECON054. Administrative and secretarial occupations</t>
  </si>
  <si>
    <t>Shawlands and StrathbungoECON055. Skilled trades occupations</t>
  </si>
  <si>
    <t>Shawlands and StrathbungoECON056. Caring, leisure and other service occupations</t>
  </si>
  <si>
    <t>Shawlands and StrathbungoECON057. Sales and customer service occupations</t>
  </si>
  <si>
    <t>Shawlands and StrathbungoECON058. Process, plant and machine operatives</t>
  </si>
  <si>
    <t>Shawlands and StrathbungoECON059. Elementary occupations</t>
  </si>
  <si>
    <t>Shawlands and StrathbungoECON05Total applicable</t>
  </si>
  <si>
    <t>Shawlands and StrathbungoECON061. Higher managerial, administrative and professional occupations: Total</t>
  </si>
  <si>
    <t>Shawlands and StrathbungoECON062. Lower managerial and professional occupations</t>
  </si>
  <si>
    <t>Shawlands and StrathbungoECON063. Intermediate occupations</t>
  </si>
  <si>
    <t>Shawlands and StrathbungoECON064. Small employers and own account workers</t>
  </si>
  <si>
    <t>Shawlands and StrathbungoECON065. Lower supervisory and technical occupations</t>
  </si>
  <si>
    <t>Shawlands and StrathbungoECON066. Semi-routine occupations</t>
  </si>
  <si>
    <t>Shawlands and StrathbungoECON067. Routine occupations</t>
  </si>
  <si>
    <t>Shawlands and StrathbungoECON068. Never worked and long-term unemployed: Total</t>
  </si>
  <si>
    <t>Shawlands and StrathbungoECON06L15. Full-time students</t>
  </si>
  <si>
    <t>Shawlands and StrathbungoECON06Total applicable</t>
  </si>
  <si>
    <t>Shawlands and StrathbungoENVI01All households</t>
  </si>
  <si>
    <t>Shawlands and StrathbungoENVI01Living rent free</t>
  </si>
  <si>
    <t>Shawlands and StrathbungoENVI01Owned: Owned outright</t>
  </si>
  <si>
    <t>Shawlands and StrathbungoENVI01Rented: Council (Local authority) or housing associated social landlord</t>
  </si>
  <si>
    <t>Shawlands and StrathbungoENVI01Rented: Private landlord or letting agency</t>
  </si>
  <si>
    <t>Shawlands and StrathbungoENVI02All individuals in households</t>
  </si>
  <si>
    <t>Shawlands and StrathbungoENVI02All people</t>
  </si>
  <si>
    <t>Shawlands and StrathbungoENVI02Civil partnership couple household with dependent child(ren)</t>
  </si>
  <si>
    <t>Shawlands and StrathbungoENVI02Civil partnership couple household with no dependent children</t>
  </si>
  <si>
    <t>Shawlands and StrathbungoENVI02Cohabiting couple (opposite sex) household with dependent child(ren)</t>
  </si>
  <si>
    <t>Shawlands and StrathbungoENVI02Cohabiting couple (opposite sex) household with no dependent children</t>
  </si>
  <si>
    <t>Shawlands and StrathbungoENVI02Cohabiting couple (same sex) household with dependent child(ren)</t>
  </si>
  <si>
    <t>Shawlands and StrathbungoENVI02Cohabiting couple (same sex) household with no dependent children</t>
  </si>
  <si>
    <t>Shawlands and StrathbungoENVI02Lives in a communal establishment</t>
  </si>
  <si>
    <t>Shawlands and StrathbungoENVI02Lives in a household</t>
  </si>
  <si>
    <t>Shawlands and StrathbungoENVI02Lone parent household with dependent child(ren)</t>
  </si>
  <si>
    <t>Shawlands and StrathbungoENVI02Lone parent household with no dependent children</t>
  </si>
  <si>
    <t>Shawlands and StrathbungoENVI02Married couple household with dependent child(ren)</t>
  </si>
  <si>
    <t>Shawlands and StrathbungoENVI02Married couple household with no dependent children</t>
  </si>
  <si>
    <t>Shawlands and StrathbungoENVI02Multi person household other</t>
  </si>
  <si>
    <t>Shawlands and StrathbungoENVI02Multi-person household all students</t>
  </si>
  <si>
    <t>Shawlands and StrathbungoENVI02One person household</t>
  </si>
  <si>
    <t>Shawlands and StrathbungoENVI04+2 or more</t>
  </si>
  <si>
    <t>Shawlands and StrathbungoENVI04-1 or less</t>
  </si>
  <si>
    <t>Shawlands and StrathbungoENVI040</t>
  </si>
  <si>
    <t>Shawlands and StrathbungoENVI041</t>
  </si>
  <si>
    <t>Shawlands and StrathbungoENVI04All households</t>
  </si>
  <si>
    <t>Shawlands and StrathbungoHEAL01All people</t>
  </si>
  <si>
    <t>Shawlands and StrathbungoHEAL01Bad health</t>
  </si>
  <si>
    <t>Shawlands and StrathbungoHEAL01Fair health</t>
  </si>
  <si>
    <t>Shawlands and StrathbungoHEAL01Good health</t>
  </si>
  <si>
    <t>Shawlands and StrathbungoHEAL01Very bad health</t>
  </si>
  <si>
    <t>Shawlands and StrathbungoHEAL01Very good health</t>
  </si>
  <si>
    <t>Shawlands and StrathbungoHEAL02All people</t>
  </si>
  <si>
    <t>Shawlands and StrathbungoHEAL02Day-to-day activities limited a little</t>
  </si>
  <si>
    <t>Shawlands and StrathbungoHEAL02Day-to-day activities limited a lot</t>
  </si>
  <si>
    <t>Shawlands and StrathbungoHEAL02Day-to-day activities not limited</t>
  </si>
  <si>
    <t>Shawlands and StrathbungoMIND01All people</t>
  </si>
  <si>
    <t>Shawlands and StrathbungoMIND01Any other combination of UK identities (UK only)</t>
  </si>
  <si>
    <t>Shawlands and StrathbungoMIND01British identity only</t>
  </si>
  <si>
    <t>Shawlands and StrathbungoMIND01English identity only</t>
  </si>
  <si>
    <t>Shawlands and StrathbungoMIND01Other identity</t>
  </si>
  <si>
    <t>Shawlands and StrathbungoMIND01Scottish and British identities only</t>
  </si>
  <si>
    <t>Shawlands and StrathbungoMIND01Scottish and any other identities</t>
  </si>
  <si>
    <t>Shawlands and StrathbungoMIND01Scottish identity only</t>
  </si>
  <si>
    <t>Shawlands and StrathbungoMIND02Language skills: Gaelic</t>
  </si>
  <si>
    <t>Shawlands and StrathbungoMIND02Language skills: Other</t>
  </si>
  <si>
    <t>Shawlands and StrathbungoMIND02Language skills: Scots</t>
  </si>
  <si>
    <t>Shawlands and StrathbungoMIND02No skills in English</t>
  </si>
  <si>
    <t>Shawlands and StrathbungoMIND02Total applicable</t>
  </si>
  <si>
    <t>Shawlands and StrathbungoMIND02Understands, speaks, reads or writes English</t>
  </si>
  <si>
    <t>Shawlands and StrathbungoP1People aged 0 - 15</t>
  </si>
  <si>
    <t>Shawlands and StrathbungoP2People aged 16 - 64</t>
  </si>
  <si>
    <t>Shawlands and StrathbungoP3People aged 65 - 74</t>
  </si>
  <si>
    <t>Shawlands and StrathbungoP4People aged 75 and over</t>
  </si>
  <si>
    <t>Shawlands and StrathbungoPOP01All people</t>
  </si>
  <si>
    <t>Shawlands and StrathbungoPOP01Area (hectares)</t>
  </si>
  <si>
    <t>Shawlands and StrathbungoPOP01Females</t>
  </si>
  <si>
    <t>Shawlands and StrathbungoPOP01Lives in a communal establishment</t>
  </si>
  <si>
    <t>Shawlands and StrathbungoPOP01Lives in a household</t>
  </si>
  <si>
    <t>Shawlands and StrathbungoPOP01Males</t>
  </si>
  <si>
    <t>Shawlands and StrathbungoPOP03African, African Scottish or African British</t>
  </si>
  <si>
    <t>Shawlands and StrathbungoPOP03All people</t>
  </si>
  <si>
    <t>Shawlands and StrathbungoPOP03Asian, Asian Scottish or Asian British</t>
  </si>
  <si>
    <t>Shawlands and StrathbungoPOP03Caribbean, Caribbean Scottish or Caribbean British</t>
  </si>
  <si>
    <t>Shawlands and StrathbungoPOP03Mixed or multiple ethnic groups</t>
  </si>
  <si>
    <t>Shawlands and StrathbungoPOP03Other ethnic groups</t>
  </si>
  <si>
    <t>Shawlands and StrathbungoPOP03White</t>
  </si>
  <si>
    <t>Shawlands and StrathbungoPOP03White: Other British</t>
  </si>
  <si>
    <t>Shawlands and StrathbungoPOP03White: Other White</t>
  </si>
  <si>
    <t>Shawlands and StrathbungoPOP03White: Scottish</t>
  </si>
  <si>
    <t>Shawlands and StrathbungoTRAN01All households</t>
  </si>
  <si>
    <t>Shawlands and StrathbungoTRAN01Number of cars or vans in household: Four or more cars or vans</t>
  </si>
  <si>
    <t>Shawlands and StrathbungoTRAN01Number of cars or vans in household: No cars or vans</t>
  </si>
  <si>
    <t>Shawlands and StrathbungoTRAN01Number of cars or vans in household: One car or van</t>
  </si>
  <si>
    <t>Shawlands and StrathbungoTRAN01Number of cars or vans in household: Three cars or vans</t>
  </si>
  <si>
    <t>Shawlands and StrathbungoTRAN01Number of cars or vans in household: Two cars or vans</t>
  </si>
  <si>
    <t>Sighthill, Roystonhill and GermistonECON01All people aged 16 and over</t>
  </si>
  <si>
    <t>Sighthill, Roystonhill and GermistonECON01Economically active: Employee: Full-time</t>
  </si>
  <si>
    <t>Sighthill, Roystonhill and GermistonECON01Economically active: Employee: Part-time</t>
  </si>
  <si>
    <t>Sighthill, Roystonhill and GermistonECON01Economically active: Full-time student</t>
  </si>
  <si>
    <t>Sighthill, Roystonhill and GermistonECON01Economically active: Self-employed</t>
  </si>
  <si>
    <t>Sighthill, Roystonhill and GermistonECON01Economically active: Unemployed</t>
  </si>
  <si>
    <t>Sighthill, Roystonhill and GermistonECON01Economically inactive: Long-term sick or disabled</t>
  </si>
  <si>
    <t>Sighthill, Roystonhill and GermistonECON01Economically inactive: Looking after home or family</t>
  </si>
  <si>
    <t>Sighthill, Roystonhill and GermistonECON01Economically inactive: Other</t>
  </si>
  <si>
    <t>Sighthill, Roystonhill and GermistonECON01Economically inactive: Retired</t>
  </si>
  <si>
    <t>Sighthill, Roystonhill and GermistonECON01Economically inactive: Student</t>
  </si>
  <si>
    <t>PollokECON04Other</t>
  </si>
  <si>
    <t>Pollokshaws and MansewoodECON04Other</t>
  </si>
  <si>
    <t>Pollokshields EastECON04Other</t>
  </si>
  <si>
    <t>Pollokshields WestECON04Other</t>
  </si>
  <si>
    <t>Priesthill and HousehillwoodECON04Other</t>
  </si>
  <si>
    <t>Riddrie and CranhillECON04Other</t>
  </si>
  <si>
    <t>Robroyston and MillerstonECON04Other</t>
  </si>
  <si>
    <t>Ruchazie and GarthamlockECON04Other</t>
  </si>
  <si>
    <t>Ruchill and PossilparkECON04Other</t>
  </si>
  <si>
    <t>Sighthill, Roystonhill and GermistonECON051. Managers, directors and senior officials</t>
  </si>
  <si>
    <t>Sighthill, Roystonhill and GermistonECON052. Professional occupations</t>
  </si>
  <si>
    <t>Sighthill, Roystonhill and GermistonECON053. Associate professional and technical occupations</t>
  </si>
  <si>
    <t>Sighthill, Roystonhill and GermistonECON054. Administrative and secretarial occupations</t>
  </si>
  <si>
    <t>Sighthill, Roystonhill and GermistonECON055. Skilled trades occupations</t>
  </si>
  <si>
    <t>Sighthill, Roystonhill and GermistonECON056. Caring, leisure and other service occupations</t>
  </si>
  <si>
    <t>Sighthill, Roystonhill and GermistonECON057. Sales and customer service occupations</t>
  </si>
  <si>
    <t>Sighthill, Roystonhill and GermistonECON058. Process, plant and machine operatives</t>
  </si>
  <si>
    <t>Sighthill, Roystonhill and GermistonECON059. Elementary occupations</t>
  </si>
  <si>
    <t>Sighthill, Roystonhill and GermistonECON05Total applicable</t>
  </si>
  <si>
    <t>Sighthill, Roystonhill and GermistonECON061. Higher managerial, administrative and professional occupations: Total</t>
  </si>
  <si>
    <t>Sighthill, Roystonhill and GermistonECON062. Lower managerial and professional occupations</t>
  </si>
  <si>
    <t>Sighthill, Roystonhill and GermistonECON063. Intermediate occupations</t>
  </si>
  <si>
    <t>Sighthill, Roystonhill and GermistonECON064. Small employers and own account workers</t>
  </si>
  <si>
    <t>Sighthill, Roystonhill and GermistonECON065. Lower supervisory and technical occupations</t>
  </si>
  <si>
    <t>Sighthill, Roystonhill and GermistonECON066. Semi-routine occupations</t>
  </si>
  <si>
    <t>Sighthill, Roystonhill and GermistonECON067. Routine occupations</t>
  </si>
  <si>
    <t>Sighthill, Roystonhill and GermistonECON068. Never worked and long-term unemployed: Total</t>
  </si>
  <si>
    <t>Sighthill, Roystonhill and GermistonECON06L15. Full-time students</t>
  </si>
  <si>
    <t>Sighthill, Roystonhill and GermistonECON06Total applicable</t>
  </si>
  <si>
    <t>Sighthill, Roystonhill and GermistonENVI01All households</t>
  </si>
  <si>
    <t>Sighthill, Roystonhill and GermistonENVI01Living rent free</t>
  </si>
  <si>
    <t>Sighthill, Roystonhill and GermistonENVI01Owned: Owned outright</t>
  </si>
  <si>
    <t>Sighthill, Roystonhill and GermistonENVI01Rented: Council (Local authority) or housing associated social landlord</t>
  </si>
  <si>
    <t>Sighthill, Roystonhill and GermistonENVI01Rented: Private landlord or letting agency</t>
  </si>
  <si>
    <t>Sighthill, Roystonhill and GermistonENVI02All individuals in households</t>
  </si>
  <si>
    <t>Sighthill, Roystonhill and GermistonENVI02All people</t>
  </si>
  <si>
    <t>Sighthill, Roystonhill and GermistonENVI02Civil partnership couple household with dependent child(ren)</t>
  </si>
  <si>
    <t>Sighthill, Roystonhill and GermistonENVI02Civil partnership couple household with no dependent children</t>
  </si>
  <si>
    <t>Sighthill, Roystonhill and GermistonENVI02Cohabiting couple (opposite sex) household with dependent child(ren)</t>
  </si>
  <si>
    <t>Sighthill, Roystonhill and GermistonENVI02Cohabiting couple (opposite sex) household with no dependent children</t>
  </si>
  <si>
    <t>Sighthill, Roystonhill and GermistonENVI02Cohabiting couple (same sex) household with dependent child(ren)</t>
  </si>
  <si>
    <t>Sighthill, Roystonhill and GermistonENVI02Cohabiting couple (same sex) household with no dependent children</t>
  </si>
  <si>
    <t>Sighthill, Roystonhill and GermistonENVI02Lives in a communal establishment</t>
  </si>
  <si>
    <t>Sighthill, Roystonhill and GermistonENVI02Lives in a household</t>
  </si>
  <si>
    <t>Sighthill, Roystonhill and GermistonENVI02Lone parent household with dependent child(ren)</t>
  </si>
  <si>
    <t>Sighthill, Roystonhill and GermistonENVI02Lone parent household with no dependent children</t>
  </si>
  <si>
    <t>Sighthill, Roystonhill and GermistonENVI02Married couple household with dependent child(ren)</t>
  </si>
  <si>
    <t>Sighthill, Roystonhill and GermistonENVI02Married couple household with no dependent children</t>
  </si>
  <si>
    <t>Sighthill, Roystonhill and GermistonENVI02Multi person household other</t>
  </si>
  <si>
    <t>Sighthill, Roystonhill and GermistonENVI02Multi-person household all students</t>
  </si>
  <si>
    <t>Sighthill, Roystonhill and GermistonENVI02One person household</t>
  </si>
  <si>
    <t>Sighthill, Roystonhill and GermistonENVI04+2 or more</t>
  </si>
  <si>
    <t>Sighthill, Roystonhill and GermistonENVI04-1 or less</t>
  </si>
  <si>
    <t>Sighthill, Roystonhill and GermistonENVI040</t>
  </si>
  <si>
    <t>Sighthill, Roystonhill and GermistonENVI041</t>
  </si>
  <si>
    <t>Sighthill, Roystonhill and GermistonENVI04All households</t>
  </si>
  <si>
    <t>Sighthill, Roystonhill and GermistonHEAL01All people</t>
  </si>
  <si>
    <t>Sighthill, Roystonhill and GermistonHEAL01Bad health</t>
  </si>
  <si>
    <t>Sighthill, Roystonhill and GermistonHEAL01Fair health</t>
  </si>
  <si>
    <t>Sighthill, Roystonhill and GermistonHEAL01Good health</t>
  </si>
  <si>
    <t>Sighthill, Roystonhill and GermistonHEAL01Very bad health</t>
  </si>
  <si>
    <t>Sighthill, Roystonhill and GermistonHEAL01Very good health</t>
  </si>
  <si>
    <t>Sighthill, Roystonhill and GermistonHEAL02All people</t>
  </si>
  <si>
    <t>Sighthill, Roystonhill and GermistonHEAL02Day-to-day activities limited a little</t>
  </si>
  <si>
    <t>Sighthill, Roystonhill and GermistonHEAL02Day-to-day activities limited a lot</t>
  </si>
  <si>
    <t>Sighthill, Roystonhill and GermistonHEAL02Day-to-day activities not limited</t>
  </si>
  <si>
    <t>Sighthill, Roystonhill and GermistonMIND01All people</t>
  </si>
  <si>
    <t>Sighthill, Roystonhill and GermistonMIND01Any other combination of UK identities (UK only)</t>
  </si>
  <si>
    <t>Sighthill, Roystonhill and GermistonMIND01British identity only</t>
  </si>
  <si>
    <t>Sighthill, Roystonhill and GermistonMIND01English identity only</t>
  </si>
  <si>
    <t>Sighthill, Roystonhill and GermistonMIND01Other identity</t>
  </si>
  <si>
    <t>Sighthill, Roystonhill and GermistonMIND01Scottish and British identities only</t>
  </si>
  <si>
    <t>Sighthill, Roystonhill and GermistonMIND01Scottish and any other identities</t>
  </si>
  <si>
    <t>Sighthill, Roystonhill and GermistonMIND01Scottish identity only</t>
  </si>
  <si>
    <t>Sighthill, Roystonhill and GermistonMIND02Language skills: Gaelic</t>
  </si>
  <si>
    <t>Sighthill, Roystonhill and GermistonMIND02Language skills: Other</t>
  </si>
  <si>
    <t>Sighthill, Roystonhill and GermistonMIND02Language skills: Scots</t>
  </si>
  <si>
    <t>Sighthill, Roystonhill and GermistonMIND02No skills in English</t>
  </si>
  <si>
    <t>Sighthill, Roystonhill and GermistonMIND02Total applicable</t>
  </si>
  <si>
    <t>Sighthill, Roystonhill and GermistonMIND02Understands, speaks, reads or writes English</t>
  </si>
  <si>
    <t>Sighthill, Roystonhill and GermistonP1People aged 0 - 15</t>
  </si>
  <si>
    <t>Sighthill, Roystonhill and GermistonP2People aged 16 - 64</t>
  </si>
  <si>
    <t>Sighthill, Roystonhill and GermistonP3People aged 65 - 74</t>
  </si>
  <si>
    <t>Sighthill, Roystonhill and GermistonP4People aged 75 and over</t>
  </si>
  <si>
    <t>Sighthill, Roystonhill and GermistonPOP01All people</t>
  </si>
  <si>
    <t>Sighthill, Roystonhill and GermistonPOP01Area (hectares)</t>
  </si>
  <si>
    <t>Sighthill, Roystonhill and GermistonPOP01Females</t>
  </si>
  <si>
    <t>Sighthill, Roystonhill and GermistonPOP01Lives in a communal establishment</t>
  </si>
  <si>
    <t>Sighthill, Roystonhill and GermistonPOP01Lives in a household</t>
  </si>
  <si>
    <t>Sighthill, Roystonhill and GermistonPOP01Males</t>
  </si>
  <si>
    <t>Sighthill, Roystonhill and GermistonPOP03African, African Scottish or African British</t>
  </si>
  <si>
    <t>Sighthill, Roystonhill and GermistonPOP03All people</t>
  </si>
  <si>
    <t>Sighthill, Roystonhill and GermistonPOP03Asian, Asian Scottish or Asian British</t>
  </si>
  <si>
    <t>Sighthill, Roystonhill and GermistonPOP03Caribbean, Caribbean Scottish or Caribbean British</t>
  </si>
  <si>
    <t>Sighthill, Roystonhill and GermistonPOP03Mixed or multiple ethnic groups</t>
  </si>
  <si>
    <t>Sighthill, Roystonhill and GermistonPOP03Other ethnic groups</t>
  </si>
  <si>
    <t>Sighthill, Roystonhill and GermistonPOP03White</t>
  </si>
  <si>
    <t>Sighthill, Roystonhill and GermistonPOP03White: Other British</t>
  </si>
  <si>
    <t>Sighthill, Roystonhill and GermistonPOP03White: Other White</t>
  </si>
  <si>
    <t>Sighthill, Roystonhill and GermistonPOP03White: Scottish</t>
  </si>
  <si>
    <t>Sighthill, Roystonhill and GermistonTRAN01All households</t>
  </si>
  <si>
    <t>Sighthill, Roystonhill and GermistonTRAN01Number of cars or vans in household: Four or more cars or vans</t>
  </si>
  <si>
    <t>Sighthill, Roystonhill and GermistonTRAN01Number of cars or vans in household: No cars or vans</t>
  </si>
  <si>
    <t>Sighthill, Roystonhill and GermistonTRAN01Number of cars or vans in household: One car or van</t>
  </si>
  <si>
    <t>Sighthill, Roystonhill and GermistonTRAN01Number of cars or vans in household: Three cars or vans</t>
  </si>
  <si>
    <t>Sighthill, Roystonhill and GermistonTRAN01Number of cars or vans in household: Two cars or vans</t>
  </si>
  <si>
    <t>South Nitshill and DarnleyECON01All people aged 16 and over</t>
  </si>
  <si>
    <t>South Nitshill and DarnleyECON01Economically active: Employee: Full-time</t>
  </si>
  <si>
    <t>South Nitshill and DarnleyECON01Economically active: Employee: Part-time</t>
  </si>
  <si>
    <t>South Nitshill and DarnleyECON01Economically active: Full-time student</t>
  </si>
  <si>
    <t>South Nitshill and DarnleyECON01Economically active: Self-employed</t>
  </si>
  <si>
    <t>South Nitshill and DarnleyECON01Economically active: Unemployed</t>
  </si>
  <si>
    <t>South Nitshill and DarnleyECON01Economically inactive: Long-term sick or disabled</t>
  </si>
  <si>
    <t>South Nitshill and DarnleyECON01Economically inactive: Looking after home or family</t>
  </si>
  <si>
    <t>South Nitshill and DarnleyECON01Economically inactive: Other</t>
  </si>
  <si>
    <t>South Nitshill and DarnleyECON01Economically inactive: Retired</t>
  </si>
  <si>
    <t>South Nitshill and DarnleyECON01Economically inactive: Student</t>
  </si>
  <si>
    <t>ScotlandECON04Other</t>
  </si>
  <si>
    <t>Shawlands and StrathbungoECON04Other</t>
  </si>
  <si>
    <t>Sighthill, Roystonhill and GermistonECON04Other</t>
  </si>
  <si>
    <t>South Nitshill and DarnleyECON04Other</t>
  </si>
  <si>
    <t>Springboig and BarlanarkECON04Other</t>
  </si>
  <si>
    <t>SpringburnECON04Other</t>
  </si>
  <si>
    <t>Temple and AnnieslandECON04Other</t>
  </si>
  <si>
    <t>Tollcross and West ShettlestonECON04Other</t>
  </si>
  <si>
    <t>ToryglenECON04Other</t>
  </si>
  <si>
    <t>South Nitshill and DarnleyECON051. Managers, directors and senior officials</t>
  </si>
  <si>
    <t>South Nitshill and DarnleyECON052. Professional occupations</t>
  </si>
  <si>
    <t>South Nitshill and DarnleyECON053. Associate professional and technical occupations</t>
  </si>
  <si>
    <t>South Nitshill and DarnleyECON054. Administrative and secretarial occupations</t>
  </si>
  <si>
    <t>South Nitshill and DarnleyECON055. Skilled trades occupations</t>
  </si>
  <si>
    <t>South Nitshill and DarnleyECON056. Caring, leisure and other service occupations</t>
  </si>
  <si>
    <t>South Nitshill and DarnleyECON057. Sales and customer service occupations</t>
  </si>
  <si>
    <t>South Nitshill and DarnleyECON058. Process, plant and machine operatives</t>
  </si>
  <si>
    <t>South Nitshill and DarnleyECON059. Elementary occupations</t>
  </si>
  <si>
    <t>South Nitshill and DarnleyECON05Total applicable</t>
  </si>
  <si>
    <t>South Nitshill and DarnleyECON061. Higher managerial, administrative and professional occupations: Total</t>
  </si>
  <si>
    <t>South Nitshill and DarnleyECON062. Lower managerial and professional occupations</t>
  </si>
  <si>
    <t>South Nitshill and DarnleyECON063. Intermediate occupations</t>
  </si>
  <si>
    <t>South Nitshill and DarnleyECON064. Small employers and own account workers</t>
  </si>
  <si>
    <t>South Nitshill and DarnleyECON065. Lower supervisory and technical occupations</t>
  </si>
  <si>
    <t>South Nitshill and DarnleyECON066. Semi-routine occupations</t>
  </si>
  <si>
    <t>South Nitshill and DarnleyECON067. Routine occupations</t>
  </si>
  <si>
    <t>South Nitshill and DarnleyECON068. Never worked and long-term unemployed: Total</t>
  </si>
  <si>
    <t>South Nitshill and DarnleyECON06L15. Full-time students</t>
  </si>
  <si>
    <t>South Nitshill and DarnleyECON06Total applicable</t>
  </si>
  <si>
    <t>South Nitshill and DarnleyENVI01All households</t>
  </si>
  <si>
    <t>South Nitshill and DarnleyENVI01Living rent free</t>
  </si>
  <si>
    <t>South Nitshill and DarnleyENVI01Owned: Owned outright</t>
  </si>
  <si>
    <t>South Nitshill and DarnleyENVI01Rented: Council (Local authority) or housing associated social landlord</t>
  </si>
  <si>
    <t>South Nitshill and DarnleyENVI01Rented: Private landlord or letting agency</t>
  </si>
  <si>
    <t>South Nitshill and DarnleyENVI02All individuals in households</t>
  </si>
  <si>
    <t>South Nitshill and DarnleyENVI02All people</t>
  </si>
  <si>
    <t>South Nitshill and DarnleyENVI02Civil partnership couple household with dependent child(ren)</t>
  </si>
  <si>
    <t>South Nitshill and DarnleyENVI02Civil partnership couple household with no dependent children</t>
  </si>
  <si>
    <t>South Nitshill and DarnleyENVI02Cohabiting couple (opposite sex) household with dependent child(ren)</t>
  </si>
  <si>
    <t>South Nitshill and DarnleyENVI02Cohabiting couple (opposite sex) household with no dependent children</t>
  </si>
  <si>
    <t>South Nitshill and DarnleyENVI02Cohabiting couple (same sex) household with dependent child(ren)</t>
  </si>
  <si>
    <t>South Nitshill and DarnleyENVI02Cohabiting couple (same sex) household with no dependent children</t>
  </si>
  <si>
    <t>South Nitshill and DarnleyENVI02Lives in a communal establishment</t>
  </si>
  <si>
    <t>South Nitshill and DarnleyENVI02Lives in a household</t>
  </si>
  <si>
    <t>South Nitshill and DarnleyENVI02Lone parent household with dependent child(ren)</t>
  </si>
  <si>
    <t>South Nitshill and DarnleyENVI02Lone parent household with no dependent children</t>
  </si>
  <si>
    <t>South Nitshill and DarnleyENVI02Married couple household with dependent child(ren)</t>
  </si>
  <si>
    <t>South Nitshill and DarnleyENVI02Married couple household with no dependent children</t>
  </si>
  <si>
    <t>South Nitshill and DarnleyENVI02Multi person household other</t>
  </si>
  <si>
    <t>South Nitshill and DarnleyENVI02Multi-person household all students</t>
  </si>
  <si>
    <t>South Nitshill and DarnleyENVI02One person household</t>
  </si>
  <si>
    <t>South Nitshill and DarnleyENVI04+2 or more</t>
  </si>
  <si>
    <t>South Nitshill and DarnleyENVI04-1 or less</t>
  </si>
  <si>
    <t>South Nitshill and DarnleyENVI040</t>
  </si>
  <si>
    <t>South Nitshill and DarnleyENVI041</t>
  </si>
  <si>
    <t>South Nitshill and DarnleyENVI04All households</t>
  </si>
  <si>
    <t>South Nitshill and DarnleyHEAL01All people</t>
  </si>
  <si>
    <t>South Nitshill and DarnleyHEAL01Bad health</t>
  </si>
  <si>
    <t>South Nitshill and DarnleyHEAL01Fair health</t>
  </si>
  <si>
    <t>South Nitshill and DarnleyHEAL01Good health</t>
  </si>
  <si>
    <t>South Nitshill and DarnleyHEAL01Very bad health</t>
  </si>
  <si>
    <t>South Nitshill and DarnleyHEAL01Very good health</t>
  </si>
  <si>
    <t>South Nitshill and DarnleyHEAL02All people</t>
  </si>
  <si>
    <t>South Nitshill and DarnleyHEAL02Day-to-day activities limited a little</t>
  </si>
  <si>
    <t>South Nitshill and DarnleyHEAL02Day-to-day activities limited a lot</t>
  </si>
  <si>
    <t>South Nitshill and DarnleyHEAL02Day-to-day activities not limited</t>
  </si>
  <si>
    <t>South Nitshill and DarnleyMIND01All people</t>
  </si>
  <si>
    <t>South Nitshill and DarnleyMIND01Any other combination of UK identities (UK only)</t>
  </si>
  <si>
    <t>South Nitshill and DarnleyMIND01British identity only</t>
  </si>
  <si>
    <t>South Nitshill and DarnleyMIND01English identity only</t>
  </si>
  <si>
    <t>South Nitshill and DarnleyMIND01Other identity</t>
  </si>
  <si>
    <t>South Nitshill and DarnleyMIND01Scottish and British identities only</t>
  </si>
  <si>
    <t>South Nitshill and DarnleyMIND01Scottish and any other identities</t>
  </si>
  <si>
    <t>South Nitshill and DarnleyMIND01Scottish identity only</t>
  </si>
  <si>
    <t>South Nitshill and DarnleyMIND02Language skills: Gaelic</t>
  </si>
  <si>
    <t>South Nitshill and DarnleyMIND02Language skills: Other</t>
  </si>
  <si>
    <t>South Nitshill and DarnleyMIND02Language skills: Scots</t>
  </si>
  <si>
    <t>South Nitshill and DarnleyMIND02No skills in English</t>
  </si>
  <si>
    <t>South Nitshill and DarnleyMIND02Total applicable</t>
  </si>
  <si>
    <t>South Nitshill and DarnleyMIND02Understands, speaks, reads or writes English</t>
  </si>
  <si>
    <t>South Nitshill and DarnleyP1People aged 0 - 15</t>
  </si>
  <si>
    <t>South Nitshill and DarnleyP2People aged 16 - 64</t>
  </si>
  <si>
    <t>South Nitshill and DarnleyP3People aged 65 - 74</t>
  </si>
  <si>
    <t>South Nitshill and DarnleyP4People aged 75 and over</t>
  </si>
  <si>
    <t>South Nitshill and DarnleyPOP01All people</t>
  </si>
  <si>
    <t>South Nitshill and DarnleyPOP01Area (hectares)</t>
  </si>
  <si>
    <t>South Nitshill and DarnleyPOP01Females</t>
  </si>
  <si>
    <t>South Nitshill and DarnleyPOP01Lives in a communal establishment</t>
  </si>
  <si>
    <t>South Nitshill and DarnleyPOP01Lives in a household</t>
  </si>
  <si>
    <t>South Nitshill and DarnleyPOP01Males</t>
  </si>
  <si>
    <t>South Nitshill and DarnleyPOP03African, African Scottish or African British</t>
  </si>
  <si>
    <t>South Nitshill and DarnleyPOP03All people</t>
  </si>
  <si>
    <t>South Nitshill and DarnleyPOP03Asian, Asian Scottish or Asian British</t>
  </si>
  <si>
    <t>South Nitshill and DarnleyPOP03Caribbean, Caribbean Scottish or Caribbean British</t>
  </si>
  <si>
    <t>South Nitshill and DarnleyPOP03Mixed or multiple ethnic groups</t>
  </si>
  <si>
    <t>South Nitshill and DarnleyPOP03Other ethnic groups</t>
  </si>
  <si>
    <t>South Nitshill and DarnleyPOP03White</t>
  </si>
  <si>
    <t>South Nitshill and DarnleyPOP03White: Other British</t>
  </si>
  <si>
    <t>South Nitshill and DarnleyPOP03White: Other White</t>
  </si>
  <si>
    <t>South Nitshill and DarnleyPOP03White: Scottish</t>
  </si>
  <si>
    <t>South Nitshill and DarnleyTRAN01All households</t>
  </si>
  <si>
    <t>South Nitshill and DarnleyTRAN01Number of cars or vans in household: Four or more cars or vans</t>
  </si>
  <si>
    <t>South Nitshill and DarnleyTRAN01Number of cars or vans in household: No cars or vans</t>
  </si>
  <si>
    <t>South Nitshill and DarnleyTRAN01Number of cars or vans in household: One car or van</t>
  </si>
  <si>
    <t>South Nitshill and DarnleyTRAN01Number of cars or vans in household: Three cars or vans</t>
  </si>
  <si>
    <t>South Nitshill and DarnleyTRAN01Number of cars or vans in household: Two cars or vans</t>
  </si>
  <si>
    <t>Springboig and BarlanarkECON01All people aged 16 and over</t>
  </si>
  <si>
    <t>Springboig and BarlanarkECON01Economically active: Employee: Full-time</t>
  </si>
  <si>
    <t>Springboig and BarlanarkECON01Economically active: Employee: Part-time</t>
  </si>
  <si>
    <t>Springboig and BarlanarkECON01Economically active: Full-time student</t>
  </si>
  <si>
    <t>Springboig and BarlanarkECON01Economically active: Self-employed</t>
  </si>
  <si>
    <t>Springboig and BarlanarkECON01Economically active: Unemployed</t>
  </si>
  <si>
    <t>Springboig and BarlanarkECON01Economically inactive: Long-term sick or disabled</t>
  </si>
  <si>
    <t>Springboig and BarlanarkECON01Economically inactive: Looking after home or family</t>
  </si>
  <si>
    <t>Springboig and BarlanarkECON01Economically inactive: Other</t>
  </si>
  <si>
    <t>Springboig and BarlanarkECON01Economically inactive: Retired</t>
  </si>
  <si>
    <t>Springboig and BarlanarkECON01Economically inactive: Student</t>
  </si>
  <si>
    <t>Yoker and ScotstounECON04Other</t>
  </si>
  <si>
    <t>Yorkhill and AnderstonECON04Other</t>
  </si>
  <si>
    <t>Anniesland, Jordanhill and WhiteinchECON04Total applicable</t>
  </si>
  <si>
    <t>Arden and CarnwadricECON04Total applicable</t>
  </si>
  <si>
    <t>Baillieston and GarrowhillECON04Total applicable</t>
  </si>
  <si>
    <t>Balornock and BarmullochECON04Total applicable</t>
  </si>
  <si>
    <t>Bellahouston, Craigton and MossparkECON04Total applicable</t>
  </si>
  <si>
    <t>Blackhill and HogganfieldECON04Total applicable</t>
  </si>
  <si>
    <t>BlairdardieECON04Total applicable</t>
  </si>
  <si>
    <t>Springboig and BarlanarkECON051. Managers, directors and senior officials</t>
  </si>
  <si>
    <t>Springboig and BarlanarkECON052. Professional occupations</t>
  </si>
  <si>
    <t>Springboig and BarlanarkECON053. Associate professional and technical occupations</t>
  </si>
  <si>
    <t>Springboig and BarlanarkECON054. Administrative and secretarial occupations</t>
  </si>
  <si>
    <t>Springboig and BarlanarkECON055. Skilled trades occupations</t>
  </si>
  <si>
    <t>Springboig and BarlanarkECON056. Caring, leisure and other service occupations</t>
  </si>
  <si>
    <t>Springboig and BarlanarkECON057. Sales and customer service occupations</t>
  </si>
  <si>
    <t>Springboig and BarlanarkECON058. Process, plant and machine operatives</t>
  </si>
  <si>
    <t>Springboig and BarlanarkECON059. Elementary occupations</t>
  </si>
  <si>
    <t>Springboig and BarlanarkECON05Total applicable</t>
  </si>
  <si>
    <t>Springboig and BarlanarkECON061. Higher managerial, administrative and professional occupations: Total</t>
  </si>
  <si>
    <t>Springboig and BarlanarkECON062. Lower managerial and professional occupations</t>
  </si>
  <si>
    <t>Springboig and BarlanarkECON063. Intermediate occupations</t>
  </si>
  <si>
    <t>Springboig and BarlanarkECON064. Small employers and own account workers</t>
  </si>
  <si>
    <t>Springboig and BarlanarkECON065. Lower supervisory and technical occupations</t>
  </si>
  <si>
    <t>Springboig and BarlanarkECON066. Semi-routine occupations</t>
  </si>
  <si>
    <t>Springboig and BarlanarkECON067. Routine occupations</t>
  </si>
  <si>
    <t>Springboig and BarlanarkECON068. Never worked and long-term unemployed: Total</t>
  </si>
  <si>
    <t>Springboig and BarlanarkECON06L15. Full-time students</t>
  </si>
  <si>
    <t>Springboig and BarlanarkECON06Total applicable</t>
  </si>
  <si>
    <t>Springboig and BarlanarkENVI01All households</t>
  </si>
  <si>
    <t>Springboig and BarlanarkENVI01Living rent free</t>
  </si>
  <si>
    <t>Springboig and BarlanarkENVI01Owned: Owned outright</t>
  </si>
  <si>
    <t>Springboig and BarlanarkENVI01Rented: Council (Local authority) or housing associated social landlord</t>
  </si>
  <si>
    <t>Springboig and BarlanarkENVI01Rented: Private landlord or letting agency</t>
  </si>
  <si>
    <t>Springboig and BarlanarkENVI02All individuals in households</t>
  </si>
  <si>
    <t>Springboig and BarlanarkENVI02All people</t>
  </si>
  <si>
    <t>Springboig and BarlanarkENVI02Civil partnership couple household with dependent child(ren)</t>
  </si>
  <si>
    <t>Springboig and BarlanarkENVI02Civil partnership couple household with no dependent children</t>
  </si>
  <si>
    <t>Springboig and BarlanarkENVI02Cohabiting couple (opposite sex) household with dependent child(ren)</t>
  </si>
  <si>
    <t>Springboig and BarlanarkENVI02Cohabiting couple (opposite sex) household with no dependent children</t>
  </si>
  <si>
    <t>Springboig and BarlanarkENVI02Cohabiting couple (same sex) household with dependent child(ren)</t>
  </si>
  <si>
    <t>Springboig and BarlanarkENVI02Cohabiting couple (same sex) household with no dependent children</t>
  </si>
  <si>
    <t>Springboig and BarlanarkENVI02Lives in a communal establishment</t>
  </si>
  <si>
    <t>Springboig and BarlanarkENVI02Lives in a household</t>
  </si>
  <si>
    <t>Springboig and BarlanarkENVI02Lone parent household with dependent child(ren)</t>
  </si>
  <si>
    <t>Springboig and BarlanarkENVI02Lone parent household with no dependent children</t>
  </si>
  <si>
    <t>Springboig and BarlanarkENVI02Married couple household with dependent child(ren)</t>
  </si>
  <si>
    <t>Springboig and BarlanarkENVI02Married couple household with no dependent children</t>
  </si>
  <si>
    <t>Springboig and BarlanarkENVI02Multi person household other</t>
  </si>
  <si>
    <t>Springboig and BarlanarkENVI02Multi-person household all students</t>
  </si>
  <si>
    <t>Springboig and BarlanarkENVI02One person household</t>
  </si>
  <si>
    <t>Springboig and BarlanarkENVI04+2 or more</t>
  </si>
  <si>
    <t>Springboig and BarlanarkENVI04-1 or less</t>
  </si>
  <si>
    <t>Springboig and BarlanarkENVI040</t>
  </si>
  <si>
    <t>Springboig and BarlanarkENVI041</t>
  </si>
  <si>
    <t>Springboig and BarlanarkENVI04All households</t>
  </si>
  <si>
    <t>Springboig and BarlanarkHEAL01All people</t>
  </si>
  <si>
    <t>Springboig and BarlanarkHEAL01Bad health</t>
  </si>
  <si>
    <t>Springboig and BarlanarkHEAL01Fair health</t>
  </si>
  <si>
    <t>Springboig and BarlanarkHEAL01Good health</t>
  </si>
  <si>
    <t>Springboig and BarlanarkHEAL01Very bad health</t>
  </si>
  <si>
    <t>Springboig and BarlanarkHEAL01Very good health</t>
  </si>
  <si>
    <t>Springboig and BarlanarkHEAL02All people</t>
  </si>
  <si>
    <t>Springboig and BarlanarkHEAL02Day-to-day activities limited a little</t>
  </si>
  <si>
    <t>Springboig and BarlanarkHEAL02Day-to-day activities limited a lot</t>
  </si>
  <si>
    <t>Springboig and BarlanarkHEAL02Day-to-day activities not limited</t>
  </si>
  <si>
    <t>Springboig and BarlanarkMIND01All people</t>
  </si>
  <si>
    <t>Springboig and BarlanarkMIND01Any other combination of UK identities (UK only)</t>
  </si>
  <si>
    <t>Springboig and BarlanarkMIND01British identity only</t>
  </si>
  <si>
    <t>Springboig and BarlanarkMIND01English identity only</t>
  </si>
  <si>
    <t>Springboig and BarlanarkMIND01Other identity</t>
  </si>
  <si>
    <t>Springboig and BarlanarkMIND01Scottish and British identities only</t>
  </si>
  <si>
    <t>Springboig and BarlanarkMIND01Scottish and any other identities</t>
  </si>
  <si>
    <t>Springboig and BarlanarkMIND01Scottish identity only</t>
  </si>
  <si>
    <t>Springboig and BarlanarkMIND02Language skills: Gaelic</t>
  </si>
  <si>
    <t>Springboig and BarlanarkMIND02Language skills: Other</t>
  </si>
  <si>
    <t>Springboig and BarlanarkMIND02Language skills: Scots</t>
  </si>
  <si>
    <t>Springboig and BarlanarkMIND02No skills in English</t>
  </si>
  <si>
    <t>Springboig and BarlanarkMIND02Total applicable</t>
  </si>
  <si>
    <t>Springboig and BarlanarkMIND02Understands, speaks, reads or writes English</t>
  </si>
  <si>
    <t>Springboig and BarlanarkP1People aged 0 - 15</t>
  </si>
  <si>
    <t>Springboig and BarlanarkP2People aged 16 - 64</t>
  </si>
  <si>
    <t>Springboig and BarlanarkP3People aged 65 - 74</t>
  </si>
  <si>
    <t>Springboig and BarlanarkP4People aged 75 and over</t>
  </si>
  <si>
    <t>Springboig and BarlanarkPOP01All people</t>
  </si>
  <si>
    <t>Springboig and BarlanarkPOP01Area (hectares)</t>
  </si>
  <si>
    <t>Springboig and BarlanarkPOP01Females</t>
  </si>
  <si>
    <t>Springboig and BarlanarkPOP01Lives in a communal establishment</t>
  </si>
  <si>
    <t>Springboig and BarlanarkPOP01Lives in a household</t>
  </si>
  <si>
    <t>Springboig and BarlanarkPOP01Males</t>
  </si>
  <si>
    <t>Springboig and BarlanarkPOP03African, African Scottish or African British</t>
  </si>
  <si>
    <t>Springboig and BarlanarkPOP03All people</t>
  </si>
  <si>
    <t>Springboig and BarlanarkPOP03Asian, Asian Scottish or Asian British</t>
  </si>
  <si>
    <t>Springboig and BarlanarkPOP03Caribbean, Caribbean Scottish or Caribbean British</t>
  </si>
  <si>
    <t>Springboig and BarlanarkPOP03Mixed or multiple ethnic groups</t>
  </si>
  <si>
    <t>Springboig and BarlanarkPOP03Other ethnic groups</t>
  </si>
  <si>
    <t>Springboig and BarlanarkPOP03White</t>
  </si>
  <si>
    <t>Springboig and BarlanarkPOP03White: Other British</t>
  </si>
  <si>
    <t>Springboig and BarlanarkPOP03White: Other White</t>
  </si>
  <si>
    <t>Springboig and BarlanarkPOP03White: Scottish</t>
  </si>
  <si>
    <t>Springboig and BarlanarkTRAN01All households</t>
  </si>
  <si>
    <t>Springboig and BarlanarkTRAN01Number of cars or vans in household: Four or more cars or vans</t>
  </si>
  <si>
    <t>Springboig and BarlanarkTRAN01Number of cars or vans in household: No cars or vans</t>
  </si>
  <si>
    <t>Springboig and BarlanarkTRAN01Number of cars or vans in household: One car or van</t>
  </si>
  <si>
    <t>Springboig and BarlanarkTRAN01Number of cars or vans in household: Three cars or vans</t>
  </si>
  <si>
    <t>Springboig and BarlanarkTRAN01Number of cars or vans in household: Two cars or vans</t>
  </si>
  <si>
    <t>SpringburnECON01All people aged 16 and over</t>
  </si>
  <si>
    <t>SpringburnECON01Economically active: Employee: Full-time</t>
  </si>
  <si>
    <t>SpringburnECON01Economically active: Employee: Part-time</t>
  </si>
  <si>
    <t>SpringburnECON01Economically active: Full-time student</t>
  </si>
  <si>
    <t>SpringburnECON01Economically active: Self-employed</t>
  </si>
  <si>
    <t>SpringburnECON01Economically active: Unemployed</t>
  </si>
  <si>
    <t>SpringburnECON01Economically inactive: Long-term sick or disabled</t>
  </si>
  <si>
    <t>SpringburnECON01Economically inactive: Looking after home or family</t>
  </si>
  <si>
    <t>SpringburnECON01Economically inactive: Other</t>
  </si>
  <si>
    <t>SpringburnECON01Economically inactive: Retired</t>
  </si>
  <si>
    <t>SpringburnECON01Economically inactive: Student</t>
  </si>
  <si>
    <t>Broomhill and Partick WestECON04Total applicable</t>
  </si>
  <si>
    <t>Calton and BridgetonECON04Total applicable</t>
  </si>
  <si>
    <t>CarmunnockECON04Total applicable</t>
  </si>
  <si>
    <t>CastlemilkECON04Total applicable</t>
  </si>
  <si>
    <t>Cathcart and SimshillECON04Total applicable</t>
  </si>
  <si>
    <t>City Centre and Merchant CityECON04Total applicable</t>
  </si>
  <si>
    <t>Corkerhill and North PollokECON04Total applicable</t>
  </si>
  <si>
    <t>CroftfootECON04Total applicable</t>
  </si>
  <si>
    <t>Crookston and South CardonaldECON04Total applicable</t>
  </si>
  <si>
    <t>SpringburnECON051. Managers, directors and senior officials</t>
  </si>
  <si>
    <t>SpringburnECON052. Professional occupations</t>
  </si>
  <si>
    <t>SpringburnECON053. Associate professional and technical occupations</t>
  </si>
  <si>
    <t>SpringburnECON054. Administrative and secretarial occupations</t>
  </si>
  <si>
    <t>SpringburnECON055. Skilled trades occupations</t>
  </si>
  <si>
    <t>SpringburnECON056. Caring, leisure and other service occupations</t>
  </si>
  <si>
    <t>SpringburnECON057. Sales and customer service occupations</t>
  </si>
  <si>
    <t>SpringburnECON058. Process, plant and machine operatives</t>
  </si>
  <si>
    <t>SpringburnECON059. Elementary occupations</t>
  </si>
  <si>
    <t>SpringburnECON05Total applicable</t>
  </si>
  <si>
    <t>SpringburnECON061. Higher managerial, administrative and professional occupations: Total</t>
  </si>
  <si>
    <t>SpringburnECON062. Lower managerial and professional occupations</t>
  </si>
  <si>
    <t>SpringburnECON063. Intermediate occupations</t>
  </si>
  <si>
    <t>SpringburnECON064. Small employers and own account workers</t>
  </si>
  <si>
    <t>SpringburnECON065. Lower supervisory and technical occupations</t>
  </si>
  <si>
    <t>SpringburnECON066. Semi-routine occupations</t>
  </si>
  <si>
    <t>SpringburnECON067. Routine occupations</t>
  </si>
  <si>
    <t>SpringburnECON068. Never worked and long-term unemployed: Total</t>
  </si>
  <si>
    <t>SpringburnECON06L15. Full-time students</t>
  </si>
  <si>
    <t>SpringburnECON06Total applicable</t>
  </si>
  <si>
    <t>SpringburnENVI01All households</t>
  </si>
  <si>
    <t>SpringburnENVI01Living rent free</t>
  </si>
  <si>
    <t>SpringburnENVI01Owned: Owned outright</t>
  </si>
  <si>
    <t>SpringburnENVI01Rented: Council (Local authority) or housing associated social landlord</t>
  </si>
  <si>
    <t>SpringburnENVI01Rented: Private landlord or letting agency</t>
  </si>
  <si>
    <t>SpringburnENVI02All individuals in households</t>
  </si>
  <si>
    <t>SpringburnENVI02All people</t>
  </si>
  <si>
    <t>SpringburnENVI02Civil partnership couple household with dependent child(ren)</t>
  </si>
  <si>
    <t>SpringburnENVI02Civil partnership couple household with no dependent children</t>
  </si>
  <si>
    <t>SpringburnENVI02Cohabiting couple (opposite sex) household with dependent child(ren)</t>
  </si>
  <si>
    <t>SpringburnENVI02Cohabiting couple (opposite sex) household with no dependent children</t>
  </si>
  <si>
    <t>SpringburnENVI02Cohabiting couple (same sex) household with dependent child(ren)</t>
  </si>
  <si>
    <t>SpringburnENVI02Cohabiting couple (same sex) household with no dependent children</t>
  </si>
  <si>
    <t>SpringburnENVI02Lives in a communal establishment</t>
  </si>
  <si>
    <t>SpringburnENVI02Lives in a household</t>
  </si>
  <si>
    <t>SpringburnENVI02Lone parent household with dependent child(ren)</t>
  </si>
  <si>
    <t>SpringburnENVI02Lone parent household with no dependent children</t>
  </si>
  <si>
    <t>SpringburnENVI02Married couple household with dependent child(ren)</t>
  </si>
  <si>
    <t>SpringburnENVI02Married couple household with no dependent children</t>
  </si>
  <si>
    <t>SpringburnENVI02Multi person household other</t>
  </si>
  <si>
    <t>SpringburnENVI02Multi-person household all students</t>
  </si>
  <si>
    <t>SpringburnENVI02One person household</t>
  </si>
  <si>
    <t>SpringburnENVI04+2 or more</t>
  </si>
  <si>
    <t>SpringburnENVI04-1 or less</t>
  </si>
  <si>
    <t>SpringburnENVI040</t>
  </si>
  <si>
    <t>SpringburnENVI041</t>
  </si>
  <si>
    <t>SpringburnENVI04All households</t>
  </si>
  <si>
    <t>SpringburnHEAL01All people</t>
  </si>
  <si>
    <t>SpringburnHEAL01Bad health</t>
  </si>
  <si>
    <t>SpringburnHEAL01Fair health</t>
  </si>
  <si>
    <t>SpringburnHEAL01Good health</t>
  </si>
  <si>
    <t>SpringburnHEAL01Very bad health</t>
  </si>
  <si>
    <t>SpringburnHEAL01Very good health</t>
  </si>
  <si>
    <t>SpringburnHEAL02All people</t>
  </si>
  <si>
    <t>SpringburnHEAL02Day-to-day activities limited a little</t>
  </si>
  <si>
    <t>SpringburnHEAL02Day-to-day activities limited a lot</t>
  </si>
  <si>
    <t>SpringburnHEAL02Day-to-day activities not limited</t>
  </si>
  <si>
    <t>SpringburnMIND01All people</t>
  </si>
  <si>
    <t>SpringburnMIND01Any other combination of UK identities (UK only)</t>
  </si>
  <si>
    <t>SpringburnMIND01British identity only</t>
  </si>
  <si>
    <t>SpringburnMIND01English identity only</t>
  </si>
  <si>
    <t>SpringburnMIND01Other identity</t>
  </si>
  <si>
    <t>SpringburnMIND01Scottish and British identities only</t>
  </si>
  <si>
    <t>SpringburnMIND01Scottish and any other identities</t>
  </si>
  <si>
    <t>SpringburnMIND01Scottish identity only</t>
  </si>
  <si>
    <t>SpringburnMIND02Language skills: Gaelic</t>
  </si>
  <si>
    <t>SpringburnMIND02Language skills: Other</t>
  </si>
  <si>
    <t>SpringburnMIND02Language skills: Scots</t>
  </si>
  <si>
    <t>SpringburnMIND02No skills in English</t>
  </si>
  <si>
    <t>SpringburnMIND02Total applicable</t>
  </si>
  <si>
    <t>SpringburnMIND02Understands, speaks, reads or writes English</t>
  </si>
  <si>
    <t>SpringburnP1People aged 0 - 15</t>
  </si>
  <si>
    <t>SpringburnP2People aged 16 - 64</t>
  </si>
  <si>
    <t>SpringburnP3People aged 65 - 74</t>
  </si>
  <si>
    <t>SpringburnP4People aged 75 and over</t>
  </si>
  <si>
    <t>SpringburnPOP01All people</t>
  </si>
  <si>
    <t>SpringburnPOP01Area (hectares)</t>
  </si>
  <si>
    <t>SpringburnPOP01Females</t>
  </si>
  <si>
    <t>SpringburnPOP01Lives in a communal establishment</t>
  </si>
  <si>
    <t>SpringburnPOP01Lives in a household</t>
  </si>
  <si>
    <t>SpringburnPOP01Males</t>
  </si>
  <si>
    <t>SpringburnPOP03African, African Scottish or African British</t>
  </si>
  <si>
    <t>SpringburnPOP03All people</t>
  </si>
  <si>
    <t>SpringburnPOP03Asian, Asian Scottish or Asian British</t>
  </si>
  <si>
    <t>SpringburnPOP03Caribbean, Caribbean Scottish or Caribbean British</t>
  </si>
  <si>
    <t>SpringburnPOP03Mixed or multiple ethnic groups</t>
  </si>
  <si>
    <t>SpringburnPOP03Other ethnic groups</t>
  </si>
  <si>
    <t>SpringburnPOP03White</t>
  </si>
  <si>
    <t>SpringburnPOP03White: Other British</t>
  </si>
  <si>
    <t>SpringburnPOP03White: Other White</t>
  </si>
  <si>
    <t>SpringburnPOP03White: Scottish</t>
  </si>
  <si>
    <t>SpringburnTRAN01All households</t>
  </si>
  <si>
    <t>SpringburnTRAN01Number of cars or vans in household: Four or more cars or vans</t>
  </si>
  <si>
    <t>SpringburnTRAN01Number of cars or vans in household: No cars or vans</t>
  </si>
  <si>
    <t>SpringburnTRAN01Number of cars or vans in household: One car or van</t>
  </si>
  <si>
    <t>SpringburnTRAN01Number of cars or vans in household: Three cars or vans</t>
  </si>
  <si>
    <t>SpringburnTRAN01Number of cars or vans in household: Two cars or vans</t>
  </si>
  <si>
    <t>Temple and AnnieslandECON01All people aged 16 and over</t>
  </si>
  <si>
    <t>Temple and AnnieslandECON01Economically active: Employee: Full-time</t>
  </si>
  <si>
    <t>Temple and AnnieslandECON01Economically active: Employee: Part-time</t>
  </si>
  <si>
    <t>Temple and AnnieslandECON01Economically active: Full-time student</t>
  </si>
  <si>
    <t>Temple and AnnieslandECON01Economically active: Self-employed</t>
  </si>
  <si>
    <t>Temple and AnnieslandECON01Economically active: Unemployed</t>
  </si>
  <si>
    <t>Temple and AnnieslandECON01Economically inactive: Long-term sick or disabled</t>
  </si>
  <si>
    <t>Temple and AnnieslandECON01Economically inactive: Looking after home or family</t>
  </si>
  <si>
    <t>Temple and AnnieslandECON01Economically inactive: Other</t>
  </si>
  <si>
    <t>Temple and AnnieslandECON01Economically inactive: Retired</t>
  </si>
  <si>
    <t>Temple and AnnieslandECON01Economically inactive: Student</t>
  </si>
  <si>
    <t>DennistounECON04Total applicable</t>
  </si>
  <si>
    <t>DrumchapelECON04Total applicable</t>
  </si>
  <si>
    <t>EasterhouseECON04Total applicable</t>
  </si>
  <si>
    <t>Glasgow North EastECON04Total applicable</t>
  </si>
  <si>
    <t>Glasgow North WestECON04Total applicable</t>
  </si>
  <si>
    <t>Glasgow SouthECON04Total applicable</t>
  </si>
  <si>
    <t>GlasgowECON04Total applicable</t>
  </si>
  <si>
    <t>GovanhillECON04Total applicable</t>
  </si>
  <si>
    <t>Greater GorbalsECON04Total applicable</t>
  </si>
  <si>
    <t>Temple and AnnieslandECON051. Managers, directors and senior officials</t>
  </si>
  <si>
    <t>Temple and AnnieslandECON052. Professional occupations</t>
  </si>
  <si>
    <t>Temple and AnnieslandECON053. Associate professional and technical occupations</t>
  </si>
  <si>
    <t>Temple and AnnieslandECON054. Administrative and secretarial occupations</t>
  </si>
  <si>
    <t>Temple and AnnieslandECON055. Skilled trades occupations</t>
  </si>
  <si>
    <t>Temple and AnnieslandECON056. Caring, leisure and other service occupations</t>
  </si>
  <si>
    <t>Temple and AnnieslandECON057. Sales and customer service occupations</t>
  </si>
  <si>
    <t>Temple and AnnieslandECON058. Process, plant and machine operatives</t>
  </si>
  <si>
    <t>Temple and AnnieslandECON059. Elementary occupations</t>
  </si>
  <si>
    <t>Temple and AnnieslandECON05Total applicable</t>
  </si>
  <si>
    <t>Temple and AnnieslandECON061. Higher managerial, administrative and professional occupations: Total</t>
  </si>
  <si>
    <t>Temple and AnnieslandECON062. Lower managerial and professional occupations</t>
  </si>
  <si>
    <t>Temple and AnnieslandECON063. Intermediate occupations</t>
  </si>
  <si>
    <t>Temple and AnnieslandECON064. Small employers and own account workers</t>
  </si>
  <si>
    <t>Temple and AnnieslandECON065. Lower supervisory and technical occupations</t>
  </si>
  <si>
    <t>Temple and AnnieslandECON066. Semi-routine occupations</t>
  </si>
  <si>
    <t>Temple and AnnieslandECON067. Routine occupations</t>
  </si>
  <si>
    <t>Temple and AnnieslandECON068. Never worked and long-term unemployed: Total</t>
  </si>
  <si>
    <t>Temple and AnnieslandECON06L15. Full-time students</t>
  </si>
  <si>
    <t>Temple and AnnieslandECON06Total applicable</t>
  </si>
  <si>
    <t>Temple and AnnieslandENVI01All households</t>
  </si>
  <si>
    <t>Temple and AnnieslandENVI01Living rent free</t>
  </si>
  <si>
    <t>Temple and AnnieslandENVI01Owned: Owned outright</t>
  </si>
  <si>
    <t>Temple and AnnieslandENVI01Rented: Council (Local authority) or housing associated social landlord</t>
  </si>
  <si>
    <t>Temple and AnnieslandENVI01Rented: Private landlord or letting agency</t>
  </si>
  <si>
    <t>Temple and AnnieslandENVI02All individuals in households</t>
  </si>
  <si>
    <t>Temple and AnnieslandENVI02All people</t>
  </si>
  <si>
    <t>Temple and AnnieslandENVI02Civil partnership couple household with dependent child(ren)</t>
  </si>
  <si>
    <t>Temple and AnnieslandENVI02Civil partnership couple household with no dependent children</t>
  </si>
  <si>
    <t>Temple and AnnieslandENVI02Cohabiting couple (opposite sex) household with dependent child(ren)</t>
  </si>
  <si>
    <t>Temple and AnnieslandENVI02Cohabiting couple (opposite sex) household with no dependent children</t>
  </si>
  <si>
    <t>Temple and AnnieslandENVI02Cohabiting couple (same sex) household with dependent child(ren)</t>
  </si>
  <si>
    <t>Temple and AnnieslandENVI02Cohabiting couple (same sex) household with no dependent children</t>
  </si>
  <si>
    <t>Temple and AnnieslandENVI02Lives in a communal establishment</t>
  </si>
  <si>
    <t>Temple and AnnieslandENVI02Lives in a household</t>
  </si>
  <si>
    <t>Temple and AnnieslandENVI02Lone parent household with dependent child(ren)</t>
  </si>
  <si>
    <t>Temple and AnnieslandENVI02Lone parent household with no dependent children</t>
  </si>
  <si>
    <t>Temple and AnnieslandENVI02Married couple household with dependent child(ren)</t>
  </si>
  <si>
    <t>Temple and AnnieslandENVI02Married couple household with no dependent children</t>
  </si>
  <si>
    <t>Temple and AnnieslandENVI02Multi person household other</t>
  </si>
  <si>
    <t>Temple and AnnieslandENVI02Multi-person household all students</t>
  </si>
  <si>
    <t>Temple and AnnieslandENVI02One person household</t>
  </si>
  <si>
    <t>Temple and AnnieslandENVI04+2 or more</t>
  </si>
  <si>
    <t>Temple and AnnieslandENVI04-1 or less</t>
  </si>
  <si>
    <t>Temple and AnnieslandENVI040</t>
  </si>
  <si>
    <t>Temple and AnnieslandENVI041</t>
  </si>
  <si>
    <t>Temple and AnnieslandENVI04All households</t>
  </si>
  <si>
    <t>Temple and AnnieslandHEAL01All people</t>
  </si>
  <si>
    <t>Temple and AnnieslandHEAL01Bad health</t>
  </si>
  <si>
    <t>Temple and AnnieslandHEAL01Fair health</t>
  </si>
  <si>
    <t>Temple and AnnieslandHEAL01Good health</t>
  </si>
  <si>
    <t>Temple and AnnieslandHEAL01Very bad health</t>
  </si>
  <si>
    <t>Temple and AnnieslandHEAL01Very good health</t>
  </si>
  <si>
    <t>Temple and AnnieslandHEAL02All people</t>
  </si>
  <si>
    <t>Temple and AnnieslandHEAL02Day-to-day activities limited a little</t>
  </si>
  <si>
    <t>Temple and AnnieslandHEAL02Day-to-day activities limited a lot</t>
  </si>
  <si>
    <t>Temple and AnnieslandHEAL02Day-to-day activities not limited</t>
  </si>
  <si>
    <t>Temple and AnnieslandMIND01All people</t>
  </si>
  <si>
    <t>Temple and AnnieslandMIND01Any other combination of UK identities (UK only)</t>
  </si>
  <si>
    <t>Temple and AnnieslandMIND01British identity only</t>
  </si>
  <si>
    <t>Temple and AnnieslandMIND01English identity only</t>
  </si>
  <si>
    <t>Temple and AnnieslandMIND01Other identity</t>
  </si>
  <si>
    <t>Temple and AnnieslandMIND01Scottish and British identities only</t>
  </si>
  <si>
    <t>Temple and AnnieslandMIND01Scottish and any other identities</t>
  </si>
  <si>
    <t>Temple and AnnieslandMIND01Scottish identity only</t>
  </si>
  <si>
    <t>Temple and AnnieslandMIND02Language skills: Gaelic</t>
  </si>
  <si>
    <t>Temple and AnnieslandMIND02Language skills: Other</t>
  </si>
  <si>
    <t>Temple and AnnieslandMIND02Language skills: Scots</t>
  </si>
  <si>
    <t>Temple and AnnieslandMIND02No skills in English</t>
  </si>
  <si>
    <t>Temple and AnnieslandMIND02Total applicable</t>
  </si>
  <si>
    <t>Temple and AnnieslandMIND02Understands, speaks, reads or writes English</t>
  </si>
  <si>
    <t>Temple and AnnieslandP1People aged 0 - 15</t>
  </si>
  <si>
    <t>Temple and AnnieslandP2People aged 16 - 64</t>
  </si>
  <si>
    <t>Temple and AnnieslandP3People aged 65 - 74</t>
  </si>
  <si>
    <t>Temple and AnnieslandP4People aged 75 and over</t>
  </si>
  <si>
    <t>Temple and AnnieslandPOP01All people</t>
  </si>
  <si>
    <t>Temple and AnnieslandPOP01Area (hectares)</t>
  </si>
  <si>
    <t>Temple and AnnieslandPOP01Females</t>
  </si>
  <si>
    <t>Temple and AnnieslandPOP01Lives in a communal establishment</t>
  </si>
  <si>
    <t>Temple and AnnieslandPOP01Lives in a household</t>
  </si>
  <si>
    <t>Temple and AnnieslandPOP01Males</t>
  </si>
  <si>
    <t>Temple and AnnieslandPOP03African, African Scottish or African British</t>
  </si>
  <si>
    <t>Temple and AnnieslandPOP03All people</t>
  </si>
  <si>
    <t>Temple and AnnieslandPOP03Asian, Asian Scottish or Asian British</t>
  </si>
  <si>
    <t>Temple and AnnieslandPOP03Caribbean, Caribbean Scottish or Caribbean British</t>
  </si>
  <si>
    <t>Temple and AnnieslandPOP03Mixed or multiple ethnic groups</t>
  </si>
  <si>
    <t>Temple and AnnieslandPOP03Other ethnic groups</t>
  </si>
  <si>
    <t>Temple and AnnieslandPOP03White</t>
  </si>
  <si>
    <t>Temple and AnnieslandPOP03White: Other British</t>
  </si>
  <si>
    <t>Temple and AnnieslandPOP03White: Other White</t>
  </si>
  <si>
    <t>Temple and AnnieslandPOP03White: Scottish</t>
  </si>
  <si>
    <t>Temple and AnnieslandTRAN01All households</t>
  </si>
  <si>
    <t>Temple and AnnieslandTRAN01Number of cars or vans in household: Four or more cars or vans</t>
  </si>
  <si>
    <t>Temple and AnnieslandTRAN01Number of cars or vans in household: No cars or vans</t>
  </si>
  <si>
    <t>Temple and AnnieslandTRAN01Number of cars or vans in household: One car or van</t>
  </si>
  <si>
    <t>Temple and AnnieslandTRAN01Number of cars or vans in household: Three cars or vans</t>
  </si>
  <si>
    <t>Temple and AnnieslandTRAN01Number of cars or vans in household: Two cars or vans</t>
  </si>
  <si>
    <t>Tollcross and West ShettlestonECON01All people aged 16 and over</t>
  </si>
  <si>
    <t>Tollcross and West ShettlestonECON01Economically active: Employee: Full-time</t>
  </si>
  <si>
    <t>Tollcross and West ShettlestonECON01Economically active: Employee: Part-time</t>
  </si>
  <si>
    <t>Tollcross and West ShettlestonECON01Economically active: Full-time student</t>
  </si>
  <si>
    <t>Tollcross and West ShettlestonECON01Economically active: Self-employed</t>
  </si>
  <si>
    <t>Tollcross and West ShettlestonECON01Economically active: Unemployed</t>
  </si>
  <si>
    <t>Tollcross and West ShettlestonECON01Economically inactive: Long-term sick or disabled</t>
  </si>
  <si>
    <t>Tollcross and West ShettlestonECON01Economically inactive: Looking after home or family</t>
  </si>
  <si>
    <t>Tollcross and West ShettlestonECON01Economically inactive: Other</t>
  </si>
  <si>
    <t>Tollcross and West ShettlestonECON01Economically inactive: Retired</t>
  </si>
  <si>
    <t>Tollcross and West ShettlestonECON01Economically inactive: Student</t>
  </si>
  <si>
    <t>Greater GovanECON04Total applicable</t>
  </si>
  <si>
    <t>Haghill and CarntyneECON04Total applicable</t>
  </si>
  <si>
    <t>Hillhead and WoodlandsECON04Total applicable</t>
  </si>
  <si>
    <t>Hyndland, Dowanhill and Partick EastECON04Total applicable</t>
  </si>
  <si>
    <t>Ibrox and KingstonECON04Total applicable</t>
  </si>
  <si>
    <t>Kelvindale and KelvinsideECON04Total applicable</t>
  </si>
  <si>
    <t>King's Park and Mount FloridaECON04Total applicable</t>
  </si>
  <si>
    <t>KnightswoodECON04Total applicable</t>
  </si>
  <si>
    <t>Lambhill and MiltonECON04Total applicable</t>
  </si>
  <si>
    <t>Tollcross and West ShettlestonECON051. Managers, directors and senior officials</t>
  </si>
  <si>
    <t>Tollcross and West ShettlestonECON052. Professional occupations</t>
  </si>
  <si>
    <t>Tollcross and West ShettlestonECON053. Associate professional and technical occupations</t>
  </si>
  <si>
    <t>Tollcross and West ShettlestonECON054. Administrative and secretarial occupations</t>
  </si>
  <si>
    <t>Tollcross and West ShettlestonECON055. Skilled trades occupations</t>
  </si>
  <si>
    <t>Tollcross and West ShettlestonECON056. Caring, leisure and other service occupations</t>
  </si>
  <si>
    <t>Tollcross and West ShettlestonECON057. Sales and customer service occupations</t>
  </si>
  <si>
    <t>Tollcross and West ShettlestonECON058. Process, plant and machine operatives</t>
  </si>
  <si>
    <t>Tollcross and West ShettlestonECON059. Elementary occupations</t>
  </si>
  <si>
    <t>Tollcross and West ShettlestonECON05Total applicable</t>
  </si>
  <si>
    <t>Tollcross and West ShettlestonECON061. Higher managerial, administrative and professional occupations: Total</t>
  </si>
  <si>
    <t>Tollcross and West ShettlestonECON062. Lower managerial and professional occupations</t>
  </si>
  <si>
    <t>Tollcross and West ShettlestonECON063. Intermediate occupations</t>
  </si>
  <si>
    <t>Tollcross and West ShettlestonECON064. Small employers and own account workers</t>
  </si>
  <si>
    <t>Tollcross and West ShettlestonECON065. Lower supervisory and technical occupations</t>
  </si>
  <si>
    <t>Tollcross and West ShettlestonECON066. Semi-routine occupations</t>
  </si>
  <si>
    <t>Tollcross and West ShettlestonECON067. Routine occupations</t>
  </si>
  <si>
    <t>Tollcross and West ShettlestonECON068. Never worked and long-term unemployed: Total</t>
  </si>
  <si>
    <t>Tollcross and West ShettlestonECON06L15. Full-time students</t>
  </si>
  <si>
    <t>Tollcross and West ShettlestonECON06Total applicable</t>
  </si>
  <si>
    <t>Tollcross and West ShettlestonENVI01All households</t>
  </si>
  <si>
    <t>Tollcross and West ShettlestonENVI01Living rent free</t>
  </si>
  <si>
    <t>Tollcross and West ShettlestonENVI01Owned: Owned outright</t>
  </si>
  <si>
    <t>Tollcross and West ShettlestonENVI01Rented: Council (Local authority) or housing associated social landlord</t>
  </si>
  <si>
    <t>Tollcross and West ShettlestonENVI01Rented: Private landlord or letting agency</t>
  </si>
  <si>
    <t>Tollcross and West ShettlestonENVI02All individuals in households</t>
  </si>
  <si>
    <t>Tollcross and West ShettlestonENVI02All people</t>
  </si>
  <si>
    <t>Tollcross and West ShettlestonENVI02Civil partnership couple household with dependent child(ren)</t>
  </si>
  <si>
    <t>Tollcross and West ShettlestonENVI02Civil partnership couple household with no dependent children</t>
  </si>
  <si>
    <t>Tollcross and West ShettlestonENVI02Cohabiting couple (opposite sex) household with dependent child(ren)</t>
  </si>
  <si>
    <t>Tollcross and West ShettlestonENVI02Cohabiting couple (opposite sex) household with no dependent children</t>
  </si>
  <si>
    <t>Tollcross and West ShettlestonENVI02Cohabiting couple (same sex) household with dependent child(ren)</t>
  </si>
  <si>
    <t>Tollcross and West ShettlestonENVI02Cohabiting couple (same sex) household with no dependent children</t>
  </si>
  <si>
    <t>Tollcross and West ShettlestonENVI02Lives in a communal establishment</t>
  </si>
  <si>
    <t>Tollcross and West ShettlestonENVI02Lives in a household</t>
  </si>
  <si>
    <t>Tollcross and West ShettlestonENVI02Lone parent household with dependent child(ren)</t>
  </si>
  <si>
    <t>Tollcross and West ShettlestonENVI02Lone parent household with no dependent children</t>
  </si>
  <si>
    <t>Tollcross and West ShettlestonENVI02Married couple household with dependent child(ren)</t>
  </si>
  <si>
    <t>Tollcross and West ShettlestonENVI02Married couple household with no dependent children</t>
  </si>
  <si>
    <t>Tollcross and West ShettlestonENVI02Multi person household other</t>
  </si>
  <si>
    <t>Tollcross and West ShettlestonENVI02Multi-person household all students</t>
  </si>
  <si>
    <t>Tollcross and West ShettlestonENVI02One person household</t>
  </si>
  <si>
    <t>Tollcross and West ShettlestonENVI04+2 or more</t>
  </si>
  <si>
    <t>Tollcross and West ShettlestonENVI04-1 or less</t>
  </si>
  <si>
    <t>Tollcross and West ShettlestonENVI040</t>
  </si>
  <si>
    <t>Tollcross and West ShettlestonENVI041</t>
  </si>
  <si>
    <t>Tollcross and West ShettlestonENVI04All households</t>
  </si>
  <si>
    <t>Tollcross and West ShettlestonHEAL01All people</t>
  </si>
  <si>
    <t>Tollcross and West ShettlestonHEAL01Bad health</t>
  </si>
  <si>
    <t>Tollcross and West ShettlestonHEAL01Fair health</t>
  </si>
  <si>
    <t>Tollcross and West ShettlestonHEAL01Good health</t>
  </si>
  <si>
    <t>Tollcross and West ShettlestonHEAL01Very bad health</t>
  </si>
  <si>
    <t>Tollcross and West ShettlestonHEAL01Very good health</t>
  </si>
  <si>
    <t>Tollcross and West ShettlestonHEAL02All people</t>
  </si>
  <si>
    <t>Tollcross and West ShettlestonHEAL02Day-to-day activities limited a little</t>
  </si>
  <si>
    <t>Tollcross and West ShettlestonHEAL02Day-to-day activities limited a lot</t>
  </si>
  <si>
    <t>Tollcross and West ShettlestonHEAL02Day-to-day activities not limited</t>
  </si>
  <si>
    <t>Tollcross and West ShettlestonMIND01All people</t>
  </si>
  <si>
    <t>Tollcross and West ShettlestonMIND01Any other combination of UK identities (UK only)</t>
  </si>
  <si>
    <t>Tollcross and West ShettlestonMIND01British identity only</t>
  </si>
  <si>
    <t>Tollcross and West ShettlestonMIND01English identity only</t>
  </si>
  <si>
    <t>Tollcross and West ShettlestonMIND01Other identity</t>
  </si>
  <si>
    <t>Tollcross and West ShettlestonMIND01Scottish and British identities only</t>
  </si>
  <si>
    <t>Tollcross and West ShettlestonMIND01Scottish and any other identities</t>
  </si>
  <si>
    <t>Tollcross and West ShettlestonMIND01Scottish identity only</t>
  </si>
  <si>
    <t>Tollcross and West ShettlestonMIND02Language skills: Gaelic</t>
  </si>
  <si>
    <t>Tollcross and West ShettlestonMIND02Language skills: Other</t>
  </si>
  <si>
    <t>Tollcross and West ShettlestonMIND02Language skills: Scots</t>
  </si>
  <si>
    <t>Tollcross and West ShettlestonMIND02No skills in English</t>
  </si>
  <si>
    <t>Tollcross and West ShettlestonMIND02Total applicable</t>
  </si>
  <si>
    <t>Tollcross and West ShettlestonMIND02Understands, speaks, reads or writes English</t>
  </si>
  <si>
    <t>Tollcross and West ShettlestonP1People aged 0 - 15</t>
  </si>
  <si>
    <t>Tollcross and West ShettlestonP2People aged 16 - 64</t>
  </si>
  <si>
    <t>Tollcross and West ShettlestonP3People aged 65 - 74</t>
  </si>
  <si>
    <t>Tollcross and West ShettlestonP4People aged 75 and over</t>
  </si>
  <si>
    <t>Tollcross and West ShettlestonPOP01All people</t>
  </si>
  <si>
    <t>Tollcross and West ShettlestonPOP01Area (hectares)</t>
  </si>
  <si>
    <t>Tollcross and West ShettlestonPOP01Females</t>
  </si>
  <si>
    <t>Tollcross and West ShettlestonPOP01Lives in a communal establishment</t>
  </si>
  <si>
    <t>Tollcross and West ShettlestonPOP01Lives in a household</t>
  </si>
  <si>
    <t>Tollcross and West ShettlestonPOP01Males</t>
  </si>
  <si>
    <t>Tollcross and West ShettlestonPOP03African, African Scottish or African British</t>
  </si>
  <si>
    <t>Tollcross and West ShettlestonPOP03All people</t>
  </si>
  <si>
    <t>Tollcross and West ShettlestonPOP03Asian, Asian Scottish or Asian British</t>
  </si>
  <si>
    <t>Tollcross and West ShettlestonPOP03Caribbean, Caribbean Scottish or Caribbean British</t>
  </si>
  <si>
    <t>Tollcross and West ShettlestonPOP03Mixed or multiple ethnic groups</t>
  </si>
  <si>
    <t>Tollcross and West ShettlestonPOP03Other ethnic groups</t>
  </si>
  <si>
    <t>Tollcross and West ShettlestonPOP03White</t>
  </si>
  <si>
    <t>Tollcross and West ShettlestonPOP03White: Other British</t>
  </si>
  <si>
    <t>Tollcross and West ShettlestonPOP03White: Other White</t>
  </si>
  <si>
    <t>Tollcross and West ShettlestonPOP03White: Scottish</t>
  </si>
  <si>
    <t>Tollcross and West ShettlestonTRAN01All households</t>
  </si>
  <si>
    <t>Tollcross and West ShettlestonTRAN01Number of cars or vans in household: Four or more cars or vans</t>
  </si>
  <si>
    <t>Tollcross and West ShettlestonTRAN01Number of cars or vans in household: No cars or vans</t>
  </si>
  <si>
    <t>Tollcross and West ShettlestonTRAN01Number of cars or vans in household: One car or van</t>
  </si>
  <si>
    <t>Tollcross and West ShettlestonTRAN01Number of cars or vans in household: Three cars or vans</t>
  </si>
  <si>
    <t>Tollcross and West ShettlestonTRAN01Number of cars or vans in household: Two cars or vans</t>
  </si>
  <si>
    <t>ToryglenECON01All people aged 16 and over</t>
  </si>
  <si>
    <t>ToryglenECON01Economically active: Employee: Full-time</t>
  </si>
  <si>
    <t>ToryglenECON01Economically active: Employee: Part-time</t>
  </si>
  <si>
    <t>ToryglenECON01Economically active: Full-time student</t>
  </si>
  <si>
    <t>ToryglenECON01Economically active: Self-employed</t>
  </si>
  <si>
    <t>ToryglenECON01Economically active: Unemployed</t>
  </si>
  <si>
    <t>ToryglenECON01Economically inactive: Long-term sick or disabled</t>
  </si>
  <si>
    <t>ToryglenECON01Economically inactive: Looking after home or family</t>
  </si>
  <si>
    <t>ToryglenECON01Economically inactive: Other</t>
  </si>
  <si>
    <t>ToryglenECON01Economically inactive: Retired</t>
  </si>
  <si>
    <t>ToryglenECON01Economically inactive: Student</t>
  </si>
  <si>
    <t>Langside and BattlefieldECON04Total applicable</t>
  </si>
  <si>
    <t>Maryhill Road CorridorECON04Total applicable</t>
  </si>
  <si>
    <t>Mount Vernon and East ShettlestonECON04Total applicable</t>
  </si>
  <si>
    <t>Newlands and CathcartECON04Total applicable</t>
  </si>
  <si>
    <t>North Cardonald and PenileeECON04Total applicable</t>
  </si>
  <si>
    <t>North Maryhill and SummerstonECON04Total applicable</t>
  </si>
  <si>
    <t>Parkhead and DalmarnockECON04Total applicable</t>
  </si>
  <si>
    <t>PollokECON04Total applicable</t>
  </si>
  <si>
    <t>Pollokshaws and MansewoodECON04Total applicable</t>
  </si>
  <si>
    <t>ToryglenECON051. Managers, directors and senior officials</t>
  </si>
  <si>
    <t>ToryglenECON052. Professional occupations</t>
  </si>
  <si>
    <t>ToryglenECON053. Associate professional and technical occupations</t>
  </si>
  <si>
    <t>ToryglenECON054. Administrative and secretarial occupations</t>
  </si>
  <si>
    <t>ToryglenECON055. Skilled trades occupations</t>
  </si>
  <si>
    <t>ToryglenECON056. Caring, leisure and other service occupations</t>
  </si>
  <si>
    <t>ToryglenECON057. Sales and customer service occupations</t>
  </si>
  <si>
    <t>ToryglenECON058. Process, plant and machine operatives</t>
  </si>
  <si>
    <t>ToryglenECON059. Elementary occupations</t>
  </si>
  <si>
    <t>ToryglenECON05Total applicable</t>
  </si>
  <si>
    <t>ToryglenECON061. Higher managerial, administrative and professional occupations: Total</t>
  </si>
  <si>
    <t>ToryglenECON062. Lower managerial and professional occupations</t>
  </si>
  <si>
    <t>ToryglenECON063. Intermediate occupations</t>
  </si>
  <si>
    <t>ToryglenECON064. Small employers and own account workers</t>
  </si>
  <si>
    <t>ToryglenECON065. Lower supervisory and technical occupations</t>
  </si>
  <si>
    <t>ToryglenECON066. Semi-routine occupations</t>
  </si>
  <si>
    <t>ToryglenECON067. Routine occupations</t>
  </si>
  <si>
    <t>ToryglenECON068. Never worked and long-term unemployed: Total</t>
  </si>
  <si>
    <t>ToryglenECON06L15. Full-time students</t>
  </si>
  <si>
    <t>ToryglenECON06Total applicable</t>
  </si>
  <si>
    <t>ToryglenENVI01All households</t>
  </si>
  <si>
    <t>ToryglenENVI01Living rent free</t>
  </si>
  <si>
    <t>ToryglenENVI01Owned: Owned outright</t>
  </si>
  <si>
    <t>ToryglenENVI01Rented: Council (Local authority) or housing associated social landlord</t>
  </si>
  <si>
    <t>ToryglenENVI01Rented: Private landlord or letting agency</t>
  </si>
  <si>
    <t>ToryglenENVI02All individuals in households</t>
  </si>
  <si>
    <t>ToryglenENVI02All people</t>
  </si>
  <si>
    <t>ToryglenENVI02Civil partnership couple household with dependent child(ren)</t>
  </si>
  <si>
    <t>ToryglenENVI02Civil partnership couple household with no dependent children</t>
  </si>
  <si>
    <t>ToryglenENVI02Cohabiting couple (opposite sex) household with dependent child(ren)</t>
  </si>
  <si>
    <t>ToryglenENVI02Cohabiting couple (opposite sex) household with no dependent children</t>
  </si>
  <si>
    <t>ToryglenENVI02Cohabiting couple (same sex) household with dependent child(ren)</t>
  </si>
  <si>
    <t>ToryglenENVI02Cohabiting couple (same sex) household with no dependent children</t>
  </si>
  <si>
    <t>ToryglenENVI02Lives in a communal establishment</t>
  </si>
  <si>
    <t>ToryglenENVI02Lives in a household</t>
  </si>
  <si>
    <t>ToryglenENVI02Lone parent household with dependent child(ren)</t>
  </si>
  <si>
    <t>ToryglenENVI02Lone parent household with no dependent children</t>
  </si>
  <si>
    <t>ToryglenENVI02Married couple household with dependent child(ren)</t>
  </si>
  <si>
    <t>ToryglenENVI02Married couple household with no dependent children</t>
  </si>
  <si>
    <t>ToryglenENVI02Multi person household other</t>
  </si>
  <si>
    <t>ToryglenENVI02Multi-person household all students</t>
  </si>
  <si>
    <t>ToryglenENVI02One person household</t>
  </si>
  <si>
    <t>ToryglenENVI04+2 or more</t>
  </si>
  <si>
    <t>ToryglenENVI04-1 or less</t>
  </si>
  <si>
    <t>ToryglenENVI040</t>
  </si>
  <si>
    <t>ToryglenENVI041</t>
  </si>
  <si>
    <t>ToryglenENVI04All households</t>
  </si>
  <si>
    <t>ToryglenHEAL01All people</t>
  </si>
  <si>
    <t>ToryglenHEAL01Bad health</t>
  </si>
  <si>
    <t>ToryglenHEAL01Fair health</t>
  </si>
  <si>
    <t>ToryglenHEAL01Good health</t>
  </si>
  <si>
    <t>ToryglenHEAL01Very bad health</t>
  </si>
  <si>
    <t>ToryglenHEAL01Very good health</t>
  </si>
  <si>
    <t>ToryglenHEAL02All people</t>
  </si>
  <si>
    <t>ToryglenHEAL02Day-to-day activities limited a little</t>
  </si>
  <si>
    <t>ToryglenHEAL02Day-to-day activities limited a lot</t>
  </si>
  <si>
    <t>ToryglenHEAL02Day-to-day activities not limited</t>
  </si>
  <si>
    <t>ToryglenMIND01All people</t>
  </si>
  <si>
    <t>ToryglenMIND01Any other combination of UK identities (UK only)</t>
  </si>
  <si>
    <t>ToryglenMIND01British identity only</t>
  </si>
  <si>
    <t>ToryglenMIND01English identity only</t>
  </si>
  <si>
    <t>ToryglenMIND01Other identity</t>
  </si>
  <si>
    <t>ToryglenMIND01Scottish and British identities only</t>
  </si>
  <si>
    <t>ToryglenMIND01Scottish and any other identities</t>
  </si>
  <si>
    <t>ToryglenMIND01Scottish identity only</t>
  </si>
  <si>
    <t>ToryglenMIND02Language skills: Gaelic</t>
  </si>
  <si>
    <t>ToryglenMIND02Language skills: Other</t>
  </si>
  <si>
    <t>ToryglenMIND02Language skills: Scots</t>
  </si>
  <si>
    <t>ToryglenMIND02No skills in English</t>
  </si>
  <si>
    <t>ToryglenMIND02Total applicable</t>
  </si>
  <si>
    <t>ToryglenMIND02Understands, speaks, reads or writes English</t>
  </si>
  <si>
    <t>ToryglenP1People aged 0 - 15</t>
  </si>
  <si>
    <t>ToryglenP2People aged 16 - 64</t>
  </si>
  <si>
    <t>ToryglenP3People aged 65 - 74</t>
  </si>
  <si>
    <t>ToryglenP4People aged 75 and over</t>
  </si>
  <si>
    <t>ToryglenPOP01All people</t>
  </si>
  <si>
    <t>ToryglenPOP01Area (hectares)</t>
  </si>
  <si>
    <t>ToryglenPOP01Females</t>
  </si>
  <si>
    <t>ToryglenPOP01Lives in a communal establishment</t>
  </si>
  <si>
    <t>ToryglenPOP01Lives in a household</t>
  </si>
  <si>
    <t>ToryglenPOP01Males</t>
  </si>
  <si>
    <t>ToryglenPOP03African, African Scottish or African British</t>
  </si>
  <si>
    <t>ToryglenPOP03All people</t>
  </si>
  <si>
    <t>ToryglenPOP03Asian, Asian Scottish or Asian British</t>
  </si>
  <si>
    <t>ToryglenPOP03Caribbean, Caribbean Scottish or Caribbean British</t>
  </si>
  <si>
    <t>ToryglenPOP03Mixed or multiple ethnic groups</t>
  </si>
  <si>
    <t>ToryglenPOP03Other ethnic groups</t>
  </si>
  <si>
    <t>ToryglenPOP03White</t>
  </si>
  <si>
    <t>ToryglenPOP03White: Other British</t>
  </si>
  <si>
    <t>ToryglenPOP03White: Other White</t>
  </si>
  <si>
    <t>ToryglenPOP03White: Scottish</t>
  </si>
  <si>
    <t>ToryglenTRAN01All households</t>
  </si>
  <si>
    <t>ToryglenTRAN01Number of cars or vans in household: Four or more cars or vans</t>
  </si>
  <si>
    <t>ToryglenTRAN01Number of cars or vans in household: No cars or vans</t>
  </si>
  <si>
    <t>ToryglenTRAN01Number of cars or vans in household: One car or van</t>
  </si>
  <si>
    <t>ToryglenTRAN01Number of cars or vans in household: Three cars or vans</t>
  </si>
  <si>
    <t>ToryglenTRAN01Number of cars or vans in household: Two cars or vans</t>
  </si>
  <si>
    <t>Yoker and ScotstounECON01All people aged 16 and over</t>
  </si>
  <si>
    <t>Yoker and ScotstounECON01Economically active: Employee: Full-time</t>
  </si>
  <si>
    <t>Yoker and ScotstounECON01Economically active: Employee: Part-time</t>
  </si>
  <si>
    <t>Yoker and ScotstounECON01Economically active: Full-time student</t>
  </si>
  <si>
    <t>Yoker and ScotstounECON01Economically active: Self-employed</t>
  </si>
  <si>
    <t>Yoker and ScotstounECON01Economically active: Unemployed</t>
  </si>
  <si>
    <t>Yoker and ScotstounECON01Economically inactive: Long-term sick or disabled</t>
  </si>
  <si>
    <t>Yoker and ScotstounECON01Economically inactive: Looking after home or family</t>
  </si>
  <si>
    <t>Yoker and ScotstounECON01Economically inactive: Other</t>
  </si>
  <si>
    <t>Yoker and ScotstounECON01Economically inactive: Retired</t>
  </si>
  <si>
    <t>Yoker and ScotstounECON01Economically inactive: Student</t>
  </si>
  <si>
    <t>Pollokshields EastECON04Total applicable</t>
  </si>
  <si>
    <t>Pollokshields WestECON04Total applicable</t>
  </si>
  <si>
    <t>Priesthill and HousehillwoodECON04Total applicable</t>
  </si>
  <si>
    <t>Riddrie and CranhillECON04Total applicable</t>
  </si>
  <si>
    <t>Robroyston and MillerstonECON04Total applicable</t>
  </si>
  <si>
    <t>Ruchazie and GarthamlockECON04Total applicable</t>
  </si>
  <si>
    <t>Ruchill and PossilparkECON04Total applicable</t>
  </si>
  <si>
    <t>ScotlandECON04Total applicable</t>
  </si>
  <si>
    <t>Shawlands and StrathbungoECON04Total applicable</t>
  </si>
  <si>
    <t>Yoker and ScotstounECON051. Managers, directors and senior officials</t>
  </si>
  <si>
    <t>Yoker and ScotstounECON052. Professional occupations</t>
  </si>
  <si>
    <t>Yoker and ScotstounECON053. Associate professional and technical occupations</t>
  </si>
  <si>
    <t>Yoker and ScotstounECON054. Administrative and secretarial occupations</t>
  </si>
  <si>
    <t>Yoker and ScotstounECON055. Skilled trades occupations</t>
  </si>
  <si>
    <t>Yoker and ScotstounECON056. Caring, leisure and other service occupations</t>
  </si>
  <si>
    <t>Yoker and ScotstounECON057. Sales and customer service occupations</t>
  </si>
  <si>
    <t>Yoker and ScotstounECON058. Process, plant and machine operatives</t>
  </si>
  <si>
    <t>Yoker and ScotstounECON059. Elementary occupations</t>
  </si>
  <si>
    <t>Yoker and ScotstounECON05Total applicable</t>
  </si>
  <si>
    <t>Yoker and ScotstounECON061. Higher managerial, administrative and professional occupations: Total</t>
  </si>
  <si>
    <t>Yoker and ScotstounECON062. Lower managerial and professional occupations</t>
  </si>
  <si>
    <t>Yoker and ScotstounECON063. Intermediate occupations</t>
  </si>
  <si>
    <t>Yoker and ScotstounECON064. Small employers and own account workers</t>
  </si>
  <si>
    <t>Yoker and ScotstounECON065. Lower supervisory and technical occupations</t>
  </si>
  <si>
    <t>Yoker and ScotstounECON066. Semi-routine occupations</t>
  </si>
  <si>
    <t>Yoker and ScotstounECON067. Routine occupations</t>
  </si>
  <si>
    <t>Yoker and ScotstounECON068. Never worked and long-term unemployed: Total</t>
  </si>
  <si>
    <t>Yoker and ScotstounECON06L15. Full-time students</t>
  </si>
  <si>
    <t>Yoker and ScotstounECON06Total applicable</t>
  </si>
  <si>
    <t>Yoker and ScotstounENVI01All households</t>
  </si>
  <si>
    <t>Yoker and ScotstounENVI01Living rent free</t>
  </si>
  <si>
    <t>Yoker and ScotstounENVI01Owned: Owned outright</t>
  </si>
  <si>
    <t>Yoker and ScotstounENVI01Rented: Council (Local authority) or housing associated social landlord</t>
  </si>
  <si>
    <t>Yoker and ScotstounENVI01Rented: Private landlord or letting agency</t>
  </si>
  <si>
    <t>Yoker and ScotstounENVI02All individuals in households</t>
  </si>
  <si>
    <t>Yoker and ScotstounENVI02All people</t>
  </si>
  <si>
    <t>Yoker and ScotstounENVI02Civil partnership couple household with dependent child(ren)</t>
  </si>
  <si>
    <t>Yoker and ScotstounENVI02Civil partnership couple household with no dependent children</t>
  </si>
  <si>
    <t>Yoker and ScotstounENVI02Cohabiting couple (opposite sex) household with dependent child(ren)</t>
  </si>
  <si>
    <t>Yoker and ScotstounENVI02Cohabiting couple (opposite sex) household with no dependent children</t>
  </si>
  <si>
    <t>Yoker and ScotstounENVI02Cohabiting couple (same sex) household with dependent child(ren)</t>
  </si>
  <si>
    <t>Yoker and ScotstounENVI02Cohabiting couple (same sex) household with no dependent children</t>
  </si>
  <si>
    <t>Yoker and ScotstounENVI02Lives in a communal establishment</t>
  </si>
  <si>
    <t>Yoker and ScotstounENVI02Lives in a household</t>
  </si>
  <si>
    <t>Yoker and ScotstounENVI02Lone parent household with dependent child(ren)</t>
  </si>
  <si>
    <t>Yoker and ScotstounENVI02Lone parent household with no dependent children</t>
  </si>
  <si>
    <t>Yoker and ScotstounENVI02Married couple household with dependent child(ren)</t>
  </si>
  <si>
    <t>Yoker and ScotstounENVI02Married couple household with no dependent children</t>
  </si>
  <si>
    <t>Yoker and ScotstounENVI02Multi person household other</t>
  </si>
  <si>
    <t>Yoker and ScotstounENVI02Multi-person household all students</t>
  </si>
  <si>
    <t>Yoker and ScotstounENVI02One person household</t>
  </si>
  <si>
    <t>Yoker and ScotstounENVI04+2 or more</t>
  </si>
  <si>
    <t>Yoker and ScotstounENVI04-1 or less</t>
  </si>
  <si>
    <t>Yoker and ScotstounENVI040</t>
  </si>
  <si>
    <t>Yoker and ScotstounENVI041</t>
  </si>
  <si>
    <t>Yoker and ScotstounENVI04All households</t>
  </si>
  <si>
    <t>Yoker and ScotstounHEAL01All people</t>
  </si>
  <si>
    <t>Yoker and ScotstounHEAL01Bad health</t>
  </si>
  <si>
    <t>Yoker and ScotstounHEAL01Fair health</t>
  </si>
  <si>
    <t>Yoker and ScotstounHEAL01Good health</t>
  </si>
  <si>
    <t>Yoker and ScotstounHEAL01Very bad health</t>
  </si>
  <si>
    <t>Yoker and ScotstounHEAL01Very good health</t>
  </si>
  <si>
    <t>Yoker and ScotstounHEAL02All people</t>
  </si>
  <si>
    <t>Yoker and ScotstounHEAL02Day-to-day activities limited a little</t>
  </si>
  <si>
    <t>Yoker and ScotstounHEAL02Day-to-day activities limited a lot</t>
  </si>
  <si>
    <t>Yoker and ScotstounHEAL02Day-to-day activities not limited</t>
  </si>
  <si>
    <t>Yoker and ScotstounMIND01All people</t>
  </si>
  <si>
    <t>Yoker and ScotstounMIND01Any other combination of UK identities (UK only)</t>
  </si>
  <si>
    <t>Yoker and ScotstounMIND01British identity only</t>
  </si>
  <si>
    <t>Yoker and ScotstounMIND01English identity only</t>
  </si>
  <si>
    <t>Yoker and ScotstounMIND01Other identity</t>
  </si>
  <si>
    <t>Yoker and ScotstounMIND01Scottish and British identities only</t>
  </si>
  <si>
    <t>Yoker and ScotstounMIND01Scottish and any other identities</t>
  </si>
  <si>
    <t>Yoker and ScotstounMIND01Scottish identity only</t>
  </si>
  <si>
    <t>Yoker and ScotstounMIND02Language skills: Gaelic</t>
  </si>
  <si>
    <t>Yoker and ScotstounMIND02Language skills: Other</t>
  </si>
  <si>
    <t>Yoker and ScotstounMIND02Language skills: Scots</t>
  </si>
  <si>
    <t>Yoker and ScotstounMIND02No skills in English</t>
  </si>
  <si>
    <t>Yoker and ScotstounMIND02Total applicable</t>
  </si>
  <si>
    <t>Yoker and ScotstounMIND02Understands, speaks, reads or writes English</t>
  </si>
  <si>
    <t>Yoker and ScotstounP1People aged 0 - 15</t>
  </si>
  <si>
    <t>Yoker and ScotstounP2People aged 16 - 64</t>
  </si>
  <si>
    <t>Yoker and ScotstounP3People aged 65 - 74</t>
  </si>
  <si>
    <t>Yoker and ScotstounP4People aged 75 and over</t>
  </si>
  <si>
    <t>Yoker and ScotstounPOP01All people</t>
  </si>
  <si>
    <t>Yoker and ScotstounPOP01Area (hectares)</t>
  </si>
  <si>
    <t>Yoker and ScotstounPOP01Females</t>
  </si>
  <si>
    <t>Yoker and ScotstounPOP01Lives in a communal establishment</t>
  </si>
  <si>
    <t>Yoker and ScotstounPOP01Lives in a household</t>
  </si>
  <si>
    <t>Yoker and ScotstounPOP01Males</t>
  </si>
  <si>
    <t>Yoker and ScotstounPOP03African, African Scottish or African British</t>
  </si>
  <si>
    <t>Yoker and ScotstounPOP03All people</t>
  </si>
  <si>
    <t>Yoker and ScotstounPOP03Asian, Asian Scottish or Asian British</t>
  </si>
  <si>
    <t>Yoker and ScotstounPOP03Caribbean, Caribbean Scottish or Caribbean British</t>
  </si>
  <si>
    <t>Yoker and ScotstounPOP03Mixed or multiple ethnic groups</t>
  </si>
  <si>
    <t>Yoker and ScotstounPOP03Other ethnic groups</t>
  </si>
  <si>
    <t>Yoker and ScotstounPOP03White</t>
  </si>
  <si>
    <t>Yoker and ScotstounPOP03White: Other British</t>
  </si>
  <si>
    <t>Yoker and ScotstounPOP03White: Other White</t>
  </si>
  <si>
    <t>Yoker and ScotstounPOP03White: Scottish</t>
  </si>
  <si>
    <t>Yoker and ScotstounTRAN01All households</t>
  </si>
  <si>
    <t>Yoker and ScotstounTRAN01Number of cars or vans in household: Four or more cars or vans</t>
  </si>
  <si>
    <t>Yoker and ScotstounTRAN01Number of cars or vans in household: No cars or vans</t>
  </si>
  <si>
    <t>Yoker and ScotstounTRAN01Number of cars or vans in household: One car or van</t>
  </si>
  <si>
    <t>Yoker and ScotstounTRAN01Number of cars or vans in household: Three cars or vans</t>
  </si>
  <si>
    <t>Yoker and ScotstounTRAN01Number of cars or vans in household: Two cars or vans</t>
  </si>
  <si>
    <t>Yorkhill and AnderstonECON01All people aged 16 and over</t>
  </si>
  <si>
    <t>Yorkhill and AnderstonECON01Economically active: Employee: Full-time</t>
  </si>
  <si>
    <t>Yorkhill and AnderstonECON01Economically active: Employee: Part-time</t>
  </si>
  <si>
    <t>Yorkhill and AnderstonECON01Economically active: Full-time student</t>
  </si>
  <si>
    <t>Yorkhill and AnderstonECON01Economically active: Self-employed</t>
  </si>
  <si>
    <t>Yorkhill and AnderstonECON01Economically active: Unemployed</t>
  </si>
  <si>
    <t>Yorkhill and AnderstonECON01Economically inactive: Long-term sick or disabled</t>
  </si>
  <si>
    <t>Yorkhill and AnderstonECON01Economically inactive: Looking after home or family</t>
  </si>
  <si>
    <t>Yorkhill and AnderstonECON01Economically inactive: Other</t>
  </si>
  <si>
    <t>Yorkhill and AnderstonECON01Economically inactive: Retired</t>
  </si>
  <si>
    <t>Yorkhill and AnderstonECON01Economically inactive: Student</t>
  </si>
  <si>
    <t>Sighthill, Roystonhill and GermistonECON04Total applicable</t>
  </si>
  <si>
    <t>South Nitshill and DarnleyECON04Total applicable</t>
  </si>
  <si>
    <t>Springboig and BarlanarkECON04Total applicable</t>
  </si>
  <si>
    <t>SpringburnECON04Total applicable</t>
  </si>
  <si>
    <t>Temple and AnnieslandECON04Total applicable</t>
  </si>
  <si>
    <t>Tollcross and West ShettlestonECON04Total applicable</t>
  </si>
  <si>
    <t>ToryglenECON04Total applicable</t>
  </si>
  <si>
    <t>Yoker and ScotstounECON04Total applicable</t>
  </si>
  <si>
    <t>Yorkhill and AnderstonECON04Total applicable</t>
  </si>
  <si>
    <t>Yorkhill and AnderstonECON051. Managers, directors and senior officials</t>
  </si>
  <si>
    <t>Yorkhill and AnderstonECON052. Professional occupations</t>
  </si>
  <si>
    <t>Yorkhill and AnderstonECON053. Associate professional and technical occupations</t>
  </si>
  <si>
    <t>Yorkhill and AnderstonECON054. Administrative and secretarial occupations</t>
  </si>
  <si>
    <t>Yorkhill and AnderstonECON055. Skilled trades occupations</t>
  </si>
  <si>
    <t>Yorkhill and AnderstonECON056. Caring, leisure and other service occupations</t>
  </si>
  <si>
    <t>Yorkhill and AnderstonECON057. Sales and customer service occupations</t>
  </si>
  <si>
    <t>Yorkhill and AnderstonECON058. Process, plant and machine operatives</t>
  </si>
  <si>
    <t>Yorkhill and AnderstonECON059. Elementary occupations</t>
  </si>
  <si>
    <t>Yorkhill and AnderstonECON05Total applicable</t>
  </si>
  <si>
    <t>Yorkhill and AnderstonECON061. Higher managerial, administrative and professional occupations: Total</t>
  </si>
  <si>
    <t>Yorkhill and AnderstonECON062. Lower managerial and professional occupations</t>
  </si>
  <si>
    <t>Yorkhill and AnderstonECON063. Intermediate occupations</t>
  </si>
  <si>
    <t>Yorkhill and AnderstonECON064. Small employers and own account workers</t>
  </si>
  <si>
    <t>Yorkhill and AnderstonECON065. Lower supervisory and technical occupations</t>
  </si>
  <si>
    <t>Yorkhill and AnderstonECON066. Semi-routine occupations</t>
  </si>
  <si>
    <t>Yorkhill and AnderstonECON067. Routine occupations</t>
  </si>
  <si>
    <t>Yorkhill and AnderstonECON068. Never worked and long-term unemployed: Total</t>
  </si>
  <si>
    <t>Yorkhill and AnderstonECON06L15. Full-time students</t>
  </si>
  <si>
    <t>Yorkhill and AnderstonECON06Total applicable</t>
  </si>
  <si>
    <t>Yorkhill and AnderstonENVI01All households</t>
  </si>
  <si>
    <t>Yorkhill and AnderstonENVI01Living rent free</t>
  </si>
  <si>
    <t>Yorkhill and AnderstonENVI01Owned: Owned outright</t>
  </si>
  <si>
    <t>Yorkhill and AnderstonENVI01Rented: Council (Local authority) or housing associated social landlord</t>
  </si>
  <si>
    <t>Yorkhill and AnderstonENVI01Rented: Private landlord or letting agency</t>
  </si>
  <si>
    <t>Yorkhill and AnderstonENVI02All individuals in households</t>
  </si>
  <si>
    <t>Yorkhill and AnderstonENVI02All people</t>
  </si>
  <si>
    <t>Yorkhill and AnderstonENVI02Civil partnership couple household with dependent child(ren)</t>
  </si>
  <si>
    <t>Yorkhill and AnderstonENVI02Civil partnership couple household with no dependent children</t>
  </si>
  <si>
    <t>Yorkhill and AnderstonENVI02Cohabiting couple (opposite sex) household with dependent child(ren)</t>
  </si>
  <si>
    <t>Yorkhill and AnderstonENVI02Cohabiting couple (opposite sex) household with no dependent children</t>
  </si>
  <si>
    <t>Yorkhill and AnderstonENVI02Cohabiting couple (same sex) household with dependent child(ren)</t>
  </si>
  <si>
    <t>Yorkhill and AnderstonENVI02Cohabiting couple (same sex) household with no dependent children</t>
  </si>
  <si>
    <t>Yorkhill and AnderstonENVI02Lives in a communal establishment</t>
  </si>
  <si>
    <t>Yorkhill and AnderstonENVI02Lives in a household</t>
  </si>
  <si>
    <t>Yorkhill and AnderstonENVI02Lone parent household with dependent child(ren)</t>
  </si>
  <si>
    <t>Yorkhill and AnderstonENVI02Lone parent household with no dependent children</t>
  </si>
  <si>
    <t>Yorkhill and AnderstonENVI02Married couple household with dependent child(ren)</t>
  </si>
  <si>
    <t>Yorkhill and AnderstonENVI02Married couple household with no dependent children</t>
  </si>
  <si>
    <t>Yorkhill and AnderstonENVI02Multi person household other</t>
  </si>
  <si>
    <t>Yorkhill and AnderstonENVI02Multi-person household all students</t>
  </si>
  <si>
    <t>Yorkhill and AnderstonENVI02One person household</t>
  </si>
  <si>
    <t>Yorkhill and AnderstonENVI04+2 or more</t>
  </si>
  <si>
    <t>Yorkhill and AnderstonENVI04-1 or less</t>
  </si>
  <si>
    <t>Yorkhill and AnderstonENVI040</t>
  </si>
  <si>
    <t>Yorkhill and AnderstonENVI041</t>
  </si>
  <si>
    <t>Yorkhill and AnderstonENVI04All households</t>
  </si>
  <si>
    <t>Yorkhill and AnderstonHEAL01All people</t>
  </si>
  <si>
    <t>Yorkhill and AnderstonHEAL01Bad health</t>
  </si>
  <si>
    <t>Yorkhill and AnderstonHEAL01Fair health</t>
  </si>
  <si>
    <t>Yorkhill and AnderstonHEAL01Good health</t>
  </si>
  <si>
    <t>Yorkhill and AnderstonHEAL01Very bad health</t>
  </si>
  <si>
    <t>Yorkhill and AnderstonHEAL01Very good health</t>
  </si>
  <si>
    <t>Yorkhill and AnderstonHEAL02All people</t>
  </si>
  <si>
    <t>Yorkhill and AnderstonHEAL02Day-to-day activities limited a little</t>
  </si>
  <si>
    <t>Yorkhill and AnderstonHEAL02Day-to-day activities limited a lot</t>
  </si>
  <si>
    <t>Yorkhill and AnderstonHEAL02Day-to-day activities not limited</t>
  </si>
  <si>
    <t>Yorkhill and AnderstonMIND01All people</t>
  </si>
  <si>
    <t>Yorkhill and AnderstonMIND01Any other combination of UK identities (UK only)</t>
  </si>
  <si>
    <t>Yorkhill and AnderstonMIND01British identity only</t>
  </si>
  <si>
    <t>Yorkhill and AnderstonMIND01English identity only</t>
  </si>
  <si>
    <t>Yorkhill and AnderstonMIND01Other identity</t>
  </si>
  <si>
    <t>Yorkhill and AnderstonMIND01Scottish and British identities only</t>
  </si>
  <si>
    <t>Yorkhill and AnderstonMIND01Scottish and any other identities</t>
  </si>
  <si>
    <t>Yorkhill and AnderstonMIND01Scottish identity only</t>
  </si>
  <si>
    <t>Yorkhill and AnderstonMIND02Language skills: Gaelic</t>
  </si>
  <si>
    <t>Yorkhill and AnderstonMIND02Language skills: Other</t>
  </si>
  <si>
    <t>Yorkhill and AnderstonMIND02Language skills: Scots</t>
  </si>
  <si>
    <t>Yorkhill and AnderstonMIND02No skills in English</t>
  </si>
  <si>
    <t>Yorkhill and AnderstonMIND02Total applicable</t>
  </si>
  <si>
    <t>Yorkhill and AnderstonMIND02Understands, speaks, reads or writes English</t>
  </si>
  <si>
    <t>Yorkhill and AnderstonP1People aged 0 - 15</t>
  </si>
  <si>
    <t>Yorkhill and AnderstonP2People aged 16 - 64</t>
  </si>
  <si>
    <t>Yorkhill and AnderstonP3People aged 65 - 74</t>
  </si>
  <si>
    <t>Yorkhill and AnderstonP4People aged 75 and over</t>
  </si>
  <si>
    <t>Yorkhill and AnderstonPOP01All people</t>
  </si>
  <si>
    <t>Yorkhill and AnderstonPOP01Area (hectares)</t>
  </si>
  <si>
    <t>Yorkhill and AnderstonPOP01Females</t>
  </si>
  <si>
    <t>Yorkhill and AnderstonPOP01Lives in a communal establishment</t>
  </si>
  <si>
    <t>Yorkhill and AnderstonPOP01Lives in a household</t>
  </si>
  <si>
    <t>Yorkhill and AnderstonPOP01Males</t>
  </si>
  <si>
    <t>Yorkhill and AnderstonPOP03African, African Scottish or African British</t>
  </si>
  <si>
    <t>Yorkhill and AnderstonPOP03All people</t>
  </si>
  <si>
    <t>Yorkhill and AnderstonPOP03Asian, Asian Scottish or Asian British</t>
  </si>
  <si>
    <t>Yorkhill and AnderstonPOP03Caribbean, Caribbean Scottish or Caribbean British</t>
  </si>
  <si>
    <t>Yorkhill and AnderstonPOP03Mixed or multiple ethnic groups</t>
  </si>
  <si>
    <t>Yorkhill and AnderstonPOP03Other ethnic groups</t>
  </si>
  <si>
    <t>Yorkhill and AnderstonPOP03White</t>
  </si>
  <si>
    <t>Yorkhill and AnderstonPOP03White: Other British</t>
  </si>
  <si>
    <t>Yorkhill and AnderstonPOP03White: Other White</t>
  </si>
  <si>
    <t>Yorkhill and AnderstonPOP03White: Scottish</t>
  </si>
  <si>
    <t>Yorkhill and AnderstonTRAN01All households</t>
  </si>
  <si>
    <t>Yorkhill and AnderstonTRAN01Number of cars or vans in household: Four or more cars or vans</t>
  </si>
  <si>
    <t>Yorkhill and AnderstonTRAN01Number of cars or vans in household: No cars or vans</t>
  </si>
  <si>
    <t>Yorkhill and AnderstonTRAN01Number of cars or vans in household: One car or van</t>
  </si>
  <si>
    <t>Yorkhill and AnderstonTRAN01Number of cars or vans in household: Three cars or vans</t>
  </si>
  <si>
    <t>Yorkhill and AnderstonTRAN01Number of cars or vans in household: Two cars or vans</t>
  </si>
  <si>
    <t>Lone parent households</t>
  </si>
  <si>
    <t>Socially rented households</t>
  </si>
  <si>
    <t>Income deprivation (SIMD)</t>
  </si>
  <si>
    <t>Employment deprivation (SIMD)</t>
  </si>
  <si>
    <t>Anniesland, Jordanhill and WhiteinchENVI01Owned: Owned with a mortgage or loan or shared ownership</t>
  </si>
  <si>
    <t>Owned: Owned with a mortgage or loan or shared ownership</t>
  </si>
  <si>
    <t>Arden and CarnwadricENVI01Owned: Owned with a mortgage or loan or shared ownership</t>
  </si>
  <si>
    <t>Baillieston and GarrowhillENVI01Owned: Owned with a mortgage or loan or shared ownership</t>
  </si>
  <si>
    <t>Balornock and BarmullochENVI01Owned: Owned with a mortgage or loan or shared ownership</t>
  </si>
  <si>
    <t>Bellahouston, Craigton and MossparkENVI01Owned: Owned with a mortgage or loan or shared ownership</t>
  </si>
  <si>
    <t>Blackhill and HogganfieldENVI01Owned: Owned with a mortgage or loan or shared ownership</t>
  </si>
  <si>
    <t>BlairdardieENVI01Owned: Owned with a mortgage or loan or shared ownership</t>
  </si>
  <si>
    <t>Broomhill and Partick WestENVI01Owned: Owned with a mortgage or loan or shared ownership</t>
  </si>
  <si>
    <t>Calton and BridgetonENVI01Owned: Owned with a mortgage or loan or shared ownership</t>
  </si>
  <si>
    <t>CarmunnockENVI01Owned: Owned with a mortgage or loan or shared ownership</t>
  </si>
  <si>
    <t>CastlemilkENVI01Owned: Owned with a mortgage or loan or shared ownership</t>
  </si>
  <si>
    <t>Cathcart and SimshillENVI01Owned: Owned with a mortgage or loan or shared ownership</t>
  </si>
  <si>
    <t>City Centre and Merchant CityENVI01Owned: Owned with a mortgage or loan or shared ownership</t>
  </si>
  <si>
    <t>Corkerhill and North PollokENVI01Owned: Owned with a mortgage or loan or shared ownership</t>
  </si>
  <si>
    <t>CroftfootENVI01Owned: Owned with a mortgage or loan or shared ownership</t>
  </si>
  <si>
    <t>Crookston and South CardonaldENVI01Owned: Owned with a mortgage or loan or shared ownership</t>
  </si>
  <si>
    <t>DennistounENVI01Owned: Owned with a mortgage or loan or shared ownership</t>
  </si>
  <si>
    <t>DrumchapelENVI01Owned: Owned with a mortgage or loan or shared ownership</t>
  </si>
  <si>
    <t>EasterhouseENVI01Owned: Owned with a mortgage or loan or shared ownership</t>
  </si>
  <si>
    <t>Glasgow North EastENVI01Owned: Owned with a mortgage or loan or shared ownership</t>
  </si>
  <si>
    <t>Glasgow North WestENVI01Owned: Owned with a mortgage or loan or shared ownership</t>
  </si>
  <si>
    <t>Glasgow SouthENVI01Owned: Owned with a mortgage or loan or shared ownership</t>
  </si>
  <si>
    <t>GlasgowENVI01Owned: Owned with a mortgage or loan or shared ownership</t>
  </si>
  <si>
    <t>GovanhillENVI01Owned: Owned with a mortgage or loan or shared ownership</t>
  </si>
  <si>
    <t>Greater GorbalsENVI01Owned: Owned with a mortgage or loan or shared ownership</t>
  </si>
  <si>
    <t>Greater GovanENVI01Owned: Owned with a mortgage or loan or shared ownership</t>
  </si>
  <si>
    <t>Haghill and CarntyneENVI01Owned: Owned with a mortgage or loan or shared ownership</t>
  </si>
  <si>
    <t>Hillhead and WoodlandsENVI01Owned: Owned with a mortgage or loan or shared ownership</t>
  </si>
  <si>
    <t>Hyndland, Dowanhill and Partick EastENVI01Owned: Owned with a mortgage or loan or shared ownership</t>
  </si>
  <si>
    <t>Ibrox and KingstonENVI01Owned: Owned with a mortgage or loan or shared ownership</t>
  </si>
  <si>
    <t>Kelvindale and KelvinsideENVI01Owned: Owned with a mortgage or loan or shared ownership</t>
  </si>
  <si>
    <t>King's Park and Mount FloridaENVI01Owned: Owned with a mortgage or loan or shared ownership</t>
  </si>
  <si>
    <t>KnightswoodENVI01Owned: Owned with a mortgage or loan or shared ownership</t>
  </si>
  <si>
    <t>Lambhill and MiltonENVI01Owned: Owned with a mortgage or loan or shared ownership</t>
  </si>
  <si>
    <t>Langside and BattlefieldENVI01Owned: Owned with a mortgage or loan or shared ownership</t>
  </si>
  <si>
    <t>Maryhill Road CorridorENVI01Owned: Owned with a mortgage or loan or shared ownership</t>
  </si>
  <si>
    <t>Mount Vernon and East ShettlestonENVI01Owned: Owned with a mortgage or loan or shared ownership</t>
  </si>
  <si>
    <t>Newlands and CathcartENVI01Owned: Owned with a mortgage or loan or shared ownership</t>
  </si>
  <si>
    <t>North Cardonald and PenileeENVI01Owned: Owned with a mortgage or loan or shared ownership</t>
  </si>
  <si>
    <t>North Maryhill and SummerstonENVI01Owned: Owned with a mortgage or loan or shared ownership</t>
  </si>
  <si>
    <t>Parkhead and DalmarnockENVI01Owned: Owned with a mortgage or loan or shared ownership</t>
  </si>
  <si>
    <t>PollokENVI01Owned: Owned with a mortgage or loan or shared ownership</t>
  </si>
  <si>
    <t>Pollokshaws and MansewoodENVI01Owned: Owned with a mortgage or loan or shared ownership</t>
  </si>
  <si>
    <t>Pollokshields EastENVI01Owned: Owned with a mortgage or loan or shared ownership</t>
  </si>
  <si>
    <t>Pollokshields WestENVI01Owned: Owned with a mortgage or loan or shared ownership</t>
  </si>
  <si>
    <t>Priesthill and HousehillwoodENVI01Owned: Owned with a mortgage or loan or shared ownership</t>
  </si>
  <si>
    <t>Riddrie and CranhillENVI01Owned: Owned with a mortgage or loan or shared ownership</t>
  </si>
  <si>
    <t>Robroyston and MillerstonENVI01Owned: Owned with a mortgage or loan or shared ownership</t>
  </si>
  <si>
    <t>Ruchazie and GarthamlockENVI01Owned: Owned with a mortgage or loan or shared ownership</t>
  </si>
  <si>
    <t>Ruchill and PossilparkENVI01Owned: Owned with a mortgage or loan or shared ownership</t>
  </si>
  <si>
    <t>ScotlandENVI01Owned: Owned with a mortgage or loan or shared ownership</t>
  </si>
  <si>
    <t>Shawlands and StrathbungoENVI01Owned: Owned with a mortgage or loan or shared ownership</t>
  </si>
  <si>
    <t>Sighthill, Roystonhill and GermistonENVI01Owned: Owned with a mortgage or loan or shared ownership</t>
  </si>
  <si>
    <t>South Nitshill and DarnleyENVI01Owned: Owned with a mortgage or loan or shared ownership</t>
  </si>
  <si>
    <t>Springboig and BarlanarkENVI01Owned: Owned with a mortgage or loan or shared ownership</t>
  </si>
  <si>
    <t>SpringburnENVI01Owned: Owned with a mortgage or loan or shared ownership</t>
  </si>
  <si>
    <t>Temple and AnnieslandENVI01Owned: Owned with a mortgage or loan or shared ownership</t>
  </si>
  <si>
    <t>Tollcross and West ShettlestonENVI01Owned: Owned with a mortgage or loan or shared ownership</t>
  </si>
  <si>
    <t>ToryglenENVI01Owned: Owned with a mortgage or loan or shared ownership</t>
  </si>
  <si>
    <t>Yoker and ScotstounENVI01Owned: Owned with a mortgage or loan or shared ownership</t>
  </si>
  <si>
    <t>Yorkhill and AnderstonENVI01Owned: Owned with a mortgage or loan or shared ownership</t>
  </si>
  <si>
    <t>year</t>
  </si>
  <si>
    <t>Anniesland, Jordanhill and Whiteinch2023</t>
  </si>
  <si>
    <t>Anniesland, Jordanhill and Whiteinch2024</t>
  </si>
  <si>
    <t>Arden and Carnwadric2023</t>
  </si>
  <si>
    <t>Arden and Carnwadric2024</t>
  </si>
  <si>
    <t>Baillieston and Garrowhill2023</t>
  </si>
  <si>
    <t>Baillieston and Garrowhill2024</t>
  </si>
  <si>
    <t>Balornock and Barmulloch2023</t>
  </si>
  <si>
    <t>Balornock and Barmulloch2024</t>
  </si>
  <si>
    <t>Bellahouston, Craigton and Mosspark2023</t>
  </si>
  <si>
    <t>Bellahouston, Craigton and Mosspark2024</t>
  </si>
  <si>
    <t>Blackhill and Hogganfield2023</t>
  </si>
  <si>
    <t>Blackhill and Hogganfield2024</t>
  </si>
  <si>
    <t>Blairdardie2023</t>
  </si>
  <si>
    <t>Blairdardie2024</t>
  </si>
  <si>
    <t>Broomhill and Partick West2023</t>
  </si>
  <si>
    <t>Broomhill and Partick West2024</t>
  </si>
  <si>
    <t>Calton and Bridgeton2023</t>
  </si>
  <si>
    <t>Calton and Bridgeton2024</t>
  </si>
  <si>
    <t>Carmunnock2023</t>
  </si>
  <si>
    <t>Carmunnock2024</t>
  </si>
  <si>
    <t>Castlemilk2023</t>
  </si>
  <si>
    <t>Castlemilk2024</t>
  </si>
  <si>
    <t>Cathcart and Simshill2023</t>
  </si>
  <si>
    <t>Cathcart and Simshill2024</t>
  </si>
  <si>
    <t>City Centre and Merchant City2023</t>
  </si>
  <si>
    <t>City Centre and Merchant City2024</t>
  </si>
  <si>
    <t>Corkerhill and North Pollok2023</t>
  </si>
  <si>
    <t>Corkerhill and North Pollok2024</t>
  </si>
  <si>
    <t>Croftfoot2023</t>
  </si>
  <si>
    <t>Croftfoot2024</t>
  </si>
  <si>
    <t>Crookston and South Cardonald2023</t>
  </si>
  <si>
    <t>Crookston and South Cardonald2024</t>
  </si>
  <si>
    <t>Dennistoun2023</t>
  </si>
  <si>
    <t>Dennistoun2024</t>
  </si>
  <si>
    <t>Drumchapel2023</t>
  </si>
  <si>
    <t>Drumchapel2024</t>
  </si>
  <si>
    <t>Easterhouse2023</t>
  </si>
  <si>
    <t>Easterhouse2024</t>
  </si>
  <si>
    <t>Govanhill2023</t>
  </si>
  <si>
    <t>Govanhill2024</t>
  </si>
  <si>
    <t>Greater Gorbals2023</t>
  </si>
  <si>
    <t>Greater Gorbals2024</t>
  </si>
  <si>
    <t>Greater Govan2023</t>
  </si>
  <si>
    <t>Greater Govan2024</t>
  </si>
  <si>
    <t>Haghill and Carntyne2023</t>
  </si>
  <si>
    <t>Haghill and Carntyne2024</t>
  </si>
  <si>
    <t>Hillhead and Woodlands2023</t>
  </si>
  <si>
    <t>Hillhead and Woodlands2024</t>
  </si>
  <si>
    <t>Hyndland, Dowanhill and Partick East2023</t>
  </si>
  <si>
    <t>Hyndland, Dowanhill and Partick East2024</t>
  </si>
  <si>
    <t>Ibrox and Kingston2023</t>
  </si>
  <si>
    <t>Ibrox and Kingston2024</t>
  </si>
  <si>
    <t>Kelvindale and Kelvinside2023</t>
  </si>
  <si>
    <t>Kelvindale and Kelvinside2024</t>
  </si>
  <si>
    <t>King's Park and Mount Florida2023</t>
  </si>
  <si>
    <t>King's Park and Mount Florida2024</t>
  </si>
  <si>
    <t>Knightswood2023</t>
  </si>
  <si>
    <t>Knightswood2024</t>
  </si>
  <si>
    <t>Lambhill and Milton2023</t>
  </si>
  <si>
    <t>Lambhill and Milton2024</t>
  </si>
  <si>
    <t>Langside and Battlefield2023</t>
  </si>
  <si>
    <t>Langside and Battlefield2024</t>
  </si>
  <si>
    <t>Maryhill Road Corridor2023</t>
  </si>
  <si>
    <t>Maryhill Road Corridor2024</t>
  </si>
  <si>
    <t>Mount Vernon and East Shettleston2023</t>
  </si>
  <si>
    <t>Mount Vernon and East Shettleston2024</t>
  </si>
  <si>
    <t>Newlands and Cathcart2023</t>
  </si>
  <si>
    <t>Newlands and Cathcart2024</t>
  </si>
  <si>
    <t>North Cardonald and Penilee2023</t>
  </si>
  <si>
    <t>North Cardonald and Penilee2024</t>
  </si>
  <si>
    <t>North Maryhill and Summerston2023</t>
  </si>
  <si>
    <t>North Maryhill and Summerston2024</t>
  </si>
  <si>
    <t>Parkhead and Dalmarnock2023</t>
  </si>
  <si>
    <t>Parkhead and Dalmarnock2024</t>
  </si>
  <si>
    <t>Pollok2023</t>
  </si>
  <si>
    <t>Pollok2024</t>
  </si>
  <si>
    <t>Pollokshaws and Mansewood2023</t>
  </si>
  <si>
    <t>Pollokshaws and Mansewood2024</t>
  </si>
  <si>
    <t>Pollokshields East2023</t>
  </si>
  <si>
    <t>Pollokshields East2024</t>
  </si>
  <si>
    <t>Pollokshields West2023</t>
  </si>
  <si>
    <t>Pollokshields West2024</t>
  </si>
  <si>
    <t>Priesthill and Househillwood2023</t>
  </si>
  <si>
    <t>Priesthill and Househillwood2024</t>
  </si>
  <si>
    <t>Riddrie and Cranhill2023</t>
  </si>
  <si>
    <t>Riddrie and Cranhill2024</t>
  </si>
  <si>
    <t>Robroyston and Millerston2023</t>
  </si>
  <si>
    <t>Robroyston and Millerston2024</t>
  </si>
  <si>
    <t>Ruchazie and Garthamlock2023</t>
  </si>
  <si>
    <t>Ruchazie and Garthamlock2024</t>
  </si>
  <si>
    <t>Ruchill and Possilpark2023</t>
  </si>
  <si>
    <t>Ruchill and Possilpark2024</t>
  </si>
  <si>
    <t>Shawlands and Strathbungo2023</t>
  </si>
  <si>
    <t>Shawlands and Strathbungo2024</t>
  </si>
  <si>
    <t>Sighthill, Roystonhill and Germiston2023</t>
  </si>
  <si>
    <t>Sighthill, Roystonhill and Germiston2024</t>
  </si>
  <si>
    <t>South Nitshill and Darnley2023</t>
  </si>
  <si>
    <t>South Nitshill and Darnley2024</t>
  </si>
  <si>
    <t>Springboig and Barlanark2023</t>
  </si>
  <si>
    <t>Springboig and Barlanark2024</t>
  </si>
  <si>
    <t>Springburn2023</t>
  </si>
  <si>
    <t>Springburn2024</t>
  </si>
  <si>
    <t>Temple and Anniesland2023</t>
  </si>
  <si>
    <t>Temple and Anniesland2024</t>
  </si>
  <si>
    <t>Tollcross and West Shettleston2023</t>
  </si>
  <si>
    <t>Tollcross and West Shettleston2024</t>
  </si>
  <si>
    <t>Toryglen2023</t>
  </si>
  <si>
    <t>Toryglen2024</t>
  </si>
  <si>
    <t>Yoker and Scotstoun2023</t>
  </si>
  <si>
    <t>Yoker and Scotstoun2024</t>
  </si>
  <si>
    <t>Yorkhill and Anderston2023</t>
  </si>
  <si>
    <t>Yorkhill and Anderston2024</t>
  </si>
  <si>
    <t>Scotland2023</t>
  </si>
  <si>
    <t>Scotland2024</t>
  </si>
  <si>
    <t>Glasgow2023</t>
  </si>
  <si>
    <t>Glasgow2024</t>
  </si>
  <si>
    <t>Glasgow North East2023</t>
  </si>
  <si>
    <t>Glasgow North East2024</t>
  </si>
  <si>
    <t>Glasgow North West2023</t>
  </si>
  <si>
    <t>Glasgow North West2024</t>
  </si>
  <si>
    <t>Glasgow South2023</t>
  </si>
  <si>
    <t>Glasgow South2024</t>
  </si>
  <si>
    <t>Male_LEx</t>
  </si>
  <si>
    <t>Male_lci</t>
  </si>
  <si>
    <t>Male_uci</t>
  </si>
  <si>
    <t>Female_LEx</t>
  </si>
  <si>
    <t>Female_lci</t>
  </si>
  <si>
    <t>Female_uci</t>
  </si>
  <si>
    <t xml:space="preserve">Please see table footnotes (*, **, ***) for more information. </t>
  </si>
  <si>
    <t>Difference from previous profiles - Important</t>
  </si>
  <si>
    <t xml:space="preserve">This indicator is directly comparable over time. However, previous profiles included the years 1996 - 2012 whereas current profiles include data from the years 2001 - 2024. </t>
  </si>
  <si>
    <t>As above.</t>
  </si>
  <si>
    <r>
      <t xml:space="preserve">Number and percentage of total population categorised as being from minority ethnic backgrounds. Ethnic background classifies people according to their own perceived ethnic and cultural background. The classification of ethnic minority includes any response within the following groups: Asian/Asian Scottish/Asian British; Black/African/Caribbean/Black British; Other ethnic background; and mixed/multiple ethnic backgrounds. </t>
    </r>
    <r>
      <rPr>
        <i/>
        <sz val="11"/>
        <rFont val="Aptos"/>
        <family val="2"/>
      </rPr>
      <t>Note on terminology used: the terms ‘minority ethnic backgrounds’ are used in this profile to maintain consistency with the terminology used in the Census 2022. However, it should be noted that alternative terms are generally preferred by these groups to describe their identity. Terms such as Black and People of Colour (BPoC)/ communities of colour, racially minoritised communities and global majority communities are more commonly used in the current context/public zeitgeist. Internally, GCPH uses the term racially minoritised communities, which emphasises the structural and systemic nature of racial hierarchy, and alludes to race as a social construct rather than a biological fact.</t>
    </r>
  </si>
  <si>
    <t>New indicator.</t>
  </si>
  <si>
    <t xml:space="preserve">This indicator is directly comparable over time. </t>
  </si>
  <si>
    <t xml:space="preserve">Number and percentage of households which are socially-rented. Socially-rented can refer to renting from the Council (Local Authority) or a Housing Association/ Registered Social Landlord. </t>
  </si>
  <si>
    <t xml:space="preserve">Number and percentage of total households with an occupancy rating of less than or equal to -1. An occupancy rating of -1 implies that a household has one fewer bedroom than required, whereas +1 implies that they have one more bedroom than the standard requirement. </t>
  </si>
  <si>
    <t xml:space="preserve">This indicator is not directly comparable over time. It now only includes individuals (aged 16 and over) in employment. This indicator no longer captures method of travel to school and therefore is not comparable to the data published in the previous set of neighbourhood profiles. </t>
  </si>
  <si>
    <t>Population aged 16 and over</t>
  </si>
  <si>
    <t>Number and percentage of population over the age of 16 who are in employment.</t>
  </si>
  <si>
    <t xml:space="preserve">This indicator is not directly comparable over time. In this publication, the measure is compared with all individuals in the population that are aged 16 and above. Previously it was compared with the number of individuals between the ages of 16 and 74. </t>
  </si>
  <si>
    <t>Number and percentage of the working-age population (16-64) classified as employment deprived within SIMD 2020 employment domain. For information on how the SIMD 2020 is calculated please see the SIMD website.</t>
  </si>
  <si>
    <t>Number and percentage of dependent children under the age of 15 in families in receipt of Child Tax Credits (&lt;60% median income) or Income Support/Jobseeker’s Allowance.</t>
  </si>
  <si>
    <t xml:space="preserve">This indicator is not directly comparable over time. In this publication,  the measure is compared to all people aged 0-15. In the previous profile, the measure was compared to all people aged 0-15 or aged 16-19 who are in full-time non-advanced education or in unwaged government training (mid-year estimates). </t>
  </si>
  <si>
    <t>Number and percentage of total population that reported their health to be either “good” or “very good”. In the Census people were asked to assess whether their health was very good, good, fair, bad or very bad. This assessment is not based on a person's health over any specified period of time.</t>
  </si>
  <si>
    <t>Male life expectancy in years calculated using Chiang (II) methodology as devised at ONS 2003. The population and mortality data required for the calculation came from National Records of Scotland (NRS). Mortality data are based on year of registration.  Deaths for non-residents are excluded.  95% confidence intervals are shown on the trend graphs to indicate the level of confidence in the life expectancy estimate.  The x-axes of the life expectancy graphs give the mid-year for each life expectancy estimate e.g. 2010 represents the life expectancy estimate for the period 2008 - 2012.</t>
  </si>
  <si>
    <t>Female life expectancy in years calculated using Chiang (II) methodology as devised at ONS 2003. The population and mortality data required for the calculation came from National Records of Scotland (NRS). Mortality data are based on year of registration.  Deaths for non-residents are excluded.  95% confidence intervals are shown on the trend graphs to indicate the level of confidence in the life expectancy estimate.  The x-axes of the life expectancy graphs give the mid-year for each life expectancy estimate e.g. 2010 represents the life expectancy estimate for the period 2008 - 2012.</t>
  </si>
  <si>
    <t xml:space="preserve">*Note: Several indicators have been removed from the last set of profiles due to data availability and/or relevance. </t>
  </si>
  <si>
    <t xml:space="preserve">**Note: Different indicators use different population bases to calculate rates, depending on the underlying data source. </t>
  </si>
  <si>
    <t>Difference from previous profiles</t>
  </si>
  <si>
    <t>This indicator is directly comparable over time. However, previous profiles included the years 1996 - 2012 whereas current profiles include data from the years 2001 - 2024.</t>
  </si>
  <si>
    <t xml:space="preserve">This indicator is directly comparable over time.  </t>
  </si>
  <si>
    <t>Total applicable (All individuals aged 3 and above)</t>
  </si>
  <si>
    <t xml:space="preserve">Number and percentage of total applicable population which includes anyone over 3 years old who understands, speaks, reads or writes English, or has no skills in English. This also includes additional language skills including the number and percentage of the total applicable population who can speak; British Sign Language, Gaelic, Scots, or Other languages. </t>
  </si>
  <si>
    <t xml:space="preserve">This indicator is directly comparable over time. Please note that languages are grouped into "Other" more generally in the 2022 Census as compared to the previous Census and published profiles. This has yielded a simpler results table but does not impact the relevant data making it comparable over time. </t>
  </si>
  <si>
    <r>
      <t xml:space="preserve">Number and percentage of total population who identify as; Scottish identity only, British identity only, Scottish and British identities only, Scottish and any other identities, English identity only, Any other combination of UK identities (UK only), or Other identity. 
</t>
    </r>
    <r>
      <rPr>
        <i/>
        <sz val="11"/>
        <color indexed="8"/>
        <rFont val="Aptos"/>
        <family val="2"/>
      </rPr>
      <t>National identity is a feeling of attachment to a nation. This does not need to be the same as ethnic background or legal nationality (citizenship). For example, this could be about the country or countries where a person feels they belong or they think of as home.</t>
    </r>
  </si>
  <si>
    <t xml:space="preserve">This indicator is directly comparable over time. Please note that national identities are grouped into "Other" more generally in the 2022 Census as compared to the previous Census and published profiles. This has yielded a simpler results table but does not impact the relevant data making it comparable over time. </t>
  </si>
  <si>
    <t>Number and percentage of all individuals in households who are in a Cohabiting couple (opposite or same sex) household with or without dependent child(ren), Civil partnership couple household with or without dependent child(ren), lone-parent household with or without dependent child(ren), Married couple household with or without dependent child(ren), Multi-person household all students, Multi person household other, or a One person household.</t>
  </si>
  <si>
    <t>This indicator is not directly comparable over time. This has changed from the previous published profiles due to a definition change over time and now includes the correct data for this indicator.</t>
  </si>
  <si>
    <t>Total applicable. School children and full-time students living away from home during term time, all those under the age of 16 and all those who have never worked were excluded.</t>
  </si>
  <si>
    <t xml:space="preserve">Number and percentage of total applicable population that work in the following industries; Agriculture, energy and water, Manufacturing, Construction, Distribution, hotels and restaurants, Transport and communication, Financial, real estate, professional and administrative activities, Public administration, education and health, Other industries. 
The industry in which a person works relates to their main job and is derived from the main activity of their employer or business. This is used to assign responses to an industry code based on the UK Standard Industrial Classification of Economic Activities.
</t>
  </si>
  <si>
    <t>Total applicable. School children and full-time students living away from home during term time and all those under the age of 16 were excluded.</t>
  </si>
  <si>
    <t xml:space="preserve">This indicator is directly comparable over time. Please note that some levels within this indicator have been collated in Census 2022 as compared to individual levels in the previous Census and published profiles. This has yielded a simpler results table but does not impact the relevant data making it comparable over time. </t>
  </si>
  <si>
    <t>2001-2024</t>
  </si>
  <si>
    <t>2001-05 – 2020-2024</t>
  </si>
  <si>
    <t xml:space="preserve">This indicator is directly comparable over time. Please note that ethnic backgrounds are grouped into "Other" more generally in the 2022 Census as compared to the previous Census and published profiles. This has yielded simpler categories but does not impact the relevant data making it comparable over time. </t>
  </si>
  <si>
    <t>Number and percentage of all individuals that are over 16 and have qualifications at an upper school level and above. Qualifications include upper school qualifications, apprenticeship qualifications, further education and sub-degree higher education qualifications incl. HNC/HNDs, and degree level qualifications or above education qualifications not already mentioned (including foreign qualifications).</t>
  </si>
  <si>
    <t xml:space="preserve">This indicator may be comparable over time with caution. This indicator definition has changed from the previous profiles. In this publication, upper school qualifications include upper school qualifications, apprenticeship qualifications, further education and sub-degree higher education qualifications incl. HNC/HNDs, and degree level qualifications or above education qualifications not already mentioned (including foreign qualifications). In previous profiles, the qualifications included higher, advanced higher and A level qualifications, among others. </t>
  </si>
  <si>
    <t>Chart 3 - Owner-occupied households</t>
  </si>
  <si>
    <t>Chart 4 - Adults with qualifications at higher level or above</t>
  </si>
  <si>
    <t>Chart 5 - People from minority ethnic backgrounds</t>
  </si>
  <si>
    <t>Chart 6 - Female life expectancy</t>
  </si>
  <si>
    <t xml:space="preserve">Number and percentage of households which are one-family lone-parent households with one or more dependent children. </t>
  </si>
  <si>
    <t xml:space="preserve">Number and percentage of households made up of only one person. </t>
  </si>
  <si>
    <t>This indicator is not directly comparable over time. The methods to calculate the occupancy rating of a household has changed over time from using the number of rooms to the number of bedrooms in the calculation. Please see here for further information on the methods and their differences over time.</t>
  </si>
  <si>
    <t xml:space="preserve">This indicator is comparable over time with caution. Differences in the data may be caused by differing data definitions and data sources over time.  </t>
  </si>
  <si>
    <t xml:space="preserve">This indicator is not directly comparable over time. In this publication, the measure is calculated as the number of households which are one-family lone-parent households with one or more dependant children. Previously, the data collected was not specific to all households. </t>
  </si>
  <si>
    <t>Household reference person (HRP) is grade D or E social classification (Semi-skilled and unskilled manual occupations; unemployed and lowest grade occupations)</t>
  </si>
  <si>
    <t>All households where the household reference person is between 16 and 64 and is not living within communal establishments</t>
  </si>
  <si>
    <t>Number and percentage of all household reference persons with a social grade of D or E (Semi-skilled and unskilled manual occupations; unemployed and lowest grade occupations) compared to the number of all applicable households. Social grade is the socio-economic classification used by the Market Research and Marketing Industries, most often in the analysis of spending habits and consumer attitudes. Households are excluded if the household reference person (HRP) [HRP is the person in a household who serves as the reference point to characterise a whole household, mainly based on economic activity] is aged less than 16 or over 64 or living within a communal establishment.</t>
  </si>
  <si>
    <t xml:space="preserve">This indicator is not directly comparable over time. In this publication, it measures the household reference person aged between 16 - 64 and not living in communal establishments. The previous publication defined the HRP was aged between 16-74. </t>
  </si>
  <si>
    <t xml:space="preserve">This indicator is not directly comparable over time. This indicator measures the number of households made up of only one person compared to the total number of households. In the previously published data, this was calculated on an individual level measuring the number of people who live alone as compared to the number of people who live in households. </t>
  </si>
  <si>
    <t>NOTE: The occupancy rating of a household is calculated by subtracting the number of bedrooms required from the actual number of bedrooms available e.g. A household requiring 2 bedrooms in a house with 3 bedrooms would have an occupancy rating of +1.</t>
  </si>
  <si>
    <t xml:space="preserve">***Note: Census data at a data zone level is subject to statistical disclosure control, with cell swapping applied at different geographies. This may result in slight percentage discrepancies of the same indicator in the same area as a result of how the data has been extracted from the Census. </t>
  </si>
  <si>
    <t xml:space="preserve">Note: Different indicators use different population bases to calculate rates, depending on the underlying data source. See definitions and data sources for more information. </t>
  </si>
  <si>
    <t>Language skills: British Sign Language</t>
  </si>
  <si>
    <t>Yoker and ScotstounMIND02Language skills: British Sign Language</t>
  </si>
  <si>
    <t>Yorkhill and AnderstonMIND02Language skills: British Sign Language</t>
  </si>
  <si>
    <t>Anniesland, Jordanhill and WhiteinchMIND02Language skills: British Sign Language</t>
  </si>
  <si>
    <t>Arden and CarnwadricMIND02Language skills: British Sign Language</t>
  </si>
  <si>
    <t>Baillieston and GarrowhillMIND02Language skills: British Sign Language</t>
  </si>
  <si>
    <t>Balornock and BarmullochMIND02Language skills: British Sign Language</t>
  </si>
  <si>
    <t>Bellahouston, Craigton and MossparkMIND02Language skills: British Sign Language</t>
  </si>
  <si>
    <t>Blackhill and HogganfieldMIND02Language skills: British Sign Language</t>
  </si>
  <si>
    <t>BlairdardieMIND02Language skills: British Sign Language</t>
  </si>
  <si>
    <t>Broomhill and Partick WestMIND02Language skills: British Sign Language</t>
  </si>
  <si>
    <t>Calton and BridgetonMIND02Language skills: British Sign Language</t>
  </si>
  <si>
    <t>CarmunnockMIND02Language skills: British Sign Language</t>
  </si>
  <si>
    <t>CastlemilkMIND02Language skills: British Sign Language</t>
  </si>
  <si>
    <t>Cathcart and SimshillMIND02Language skills: British Sign Language</t>
  </si>
  <si>
    <t>City Centre and Merchant CityMIND02Language skills: British Sign Language</t>
  </si>
  <si>
    <t>Corkerhill and North PollokMIND02Language skills: British Sign Language</t>
  </si>
  <si>
    <t>CroftfootMIND02Language skills: British Sign Language</t>
  </si>
  <si>
    <t>Crookston and South CardonaldMIND02Language skills: British Sign Language</t>
  </si>
  <si>
    <t>DennistounMIND02Language skills: British Sign Language</t>
  </si>
  <si>
    <t>DrumchapelMIND02Language skills: British Sign Language</t>
  </si>
  <si>
    <t>EasterhouseMIND02Language skills: British Sign Language</t>
  </si>
  <si>
    <t>Glasgow North EastMIND02Language skills: British Sign Language</t>
  </si>
  <si>
    <t>Glasgow North WestMIND02Language skills: British Sign Language</t>
  </si>
  <si>
    <t>Glasgow SouthMIND02Language skills: British Sign Language</t>
  </si>
  <si>
    <t>GlasgowMIND02Language skills: British Sign Language</t>
  </si>
  <si>
    <t>GovanhillMIND02Language skills: British Sign Language</t>
  </si>
  <si>
    <t>Greater GorbalsMIND02Language skills: British Sign Language</t>
  </si>
  <si>
    <t>Greater GovanMIND02Language skills: British Sign Language</t>
  </si>
  <si>
    <t>Haghill and CarntyneMIND02Language skills: British Sign Language</t>
  </si>
  <si>
    <t>Hillhead and WoodlandsMIND02Language skills: British Sign Language</t>
  </si>
  <si>
    <t>Hyndland, Dowanhill and Partick EastMIND02Language skills: British Sign Language</t>
  </si>
  <si>
    <t>Ibrox and KingstonMIND02Language skills: British Sign Language</t>
  </si>
  <si>
    <t>Kelvindale and KelvinsideMIND02Language skills: British Sign Language</t>
  </si>
  <si>
    <t>King's Park and Mount FloridaMIND02Language skills: British Sign Language</t>
  </si>
  <si>
    <t>KnightswoodMIND02Language skills: British Sign Language</t>
  </si>
  <si>
    <t>Lambhill and MiltonMIND02Language skills: British Sign Language</t>
  </si>
  <si>
    <t>Langside and BattlefieldMIND02Language skills: British Sign Language</t>
  </si>
  <si>
    <t>Maryhill Road CorridorMIND02Language skills: British Sign Language</t>
  </si>
  <si>
    <t>Mount Vernon and East ShettlestonMIND02Language skills: British Sign Language</t>
  </si>
  <si>
    <t>Newlands and CathcartMIND02Language skills: British Sign Language</t>
  </si>
  <si>
    <t>North Cardonald and PenileeMIND02Language skills: British Sign Language</t>
  </si>
  <si>
    <t>North Maryhill and SummerstonMIND02Language skills: British Sign Language</t>
  </si>
  <si>
    <t>Parkhead and DalmarnockMIND02Language skills: British Sign Language</t>
  </si>
  <si>
    <t>PollokMIND02Language skills: British Sign Language</t>
  </si>
  <si>
    <t>Pollokshaws and MansewoodMIND02Language skills: British Sign Language</t>
  </si>
  <si>
    <t>Pollokshields EastMIND02Language skills: British Sign Language</t>
  </si>
  <si>
    <t>Pollokshields WestMIND02Language skills: British Sign Language</t>
  </si>
  <si>
    <t>Priesthill and HousehillwoodMIND02Language skills: British Sign Language</t>
  </si>
  <si>
    <t>Riddrie and CranhillMIND02Language skills: British Sign Language</t>
  </si>
  <si>
    <t>Robroyston and MillerstonMIND02Language skills: British Sign Language</t>
  </si>
  <si>
    <t>Ruchazie and GarthamlockMIND02Language skills: British Sign Language</t>
  </si>
  <si>
    <t>Ruchill and PossilparkMIND02Language skills: British Sign Language</t>
  </si>
  <si>
    <t>ScotlandMIND02Language skills: British Sign Language</t>
  </si>
  <si>
    <t>Shawlands and StrathbungoMIND02Language skills: British Sign Language</t>
  </si>
  <si>
    <t>Sighthill, Roystonhill and GermistonMIND02Language skills: British Sign Language</t>
  </si>
  <si>
    <t>South Nitshill and DarnleyMIND02Language skills: British Sign Language</t>
  </si>
  <si>
    <t>Springboig and BarlanarkMIND02Language skills: British Sign Language</t>
  </si>
  <si>
    <t>SpringburnMIND02Language skills: British Sign Language</t>
  </si>
  <si>
    <t>Temple and AnnieslandMIND02Language skills: British Sign Language</t>
  </si>
  <si>
    <t>Tollcross and West ShettlestonMIND02Language skills: British Sign Language</t>
  </si>
  <si>
    <t>ToryglenMIND02Language skills: British Sign Language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</si>
</sst>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0.0%;\-0.0%;0%"/>
    <numFmt numFmtId="168" formatCode="#,##0.0000"/>
    <numFmt numFmtId="169" formatCode="\+0.0;\-0.0;0"/>
  </numFmts>
  <fonts count="48" x14ac:knownFonts="1">
    <font>
      <sz val="10"/>
      <name val="Arial"/>
    </font>
    <font>
      <sz val="10"/>
      <name val="Arial"/>
      <family val="2"/>
    </font>
    <font>
      <sz val="10"/>
      <name val="Arial"/>
      <family val="2"/>
    </font>
    <font>
      <sz val="9"/>
      <name val="Arial"/>
      <family val="2"/>
    </font>
    <font>
      <b/>
      <sz val="10"/>
      <name val="Arial"/>
      <family val="2"/>
    </font>
    <font>
      <sz val="11"/>
      <color indexed="8"/>
      <name val="Calibri"/>
      <family val="2"/>
    </font>
    <font>
      <sz val="11"/>
      <color indexed="9"/>
      <name val="Calibri"/>
      <family val="2"/>
    </font>
    <font>
      <sz val="11"/>
      <name val="Calibri"/>
      <family val="2"/>
    </font>
    <font>
      <b/>
      <sz val="12"/>
      <name val="Calibri"/>
      <family val="2"/>
    </font>
    <font>
      <sz val="10"/>
      <name val="Calibri"/>
      <family val="2"/>
    </font>
    <font>
      <b/>
      <sz val="10"/>
      <name val="Calibri"/>
      <family val="2"/>
    </font>
    <font>
      <sz val="12"/>
      <name val="Calibri"/>
      <family val="2"/>
    </font>
    <font>
      <b/>
      <sz val="16"/>
      <name val="Calibri"/>
      <family val="2"/>
    </font>
    <font>
      <b/>
      <sz val="11"/>
      <name val="Calibri"/>
      <family val="2"/>
    </font>
    <font>
      <sz val="8"/>
      <name val="Arial"/>
      <family val="2"/>
    </font>
    <font>
      <b/>
      <sz val="18"/>
      <name val="Aptos"/>
      <family val="2"/>
    </font>
    <font>
      <b/>
      <sz val="12"/>
      <color indexed="8"/>
      <name val="Aptos"/>
      <family val="2"/>
    </font>
    <font>
      <b/>
      <sz val="16"/>
      <name val="Aptos"/>
      <family val="2"/>
    </font>
    <font>
      <sz val="10"/>
      <name val="Aptos"/>
      <family val="2"/>
    </font>
    <font>
      <sz val="11"/>
      <name val="Aptos"/>
      <family val="2"/>
    </font>
    <font>
      <b/>
      <sz val="12"/>
      <name val="Aptos"/>
      <family val="2"/>
    </font>
    <font>
      <sz val="12"/>
      <name val="Aptos"/>
      <family val="2"/>
    </font>
    <font>
      <u/>
      <sz val="11"/>
      <color indexed="12"/>
      <name val="Aptos"/>
      <family val="2"/>
    </font>
    <font>
      <b/>
      <u/>
      <sz val="11"/>
      <color indexed="12"/>
      <name val="Aptos"/>
      <family val="2"/>
    </font>
    <font>
      <b/>
      <sz val="11"/>
      <name val="Aptos"/>
      <family val="2"/>
    </font>
    <font>
      <sz val="9"/>
      <name val="Aptos"/>
      <family val="2"/>
    </font>
    <font>
      <b/>
      <sz val="14"/>
      <color indexed="8"/>
      <name val="Aptos"/>
      <family val="2"/>
    </font>
    <font>
      <sz val="14"/>
      <name val="Aptos"/>
      <family val="2"/>
    </font>
    <font>
      <b/>
      <sz val="9"/>
      <name val="Aptos"/>
      <family val="2"/>
    </font>
    <font>
      <i/>
      <sz val="11"/>
      <name val="Aptos"/>
      <family val="2"/>
    </font>
    <font>
      <i/>
      <sz val="11"/>
      <color indexed="8"/>
      <name val="Aptos"/>
      <family val="2"/>
    </font>
    <font>
      <sz val="11"/>
      <color theme="1"/>
      <name val="Calibri"/>
      <family val="2"/>
      <scheme val="minor"/>
    </font>
    <font>
      <u/>
      <sz val="10"/>
      <color theme="10"/>
      <name val="Arial"/>
      <family val="2"/>
    </font>
    <font>
      <sz val="11"/>
      <color rgb="FFFF0000"/>
      <name val="Calibri"/>
      <family val="2"/>
    </font>
    <font>
      <sz val="10"/>
      <color rgb="FFFF0000"/>
      <name val="Calibri"/>
      <family val="2"/>
    </font>
    <font>
      <sz val="10"/>
      <color rgb="FFFF0000"/>
      <name val="Aptos"/>
      <family val="2"/>
    </font>
    <font>
      <sz val="11"/>
      <color rgb="FFFF0000"/>
      <name val="Aptos"/>
      <family val="2"/>
    </font>
    <font>
      <b/>
      <sz val="11"/>
      <color rgb="FFFFFFFF"/>
      <name val="Aptos"/>
      <family val="2"/>
    </font>
    <font>
      <u/>
      <sz val="11"/>
      <color theme="10"/>
      <name val="Aptos"/>
      <family val="2"/>
    </font>
    <font>
      <b/>
      <sz val="11"/>
      <color theme="0"/>
      <name val="Aptos"/>
      <family val="2"/>
    </font>
    <font>
      <sz val="11"/>
      <color theme="1"/>
      <name val="Aptos"/>
      <family val="2"/>
    </font>
    <font>
      <sz val="10"/>
      <color theme="0"/>
      <name val="Aptos"/>
      <family val="2"/>
    </font>
    <font>
      <b/>
      <sz val="9"/>
      <color theme="0"/>
      <name val="Aptos"/>
      <family val="2"/>
    </font>
    <font>
      <sz val="10"/>
      <color theme="0" tint="-0.14999847407452621"/>
      <name val="Aptos"/>
      <family val="2"/>
    </font>
    <font>
      <sz val="10"/>
      <color theme="1"/>
      <name val="Aptos"/>
      <family val="2"/>
    </font>
    <font>
      <b/>
      <u/>
      <sz val="11"/>
      <color theme="10"/>
      <name val="Aptos"/>
      <family val="2"/>
    </font>
    <font>
      <sz val="11"/>
      <color theme="0"/>
      <name val="Aptos"/>
      <family val="2"/>
    </font>
    <font>
      <b/>
      <sz val="20"/>
      <name val="Aptos"/>
      <family val="2"/>
    </font>
  </fonts>
  <fills count="9">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6"/>
        <bgColor indexed="64"/>
      </patternFill>
    </fill>
    <fill>
      <patternFill patternType="solid">
        <fgColor theme="0" tint="-0.14999847407452621"/>
        <bgColor indexed="64"/>
      </patternFill>
    </fill>
    <fill>
      <patternFill patternType="solid">
        <fgColor theme="0"/>
        <bgColor indexed="64"/>
      </patternFill>
    </fill>
    <fill>
      <patternFill patternType="solid">
        <fgColor rgb="FF000080"/>
        <bgColor indexed="64"/>
      </patternFill>
    </fill>
    <fill>
      <patternFill patternType="solid">
        <fgColor theme="0" tint="-0.249977111117893"/>
        <bgColor indexed="64"/>
      </patternFill>
    </fill>
  </fills>
  <borders count="44">
    <border>
      <left/>
      <right/>
      <top/>
      <bottom/>
      <diagonal/>
    </border>
    <border>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right/>
      <top/>
      <bottom style="thin">
        <color theme="1"/>
      </bottom>
      <diagonal/>
    </border>
    <border>
      <left/>
      <right/>
      <top style="thin">
        <color theme="1"/>
      </top>
      <bottom/>
      <diagonal/>
    </border>
    <border>
      <left style="medium">
        <color rgb="FF000080"/>
      </left>
      <right style="medium">
        <color rgb="FF000080"/>
      </right>
      <top style="medium">
        <color rgb="FF000080"/>
      </top>
      <bottom style="medium">
        <color rgb="FF000080"/>
      </bottom>
      <diagonal/>
    </border>
    <border>
      <left/>
      <right style="medium">
        <color rgb="FF000080"/>
      </right>
      <top style="medium">
        <color rgb="FF000080"/>
      </top>
      <bottom style="medium">
        <color rgb="FF000080"/>
      </bottom>
      <diagonal/>
    </border>
    <border>
      <left style="medium">
        <color rgb="FF000080"/>
      </left>
      <right style="medium">
        <color rgb="FF000080"/>
      </right>
      <top/>
      <bottom style="medium">
        <color rgb="FF000080"/>
      </bottom>
      <diagonal/>
    </border>
    <border>
      <left/>
      <right style="medium">
        <color rgb="FF000080"/>
      </right>
      <top/>
      <bottom style="medium">
        <color rgb="FF000080"/>
      </bottom>
      <diagonal/>
    </border>
    <border>
      <left style="medium">
        <color rgb="FF000080"/>
      </left>
      <right style="medium">
        <color rgb="FF000080"/>
      </right>
      <top style="medium">
        <color rgb="FF000080"/>
      </top>
      <bottom/>
      <diagonal/>
    </border>
    <border>
      <left/>
      <right/>
      <top/>
      <bottom style="hair">
        <color indexed="64"/>
      </bottom>
      <diagonal/>
    </border>
    <border>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medium">
        <color rgb="FF000080"/>
      </left>
      <right/>
      <top style="medium">
        <color rgb="FF000080"/>
      </top>
      <bottom style="medium">
        <color rgb="FF000080"/>
      </bottom>
      <diagonal/>
    </border>
    <border>
      <left style="medium">
        <color rgb="FF000080"/>
      </left>
      <right/>
      <top/>
      <bottom style="medium">
        <color rgb="FF000080"/>
      </bottom>
      <diagonal/>
    </border>
    <border>
      <left style="medium">
        <color rgb="FF000080"/>
      </left>
      <right/>
      <top/>
      <bottom/>
      <diagonal/>
    </border>
    <border>
      <left style="medium">
        <color rgb="FF000080"/>
      </left>
      <right/>
      <top style="medium">
        <color rgb="FF000080"/>
      </top>
      <bottom/>
      <diagonal/>
    </border>
    <border>
      <left style="medium">
        <color rgb="FF000080"/>
      </left>
      <right/>
      <top style="medium">
        <color rgb="FF000080"/>
      </top>
      <bottom style="medium">
        <color theme="3" tint="-0.249977111117893"/>
      </bottom>
      <diagonal/>
    </border>
  </borders>
  <cellStyleXfs count="6">
    <xf numFmtId="0" fontId="0" fillId="0" borderId="0"/>
    <xf numFmtId="0" fontId="32" fillId="0" borderId="0" applyNumberFormat="0" applyFill="0" applyBorder="0" applyAlignment="0" applyProtection="0">
      <alignment vertical="top"/>
      <protection locked="0"/>
    </xf>
    <xf numFmtId="0" fontId="2" fillId="0" borderId="0"/>
    <xf numFmtId="0" fontId="31" fillId="0" borderId="0"/>
    <xf numFmtId="9" fontId="2" fillId="0" borderId="0" applyFont="0" applyFill="0" applyBorder="0" applyAlignment="0" applyProtection="0"/>
    <xf numFmtId="9" fontId="5" fillId="0" borderId="0" applyFont="0" applyFill="0" applyBorder="0" applyAlignment="0" applyProtection="0"/>
  </cellStyleXfs>
  <cellXfs count="327">
    <xf numFmtId="0" fontId="0" fillId="0" borderId="0" xfId="0"/>
    <xf numFmtId="0" fontId="7" fillId="0" borderId="0" xfId="0" applyFont="1"/>
    <xf numFmtId="0" fontId="8" fillId="0" borderId="0" xfId="0" applyFont="1"/>
    <xf numFmtId="0" fontId="7" fillId="0" borderId="0" xfId="2" applyFont="1"/>
    <xf numFmtId="0" fontId="3" fillId="0" borderId="0" xfId="2" applyFont="1" applyAlignment="1">
      <alignment vertical="center"/>
    </xf>
    <xf numFmtId="0" fontId="10" fillId="0" borderId="1" xfId="2" applyFont="1" applyBorder="1" applyAlignment="1">
      <alignment horizontal="right" vertical="center"/>
    </xf>
    <xf numFmtId="0" fontId="10" fillId="0" borderId="1" xfId="2" applyFont="1" applyBorder="1" applyAlignment="1">
      <alignment horizontal="left" vertical="center"/>
    </xf>
    <xf numFmtId="3" fontId="9" fillId="0" borderId="2" xfId="2" applyNumberFormat="1" applyFont="1" applyBorder="1" applyAlignment="1">
      <alignment vertical="center"/>
    </xf>
    <xf numFmtId="164" fontId="9" fillId="0" borderId="2" xfId="2" applyNumberFormat="1" applyFont="1" applyBorder="1" applyAlignment="1">
      <alignment vertical="center"/>
    </xf>
    <xf numFmtId="167" fontId="9" fillId="0" borderId="3" xfId="2" applyNumberFormat="1" applyFont="1" applyBorder="1" applyAlignment="1">
      <alignment horizontal="right" vertical="center"/>
    </xf>
    <xf numFmtId="3" fontId="9" fillId="0" borderId="4" xfId="2" applyNumberFormat="1" applyFont="1" applyBorder="1" applyAlignment="1">
      <alignment vertical="center"/>
    </xf>
    <xf numFmtId="164" fontId="9" fillId="0" borderId="4" xfId="2" applyNumberFormat="1" applyFont="1" applyBorder="1" applyAlignment="1">
      <alignment vertical="center"/>
    </xf>
    <xf numFmtId="3" fontId="9" fillId="0" borderId="4" xfId="2" applyNumberFormat="1" applyFont="1" applyBorder="1" applyAlignment="1">
      <alignment horizontal="right" vertical="center"/>
    </xf>
    <xf numFmtId="167" fontId="9" fillId="0" borderId="5" xfId="2" applyNumberFormat="1" applyFont="1" applyBorder="1" applyAlignment="1">
      <alignment horizontal="right" vertical="center"/>
    </xf>
    <xf numFmtId="3" fontId="9" fillId="0" borderId="6" xfId="2" applyNumberFormat="1" applyFont="1" applyBorder="1" applyAlignment="1">
      <alignment vertical="center"/>
    </xf>
    <xf numFmtId="164" fontId="9" fillId="0" borderId="6" xfId="2" applyNumberFormat="1" applyFont="1" applyBorder="1" applyAlignment="1">
      <alignment vertical="center"/>
    </xf>
    <xf numFmtId="3" fontId="9" fillId="0" borderId="6" xfId="2" applyNumberFormat="1" applyFont="1" applyBorder="1" applyAlignment="1">
      <alignment horizontal="right" vertical="center"/>
    </xf>
    <xf numFmtId="167" fontId="9" fillId="0" borderId="7" xfId="2" applyNumberFormat="1" applyFont="1" applyBorder="1" applyAlignment="1">
      <alignment horizontal="right" vertical="center"/>
    </xf>
    <xf numFmtId="0" fontId="11" fillId="0" borderId="0" xfId="0" applyFont="1"/>
    <xf numFmtId="0" fontId="11" fillId="0" borderId="0" xfId="0" applyFont="1" applyAlignment="1">
      <alignment horizontal="left"/>
    </xf>
    <xf numFmtId="0" fontId="12" fillId="0" borderId="0" xfId="0" applyFont="1" applyAlignment="1">
      <alignment horizontal="left"/>
    </xf>
    <xf numFmtId="0" fontId="7" fillId="0" borderId="0" xfId="0" applyFont="1" applyAlignment="1">
      <alignment horizontal="left" vertical="top" wrapText="1"/>
    </xf>
    <xf numFmtId="0" fontId="9" fillId="0" borderId="4" xfId="2" applyFont="1" applyBorder="1" applyAlignment="1">
      <alignment vertical="center" wrapText="1"/>
    </xf>
    <xf numFmtId="0" fontId="7" fillId="0" borderId="8" xfId="0" applyFont="1" applyBorder="1"/>
    <xf numFmtId="0" fontId="7" fillId="0" borderId="2" xfId="0" applyFont="1" applyBorder="1"/>
    <xf numFmtId="0" fontId="7" fillId="0" borderId="9" xfId="0" applyFont="1" applyBorder="1"/>
    <xf numFmtId="0" fontId="7" fillId="0" borderId="4" xfId="0" applyFont="1" applyBorder="1"/>
    <xf numFmtId="0" fontId="7" fillId="0" borderId="10" xfId="0" applyFont="1" applyBorder="1"/>
    <xf numFmtId="0" fontId="7" fillId="0" borderId="6" xfId="0" applyFont="1" applyBorder="1"/>
    <xf numFmtId="0" fontId="10" fillId="0" borderId="0" xfId="2" applyFont="1" applyAlignment="1">
      <alignment horizontal="right" vertical="center"/>
    </xf>
    <xf numFmtId="0" fontId="13" fillId="0" borderId="1" xfId="2" applyFont="1" applyBorder="1" applyAlignment="1">
      <alignment horizontal="left" vertical="center"/>
    </xf>
    <xf numFmtId="0" fontId="13" fillId="0" borderId="1" xfId="2" applyFont="1" applyBorder="1" applyAlignment="1">
      <alignment horizontal="right" vertical="center"/>
    </xf>
    <xf numFmtId="164" fontId="13" fillId="0" borderId="1" xfId="2" applyNumberFormat="1" applyFont="1" applyBorder="1" applyAlignment="1">
      <alignment horizontal="right" vertical="center"/>
    </xf>
    <xf numFmtId="0" fontId="13" fillId="0" borderId="11" xfId="2" applyFont="1" applyBorder="1" applyAlignment="1">
      <alignment horizontal="left" vertical="center"/>
    </xf>
    <xf numFmtId="0" fontId="8" fillId="0" borderId="0" xfId="0" applyFont="1" applyAlignment="1">
      <alignment horizontal="left"/>
    </xf>
    <xf numFmtId="0" fontId="6" fillId="0" borderId="0" xfId="0" applyFont="1"/>
    <xf numFmtId="0" fontId="4" fillId="0" borderId="0" xfId="0" applyFont="1"/>
    <xf numFmtId="0" fontId="1" fillId="0" borderId="0" xfId="0" quotePrefix="1" applyFont="1" applyAlignment="1">
      <alignment horizontal="left"/>
    </xf>
    <xf numFmtId="166" fontId="7" fillId="0" borderId="2" xfId="0" applyNumberFormat="1" applyFont="1" applyBorder="1"/>
    <xf numFmtId="166" fontId="7" fillId="0" borderId="4" xfId="0" applyNumberFormat="1" applyFont="1" applyBorder="1"/>
    <xf numFmtId="166" fontId="7" fillId="0" borderId="6" xfId="0" applyNumberFormat="1" applyFont="1" applyBorder="1"/>
    <xf numFmtId="0" fontId="33" fillId="0" borderId="0" xfId="0" applyFont="1"/>
    <xf numFmtId="0" fontId="33" fillId="0" borderId="0" xfId="2" applyFont="1" applyAlignment="1">
      <alignment vertical="center"/>
    </xf>
    <xf numFmtId="0" fontId="33" fillId="0" borderId="0" xfId="2" applyFont="1" applyAlignment="1">
      <alignment vertical="center" wrapText="1"/>
    </xf>
    <xf numFmtId="0" fontId="33" fillId="0" borderId="0" xfId="2" applyFont="1" applyAlignment="1">
      <alignment vertical="top" wrapText="1"/>
    </xf>
    <xf numFmtId="0" fontId="34" fillId="0" borderId="0" xfId="2" applyFont="1" applyAlignment="1">
      <alignment vertical="center"/>
    </xf>
    <xf numFmtId="0" fontId="34" fillId="0" borderId="0" xfId="2" applyFont="1" applyAlignment="1">
      <alignment horizontal="left" vertical="top"/>
    </xf>
    <xf numFmtId="4" fontId="9" fillId="0" borderId="2" xfId="2" applyNumberFormat="1" applyFont="1" applyBorder="1" applyAlignment="1">
      <alignment vertical="center"/>
    </xf>
    <xf numFmtId="168" fontId="9" fillId="0" borderId="2" xfId="2" applyNumberFormat="1" applyFont="1" applyBorder="1" applyAlignment="1">
      <alignment vertical="center"/>
    </xf>
    <xf numFmtId="0" fontId="31" fillId="3" borderId="12" xfId="3" applyFill="1" applyBorder="1"/>
    <xf numFmtId="0" fontId="31" fillId="3" borderId="0" xfId="3" applyFill="1"/>
    <xf numFmtId="0" fontId="0" fillId="3" borderId="0" xfId="0" applyFill="1"/>
    <xf numFmtId="0" fontId="35" fillId="0" borderId="0" xfId="0" applyFont="1"/>
    <xf numFmtId="0" fontId="18" fillId="0" borderId="0" xfId="0" applyFont="1"/>
    <xf numFmtId="0" fontId="17" fillId="0" borderId="0" xfId="0" applyFont="1" applyAlignment="1">
      <alignment horizontal="left"/>
    </xf>
    <xf numFmtId="0" fontId="19" fillId="0" borderId="0" xfId="0" applyFont="1" applyAlignment="1">
      <alignment horizontal="left" vertical="top" wrapText="1"/>
    </xf>
    <xf numFmtId="0" fontId="36" fillId="0" borderId="0" xfId="0" applyFont="1"/>
    <xf numFmtId="0" fontId="19" fillId="0" borderId="0" xfId="0" applyFont="1"/>
    <xf numFmtId="0" fontId="21" fillId="0" borderId="0" xfId="0" applyFont="1" applyAlignment="1">
      <alignment horizontal="left"/>
    </xf>
    <xf numFmtId="0" fontId="19" fillId="0" borderId="0" xfId="0" applyFont="1" applyAlignment="1">
      <alignment horizontal="left"/>
    </xf>
    <xf numFmtId="0" fontId="19" fillId="0" borderId="0" xfId="0" applyFont="1" applyAlignment="1">
      <alignment vertical="top" wrapText="1"/>
    </xf>
    <xf numFmtId="0" fontId="22" fillId="0" borderId="0" xfId="1" applyFont="1" applyAlignment="1" applyProtection="1">
      <alignment horizontal="left" vertical="top" wrapText="1"/>
    </xf>
    <xf numFmtId="0" fontId="23" fillId="0" borderId="0" xfId="1" applyFont="1" applyAlignment="1" applyProtection="1">
      <alignment vertical="top" wrapText="1"/>
    </xf>
    <xf numFmtId="0" fontId="24" fillId="0" borderId="0" xfId="0" applyFont="1"/>
    <xf numFmtId="0" fontId="24" fillId="0" borderId="0" xfId="0" applyFont="1" applyAlignment="1">
      <alignment vertical="top" wrapText="1"/>
    </xf>
    <xf numFmtId="0" fontId="21" fillId="0" borderId="0" xfId="0" applyFont="1"/>
    <xf numFmtId="0" fontId="19" fillId="0" borderId="0" xfId="0" applyFont="1" applyAlignment="1">
      <alignment horizontal="left" wrapText="1"/>
    </xf>
    <xf numFmtId="0" fontId="25" fillId="0" borderId="0" xfId="2" applyFont="1" applyAlignment="1">
      <alignment vertical="center"/>
    </xf>
    <xf numFmtId="3" fontId="18" fillId="0" borderId="2" xfId="2" applyNumberFormat="1" applyFont="1" applyBorder="1" applyAlignment="1">
      <alignment vertical="center"/>
    </xf>
    <xf numFmtId="164" fontId="18" fillId="0" borderId="2" xfId="2" applyNumberFormat="1" applyFont="1" applyBorder="1" applyAlignment="1">
      <alignment vertical="center"/>
    </xf>
    <xf numFmtId="167" fontId="18" fillId="0" borderId="3" xfId="2" applyNumberFormat="1" applyFont="1" applyBorder="1" applyAlignment="1">
      <alignment horizontal="right" vertical="center"/>
    </xf>
    <xf numFmtId="0" fontId="18" fillId="0" borderId="14" xfId="2" applyFont="1" applyBorder="1" applyAlignment="1">
      <alignment vertical="center"/>
    </xf>
    <xf numFmtId="3" fontId="18" fillId="0" borderId="4" xfId="2" applyNumberFormat="1" applyFont="1" applyBorder="1" applyAlignment="1">
      <alignment vertical="center"/>
    </xf>
    <xf numFmtId="164" fontId="18" fillId="0" borderId="4" xfId="2" applyNumberFormat="1" applyFont="1" applyBorder="1" applyAlignment="1">
      <alignment vertical="center"/>
    </xf>
    <xf numFmtId="167" fontId="18" fillId="0" borderId="5" xfId="2" applyNumberFormat="1" applyFont="1" applyBorder="1" applyAlignment="1">
      <alignment horizontal="right" vertical="center"/>
    </xf>
    <xf numFmtId="0" fontId="18" fillId="0" borderId="15" xfId="2" applyFont="1" applyBorder="1" applyAlignment="1">
      <alignment vertical="center"/>
    </xf>
    <xf numFmtId="3" fontId="18" fillId="0" borderId="6" xfId="2" applyNumberFormat="1" applyFont="1" applyBorder="1" applyAlignment="1">
      <alignment vertical="center"/>
    </xf>
    <xf numFmtId="164" fontId="18" fillId="0" borderId="6" xfId="2" applyNumberFormat="1" applyFont="1" applyBorder="1" applyAlignment="1">
      <alignment vertical="center"/>
    </xf>
    <xf numFmtId="167" fontId="18" fillId="0" borderId="7" xfId="2" applyNumberFormat="1" applyFont="1" applyBorder="1" applyAlignment="1">
      <alignment horizontal="right" vertical="center"/>
    </xf>
    <xf numFmtId="0" fontId="25" fillId="3" borderId="0" xfId="2" applyFont="1" applyFill="1" applyAlignment="1">
      <alignment vertical="center"/>
    </xf>
    <xf numFmtId="0" fontId="25" fillId="4" borderId="0" xfId="2" applyFont="1" applyFill="1" applyAlignment="1">
      <alignment vertical="center"/>
    </xf>
    <xf numFmtId="0" fontId="18" fillId="5" borderId="14" xfId="2" applyFont="1" applyFill="1" applyBorder="1" applyAlignment="1">
      <alignment vertical="center"/>
    </xf>
    <xf numFmtId="3" fontId="18" fillId="5" borderId="4" xfId="2" applyNumberFormat="1" applyFont="1" applyFill="1" applyBorder="1" applyAlignment="1">
      <alignment vertical="center"/>
    </xf>
    <xf numFmtId="164" fontId="18" fillId="5" borderId="4" xfId="2" applyNumberFormat="1" applyFont="1" applyFill="1" applyBorder="1" applyAlignment="1">
      <alignment vertical="center"/>
    </xf>
    <xf numFmtId="167" fontId="18" fillId="5" borderId="5" xfId="2" applyNumberFormat="1" applyFont="1" applyFill="1" applyBorder="1" applyAlignment="1">
      <alignment horizontal="right" vertical="center"/>
    </xf>
    <xf numFmtId="3" fontId="18" fillId="5" borderId="2" xfId="2" applyNumberFormat="1" applyFont="1" applyFill="1" applyBorder="1" applyAlignment="1">
      <alignment vertical="center"/>
    </xf>
    <xf numFmtId="164" fontId="18" fillId="5" borderId="2" xfId="2" applyNumberFormat="1" applyFont="1" applyFill="1" applyBorder="1" applyAlignment="1">
      <alignment vertical="center"/>
    </xf>
    <xf numFmtId="167" fontId="18" fillId="5" borderId="3" xfId="2" applyNumberFormat="1" applyFont="1" applyFill="1" applyBorder="1" applyAlignment="1">
      <alignment horizontal="right" vertical="center"/>
    </xf>
    <xf numFmtId="3" fontId="18" fillId="5" borderId="6" xfId="2" applyNumberFormat="1" applyFont="1" applyFill="1" applyBorder="1" applyAlignment="1">
      <alignment vertical="center"/>
    </xf>
    <xf numFmtId="164" fontId="18" fillId="5" borderId="6" xfId="2" applyNumberFormat="1" applyFont="1" applyFill="1" applyBorder="1" applyAlignment="1">
      <alignment vertical="center"/>
    </xf>
    <xf numFmtId="167" fontId="18" fillId="5" borderId="7" xfId="2" applyNumberFormat="1" applyFont="1" applyFill="1" applyBorder="1" applyAlignment="1">
      <alignment horizontal="right" vertical="center"/>
    </xf>
    <xf numFmtId="0" fontId="18" fillId="0" borderId="13" xfId="2" applyFont="1" applyBorder="1" applyAlignment="1">
      <alignment horizontal="left" vertical="top"/>
    </xf>
    <xf numFmtId="0" fontId="18" fillId="0" borderId="14" xfId="2" applyFont="1" applyBorder="1" applyAlignment="1">
      <alignment horizontal="left" vertical="top"/>
    </xf>
    <xf numFmtId="0" fontId="18" fillId="5" borderId="16" xfId="2" applyFont="1" applyFill="1" applyBorder="1" applyAlignment="1">
      <alignment horizontal="left" vertical="top"/>
    </xf>
    <xf numFmtId="0" fontId="18" fillId="5" borderId="13" xfId="2" applyFont="1" applyFill="1" applyBorder="1" applyAlignment="1">
      <alignment horizontal="left" vertical="top"/>
    </xf>
    <xf numFmtId="0" fontId="18" fillId="5" borderId="14" xfId="2" applyFont="1" applyFill="1" applyBorder="1" applyAlignment="1">
      <alignment horizontal="left" vertical="top"/>
    </xf>
    <xf numFmtId="0" fontId="18" fillId="5" borderId="15" xfId="2" applyFont="1" applyFill="1" applyBorder="1" applyAlignment="1">
      <alignment horizontal="left" vertical="top"/>
    </xf>
    <xf numFmtId="0" fontId="18" fillId="0" borderId="16" xfId="2" applyFont="1" applyBorder="1" applyAlignment="1">
      <alignment horizontal="left" vertical="top"/>
    </xf>
    <xf numFmtId="165" fontId="18" fillId="0" borderId="4" xfId="2" applyNumberFormat="1" applyFont="1" applyBorder="1" applyAlignment="1">
      <alignment vertical="center"/>
    </xf>
    <xf numFmtId="165" fontId="18" fillId="0" borderId="6" xfId="2" applyNumberFormat="1" applyFont="1" applyBorder="1" applyAlignment="1">
      <alignment vertical="center"/>
    </xf>
    <xf numFmtId="0" fontId="20" fillId="2" borderId="0" xfId="0" applyFont="1" applyFill="1" applyAlignment="1">
      <alignment vertical="center"/>
    </xf>
    <xf numFmtId="0" fontId="18" fillId="2" borderId="0" xfId="0" applyFont="1" applyFill="1"/>
    <xf numFmtId="164" fontId="18" fillId="2" borderId="0" xfId="0" applyNumberFormat="1" applyFont="1" applyFill="1"/>
    <xf numFmtId="3" fontId="19" fillId="0" borderId="0" xfId="0" applyNumberFormat="1" applyFont="1"/>
    <xf numFmtId="164" fontId="19" fillId="0" borderId="0" xfId="0" applyNumberFormat="1" applyFont="1"/>
    <xf numFmtId="167" fontId="19" fillId="0" borderId="0" xfId="0" applyNumberFormat="1" applyFont="1" applyAlignment="1">
      <alignment horizontal="right"/>
    </xf>
    <xf numFmtId="164" fontId="18" fillId="0" borderId="0" xfId="0" applyNumberFormat="1" applyFont="1"/>
    <xf numFmtId="0" fontId="16" fillId="2" borderId="0" xfId="0" applyFont="1" applyFill="1"/>
    <xf numFmtId="3" fontId="19" fillId="2" borderId="0" xfId="0" applyNumberFormat="1" applyFont="1" applyFill="1"/>
    <xf numFmtId="0" fontId="21" fillId="2" borderId="0" xfId="0" applyFont="1" applyFill="1" applyAlignment="1">
      <alignment vertical="center"/>
    </xf>
    <xf numFmtId="0" fontId="18" fillId="0" borderId="17" xfId="0" applyFont="1" applyBorder="1"/>
    <xf numFmtId="0" fontId="18" fillId="0" borderId="18" xfId="0" applyFont="1" applyBorder="1"/>
    <xf numFmtId="0" fontId="19" fillId="0" borderId="18" xfId="0" applyFont="1" applyBorder="1"/>
    <xf numFmtId="165" fontId="19" fillId="0" borderId="18" xfId="0" applyNumberFormat="1" applyFont="1" applyBorder="1"/>
    <xf numFmtId="165" fontId="18" fillId="2" borderId="0" xfId="0" applyNumberFormat="1" applyFont="1" applyFill="1"/>
    <xf numFmtId="0" fontId="18" fillId="6" borderId="0" xfId="0" applyFont="1" applyFill="1"/>
    <xf numFmtId="0" fontId="19" fillId="6" borderId="0" xfId="0" applyFont="1" applyFill="1"/>
    <xf numFmtId="3" fontId="19" fillId="6" borderId="0" xfId="0" applyNumberFormat="1" applyFont="1" applyFill="1"/>
    <xf numFmtId="164" fontId="19" fillId="6" borderId="0" xfId="0" applyNumberFormat="1" applyFont="1" applyFill="1" applyAlignment="1">
      <alignment horizontal="right"/>
    </xf>
    <xf numFmtId="167" fontId="19" fillId="6" borderId="17" xfId="0" applyNumberFormat="1" applyFont="1" applyFill="1" applyBorder="1" applyAlignment="1">
      <alignment horizontal="right"/>
    </xf>
    <xf numFmtId="0" fontId="35" fillId="6" borderId="0" xfId="0" applyFont="1" applyFill="1"/>
    <xf numFmtId="164" fontId="19" fillId="6" borderId="0" xfId="0" applyNumberFormat="1" applyFont="1" applyFill="1"/>
    <xf numFmtId="167" fontId="19" fillId="6" borderId="0" xfId="0" applyNumberFormat="1" applyFont="1" applyFill="1" applyAlignment="1">
      <alignment horizontal="right"/>
    </xf>
    <xf numFmtId="0" fontId="35" fillId="6" borderId="0" xfId="0" applyFont="1" applyFill="1" applyAlignment="1">
      <alignment wrapText="1"/>
    </xf>
    <xf numFmtId="0" fontId="19" fillId="6" borderId="0" xfId="0" applyFont="1" applyFill="1" applyAlignment="1">
      <alignment horizontal="left" indent="1"/>
    </xf>
    <xf numFmtId="0" fontId="19" fillId="6" borderId="18" xfId="0" applyFont="1" applyFill="1" applyBorder="1" applyAlignment="1">
      <alignment horizontal="left" indent="1"/>
    </xf>
    <xf numFmtId="3" fontId="19" fillId="6" borderId="18" xfId="0" applyNumberFormat="1" applyFont="1" applyFill="1" applyBorder="1"/>
    <xf numFmtId="164" fontId="19" fillId="6" borderId="18" xfId="0" applyNumberFormat="1" applyFont="1" applyFill="1" applyBorder="1"/>
    <xf numFmtId="167" fontId="19" fillId="6" borderId="18" xfId="0" applyNumberFormat="1" applyFont="1" applyFill="1" applyBorder="1" applyAlignment="1">
      <alignment horizontal="right"/>
    </xf>
    <xf numFmtId="0" fontId="16" fillId="2" borderId="0" xfId="0" applyFont="1" applyFill="1" applyAlignment="1">
      <alignment vertical="center"/>
    </xf>
    <xf numFmtId="0" fontId="26" fillId="2" borderId="0" xfId="0" applyFont="1" applyFill="1"/>
    <xf numFmtId="0" fontId="16" fillId="0" borderId="17" xfId="0" applyFont="1" applyBorder="1"/>
    <xf numFmtId="0" fontId="16" fillId="0" borderId="0" xfId="0" applyFont="1"/>
    <xf numFmtId="3" fontId="19" fillId="0" borderId="17" xfId="0" applyNumberFormat="1" applyFont="1" applyBorder="1"/>
    <xf numFmtId="164" fontId="19" fillId="0" borderId="17" xfId="0" applyNumberFormat="1" applyFont="1" applyBorder="1" applyAlignment="1">
      <alignment horizontal="right"/>
    </xf>
    <xf numFmtId="167" fontId="19" fillId="0" borderId="17" xfId="0" applyNumberFormat="1" applyFont="1" applyBorder="1" applyAlignment="1">
      <alignment horizontal="right"/>
    </xf>
    <xf numFmtId="0" fontId="19" fillId="0" borderId="0" xfId="0" applyFont="1" applyAlignment="1">
      <alignment horizontal="left" indent="1"/>
    </xf>
    <xf numFmtId="3" fontId="19" fillId="0" borderId="18" xfId="0" applyNumberFormat="1" applyFont="1" applyBorder="1"/>
    <xf numFmtId="164" fontId="19" fillId="0" borderId="18" xfId="0" applyNumberFormat="1" applyFont="1" applyBorder="1"/>
    <xf numFmtId="167" fontId="19" fillId="0" borderId="18" xfId="0" applyNumberFormat="1" applyFont="1" applyBorder="1" applyAlignment="1">
      <alignment horizontal="right"/>
    </xf>
    <xf numFmtId="4" fontId="19" fillId="2" borderId="0" xfId="0" applyNumberFormat="1" applyFont="1" applyFill="1"/>
    <xf numFmtId="0" fontId="19" fillId="0" borderId="17" xfId="0" applyFont="1" applyBorder="1" applyAlignment="1">
      <alignment horizontal="left"/>
    </xf>
    <xf numFmtId="0" fontId="19" fillId="0" borderId="18" xfId="0" applyFont="1" applyBorder="1" applyAlignment="1">
      <alignment horizontal="left"/>
    </xf>
    <xf numFmtId="0" fontId="19" fillId="0" borderId="17" xfId="0" applyFont="1" applyBorder="1"/>
    <xf numFmtId="4" fontId="19" fillId="0" borderId="0" xfId="0" applyNumberFormat="1" applyFont="1"/>
    <xf numFmtId="167" fontId="18" fillId="0" borderId="0" xfId="0" applyNumberFormat="1" applyFont="1"/>
    <xf numFmtId="49" fontId="19" fillId="0" borderId="17" xfId="0" applyNumberFormat="1" applyFont="1" applyBorder="1" applyAlignment="1">
      <alignment horizontal="left"/>
    </xf>
    <xf numFmtId="49" fontId="19" fillId="0" borderId="0" xfId="0" applyNumberFormat="1" applyFont="1" applyAlignment="1">
      <alignment horizontal="left"/>
    </xf>
    <xf numFmtId="49" fontId="19" fillId="0" borderId="18" xfId="0" applyNumberFormat="1" applyFont="1" applyBorder="1" applyAlignment="1">
      <alignment horizontal="left"/>
    </xf>
    <xf numFmtId="164" fontId="19" fillId="0" borderId="0" xfId="0" applyNumberFormat="1" applyFont="1" applyAlignment="1">
      <alignment horizontal="right"/>
    </xf>
    <xf numFmtId="3" fontId="19" fillId="0" borderId="0" xfId="0" applyNumberFormat="1" applyFont="1" applyAlignment="1">
      <alignment vertical="top"/>
    </xf>
    <xf numFmtId="164" fontId="19" fillId="0" borderId="0" xfId="0" applyNumberFormat="1" applyFont="1" applyAlignment="1">
      <alignment vertical="top"/>
    </xf>
    <xf numFmtId="164" fontId="19" fillId="0" borderId="0" xfId="0" applyNumberFormat="1" applyFont="1" applyAlignment="1">
      <alignment horizontal="right" vertical="top"/>
    </xf>
    <xf numFmtId="3" fontId="19" fillId="0" borderId="18" xfId="0" applyNumberFormat="1" applyFont="1" applyBorder="1" applyAlignment="1">
      <alignment vertical="top"/>
    </xf>
    <xf numFmtId="164" fontId="19" fillId="0" borderId="18" xfId="0" applyNumberFormat="1" applyFont="1" applyBorder="1" applyAlignment="1">
      <alignment vertical="top"/>
    </xf>
    <xf numFmtId="164" fontId="19" fillId="0" borderId="18" xfId="0" applyNumberFormat="1" applyFont="1" applyBorder="1" applyAlignment="1">
      <alignment horizontal="right" vertical="top"/>
    </xf>
    <xf numFmtId="0" fontId="20" fillId="2" borderId="0" xfId="0" applyFont="1" applyFill="1"/>
    <xf numFmtId="167" fontId="18" fillId="2" borderId="0" xfId="0" applyNumberFormat="1" applyFont="1" applyFill="1"/>
    <xf numFmtId="0" fontId="16" fillId="0" borderId="18" xfId="0" applyFont="1" applyBorder="1"/>
    <xf numFmtId="0" fontId="27" fillId="2" borderId="0" xfId="0" applyFont="1" applyFill="1"/>
    <xf numFmtId="166" fontId="27" fillId="2" borderId="0" xfId="0" applyNumberFormat="1" applyFont="1" applyFill="1"/>
    <xf numFmtId="0" fontId="19" fillId="0" borderId="8" xfId="2" applyFont="1" applyBorder="1" applyAlignment="1">
      <alignment vertical="center" wrapText="1"/>
    </xf>
    <xf numFmtId="0" fontId="19" fillId="0" borderId="9" xfId="2" applyFont="1" applyBorder="1" applyAlignment="1">
      <alignment horizontal="left" vertical="center" wrapText="1"/>
    </xf>
    <xf numFmtId="0" fontId="19" fillId="0" borderId="9" xfId="2" applyFont="1" applyBorder="1" applyAlignment="1">
      <alignment vertical="center" wrapText="1"/>
    </xf>
    <xf numFmtId="0" fontId="19" fillId="0" borderId="10" xfId="2" applyFont="1" applyBorder="1" applyAlignment="1">
      <alignment vertical="center" wrapText="1"/>
    </xf>
    <xf numFmtId="0" fontId="19" fillId="5" borderId="10" xfId="2" applyFont="1" applyFill="1" applyBorder="1" applyAlignment="1">
      <alignment vertical="center" wrapText="1"/>
    </xf>
    <xf numFmtId="0" fontId="19" fillId="5" borderId="8" xfId="2" applyFont="1" applyFill="1" applyBorder="1" applyAlignment="1">
      <alignment vertical="center"/>
    </xf>
    <xf numFmtId="0" fontId="19" fillId="5" borderId="9" xfId="2" applyFont="1" applyFill="1" applyBorder="1" applyAlignment="1">
      <alignment vertical="center"/>
    </xf>
    <xf numFmtId="0" fontId="19" fillId="5" borderId="10" xfId="2" applyFont="1" applyFill="1" applyBorder="1" applyAlignment="1">
      <alignment vertical="center"/>
    </xf>
    <xf numFmtId="0" fontId="19" fillId="0" borderId="8" xfId="2" applyFont="1" applyBorder="1" applyAlignment="1">
      <alignment vertical="center"/>
    </xf>
    <xf numFmtId="0" fontId="19" fillId="0" borderId="9" xfId="2" applyFont="1" applyBorder="1" applyAlignment="1">
      <alignment vertical="center"/>
    </xf>
    <xf numFmtId="0" fontId="19" fillId="0" borderId="13" xfId="2" applyFont="1" applyBorder="1" applyAlignment="1">
      <alignment horizontal="left" vertical="top" wrapText="1"/>
    </xf>
    <xf numFmtId="0" fontId="22" fillId="0" borderId="19" xfId="1" applyFont="1" applyFill="1" applyBorder="1" applyAlignment="1" applyProtection="1">
      <alignment horizontal="left" vertical="top" wrapText="1"/>
    </xf>
    <xf numFmtId="0" fontId="22" fillId="0" borderId="20" xfId="1" applyFont="1" applyFill="1" applyBorder="1" applyAlignment="1" applyProtection="1">
      <alignment horizontal="left" vertical="top" wrapText="1"/>
    </xf>
    <xf numFmtId="0" fontId="22" fillId="0" borderId="21" xfId="1" applyFont="1" applyFill="1" applyBorder="1" applyAlignment="1" applyProtection="1">
      <alignment horizontal="left" vertical="top" wrapText="1"/>
    </xf>
    <xf numFmtId="0" fontId="22" fillId="0" borderId="22" xfId="1" applyFont="1" applyFill="1" applyBorder="1" applyAlignment="1" applyProtection="1">
      <alignment horizontal="left" vertical="top" wrapText="1"/>
    </xf>
    <xf numFmtId="0" fontId="22" fillId="5" borderId="21" xfId="1" applyFont="1" applyFill="1" applyBorder="1" applyAlignment="1" applyProtection="1">
      <alignment horizontal="left" vertical="top" wrapText="1"/>
    </xf>
    <xf numFmtId="0" fontId="19" fillId="0" borderId="0" xfId="2" applyFont="1" applyAlignment="1">
      <alignment vertical="center"/>
    </xf>
    <xf numFmtId="0" fontId="19" fillId="0" borderId="24" xfId="0" applyFont="1" applyBorder="1"/>
    <xf numFmtId="0" fontId="28" fillId="0" borderId="1" xfId="2" applyFont="1" applyBorder="1" applyAlignment="1">
      <alignment vertical="center"/>
    </xf>
    <xf numFmtId="164" fontId="18" fillId="0" borderId="25" xfId="0" applyNumberFormat="1" applyFont="1" applyBorder="1"/>
    <xf numFmtId="0" fontId="18" fillId="0" borderId="25" xfId="0" applyFont="1" applyBorder="1"/>
    <xf numFmtId="164" fontId="18" fillId="0" borderId="24" xfId="0" applyNumberFormat="1" applyFont="1" applyBorder="1"/>
    <xf numFmtId="0" fontId="18" fillId="0" borderId="24" xfId="0" applyFont="1" applyBorder="1"/>
    <xf numFmtId="3" fontId="19" fillId="0" borderId="24" xfId="0" applyNumberFormat="1" applyFont="1" applyBorder="1"/>
    <xf numFmtId="164" fontId="19" fillId="0" borderId="24" xfId="0" applyNumberFormat="1" applyFont="1" applyBorder="1"/>
    <xf numFmtId="167" fontId="19" fillId="0" borderId="24" xfId="0" applyNumberFormat="1" applyFont="1" applyBorder="1" applyAlignment="1">
      <alignment horizontal="right"/>
    </xf>
    <xf numFmtId="0" fontId="19" fillId="0" borderId="29" xfId="0" applyFont="1" applyBorder="1" applyAlignment="1">
      <alignment horizontal="left" vertical="top" wrapText="1"/>
    </xf>
    <xf numFmtId="0" fontId="19" fillId="0" borderId="30" xfId="0" applyFont="1" applyBorder="1" applyAlignment="1">
      <alignment horizontal="left" vertical="top" wrapText="1"/>
    </xf>
    <xf numFmtId="0" fontId="19" fillId="0" borderId="0" xfId="0" applyFont="1" applyAlignment="1">
      <alignment horizontal="left" vertical="center"/>
    </xf>
    <xf numFmtId="0" fontId="19" fillId="0" borderId="0" xfId="0" applyFont="1" applyAlignment="1">
      <alignment vertical="center"/>
    </xf>
    <xf numFmtId="0" fontId="40" fillId="0" borderId="0" xfId="0" applyFont="1"/>
    <xf numFmtId="167" fontId="41" fillId="0" borderId="5" xfId="2" applyNumberFormat="1" applyFont="1" applyBorder="1" applyAlignment="1">
      <alignment horizontal="right" vertical="center"/>
    </xf>
    <xf numFmtId="167" fontId="41" fillId="0" borderId="7" xfId="2" applyNumberFormat="1" applyFont="1" applyBorder="1" applyAlignment="1">
      <alignment horizontal="right" vertical="center"/>
    </xf>
    <xf numFmtId="167" fontId="41" fillId="0" borderId="3" xfId="2" applyNumberFormat="1" applyFont="1" applyBorder="1" applyAlignment="1">
      <alignment horizontal="right" vertical="center"/>
    </xf>
    <xf numFmtId="164" fontId="42" fillId="0" borderId="0" xfId="2" applyNumberFormat="1" applyFont="1" applyAlignment="1">
      <alignment horizontal="center" vertical="center" wrapText="1"/>
    </xf>
    <xf numFmtId="0" fontId="40" fillId="0" borderId="24" xfId="0" applyFont="1" applyBorder="1"/>
    <xf numFmtId="169" fontId="18" fillId="0" borderId="5" xfId="2" applyNumberFormat="1" applyFont="1" applyBorder="1" applyAlignment="1">
      <alignment horizontal="right" vertical="center"/>
    </xf>
    <xf numFmtId="167" fontId="43" fillId="5" borderId="5" xfId="2" applyNumberFormat="1" applyFont="1" applyFill="1" applyBorder="1" applyAlignment="1">
      <alignment horizontal="right" vertical="center"/>
    </xf>
    <xf numFmtId="167" fontId="43" fillId="5" borderId="3" xfId="2" applyNumberFormat="1" applyFont="1" applyFill="1" applyBorder="1" applyAlignment="1">
      <alignment horizontal="right" vertical="center"/>
    </xf>
    <xf numFmtId="167" fontId="43" fillId="5" borderId="7" xfId="2" applyNumberFormat="1" applyFont="1" applyFill="1" applyBorder="1" applyAlignment="1">
      <alignment horizontal="right" vertical="center"/>
    </xf>
    <xf numFmtId="169" fontId="18" fillId="0" borderId="7" xfId="2" applyNumberFormat="1" applyFont="1" applyBorder="1" applyAlignment="1">
      <alignment horizontal="right" vertical="center"/>
    </xf>
    <xf numFmtId="164" fontId="18" fillId="5" borderId="32" xfId="2" applyNumberFormat="1" applyFont="1" applyFill="1" applyBorder="1" applyAlignment="1">
      <alignment vertical="center"/>
    </xf>
    <xf numFmtId="0" fontId="19" fillId="5" borderId="33" xfId="2" applyFont="1" applyFill="1" applyBorder="1" applyAlignment="1">
      <alignment vertical="center"/>
    </xf>
    <xf numFmtId="3" fontId="18" fillId="5" borderId="31" xfId="2" applyNumberFormat="1" applyFont="1" applyFill="1" applyBorder="1" applyAlignment="1">
      <alignment vertical="center"/>
    </xf>
    <xf numFmtId="167" fontId="18" fillId="5" borderId="34" xfId="2" applyNumberFormat="1" applyFont="1" applyFill="1" applyBorder="1" applyAlignment="1">
      <alignment horizontal="right" vertical="center"/>
    </xf>
    <xf numFmtId="167" fontId="43" fillId="5" borderId="34" xfId="2" applyNumberFormat="1" applyFont="1" applyFill="1" applyBorder="1" applyAlignment="1">
      <alignment horizontal="right" vertical="center"/>
    </xf>
    <xf numFmtId="0" fontId="18" fillId="5" borderId="5" xfId="2" applyFont="1" applyFill="1" applyBorder="1" applyAlignment="1">
      <alignment vertical="center"/>
    </xf>
    <xf numFmtId="0" fontId="18" fillId="5" borderId="3" xfId="2" applyFont="1" applyFill="1" applyBorder="1" applyAlignment="1">
      <alignment vertical="center"/>
    </xf>
    <xf numFmtId="0" fontId="18" fillId="5" borderId="7" xfId="2" applyFont="1" applyFill="1" applyBorder="1" applyAlignment="1">
      <alignment vertical="center"/>
    </xf>
    <xf numFmtId="0" fontId="22" fillId="5" borderId="20" xfId="1" applyFont="1" applyFill="1" applyBorder="1" applyAlignment="1" applyProtection="1">
      <alignment horizontal="left" vertical="top" wrapText="1"/>
    </xf>
    <xf numFmtId="0" fontId="19" fillId="5" borderId="19" xfId="2" applyFont="1" applyFill="1" applyBorder="1" applyAlignment="1">
      <alignment horizontal="left" vertical="top" wrapText="1"/>
    </xf>
    <xf numFmtId="0" fontId="19" fillId="5" borderId="20" xfId="2" applyFont="1" applyFill="1" applyBorder="1" applyAlignment="1">
      <alignment horizontal="left" vertical="top" wrapText="1"/>
    </xf>
    <xf numFmtId="0" fontId="19" fillId="5" borderId="21" xfId="2" applyFont="1" applyFill="1" applyBorder="1" applyAlignment="1">
      <alignment horizontal="left" vertical="top" wrapText="1"/>
    </xf>
    <xf numFmtId="0" fontId="18" fillId="0" borderId="8" xfId="2" applyFont="1" applyBorder="1" applyAlignment="1">
      <alignment vertical="center"/>
    </xf>
    <xf numFmtId="167" fontId="18" fillId="0" borderId="35" xfId="2" applyNumberFormat="1" applyFont="1" applyBorder="1" applyAlignment="1">
      <alignment horizontal="right" vertical="center"/>
    </xf>
    <xf numFmtId="0" fontId="18" fillId="0" borderId="9" xfId="2" applyFont="1" applyBorder="1" applyAlignment="1">
      <alignment vertical="center"/>
    </xf>
    <xf numFmtId="0" fontId="18" fillId="0" borderId="10" xfId="2" applyFont="1" applyBorder="1" applyAlignment="1">
      <alignment vertical="center"/>
    </xf>
    <xf numFmtId="167" fontId="18" fillId="0" borderId="36" xfId="2" applyNumberFormat="1" applyFont="1" applyBorder="1" applyAlignment="1">
      <alignment horizontal="right" vertical="center"/>
    </xf>
    <xf numFmtId="164" fontId="28" fillId="0" borderId="17" xfId="2" applyNumberFormat="1" applyFont="1" applyBorder="1" applyAlignment="1">
      <alignment horizontal="center" vertical="top" wrapText="1"/>
    </xf>
    <xf numFmtId="3" fontId="18" fillId="0" borderId="3" xfId="2" applyNumberFormat="1" applyFont="1" applyBorder="1" applyAlignment="1">
      <alignment horizontal="right" vertical="center"/>
    </xf>
    <xf numFmtId="3" fontId="18" fillId="0" borderId="5" xfId="2" applyNumberFormat="1" applyFont="1" applyBorder="1" applyAlignment="1">
      <alignment horizontal="right" vertical="center"/>
    </xf>
    <xf numFmtId="3" fontId="18" fillId="0" borderId="7" xfId="2" applyNumberFormat="1" applyFont="1" applyBorder="1" applyAlignment="1">
      <alignment horizontal="right" vertical="center"/>
    </xf>
    <xf numFmtId="0" fontId="19" fillId="0" borderId="37" xfId="2" applyFont="1" applyBorder="1" applyAlignment="1">
      <alignment vertical="center"/>
    </xf>
    <xf numFmtId="3" fontId="18" fillId="0" borderId="18" xfId="2" applyNumberFormat="1" applyFont="1" applyBorder="1" applyAlignment="1">
      <alignment vertical="center"/>
    </xf>
    <xf numFmtId="164" fontId="18" fillId="0" borderId="18" xfId="2" applyNumberFormat="1" applyFont="1" applyBorder="1" applyAlignment="1">
      <alignment vertical="center"/>
    </xf>
    <xf numFmtId="167" fontId="18" fillId="0" borderId="38" xfId="2" applyNumberFormat="1" applyFont="1" applyBorder="1" applyAlignment="1">
      <alignment horizontal="right" vertical="center"/>
    </xf>
    <xf numFmtId="167" fontId="41" fillId="0" borderId="23" xfId="2" applyNumberFormat="1" applyFont="1" applyBorder="1" applyAlignment="1">
      <alignment horizontal="right" vertical="center"/>
    </xf>
    <xf numFmtId="3" fontId="18" fillId="0" borderId="23" xfId="2" applyNumberFormat="1" applyFont="1" applyBorder="1" applyAlignment="1">
      <alignment horizontal="right" vertical="center"/>
    </xf>
    <xf numFmtId="3" fontId="18" fillId="5" borderId="3" xfId="2" applyNumberFormat="1" applyFont="1" applyFill="1" applyBorder="1" applyAlignment="1">
      <alignment horizontal="right" vertical="center"/>
    </xf>
    <xf numFmtId="3" fontId="18" fillId="5" borderId="5" xfId="2" applyNumberFormat="1" applyFont="1" applyFill="1" applyBorder="1" applyAlignment="1">
      <alignment horizontal="right" vertical="center"/>
    </xf>
    <xf numFmtId="3" fontId="18" fillId="5" borderId="34" xfId="2" applyNumberFormat="1" applyFont="1" applyFill="1" applyBorder="1" applyAlignment="1">
      <alignment horizontal="right" vertical="center"/>
    </xf>
    <xf numFmtId="3" fontId="18" fillId="5" borderId="7" xfId="2" applyNumberFormat="1" applyFont="1" applyFill="1" applyBorder="1" applyAlignment="1">
      <alignment horizontal="right" vertical="center"/>
    </xf>
    <xf numFmtId="0" fontId="19" fillId="5" borderId="8" xfId="2" applyFont="1" applyFill="1" applyBorder="1" applyAlignment="1">
      <alignment horizontal="left" vertical="top" wrapText="1"/>
    </xf>
    <xf numFmtId="0" fontId="19" fillId="0" borderId="11" xfId="2" applyFont="1" applyBorder="1" applyAlignment="1">
      <alignment vertical="center" wrapText="1"/>
    </xf>
    <xf numFmtId="3" fontId="18" fillId="0" borderId="1" xfId="2" applyNumberFormat="1" applyFont="1" applyBorder="1" applyAlignment="1">
      <alignment vertical="center"/>
    </xf>
    <xf numFmtId="164" fontId="18" fillId="0" borderId="1" xfId="2" applyNumberFormat="1" applyFont="1" applyBorder="1" applyAlignment="1">
      <alignment vertical="center"/>
    </xf>
    <xf numFmtId="167" fontId="18" fillId="0" borderId="23" xfId="2" applyNumberFormat="1" applyFont="1" applyBorder="1" applyAlignment="1">
      <alignment horizontal="right" vertical="center"/>
    </xf>
    <xf numFmtId="0" fontId="18" fillId="0" borderId="5" xfId="2" applyFont="1" applyBorder="1" applyAlignment="1">
      <alignment vertical="center" wrapText="1"/>
    </xf>
    <xf numFmtId="0" fontId="18" fillId="0" borderId="7" xfId="2" applyFont="1" applyBorder="1" applyAlignment="1">
      <alignment vertical="center" wrapText="1"/>
    </xf>
    <xf numFmtId="0" fontId="38" fillId="5" borderId="19" xfId="1" applyFont="1" applyFill="1" applyBorder="1" applyAlignment="1" applyProtection="1">
      <alignment horizontal="left" vertical="top" wrapText="1"/>
    </xf>
    <xf numFmtId="0" fontId="38" fillId="0" borderId="20" xfId="1" applyFont="1" applyFill="1" applyBorder="1" applyAlignment="1" applyProtection="1">
      <alignment horizontal="left" vertical="top" wrapText="1"/>
    </xf>
    <xf numFmtId="0" fontId="38" fillId="0" borderId="19" xfId="1" applyFont="1" applyFill="1" applyBorder="1" applyAlignment="1" applyProtection="1">
      <alignment horizontal="left" vertical="top" wrapText="1"/>
    </xf>
    <xf numFmtId="0" fontId="19" fillId="0" borderId="0" xfId="0" applyFont="1" applyAlignment="1">
      <alignment wrapText="1"/>
    </xf>
    <xf numFmtId="0" fontId="37" fillId="7" borderId="39" xfId="0" applyFont="1" applyFill="1" applyBorder="1" applyAlignment="1">
      <alignment horizontal="left" vertical="top" wrapText="1"/>
    </xf>
    <xf numFmtId="0" fontId="37" fillId="7" borderId="26" xfId="0" applyFont="1" applyFill="1" applyBorder="1" applyAlignment="1">
      <alignment horizontal="left" vertical="top" wrapText="1"/>
    </xf>
    <xf numFmtId="0" fontId="39" fillId="7" borderId="26" xfId="0" applyFont="1" applyFill="1" applyBorder="1" applyAlignment="1">
      <alignment horizontal="left" vertical="top" wrapText="1"/>
    </xf>
    <xf numFmtId="0" fontId="19" fillId="0" borderId="40" xfId="0" applyFont="1" applyBorder="1" applyAlignment="1">
      <alignment horizontal="left" vertical="top" wrapText="1"/>
    </xf>
    <xf numFmtId="0" fontId="19" fillId="0" borderId="26" xfId="0" applyFont="1" applyBorder="1" applyAlignment="1">
      <alignment horizontal="left" vertical="top" wrapText="1"/>
    </xf>
    <xf numFmtId="0" fontId="19" fillId="0" borderId="41" xfId="0" applyFont="1" applyBorder="1" applyAlignment="1">
      <alignment horizontal="left" vertical="top" wrapText="1"/>
    </xf>
    <xf numFmtId="0" fontId="19" fillId="0" borderId="27" xfId="0" applyFont="1" applyBorder="1" applyAlignment="1">
      <alignment horizontal="left" vertical="top" wrapText="1"/>
    </xf>
    <xf numFmtId="0" fontId="19" fillId="0" borderId="39" xfId="0" applyFont="1" applyBorder="1" applyAlignment="1">
      <alignment horizontal="left" vertical="top" wrapText="1"/>
    </xf>
    <xf numFmtId="0" fontId="19" fillId="0" borderId="42" xfId="0" applyFont="1" applyBorder="1" applyAlignment="1">
      <alignment horizontal="left" vertical="top" wrapText="1"/>
    </xf>
    <xf numFmtId="0" fontId="19" fillId="0" borderId="43" xfId="0" applyFont="1" applyBorder="1" applyAlignment="1">
      <alignment horizontal="left" vertical="top" wrapText="1"/>
    </xf>
    <xf numFmtId="0" fontId="38" fillId="0" borderId="26" xfId="1" applyFont="1" applyFill="1" applyBorder="1" applyAlignment="1" applyProtection="1">
      <alignment horizontal="left" vertical="top" wrapText="1"/>
    </xf>
    <xf numFmtId="0" fontId="38" fillId="0" borderId="26" xfId="1" applyFont="1" applyBorder="1" applyAlignment="1" applyProtection="1">
      <alignment horizontal="left" vertical="top" wrapText="1"/>
    </xf>
    <xf numFmtId="0" fontId="39" fillId="7" borderId="26" xfId="0" applyFont="1" applyFill="1" applyBorder="1" applyAlignment="1">
      <alignment horizontal="left" wrapText="1"/>
    </xf>
    <xf numFmtId="0" fontId="39" fillId="7" borderId="27" xfId="0" applyFont="1" applyFill="1" applyBorder="1" applyAlignment="1">
      <alignment horizontal="left" wrapText="1"/>
    </xf>
    <xf numFmtId="0" fontId="39" fillId="7" borderId="30" xfId="0" applyFont="1" applyFill="1" applyBorder="1" applyAlignment="1">
      <alignment horizontal="left" wrapText="1"/>
    </xf>
    <xf numFmtId="0" fontId="40" fillId="0" borderId="26" xfId="0" applyFont="1" applyBorder="1" applyAlignment="1">
      <alignment horizontal="left" vertical="top" wrapText="1"/>
    </xf>
    <xf numFmtId="0" fontId="44" fillId="0" borderId="0" xfId="0" applyFont="1"/>
    <xf numFmtId="0" fontId="45" fillId="0" borderId="0" xfId="1" applyFont="1" applyAlignment="1" applyProtection="1">
      <alignment vertical="top" wrapText="1"/>
    </xf>
    <xf numFmtId="0" fontId="46" fillId="0" borderId="0" xfId="0" applyFont="1"/>
    <xf numFmtId="0" fontId="20" fillId="0" borderId="11" xfId="2" applyFont="1" applyBorder="1" applyAlignment="1">
      <alignment vertical="center"/>
    </xf>
    <xf numFmtId="0" fontId="20" fillId="0" borderId="17" xfId="2" applyFont="1" applyBorder="1" applyAlignment="1">
      <alignment vertical="center"/>
    </xf>
    <xf numFmtId="0" fontId="20" fillId="0" borderId="17" xfId="2" applyFont="1" applyBorder="1" applyAlignment="1">
      <alignment horizontal="right" vertical="center"/>
    </xf>
    <xf numFmtId="164" fontId="24" fillId="0" borderId="0" xfId="2" applyNumberFormat="1" applyFont="1" applyAlignment="1">
      <alignment horizontal="center" vertical="center" wrapText="1"/>
    </xf>
    <xf numFmtId="0" fontId="20" fillId="0" borderId="0" xfId="0" applyFont="1"/>
    <xf numFmtId="0" fontId="20" fillId="0" borderId="0" xfId="0" applyFont="1" applyAlignment="1">
      <alignment horizontal="left" vertical="center"/>
    </xf>
    <xf numFmtId="0" fontId="22" fillId="0" borderId="0" xfId="1" applyFont="1" applyAlignment="1" applyProtection="1">
      <alignment horizontal="left" vertical="top" wrapText="1"/>
    </xf>
    <xf numFmtId="0" fontId="38" fillId="0" borderId="0" xfId="1" applyFont="1" applyAlignment="1" applyProtection="1">
      <alignment horizontal="left" vertical="top" wrapText="1"/>
    </xf>
    <xf numFmtId="0" fontId="23" fillId="0" borderId="0" xfId="1" applyFont="1" applyAlignment="1" applyProtection="1">
      <alignment horizontal="left" vertical="top" wrapText="1"/>
    </xf>
    <xf numFmtId="0" fontId="19" fillId="0" borderId="0" xfId="0" applyFont="1" applyAlignment="1">
      <alignment horizontal="left" wrapText="1"/>
    </xf>
    <xf numFmtId="0" fontId="21" fillId="2" borderId="0" xfId="0" applyFont="1" applyFill="1" applyAlignment="1" applyProtection="1">
      <alignment horizontal="left"/>
      <protection locked="0"/>
    </xf>
    <xf numFmtId="0" fontId="19" fillId="0" borderId="0" xfId="0" quotePrefix="1" applyFont="1" applyAlignment="1">
      <alignment horizontal="left" vertical="top" wrapText="1"/>
    </xf>
    <xf numFmtId="0" fontId="22" fillId="0" borderId="0" xfId="1" quotePrefix="1" applyFont="1" applyAlignment="1" applyProtection="1">
      <alignment vertical="top" wrapText="1"/>
    </xf>
    <xf numFmtId="0" fontId="38" fillId="0" borderId="0" xfId="1" quotePrefix="1" applyFont="1" applyAlignment="1" applyProtection="1">
      <alignment vertical="top" wrapText="1"/>
    </xf>
    <xf numFmtId="0" fontId="17" fillId="2" borderId="0" xfId="0" quotePrefix="1" applyFont="1" applyFill="1" applyAlignment="1">
      <alignment horizontal="left" vertical="top" wrapText="1"/>
    </xf>
    <xf numFmtId="0" fontId="20" fillId="0" borderId="0" xfId="0" applyFont="1" applyAlignment="1">
      <alignment horizontal="left"/>
    </xf>
    <xf numFmtId="0" fontId="19" fillId="0" borderId="0" xfId="0" applyFont="1" applyAlignment="1">
      <alignment horizontal="left" vertical="top" wrapText="1"/>
    </xf>
    <xf numFmtId="0" fontId="38" fillId="0" borderId="0" xfId="1" quotePrefix="1" applyFont="1" applyAlignment="1" applyProtection="1">
      <alignment vertical="top"/>
    </xf>
    <xf numFmtId="0" fontId="47" fillId="8" borderId="0" xfId="0" applyFont="1" applyFill="1" applyAlignment="1">
      <alignment horizontal="left"/>
    </xf>
    <xf numFmtId="0" fontId="19" fillId="0" borderId="30" xfId="0" applyFont="1" applyBorder="1" applyAlignment="1">
      <alignment horizontal="left" vertical="top" wrapText="1"/>
    </xf>
    <xf numFmtId="0" fontId="19" fillId="0" borderId="28" xfId="0" applyFont="1" applyBorder="1" applyAlignment="1">
      <alignment horizontal="left" vertical="top" wrapText="1"/>
    </xf>
    <xf numFmtId="0" fontId="19" fillId="0" borderId="0" xfId="0" applyFont="1" applyAlignment="1">
      <alignment horizontal="center" wrapText="1"/>
    </xf>
    <xf numFmtId="0" fontId="19" fillId="0" borderId="42" xfId="0" applyFont="1" applyBorder="1" applyAlignment="1">
      <alignment horizontal="left" vertical="top" wrapText="1"/>
    </xf>
    <xf numFmtId="0" fontId="19" fillId="0" borderId="40" xfId="0" applyFont="1" applyBorder="1" applyAlignment="1">
      <alignment horizontal="left" vertical="top" wrapText="1"/>
    </xf>
    <xf numFmtId="0" fontId="19" fillId="0" borderId="26" xfId="0" applyFont="1" applyBorder="1" applyAlignment="1">
      <alignment horizontal="left" vertical="top" wrapText="1"/>
    </xf>
    <xf numFmtId="0" fontId="15" fillId="2" borderId="0" xfId="0" quotePrefix="1" applyFont="1" applyFill="1" applyAlignment="1">
      <alignment horizontal="left" vertical="top" wrapText="1"/>
    </xf>
    <xf numFmtId="0" fontId="7" fillId="0" borderId="9" xfId="0" applyFont="1" applyBorder="1" applyAlignment="1">
      <alignment horizontal="left"/>
    </xf>
    <xf numFmtId="0" fontId="7" fillId="0" borderId="4" xfId="0" applyFont="1" applyBorder="1" applyAlignment="1">
      <alignment horizontal="left"/>
    </xf>
    <xf numFmtId="0" fontId="8" fillId="0" borderId="0" xfId="0" applyFont="1" applyAlignment="1">
      <alignment horizontal="left" vertical="center"/>
    </xf>
    <xf numFmtId="164" fontId="13" fillId="0" borderId="1" xfId="2" applyNumberFormat="1" applyFont="1" applyBorder="1" applyAlignment="1">
      <alignment horizontal="center" vertical="center" wrapText="1"/>
    </xf>
    <xf numFmtId="164" fontId="13" fillId="0" borderId="23" xfId="2" applyNumberFormat="1" applyFont="1" applyBorder="1" applyAlignment="1">
      <alignment horizontal="center" vertical="center" wrapText="1"/>
    </xf>
    <xf numFmtId="0" fontId="12" fillId="2" borderId="0" xfId="0" quotePrefix="1" applyFont="1" applyFill="1" applyAlignment="1">
      <alignment horizontal="left" vertical="top" wrapText="1"/>
    </xf>
    <xf numFmtId="0" fontId="7" fillId="0" borderId="8" xfId="0" applyFont="1" applyBorder="1" applyAlignment="1">
      <alignment horizontal="left"/>
    </xf>
    <xf numFmtId="0" fontId="7" fillId="0" borderId="2" xfId="0" applyFont="1" applyBorder="1" applyAlignment="1">
      <alignment horizontal="left"/>
    </xf>
    <xf numFmtId="0" fontId="7" fillId="0" borderId="0" xfId="0" applyFont="1" applyAlignment="1">
      <alignment horizontal="left" vertical="top" wrapText="1"/>
    </xf>
    <xf numFmtId="0" fontId="11" fillId="2" borderId="0" xfId="0" applyFont="1" applyFill="1" applyAlignment="1">
      <alignment horizontal="left" vertical="center" wrapText="1"/>
    </xf>
    <xf numFmtId="0" fontId="7" fillId="0" borderId="10" xfId="0" applyFont="1" applyBorder="1" applyAlignment="1">
      <alignment horizontal="left"/>
    </xf>
    <xf numFmtId="0" fontId="7" fillId="0" borderId="6" xfId="0" applyFont="1" applyBorder="1" applyAlignment="1">
      <alignment horizontal="left"/>
    </xf>
    <xf numFmtId="0" fontId="12" fillId="0" borderId="0" xfId="0" applyFont="1" applyAlignment="1">
      <alignment horizontal="left"/>
    </xf>
    <xf numFmtId="0" fontId="8" fillId="0" borderId="0" xfId="0" applyFont="1" applyAlignment="1">
      <alignment horizontal="center" vertical="center"/>
    </xf>
    <xf numFmtId="0" fontId="11" fillId="2" borderId="0" xfId="0" applyFont="1" applyFill="1" applyAlignment="1">
      <alignment horizontal="left" wrapText="1"/>
    </xf>
    <xf numFmtId="165" fontId="24" fillId="0" borderId="17" xfId="0" applyNumberFormat="1" applyFont="1" applyBorder="1" applyAlignment="1">
      <alignment horizontal="right" vertical="center" wrapText="1"/>
    </xf>
    <xf numFmtId="165" fontId="24" fillId="0" borderId="18" xfId="0" applyNumberFormat="1" applyFont="1" applyBorder="1" applyAlignment="1">
      <alignment horizontal="right" vertical="center" wrapText="1"/>
    </xf>
    <xf numFmtId="0" fontId="20" fillId="2" borderId="0" xfId="0" applyFont="1" applyFill="1" applyAlignment="1">
      <alignment horizontal="left" vertical="center"/>
    </xf>
    <xf numFmtId="0" fontId="24" fillId="0" borderId="17" xfId="0" applyFont="1" applyBorder="1" applyAlignment="1">
      <alignment horizontal="right" vertical="center"/>
    </xf>
    <xf numFmtId="0" fontId="24" fillId="0" borderId="0" xfId="0" applyFont="1" applyAlignment="1">
      <alignment horizontal="right" vertical="center"/>
    </xf>
    <xf numFmtId="164" fontId="24" fillId="0" borderId="17" xfId="0" applyNumberFormat="1" applyFont="1" applyBorder="1" applyAlignment="1">
      <alignment horizontal="right" vertical="center"/>
    </xf>
    <xf numFmtId="164" fontId="24" fillId="0" borderId="0" xfId="0" applyNumberFormat="1" applyFont="1" applyAlignment="1">
      <alignment horizontal="right" vertical="center"/>
    </xf>
    <xf numFmtId="0" fontId="15" fillId="2" borderId="0" xfId="0" applyFont="1" applyFill="1" applyAlignment="1">
      <alignment horizontal="left" vertical="center" wrapText="1"/>
    </xf>
    <xf numFmtId="0" fontId="19" fillId="0" borderId="18" xfId="0" applyFont="1" applyBorder="1" applyAlignment="1">
      <alignment horizontal="left" vertical="top" wrapText="1"/>
    </xf>
    <xf numFmtId="0" fontId="24" fillId="0" borderId="18" xfId="0" applyFont="1" applyBorder="1" applyAlignment="1">
      <alignment horizontal="right" vertical="center"/>
    </xf>
    <xf numFmtId="164" fontId="24" fillId="0" borderId="18" xfId="0" applyNumberFormat="1" applyFont="1" applyBorder="1" applyAlignment="1">
      <alignment horizontal="right" vertical="center"/>
    </xf>
    <xf numFmtId="0" fontId="21" fillId="2" borderId="18" xfId="0" applyFont="1" applyFill="1" applyBorder="1" applyAlignment="1">
      <alignment horizontal="left" vertical="top" wrapText="1"/>
    </xf>
    <xf numFmtId="0" fontId="16" fillId="2" borderId="0" xfId="0" applyFont="1" applyFill="1" applyAlignment="1">
      <alignment horizontal="left"/>
    </xf>
    <xf numFmtId="0" fontId="21" fillId="2" borderId="0" xfId="0" applyFont="1" applyFill="1" applyAlignment="1">
      <alignment horizontal="left" vertical="center"/>
    </xf>
    <xf numFmtId="0" fontId="24" fillId="0" borderId="25" xfId="0" applyFont="1" applyBorder="1" applyAlignment="1">
      <alignment horizontal="right" vertical="center"/>
    </xf>
    <xf numFmtId="0" fontId="24" fillId="0" borderId="24" xfId="0" applyFont="1" applyBorder="1" applyAlignment="1">
      <alignment horizontal="right" vertical="center"/>
    </xf>
    <xf numFmtId="0" fontId="21" fillId="2" borderId="18" xfId="0" applyFont="1" applyFill="1" applyBorder="1" applyAlignment="1">
      <alignment horizontal="left" vertical="center" wrapText="1"/>
    </xf>
    <xf numFmtId="0" fontId="18" fillId="0" borderId="17" xfId="0" applyFont="1" applyBorder="1" applyAlignment="1">
      <alignment horizontal="center"/>
    </xf>
    <xf numFmtId="0" fontId="18" fillId="0" borderId="18" xfId="0" applyFont="1" applyBorder="1" applyAlignment="1">
      <alignment horizontal="center"/>
    </xf>
    <xf numFmtId="0" fontId="18" fillId="0" borderId="0" xfId="0" applyFont="1" applyAlignment="1">
      <alignment horizontal="center"/>
    </xf>
    <xf numFmtId="0" fontId="16" fillId="0" borderId="17" xfId="0" applyFont="1" applyBorder="1" applyAlignment="1">
      <alignment horizontal="center"/>
    </xf>
    <xf numFmtId="0" fontId="16" fillId="0" borderId="18" xfId="0" applyFont="1" applyBorder="1" applyAlignment="1">
      <alignment horizontal="center"/>
    </xf>
    <xf numFmtId="0" fontId="15" fillId="8" borderId="0" xfId="0" quotePrefix="1" applyFont="1" applyFill="1" applyAlignment="1">
      <alignment horizontal="left" vertical="center" wrapText="1"/>
    </xf>
  </cellXfs>
  <cellStyles count="6">
    <cellStyle name="Hyperlink" xfId="1" builtinId="8"/>
    <cellStyle name="Normal" xfId="0" builtinId="0"/>
    <cellStyle name="Normal 2" xfId="2" xr:uid="{642A8C4C-8C3B-4809-ACEE-1B1A85EB9228}"/>
    <cellStyle name="Normal 3" xfId="3" xr:uid="{DDC837AA-8D8B-411D-8554-D4C509C36818}"/>
    <cellStyle name="Percent 2" xfId="4" xr:uid="{0F7CD8AB-EEB4-467E-9B0B-D4CA481836BD}"/>
    <cellStyle name="Percent 3" xfId="5" xr:uid="{920A0174-1ABD-47CE-8744-E5F6A96DC59A}"/>
  </cellStyles>
  <dxfs count="3">
    <dxf>
      <numFmt numFmtId="14" formatCode="0.00%"/>
    </dxf>
    <dxf>
      <numFmt numFmtId="2" formatCode="0.00"/>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495795451285246E-2"/>
          <c:y val="9.6615516059395529E-2"/>
          <c:w val="0.73879965327805541"/>
          <c:h val="0.90338450768389478"/>
        </c:manualLayout>
      </c:layout>
      <c:barChart>
        <c:barDir val="bar"/>
        <c:grouping val="clustered"/>
        <c:varyColors val="0"/>
        <c:ser>
          <c:idx val="0"/>
          <c:order val="0"/>
          <c:invertIfNegative val="0"/>
          <c:val>
            <c:numRef>
              <c:f>'NH profile'!$J$7:$J$29</c:f>
              <c:numCache>
                <c:formatCode>\+0.0%;\-0.0%;0%</c:formatCode>
                <c:ptCount val="23"/>
                <c:pt idx="0">
                  <c:v>0.20426101800477559</c:v>
                </c:pt>
                <c:pt idx="1">
                  <c:v>-9.5255263780346058E-2</c:v>
                </c:pt>
                <c:pt idx="2">
                  <c:v>0.222576325792221</c:v>
                </c:pt>
                <c:pt idx="3">
                  <c:v>0.31355568051107646</c:v>
                </c:pt>
                <c:pt idx="4">
                  <c:v>-0.28860275541321762</c:v>
                </c:pt>
                <c:pt idx="5">
                  <c:v>-0.22163118879883692</c:v>
                </c:pt>
                <c:pt idx="6">
                  <c:v>9.5571637568697514E-3</c:v>
                </c:pt>
                <c:pt idx="7">
                  <c:v>0.30739434115768272</c:v>
                </c:pt>
                <c:pt idx="8">
                  <c:v>0.27545096761551635</c:v>
                </c:pt>
                <c:pt idx="9">
                  <c:v>-0.20740658046199845</c:v>
                </c:pt>
                <c:pt idx="10">
                  <c:v>-0.43115782873972675</c:v>
                </c:pt>
                <c:pt idx="11">
                  <c:v>-5.1640416609140698E-2</c:v>
                </c:pt>
                <c:pt idx="12">
                  <c:v>0.15109851554793999</c:v>
                </c:pt>
                <c:pt idx="13">
                  <c:v>-0.21566803593291417</c:v>
                </c:pt>
                <c:pt idx="14">
                  <c:v>3.2852643358795897E-2</c:v>
                </c:pt>
                <c:pt idx="15">
                  <c:v>0.22792774958357223</c:v>
                </c:pt>
                <c:pt idx="16">
                  <c:v>-0.27533933740127986</c:v>
                </c:pt>
                <c:pt idx="17">
                  <c:v>-0.12102465516957321</c:v>
                </c:pt>
                <c:pt idx="18">
                  <c:v>-0.53201059231278314</c:v>
                </c:pt>
                <c:pt idx="19">
                  <c:v>6.5296087019170376E-2</c:v>
                </c:pt>
                <c:pt idx="20">
                  <c:v>-0.17438597441221751</c:v>
                </c:pt>
                <c:pt idx="21">
                  <c:v>3.094835277006993E-2</c:v>
                </c:pt>
                <c:pt idx="22">
                  <c:v>4.677922756613398E-2</c:v>
                </c:pt>
              </c:numCache>
            </c:numRef>
          </c:val>
          <c:extLst>
            <c:ext xmlns:c16="http://schemas.microsoft.com/office/drawing/2014/chart" uri="{C3380CC4-5D6E-409C-BE32-E72D297353CC}">
              <c16:uniqueId val="{00000000-5BE6-4576-B14A-AF83B397E92B}"/>
            </c:ext>
          </c:extLst>
        </c:ser>
        <c:dLbls>
          <c:showLegendKey val="0"/>
          <c:showVal val="0"/>
          <c:showCatName val="0"/>
          <c:showSerName val="0"/>
          <c:showPercent val="0"/>
          <c:showBubbleSize val="0"/>
        </c:dLbls>
        <c:gapWidth val="75"/>
        <c:axId val="1702357983"/>
        <c:axId val="1"/>
      </c:barChart>
      <c:catAx>
        <c:axId val="1702357983"/>
        <c:scaling>
          <c:orientation val="maxMin"/>
        </c:scaling>
        <c:delete val="0"/>
        <c:axPos val="l"/>
        <c:majorTickMark val="none"/>
        <c:minorTickMark val="none"/>
        <c:tickLblPos val="none"/>
        <c:spPr>
          <a:ln>
            <a:solidFill>
              <a:schemeClr val="tx1"/>
            </a:solidFill>
          </a:ln>
        </c:spPr>
        <c:crossAx val="1"/>
        <c:crosses val="autoZero"/>
        <c:auto val="1"/>
        <c:lblAlgn val="ctr"/>
        <c:lblOffset val="100"/>
        <c:noMultiLvlLbl val="0"/>
      </c:catAx>
      <c:valAx>
        <c:axId val="1"/>
        <c:scaling>
          <c:orientation val="minMax"/>
        </c:scaling>
        <c:delete val="0"/>
        <c:axPos val="t"/>
        <c:numFmt formatCode="\+0\ %;\-0\ %;0\ %" sourceLinked="0"/>
        <c:majorTickMark val="out"/>
        <c:minorTickMark val="none"/>
        <c:tickLblPos val="nextTo"/>
        <c:spPr>
          <a:ln>
            <a:noFill/>
          </a:ln>
        </c:spPr>
        <c:txPr>
          <a:bodyPr rot="-5400000" vert="horz"/>
          <a:lstStyle/>
          <a:p>
            <a:pPr>
              <a:defRPr sz="1000">
                <a:latin typeface="Aptos" panose="020B0004020202020204" pitchFamily="34" charset="0"/>
              </a:defRPr>
            </a:pPr>
            <a:endParaRPr lang="en-US"/>
          </a:p>
        </c:txPr>
        <c:crossAx val="1702357983"/>
        <c:crosses val="autoZero"/>
        <c:crossBetween val="between"/>
      </c:valAx>
      <c:spPr>
        <a:solidFill>
          <a:sysClr val="window" lastClr="FFFFFF">
            <a:lumMod val="75000"/>
            <a:alpha val="50000"/>
          </a:sysClr>
        </a:solidFill>
        <a:ln w="25400">
          <a:noFill/>
        </a:ln>
      </c:spPr>
    </c:plotArea>
    <c:plotVisOnly val="1"/>
    <c:dispBlanksAs val="gap"/>
    <c:showDLblsOverMax val="0"/>
  </c:chart>
  <c:spPr>
    <a:noFill/>
    <a:ln w="9525">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000000000000433" l="0.70000000000000062" r="0.70000000000000062" t="0.750000000000004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06453816560602"/>
          <c:y val="7.4347904787763599E-3"/>
          <c:w val="0.61536425964989783"/>
          <c:h val="0.96546954475518143"/>
        </c:manualLayout>
      </c:layout>
      <c:barChart>
        <c:barDir val="bar"/>
        <c:grouping val="clustered"/>
        <c:varyColors val="0"/>
        <c:ser>
          <c:idx val="0"/>
          <c:order val="0"/>
          <c:invertIfNegative val="0"/>
          <c:val>
            <c:numRef>
              <c:f>'NH comparison'!$K$14:$K$69</c:f>
              <c:numCache>
                <c:formatCode>\+0.0%;\-0.0%;0%</c:formatCode>
                <c:ptCount val="5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numCache>
            </c:numRef>
          </c:val>
          <c:extLst>
            <c:ext xmlns:c16="http://schemas.microsoft.com/office/drawing/2014/chart" uri="{C3380CC4-5D6E-409C-BE32-E72D297353CC}">
              <c16:uniqueId val="{00000000-8B4C-4D67-AF82-619F0A2595A2}"/>
            </c:ext>
          </c:extLst>
        </c:ser>
        <c:dLbls>
          <c:showLegendKey val="0"/>
          <c:showVal val="0"/>
          <c:showCatName val="0"/>
          <c:showSerName val="0"/>
          <c:showPercent val="0"/>
          <c:showBubbleSize val="0"/>
        </c:dLbls>
        <c:gapWidth val="75"/>
        <c:axId val="1727293167"/>
        <c:axId val="1"/>
      </c:barChart>
      <c:catAx>
        <c:axId val="1727293167"/>
        <c:scaling>
          <c:orientation val="maxMin"/>
        </c:scaling>
        <c:delete val="0"/>
        <c:axPos val="l"/>
        <c:majorTickMark val="none"/>
        <c:minorTickMark val="none"/>
        <c:tickLblPos val="none"/>
        <c:spPr>
          <a:ln>
            <a:solidFill>
              <a:schemeClr val="tx1"/>
            </a:solidFill>
          </a:ln>
        </c:spPr>
        <c:crossAx val="1"/>
        <c:crosses val="autoZero"/>
        <c:auto val="1"/>
        <c:lblAlgn val="ctr"/>
        <c:lblOffset val="100"/>
        <c:noMultiLvlLbl val="0"/>
      </c:catAx>
      <c:valAx>
        <c:axId val="1"/>
        <c:scaling>
          <c:orientation val="minMax"/>
          <c:max val="0.70000000000000062"/>
          <c:min val="-0.70000000000000062"/>
        </c:scaling>
        <c:delete val="0"/>
        <c:axPos val="t"/>
        <c:numFmt formatCode="\+0.0%;\-0.0%;0%" sourceLinked="1"/>
        <c:majorTickMark val="none"/>
        <c:minorTickMark val="none"/>
        <c:tickLblPos val="none"/>
        <c:spPr>
          <a:ln>
            <a:noFill/>
          </a:ln>
        </c:spPr>
        <c:crossAx val="1727293167"/>
        <c:crosses val="autoZero"/>
        <c:crossBetween val="between"/>
      </c:valAx>
      <c:spPr>
        <a:solidFill>
          <a:sysClr val="window" lastClr="FFFFFF">
            <a:lumMod val="75000"/>
            <a:alpha val="50000"/>
          </a:sysClr>
        </a:solidFill>
        <a:ln w="25400">
          <a:noFill/>
        </a:ln>
      </c:spPr>
    </c:plotArea>
    <c:plotVisOnly val="1"/>
    <c:dispBlanksAs val="gap"/>
    <c:showDLblsOverMax val="0"/>
  </c:chart>
  <c:spPr>
    <a:noFill/>
    <a:ln w="9525">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000000000000455" l="0.70000000000000062" r="0.70000000000000062" t="0.750000000000004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'Trend charts'!$N$1</c:f>
          <c:strCache>
            <c:ptCount val="1"/>
            <c:pt idx="0">
              <c:v>Population by age group in Anniesland, Jordanhill and Whiteinch</c:v>
            </c:pt>
          </c:strCache>
        </c:strRef>
      </c:tx>
      <c:overlay val="0"/>
      <c:spPr>
        <a:noFill/>
        <a:ln w="25400">
          <a:noFill/>
        </a:ln>
      </c:spPr>
      <c:txPr>
        <a:bodyPr/>
        <a:lstStyle/>
        <a:p>
          <a:pPr>
            <a:defRPr b="1"/>
          </a:pPr>
          <a:endParaRPr lang="en-US"/>
        </a:p>
      </c:txPr>
    </c:title>
    <c:autoTitleDeleted val="0"/>
    <c:plotArea>
      <c:layout>
        <c:manualLayout>
          <c:layoutTarget val="inner"/>
          <c:xMode val="edge"/>
          <c:yMode val="edge"/>
          <c:x val="0.11450308246352926"/>
          <c:y val="0.16723859517560305"/>
          <c:w val="0.86098370261856805"/>
          <c:h val="0.70414523184601918"/>
        </c:manualLayout>
      </c:layout>
      <c:lineChart>
        <c:grouping val="standard"/>
        <c:varyColors val="0"/>
        <c:ser>
          <c:idx val="0"/>
          <c:order val="0"/>
          <c:tx>
            <c:strRef>
              <c:f>'Chart sources'!$D$25</c:f>
              <c:strCache>
                <c:ptCount val="1"/>
                <c:pt idx="0">
                  <c:v>0-15</c:v>
                </c:pt>
              </c:strCache>
            </c:strRef>
          </c:tx>
          <c:spPr>
            <a:ln>
              <a:solidFill>
                <a:srgbClr val="073B5B"/>
              </a:solidFill>
              <a:prstDash val="solid"/>
            </a:ln>
          </c:spPr>
          <c:marker>
            <c:symbol val="none"/>
          </c:marker>
          <c:dPt>
            <c:idx val="9"/>
            <c:bubble3D val="0"/>
            <c:spPr>
              <a:ln>
                <a:solidFill>
                  <a:srgbClr val="073B5B"/>
                </a:solidFill>
                <a:prstDash val="solid"/>
              </a:ln>
            </c:spPr>
            <c:extLst>
              <c:ext xmlns:c16="http://schemas.microsoft.com/office/drawing/2014/chart" uri="{C3380CC4-5D6E-409C-BE32-E72D297353CC}">
                <c16:uniqueId val="{00000001-9919-411E-8D68-B86F94A950F3}"/>
              </c:ext>
            </c:extLst>
          </c:dPt>
          <c:dPt>
            <c:idx val="10"/>
            <c:bubble3D val="0"/>
            <c:spPr>
              <a:ln>
                <a:solidFill>
                  <a:srgbClr val="073B5B"/>
                </a:solidFill>
                <a:prstDash val="solid"/>
              </a:ln>
            </c:spPr>
            <c:extLst>
              <c:ext xmlns:c16="http://schemas.microsoft.com/office/drawing/2014/chart" uri="{C3380CC4-5D6E-409C-BE32-E72D297353CC}">
                <c16:uniqueId val="{00000003-9919-411E-8D68-B86F94A950F3}"/>
              </c:ext>
            </c:extLst>
          </c:dPt>
          <c:dPt>
            <c:idx val="11"/>
            <c:bubble3D val="0"/>
            <c:spPr>
              <a:ln>
                <a:solidFill>
                  <a:srgbClr val="073B5B"/>
                </a:solidFill>
                <a:prstDash val="solid"/>
              </a:ln>
            </c:spPr>
            <c:extLst>
              <c:ext xmlns:c16="http://schemas.microsoft.com/office/drawing/2014/chart" uri="{C3380CC4-5D6E-409C-BE32-E72D297353CC}">
                <c16:uniqueId val="{00000005-9919-411E-8D68-B86F94A950F3}"/>
              </c:ext>
            </c:extLst>
          </c:dPt>
          <c:dPt>
            <c:idx val="12"/>
            <c:bubble3D val="0"/>
            <c:spPr>
              <a:ln>
                <a:solidFill>
                  <a:srgbClr val="073B5B"/>
                </a:solidFill>
                <a:prstDash val="solid"/>
              </a:ln>
            </c:spPr>
            <c:extLst>
              <c:ext xmlns:c16="http://schemas.microsoft.com/office/drawing/2014/chart" uri="{C3380CC4-5D6E-409C-BE32-E72D297353CC}">
                <c16:uniqueId val="{00000007-9919-411E-8D68-B86F94A950F3}"/>
              </c:ext>
            </c:extLst>
          </c:dPt>
          <c:dPt>
            <c:idx val="13"/>
            <c:bubble3D val="0"/>
            <c:spPr>
              <a:ln>
                <a:solidFill>
                  <a:srgbClr val="073B5B"/>
                </a:solidFill>
                <a:prstDash val="solid"/>
              </a:ln>
            </c:spPr>
            <c:extLst>
              <c:ext xmlns:c16="http://schemas.microsoft.com/office/drawing/2014/chart" uri="{C3380CC4-5D6E-409C-BE32-E72D297353CC}">
                <c16:uniqueId val="{00000009-9919-411E-8D68-B86F94A950F3}"/>
              </c:ext>
            </c:extLst>
          </c:dPt>
          <c:dPt>
            <c:idx val="14"/>
            <c:bubble3D val="0"/>
            <c:spPr>
              <a:ln>
                <a:solidFill>
                  <a:srgbClr val="073B5B"/>
                </a:solidFill>
                <a:prstDash val="solid"/>
              </a:ln>
            </c:spPr>
            <c:extLst>
              <c:ext xmlns:c16="http://schemas.microsoft.com/office/drawing/2014/chart" uri="{C3380CC4-5D6E-409C-BE32-E72D297353CC}">
                <c16:uniqueId val="{0000000B-9919-411E-8D68-B86F94A950F3}"/>
              </c:ext>
            </c:extLst>
          </c:dPt>
          <c:dPt>
            <c:idx val="15"/>
            <c:bubble3D val="0"/>
            <c:spPr>
              <a:ln>
                <a:solidFill>
                  <a:srgbClr val="073B5B"/>
                </a:solidFill>
                <a:prstDash val="solid"/>
              </a:ln>
            </c:spPr>
            <c:extLst>
              <c:ext xmlns:c16="http://schemas.microsoft.com/office/drawing/2014/chart" uri="{C3380CC4-5D6E-409C-BE32-E72D297353CC}">
                <c16:uniqueId val="{0000000D-9919-411E-8D68-B86F94A950F3}"/>
              </c:ext>
            </c:extLst>
          </c:dPt>
          <c:cat>
            <c:numRef>
              <c:f>'Chart sources'!$B$26:$B$49</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'Chart sources'!$D$26:$D$49</c:f>
              <c:numCache>
                <c:formatCode>General</c:formatCode>
                <c:ptCount val="24"/>
                <c:pt idx="0">
                  <c:v>1943</c:v>
                </c:pt>
                <c:pt idx="1">
                  <c:v>1908</c:v>
                </c:pt>
                <c:pt idx="2">
                  <c:v>1940</c:v>
                </c:pt>
                <c:pt idx="3">
                  <c:v>1899</c:v>
                </c:pt>
                <c:pt idx="4">
                  <c:v>1817</c:v>
                </c:pt>
                <c:pt idx="5">
                  <c:v>1855</c:v>
                </c:pt>
                <c:pt idx="6">
                  <c:v>1863</c:v>
                </c:pt>
                <c:pt idx="7">
                  <c:v>1929</c:v>
                </c:pt>
                <c:pt idx="8">
                  <c:v>1920</c:v>
                </c:pt>
                <c:pt idx="9">
                  <c:v>1924</c:v>
                </c:pt>
                <c:pt idx="10">
                  <c:v>1942</c:v>
                </c:pt>
                <c:pt idx="11">
                  <c:v>1965</c:v>
                </c:pt>
                <c:pt idx="12">
                  <c:v>1991</c:v>
                </c:pt>
                <c:pt idx="13">
                  <c:v>1983</c:v>
                </c:pt>
                <c:pt idx="14">
                  <c:v>1988</c:v>
                </c:pt>
                <c:pt idx="15">
                  <c:v>1972</c:v>
                </c:pt>
                <c:pt idx="16">
                  <c:v>1973</c:v>
                </c:pt>
                <c:pt idx="17">
                  <c:v>1942</c:v>
                </c:pt>
                <c:pt idx="18">
                  <c:v>1896</c:v>
                </c:pt>
                <c:pt idx="19">
                  <c:v>1868</c:v>
                </c:pt>
                <c:pt idx="20">
                  <c:v>1881</c:v>
                </c:pt>
                <c:pt idx="21">
                  <c:v>1853</c:v>
                </c:pt>
                <c:pt idx="22">
                  <c:v>1887</c:v>
                </c:pt>
                <c:pt idx="23">
                  <c:v>1883</c:v>
                </c:pt>
              </c:numCache>
            </c:numRef>
          </c:val>
          <c:smooth val="0"/>
          <c:extLst>
            <c:ext xmlns:c16="http://schemas.microsoft.com/office/drawing/2014/chart" uri="{C3380CC4-5D6E-409C-BE32-E72D297353CC}">
              <c16:uniqueId val="{0000000E-9919-411E-8D68-B86F94A950F3}"/>
            </c:ext>
          </c:extLst>
        </c:ser>
        <c:ser>
          <c:idx val="1"/>
          <c:order val="1"/>
          <c:tx>
            <c:strRef>
              <c:f>'Chart sources'!$E$25</c:f>
              <c:strCache>
                <c:ptCount val="1"/>
                <c:pt idx="0">
                  <c:v>16-44</c:v>
                </c:pt>
              </c:strCache>
            </c:strRef>
          </c:tx>
          <c:spPr>
            <a:ln>
              <a:solidFill>
                <a:srgbClr val="00BCDE"/>
              </a:solidFill>
              <a:prstDash val="solid"/>
            </a:ln>
          </c:spPr>
          <c:marker>
            <c:symbol val="none"/>
          </c:marker>
          <c:dPt>
            <c:idx val="9"/>
            <c:bubble3D val="0"/>
            <c:extLst>
              <c:ext xmlns:c16="http://schemas.microsoft.com/office/drawing/2014/chart" uri="{C3380CC4-5D6E-409C-BE32-E72D297353CC}">
                <c16:uniqueId val="{00000010-9919-411E-8D68-B86F94A950F3}"/>
              </c:ext>
            </c:extLst>
          </c:dPt>
          <c:dPt>
            <c:idx val="10"/>
            <c:bubble3D val="0"/>
            <c:extLst>
              <c:ext xmlns:c16="http://schemas.microsoft.com/office/drawing/2014/chart" uri="{C3380CC4-5D6E-409C-BE32-E72D297353CC}">
                <c16:uniqueId val="{00000012-9919-411E-8D68-B86F94A950F3}"/>
              </c:ext>
            </c:extLst>
          </c:dPt>
          <c:dPt>
            <c:idx val="11"/>
            <c:bubble3D val="0"/>
            <c:extLst>
              <c:ext xmlns:c16="http://schemas.microsoft.com/office/drawing/2014/chart" uri="{C3380CC4-5D6E-409C-BE32-E72D297353CC}">
                <c16:uniqueId val="{00000014-9919-411E-8D68-B86F94A950F3}"/>
              </c:ext>
            </c:extLst>
          </c:dPt>
          <c:dPt>
            <c:idx val="12"/>
            <c:bubble3D val="0"/>
            <c:extLst>
              <c:ext xmlns:c16="http://schemas.microsoft.com/office/drawing/2014/chart" uri="{C3380CC4-5D6E-409C-BE32-E72D297353CC}">
                <c16:uniqueId val="{00000016-9919-411E-8D68-B86F94A950F3}"/>
              </c:ext>
            </c:extLst>
          </c:dPt>
          <c:dPt>
            <c:idx val="13"/>
            <c:bubble3D val="0"/>
            <c:extLst>
              <c:ext xmlns:c16="http://schemas.microsoft.com/office/drawing/2014/chart" uri="{C3380CC4-5D6E-409C-BE32-E72D297353CC}">
                <c16:uniqueId val="{00000018-9919-411E-8D68-B86F94A950F3}"/>
              </c:ext>
            </c:extLst>
          </c:dPt>
          <c:dPt>
            <c:idx val="14"/>
            <c:bubble3D val="0"/>
            <c:extLst>
              <c:ext xmlns:c16="http://schemas.microsoft.com/office/drawing/2014/chart" uri="{C3380CC4-5D6E-409C-BE32-E72D297353CC}">
                <c16:uniqueId val="{0000001A-9919-411E-8D68-B86F94A950F3}"/>
              </c:ext>
            </c:extLst>
          </c:dPt>
          <c:dPt>
            <c:idx val="15"/>
            <c:bubble3D val="0"/>
            <c:extLst>
              <c:ext xmlns:c16="http://schemas.microsoft.com/office/drawing/2014/chart" uri="{C3380CC4-5D6E-409C-BE32-E72D297353CC}">
                <c16:uniqueId val="{0000001C-9919-411E-8D68-B86F94A950F3}"/>
              </c:ext>
            </c:extLst>
          </c:dPt>
          <c:cat>
            <c:numRef>
              <c:f>'Chart sources'!$B$26:$B$49</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'Chart sources'!$E$26:$E$49</c:f>
              <c:numCache>
                <c:formatCode>General</c:formatCode>
                <c:ptCount val="24"/>
                <c:pt idx="0">
                  <c:v>4044</c:v>
                </c:pt>
                <c:pt idx="1">
                  <c:v>4173</c:v>
                </c:pt>
                <c:pt idx="2">
                  <c:v>4100</c:v>
                </c:pt>
                <c:pt idx="3">
                  <c:v>3992</c:v>
                </c:pt>
                <c:pt idx="4">
                  <c:v>3961</c:v>
                </c:pt>
                <c:pt idx="5">
                  <c:v>3949</c:v>
                </c:pt>
                <c:pt idx="6">
                  <c:v>3920</c:v>
                </c:pt>
                <c:pt idx="7">
                  <c:v>4012</c:v>
                </c:pt>
                <c:pt idx="8">
                  <c:v>3970</c:v>
                </c:pt>
                <c:pt idx="9">
                  <c:v>3948</c:v>
                </c:pt>
                <c:pt idx="10">
                  <c:v>3897</c:v>
                </c:pt>
                <c:pt idx="11">
                  <c:v>3840</c:v>
                </c:pt>
                <c:pt idx="12">
                  <c:v>3835</c:v>
                </c:pt>
                <c:pt idx="13">
                  <c:v>3783</c:v>
                </c:pt>
                <c:pt idx="14">
                  <c:v>3771</c:v>
                </c:pt>
                <c:pt idx="15">
                  <c:v>3688</c:v>
                </c:pt>
                <c:pt idx="16">
                  <c:v>3691</c:v>
                </c:pt>
                <c:pt idx="17">
                  <c:v>3690</c:v>
                </c:pt>
                <c:pt idx="18">
                  <c:v>3613</c:v>
                </c:pt>
                <c:pt idx="19">
                  <c:v>3573</c:v>
                </c:pt>
                <c:pt idx="20">
                  <c:v>3578</c:v>
                </c:pt>
                <c:pt idx="21">
                  <c:v>3560</c:v>
                </c:pt>
                <c:pt idx="22">
                  <c:v>3723</c:v>
                </c:pt>
                <c:pt idx="23">
                  <c:v>3792</c:v>
                </c:pt>
              </c:numCache>
            </c:numRef>
          </c:val>
          <c:smooth val="0"/>
          <c:extLst>
            <c:ext xmlns:c16="http://schemas.microsoft.com/office/drawing/2014/chart" uri="{C3380CC4-5D6E-409C-BE32-E72D297353CC}">
              <c16:uniqueId val="{0000001D-9919-411E-8D68-B86F94A950F3}"/>
            </c:ext>
          </c:extLst>
        </c:ser>
        <c:ser>
          <c:idx val="2"/>
          <c:order val="2"/>
          <c:tx>
            <c:strRef>
              <c:f>'Chart sources'!$F$25</c:f>
              <c:strCache>
                <c:ptCount val="1"/>
                <c:pt idx="0">
                  <c:v>45-64</c:v>
                </c:pt>
              </c:strCache>
            </c:strRef>
          </c:tx>
          <c:spPr>
            <a:ln>
              <a:solidFill>
                <a:srgbClr val="91007B"/>
              </a:solidFill>
              <a:prstDash val="solid"/>
            </a:ln>
          </c:spPr>
          <c:marker>
            <c:symbol val="none"/>
          </c:marker>
          <c:dPt>
            <c:idx val="9"/>
            <c:bubble3D val="0"/>
            <c:extLst>
              <c:ext xmlns:c16="http://schemas.microsoft.com/office/drawing/2014/chart" uri="{C3380CC4-5D6E-409C-BE32-E72D297353CC}">
                <c16:uniqueId val="{0000001F-9919-411E-8D68-B86F94A950F3}"/>
              </c:ext>
            </c:extLst>
          </c:dPt>
          <c:dPt>
            <c:idx val="10"/>
            <c:bubble3D val="0"/>
            <c:extLst>
              <c:ext xmlns:c16="http://schemas.microsoft.com/office/drawing/2014/chart" uri="{C3380CC4-5D6E-409C-BE32-E72D297353CC}">
                <c16:uniqueId val="{00000021-9919-411E-8D68-B86F94A950F3}"/>
              </c:ext>
            </c:extLst>
          </c:dPt>
          <c:dPt>
            <c:idx val="11"/>
            <c:bubble3D val="0"/>
            <c:extLst>
              <c:ext xmlns:c16="http://schemas.microsoft.com/office/drawing/2014/chart" uri="{C3380CC4-5D6E-409C-BE32-E72D297353CC}">
                <c16:uniqueId val="{00000023-9919-411E-8D68-B86F94A950F3}"/>
              </c:ext>
            </c:extLst>
          </c:dPt>
          <c:dPt>
            <c:idx val="12"/>
            <c:bubble3D val="0"/>
            <c:extLst>
              <c:ext xmlns:c16="http://schemas.microsoft.com/office/drawing/2014/chart" uri="{C3380CC4-5D6E-409C-BE32-E72D297353CC}">
                <c16:uniqueId val="{00000025-9919-411E-8D68-B86F94A950F3}"/>
              </c:ext>
            </c:extLst>
          </c:dPt>
          <c:dPt>
            <c:idx val="13"/>
            <c:bubble3D val="0"/>
            <c:extLst>
              <c:ext xmlns:c16="http://schemas.microsoft.com/office/drawing/2014/chart" uri="{C3380CC4-5D6E-409C-BE32-E72D297353CC}">
                <c16:uniqueId val="{00000027-9919-411E-8D68-B86F94A950F3}"/>
              </c:ext>
            </c:extLst>
          </c:dPt>
          <c:dPt>
            <c:idx val="14"/>
            <c:bubble3D val="0"/>
            <c:extLst>
              <c:ext xmlns:c16="http://schemas.microsoft.com/office/drawing/2014/chart" uri="{C3380CC4-5D6E-409C-BE32-E72D297353CC}">
                <c16:uniqueId val="{00000029-9919-411E-8D68-B86F94A950F3}"/>
              </c:ext>
            </c:extLst>
          </c:dPt>
          <c:dPt>
            <c:idx val="15"/>
            <c:bubble3D val="0"/>
            <c:extLst>
              <c:ext xmlns:c16="http://schemas.microsoft.com/office/drawing/2014/chart" uri="{C3380CC4-5D6E-409C-BE32-E72D297353CC}">
                <c16:uniqueId val="{0000002B-9919-411E-8D68-B86F94A950F3}"/>
              </c:ext>
            </c:extLst>
          </c:dPt>
          <c:cat>
            <c:numRef>
              <c:f>'Chart sources'!$B$26:$B$49</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'Chart sources'!$F$26:$F$49</c:f>
              <c:numCache>
                <c:formatCode>General</c:formatCode>
                <c:ptCount val="24"/>
                <c:pt idx="0">
                  <c:v>2155</c:v>
                </c:pt>
                <c:pt idx="1">
                  <c:v>2195</c:v>
                </c:pt>
                <c:pt idx="2">
                  <c:v>2271</c:v>
                </c:pt>
                <c:pt idx="3">
                  <c:v>2335</c:v>
                </c:pt>
                <c:pt idx="4">
                  <c:v>2396</c:v>
                </c:pt>
                <c:pt idx="5">
                  <c:v>2469</c:v>
                </c:pt>
                <c:pt idx="6">
                  <c:v>2509</c:v>
                </c:pt>
                <c:pt idx="7">
                  <c:v>2575</c:v>
                </c:pt>
                <c:pt idx="8">
                  <c:v>2682</c:v>
                </c:pt>
                <c:pt idx="9">
                  <c:v>2738</c:v>
                </c:pt>
                <c:pt idx="10">
                  <c:v>2799</c:v>
                </c:pt>
                <c:pt idx="11">
                  <c:v>2836</c:v>
                </c:pt>
                <c:pt idx="12">
                  <c:v>2898</c:v>
                </c:pt>
                <c:pt idx="13">
                  <c:v>2924</c:v>
                </c:pt>
                <c:pt idx="14">
                  <c:v>2880</c:v>
                </c:pt>
                <c:pt idx="15">
                  <c:v>2902</c:v>
                </c:pt>
                <c:pt idx="16">
                  <c:v>2942</c:v>
                </c:pt>
                <c:pt idx="17">
                  <c:v>2904</c:v>
                </c:pt>
                <c:pt idx="18">
                  <c:v>2875</c:v>
                </c:pt>
                <c:pt idx="19">
                  <c:v>2829</c:v>
                </c:pt>
                <c:pt idx="20">
                  <c:v>2792</c:v>
                </c:pt>
                <c:pt idx="21">
                  <c:v>2786</c:v>
                </c:pt>
                <c:pt idx="22">
                  <c:v>2800</c:v>
                </c:pt>
                <c:pt idx="23">
                  <c:v>2798</c:v>
                </c:pt>
              </c:numCache>
            </c:numRef>
          </c:val>
          <c:smooth val="0"/>
          <c:extLst>
            <c:ext xmlns:c16="http://schemas.microsoft.com/office/drawing/2014/chart" uri="{C3380CC4-5D6E-409C-BE32-E72D297353CC}">
              <c16:uniqueId val="{0000002C-9919-411E-8D68-B86F94A950F3}"/>
            </c:ext>
          </c:extLst>
        </c:ser>
        <c:ser>
          <c:idx val="3"/>
          <c:order val="3"/>
          <c:tx>
            <c:strRef>
              <c:f>'Chart sources'!$G$25</c:f>
              <c:strCache>
                <c:ptCount val="1"/>
                <c:pt idx="0">
                  <c:v>65 and over</c:v>
                </c:pt>
              </c:strCache>
            </c:strRef>
          </c:tx>
          <c:spPr>
            <a:ln>
              <a:solidFill>
                <a:srgbClr val="00915F"/>
              </a:solidFill>
              <a:prstDash val="solid"/>
            </a:ln>
          </c:spPr>
          <c:marker>
            <c:symbol val="none"/>
          </c:marker>
          <c:dPt>
            <c:idx val="9"/>
            <c:bubble3D val="0"/>
            <c:extLst>
              <c:ext xmlns:c16="http://schemas.microsoft.com/office/drawing/2014/chart" uri="{C3380CC4-5D6E-409C-BE32-E72D297353CC}">
                <c16:uniqueId val="{0000002E-9919-411E-8D68-B86F94A950F3}"/>
              </c:ext>
            </c:extLst>
          </c:dPt>
          <c:dPt>
            <c:idx val="10"/>
            <c:bubble3D val="0"/>
            <c:extLst>
              <c:ext xmlns:c16="http://schemas.microsoft.com/office/drawing/2014/chart" uri="{C3380CC4-5D6E-409C-BE32-E72D297353CC}">
                <c16:uniqueId val="{00000030-9919-411E-8D68-B86F94A950F3}"/>
              </c:ext>
            </c:extLst>
          </c:dPt>
          <c:dPt>
            <c:idx val="11"/>
            <c:bubble3D val="0"/>
            <c:extLst>
              <c:ext xmlns:c16="http://schemas.microsoft.com/office/drawing/2014/chart" uri="{C3380CC4-5D6E-409C-BE32-E72D297353CC}">
                <c16:uniqueId val="{00000032-9919-411E-8D68-B86F94A950F3}"/>
              </c:ext>
            </c:extLst>
          </c:dPt>
          <c:dPt>
            <c:idx val="12"/>
            <c:bubble3D val="0"/>
            <c:extLst>
              <c:ext xmlns:c16="http://schemas.microsoft.com/office/drawing/2014/chart" uri="{C3380CC4-5D6E-409C-BE32-E72D297353CC}">
                <c16:uniqueId val="{00000034-9919-411E-8D68-B86F94A950F3}"/>
              </c:ext>
            </c:extLst>
          </c:dPt>
          <c:dPt>
            <c:idx val="13"/>
            <c:bubble3D val="0"/>
            <c:extLst>
              <c:ext xmlns:c16="http://schemas.microsoft.com/office/drawing/2014/chart" uri="{C3380CC4-5D6E-409C-BE32-E72D297353CC}">
                <c16:uniqueId val="{00000036-9919-411E-8D68-B86F94A950F3}"/>
              </c:ext>
            </c:extLst>
          </c:dPt>
          <c:dPt>
            <c:idx val="14"/>
            <c:bubble3D val="0"/>
            <c:extLst>
              <c:ext xmlns:c16="http://schemas.microsoft.com/office/drawing/2014/chart" uri="{C3380CC4-5D6E-409C-BE32-E72D297353CC}">
                <c16:uniqueId val="{00000038-9919-411E-8D68-B86F94A950F3}"/>
              </c:ext>
            </c:extLst>
          </c:dPt>
          <c:dPt>
            <c:idx val="15"/>
            <c:bubble3D val="0"/>
            <c:extLst>
              <c:ext xmlns:c16="http://schemas.microsoft.com/office/drawing/2014/chart" uri="{C3380CC4-5D6E-409C-BE32-E72D297353CC}">
                <c16:uniqueId val="{0000003A-9919-411E-8D68-B86F94A950F3}"/>
              </c:ext>
            </c:extLst>
          </c:dPt>
          <c:cat>
            <c:numRef>
              <c:f>'Chart sources'!$B$26:$B$49</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'Chart sources'!$G$26:$G$49</c:f>
              <c:numCache>
                <c:formatCode>General</c:formatCode>
                <c:ptCount val="24"/>
                <c:pt idx="0">
                  <c:v>1599</c:v>
                </c:pt>
                <c:pt idx="1">
                  <c:v>1579</c:v>
                </c:pt>
                <c:pt idx="2">
                  <c:v>1566</c:v>
                </c:pt>
                <c:pt idx="3">
                  <c:v>1513</c:v>
                </c:pt>
                <c:pt idx="4">
                  <c:v>1517</c:v>
                </c:pt>
                <c:pt idx="5">
                  <c:v>1465</c:v>
                </c:pt>
                <c:pt idx="6">
                  <c:v>1461</c:v>
                </c:pt>
                <c:pt idx="7">
                  <c:v>1468</c:v>
                </c:pt>
                <c:pt idx="8">
                  <c:v>1470</c:v>
                </c:pt>
                <c:pt idx="9">
                  <c:v>1476</c:v>
                </c:pt>
                <c:pt idx="10">
                  <c:v>1501</c:v>
                </c:pt>
                <c:pt idx="11">
                  <c:v>1531</c:v>
                </c:pt>
                <c:pt idx="12">
                  <c:v>1530</c:v>
                </c:pt>
                <c:pt idx="13">
                  <c:v>1549</c:v>
                </c:pt>
                <c:pt idx="14">
                  <c:v>1600</c:v>
                </c:pt>
                <c:pt idx="15">
                  <c:v>1609</c:v>
                </c:pt>
                <c:pt idx="16">
                  <c:v>1619</c:v>
                </c:pt>
                <c:pt idx="17">
                  <c:v>1632</c:v>
                </c:pt>
                <c:pt idx="18">
                  <c:v>1647</c:v>
                </c:pt>
                <c:pt idx="19">
                  <c:v>1665</c:v>
                </c:pt>
                <c:pt idx="20">
                  <c:v>1686</c:v>
                </c:pt>
                <c:pt idx="21">
                  <c:v>1717</c:v>
                </c:pt>
                <c:pt idx="22">
                  <c:v>1761</c:v>
                </c:pt>
                <c:pt idx="23">
                  <c:v>1814</c:v>
                </c:pt>
              </c:numCache>
            </c:numRef>
          </c:val>
          <c:smooth val="0"/>
          <c:extLst>
            <c:ext xmlns:c16="http://schemas.microsoft.com/office/drawing/2014/chart" uri="{C3380CC4-5D6E-409C-BE32-E72D297353CC}">
              <c16:uniqueId val="{0000003B-9919-411E-8D68-B86F94A950F3}"/>
            </c:ext>
          </c:extLst>
        </c:ser>
        <c:dLbls>
          <c:showLegendKey val="0"/>
          <c:showVal val="0"/>
          <c:showCatName val="0"/>
          <c:showSerName val="0"/>
          <c:showPercent val="0"/>
          <c:showBubbleSize val="0"/>
        </c:dLbls>
        <c:smooth val="0"/>
        <c:axId val="1702318175"/>
        <c:axId val="1"/>
      </c:lineChart>
      <c:catAx>
        <c:axId val="1702318175"/>
        <c:scaling>
          <c:orientation val="minMax"/>
        </c:scaling>
        <c:delete val="0"/>
        <c:axPos val="b"/>
        <c:title>
          <c:tx>
            <c:rich>
              <a:bodyPr/>
              <a:lstStyle/>
              <a:p>
                <a:pPr>
                  <a:defRPr/>
                </a:pPr>
                <a:r>
                  <a:rPr lang="en-US"/>
                  <a:t>Year</a:t>
                </a:r>
              </a:p>
            </c:rich>
          </c:tx>
          <c:layout>
            <c:manualLayout>
              <c:xMode val="edge"/>
              <c:yMode val="edge"/>
              <c:x val="0.48166147397042997"/>
              <c:y val="0.94845490619741135"/>
            </c:manualLayout>
          </c:layout>
          <c:overlay val="0"/>
        </c:title>
        <c:numFmt formatCode="General" sourceLinked="1"/>
        <c:majorTickMark val="in"/>
        <c:minorTickMark val="none"/>
        <c:tickLblPos val="nextTo"/>
        <c:spPr>
          <a:ln/>
        </c:spPr>
        <c:txPr>
          <a:bodyPr rot="-5400000" vert="horz"/>
          <a:lstStyle/>
          <a:p>
            <a:pPr>
              <a:defRPr/>
            </a:pPr>
            <a:endParaRPr lang="en-US"/>
          </a:p>
        </c:txPr>
        <c:crossAx val="1"/>
        <c:crosses val="autoZero"/>
        <c:auto val="1"/>
        <c:lblAlgn val="ctr"/>
        <c:lblOffset val="100"/>
        <c:tickLblSkip val="1"/>
        <c:noMultiLvlLbl val="0"/>
      </c:catAx>
      <c:valAx>
        <c:axId val="1"/>
        <c:scaling>
          <c:orientation val="minMax"/>
        </c:scaling>
        <c:delete val="0"/>
        <c:axPos val="l"/>
        <c:majorGridlines>
          <c:spPr>
            <a:ln>
              <a:solidFill>
                <a:schemeClr val="tx1"/>
              </a:solidFill>
              <a:prstDash val="sysDash"/>
            </a:ln>
          </c:spPr>
        </c:majorGridlines>
        <c:title>
          <c:tx>
            <c:rich>
              <a:bodyPr/>
              <a:lstStyle/>
              <a:p>
                <a:pPr>
                  <a:defRPr/>
                </a:pPr>
                <a:r>
                  <a:rPr lang="en-US"/>
                  <a:t>Population estimate</a:t>
                </a:r>
              </a:p>
            </c:rich>
          </c:tx>
          <c:overlay val="0"/>
        </c:title>
        <c:numFmt formatCode="#,##0" sourceLinked="0"/>
        <c:majorTickMark val="out"/>
        <c:minorTickMark val="none"/>
        <c:tickLblPos val="nextTo"/>
        <c:txPr>
          <a:bodyPr rot="0" vert="horz"/>
          <a:lstStyle/>
          <a:p>
            <a:pPr>
              <a:defRPr/>
            </a:pPr>
            <a:endParaRPr lang="en-US"/>
          </a:p>
        </c:txPr>
        <c:crossAx val="1702318175"/>
        <c:crossesAt val="1"/>
        <c:crossBetween val="between"/>
      </c:valAx>
      <c:spPr>
        <a:solidFill>
          <a:srgbClr val="F2F2F2"/>
        </a:solidFill>
      </c:spPr>
    </c:plotArea>
    <c:legend>
      <c:legendPos val="r"/>
      <c:layout>
        <c:manualLayout>
          <c:xMode val="edge"/>
          <c:yMode val="edge"/>
          <c:x val="0.1473531411091599"/>
          <c:y val="8.4691168221386573E-2"/>
          <c:w val="0.73297796408542448"/>
          <c:h val="7.0709492448008657E-2"/>
        </c:manualLayout>
      </c:layout>
      <c:overlay val="0"/>
    </c:legend>
    <c:plotVisOnly val="1"/>
    <c:dispBlanksAs val="gap"/>
    <c:showDLblsOverMax val="0"/>
  </c:chart>
  <c:spPr>
    <a:ln>
      <a:solidFill>
        <a:sysClr val="window" lastClr="FFFFFF">
          <a:lumMod val="75000"/>
        </a:sysClr>
      </a:solidFill>
    </a:ln>
  </c:spPr>
  <c:txPr>
    <a:bodyPr/>
    <a:lstStyle/>
    <a:p>
      <a:pPr>
        <a:defRPr sz="1000" b="0" i="0" u="none" strike="noStrike" baseline="0">
          <a:solidFill>
            <a:srgbClr val="000000"/>
          </a:solidFill>
          <a:latin typeface="Aptos" panose="020B0004020202020204" pitchFamily="34" charset="0"/>
          <a:ea typeface="Calibri"/>
          <a:cs typeface="Calibri"/>
        </a:defRPr>
      </a:pPr>
      <a:endParaRPr lang="en-US"/>
    </a:p>
  </c:txPr>
  <c:printSettings>
    <c:headerFooter/>
    <c:pageMargins b="0.75000000000000666" l="0.25" r="0.25" t="0.75000000000000666" header="0.30000000000000032" footer="0.30000000000000032"/>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'Trend charts'!$N$2</c:f>
          <c:strCache>
            <c:ptCount val="1"/>
            <c:pt idx="0">
              <c:v>People limited by disability in
Anniesland, Jordanhill and Whiteinch and Glasgow, 2001, 2011 and 2022</c:v>
            </c:pt>
          </c:strCache>
        </c:strRef>
      </c:tx>
      <c:layout>
        <c:manualLayout>
          <c:xMode val="edge"/>
          <c:yMode val="edge"/>
          <c:x val="0.29375483306522171"/>
          <c:y val="2.8685956424121688E-2"/>
        </c:manualLayout>
      </c:layout>
      <c:overlay val="0"/>
      <c:spPr>
        <a:noFill/>
        <a:ln w="25400">
          <a:noFill/>
        </a:ln>
      </c:spPr>
      <c:txPr>
        <a:bodyPr/>
        <a:lstStyle/>
        <a:p>
          <a:pPr>
            <a:defRPr b="1"/>
          </a:pPr>
          <a:endParaRPr lang="en-US"/>
        </a:p>
      </c:txPr>
    </c:title>
    <c:autoTitleDeleted val="0"/>
    <c:plotArea>
      <c:layout>
        <c:manualLayout>
          <c:layoutTarget val="inner"/>
          <c:xMode val="edge"/>
          <c:yMode val="edge"/>
          <c:x val="9.5898431300738565E-2"/>
          <c:y val="0.24424071991001126"/>
          <c:w val="0.87958835378135869"/>
          <c:h val="0.630350206224222"/>
        </c:manualLayout>
      </c:layout>
      <c:lineChart>
        <c:grouping val="standard"/>
        <c:varyColors val="0"/>
        <c:ser>
          <c:idx val="0"/>
          <c:order val="0"/>
          <c:tx>
            <c:strRef>
              <c:f>'Chart sources'!$A$4</c:f>
              <c:strCache>
                <c:ptCount val="1"/>
                <c:pt idx="0">
                  <c:v>Anniesland, Jordanhill and Whiteinch</c:v>
                </c:pt>
              </c:strCache>
            </c:strRef>
          </c:tx>
          <c:spPr>
            <a:ln>
              <a:solidFill>
                <a:srgbClr val="0099CC"/>
              </a:solidFill>
            </a:ln>
          </c:spPr>
          <c:marker>
            <c:symbol val="none"/>
          </c:marker>
          <c:dPt>
            <c:idx val="9"/>
            <c:bubble3D val="0"/>
            <c:spPr>
              <a:ln>
                <a:solidFill>
                  <a:srgbClr val="0099CC"/>
                </a:solidFill>
                <a:prstDash val="sysDash"/>
              </a:ln>
            </c:spPr>
            <c:extLst>
              <c:ext xmlns:c16="http://schemas.microsoft.com/office/drawing/2014/chart" uri="{C3380CC4-5D6E-409C-BE32-E72D297353CC}">
                <c16:uniqueId val="{00000001-C33E-489B-BF6E-488F63A8F729}"/>
              </c:ext>
            </c:extLst>
          </c:dPt>
          <c:dPt>
            <c:idx val="10"/>
            <c:bubble3D val="0"/>
            <c:spPr>
              <a:ln>
                <a:solidFill>
                  <a:srgbClr val="0099CC"/>
                </a:solidFill>
                <a:prstDash val="sysDash"/>
              </a:ln>
            </c:spPr>
            <c:extLst>
              <c:ext xmlns:c16="http://schemas.microsoft.com/office/drawing/2014/chart" uri="{C3380CC4-5D6E-409C-BE32-E72D297353CC}">
                <c16:uniqueId val="{00000003-C33E-489B-BF6E-488F63A8F729}"/>
              </c:ext>
            </c:extLst>
          </c:dPt>
          <c:dPt>
            <c:idx val="11"/>
            <c:bubble3D val="0"/>
            <c:spPr>
              <a:ln>
                <a:solidFill>
                  <a:srgbClr val="0099CC"/>
                </a:solidFill>
                <a:prstDash val="sysDash"/>
              </a:ln>
            </c:spPr>
            <c:extLst>
              <c:ext xmlns:c16="http://schemas.microsoft.com/office/drawing/2014/chart" uri="{C3380CC4-5D6E-409C-BE32-E72D297353CC}">
                <c16:uniqueId val="{00000005-C33E-489B-BF6E-488F63A8F729}"/>
              </c:ext>
            </c:extLst>
          </c:dPt>
          <c:dPt>
            <c:idx val="12"/>
            <c:bubble3D val="0"/>
            <c:spPr>
              <a:ln>
                <a:solidFill>
                  <a:srgbClr val="0099CC"/>
                </a:solidFill>
                <a:prstDash val="sysDash"/>
              </a:ln>
            </c:spPr>
            <c:extLst>
              <c:ext xmlns:c16="http://schemas.microsoft.com/office/drawing/2014/chart" uri="{C3380CC4-5D6E-409C-BE32-E72D297353CC}">
                <c16:uniqueId val="{00000007-C33E-489B-BF6E-488F63A8F729}"/>
              </c:ext>
            </c:extLst>
          </c:dPt>
          <c:dPt>
            <c:idx val="13"/>
            <c:bubble3D val="0"/>
            <c:spPr>
              <a:ln>
                <a:solidFill>
                  <a:srgbClr val="0099CC"/>
                </a:solidFill>
                <a:prstDash val="sysDash"/>
              </a:ln>
            </c:spPr>
            <c:extLst>
              <c:ext xmlns:c16="http://schemas.microsoft.com/office/drawing/2014/chart" uri="{C3380CC4-5D6E-409C-BE32-E72D297353CC}">
                <c16:uniqueId val="{00000009-C33E-489B-BF6E-488F63A8F729}"/>
              </c:ext>
            </c:extLst>
          </c:dPt>
          <c:dPt>
            <c:idx val="14"/>
            <c:bubble3D val="0"/>
            <c:spPr>
              <a:ln>
                <a:solidFill>
                  <a:srgbClr val="0099CC"/>
                </a:solidFill>
                <a:prstDash val="sysDash"/>
              </a:ln>
            </c:spPr>
            <c:extLst>
              <c:ext xmlns:c16="http://schemas.microsoft.com/office/drawing/2014/chart" uri="{C3380CC4-5D6E-409C-BE32-E72D297353CC}">
                <c16:uniqueId val="{0000000B-C33E-489B-BF6E-488F63A8F729}"/>
              </c:ext>
            </c:extLst>
          </c:dPt>
          <c:dPt>
            <c:idx val="15"/>
            <c:bubble3D val="0"/>
            <c:spPr>
              <a:ln>
                <a:solidFill>
                  <a:srgbClr val="0099CC"/>
                </a:solidFill>
                <a:prstDash val="sysDash"/>
              </a:ln>
            </c:spPr>
            <c:extLst>
              <c:ext xmlns:c16="http://schemas.microsoft.com/office/drawing/2014/chart" uri="{C3380CC4-5D6E-409C-BE32-E72D297353CC}">
                <c16:uniqueId val="{0000000D-C33E-489B-BF6E-488F63A8F729}"/>
              </c:ext>
            </c:extLst>
          </c:dPt>
          <c:cat>
            <c:numRef>
              <c:f>'Chart sources'!$D$3:$F$3</c:f>
              <c:numCache>
                <c:formatCode>General</c:formatCode>
                <c:ptCount val="3"/>
                <c:pt idx="0">
                  <c:v>2001</c:v>
                </c:pt>
                <c:pt idx="1">
                  <c:v>2011</c:v>
                </c:pt>
                <c:pt idx="2">
                  <c:v>2022</c:v>
                </c:pt>
              </c:numCache>
            </c:numRef>
          </c:cat>
          <c:val>
            <c:numRef>
              <c:f>'Chart sources'!$D$4:$F$4</c:f>
              <c:numCache>
                <c:formatCode>General</c:formatCode>
                <c:ptCount val="3"/>
                <c:pt idx="0">
                  <c:v>0.19120969398233723</c:v>
                </c:pt>
                <c:pt idx="1">
                  <c:v>0.18977957892655925</c:v>
                </c:pt>
                <c:pt idx="2">
                  <c:v>0.214919889784671</c:v>
                </c:pt>
              </c:numCache>
            </c:numRef>
          </c:val>
          <c:smooth val="0"/>
          <c:extLst>
            <c:ext xmlns:c16="http://schemas.microsoft.com/office/drawing/2014/chart" uri="{C3380CC4-5D6E-409C-BE32-E72D297353CC}">
              <c16:uniqueId val="{0000000E-C33E-489B-BF6E-488F63A8F729}"/>
            </c:ext>
          </c:extLst>
        </c:ser>
        <c:ser>
          <c:idx val="1"/>
          <c:order val="1"/>
          <c:tx>
            <c:strRef>
              <c:f>'Chart sources'!$A$5</c:f>
              <c:strCache>
                <c:ptCount val="1"/>
                <c:pt idx="0">
                  <c:v>Glasgow</c:v>
                </c:pt>
              </c:strCache>
            </c:strRef>
          </c:tx>
          <c:spPr>
            <a:ln>
              <a:solidFill>
                <a:srgbClr val="8F0371"/>
              </a:solidFill>
            </a:ln>
          </c:spPr>
          <c:marker>
            <c:symbol val="none"/>
          </c:marker>
          <c:dPt>
            <c:idx val="9"/>
            <c:bubble3D val="0"/>
            <c:spPr>
              <a:ln>
                <a:solidFill>
                  <a:srgbClr val="8F0371"/>
                </a:solidFill>
                <a:prstDash val="sysDash"/>
              </a:ln>
            </c:spPr>
            <c:extLst>
              <c:ext xmlns:c16="http://schemas.microsoft.com/office/drawing/2014/chart" uri="{C3380CC4-5D6E-409C-BE32-E72D297353CC}">
                <c16:uniqueId val="{00000010-C33E-489B-BF6E-488F63A8F729}"/>
              </c:ext>
            </c:extLst>
          </c:dPt>
          <c:dPt>
            <c:idx val="10"/>
            <c:bubble3D val="0"/>
            <c:spPr>
              <a:ln>
                <a:solidFill>
                  <a:srgbClr val="8F0371"/>
                </a:solidFill>
                <a:prstDash val="sysDash"/>
              </a:ln>
            </c:spPr>
            <c:extLst>
              <c:ext xmlns:c16="http://schemas.microsoft.com/office/drawing/2014/chart" uri="{C3380CC4-5D6E-409C-BE32-E72D297353CC}">
                <c16:uniqueId val="{00000012-C33E-489B-BF6E-488F63A8F729}"/>
              </c:ext>
            </c:extLst>
          </c:dPt>
          <c:dPt>
            <c:idx val="11"/>
            <c:bubble3D val="0"/>
            <c:spPr>
              <a:ln>
                <a:solidFill>
                  <a:srgbClr val="8F0371"/>
                </a:solidFill>
                <a:prstDash val="sysDash"/>
              </a:ln>
            </c:spPr>
            <c:extLst>
              <c:ext xmlns:c16="http://schemas.microsoft.com/office/drawing/2014/chart" uri="{C3380CC4-5D6E-409C-BE32-E72D297353CC}">
                <c16:uniqueId val="{00000014-C33E-489B-BF6E-488F63A8F729}"/>
              </c:ext>
            </c:extLst>
          </c:dPt>
          <c:dPt>
            <c:idx val="12"/>
            <c:bubble3D val="0"/>
            <c:spPr>
              <a:ln>
                <a:solidFill>
                  <a:srgbClr val="8F0371"/>
                </a:solidFill>
                <a:prstDash val="sysDash"/>
              </a:ln>
            </c:spPr>
            <c:extLst>
              <c:ext xmlns:c16="http://schemas.microsoft.com/office/drawing/2014/chart" uri="{C3380CC4-5D6E-409C-BE32-E72D297353CC}">
                <c16:uniqueId val="{00000016-C33E-489B-BF6E-488F63A8F729}"/>
              </c:ext>
            </c:extLst>
          </c:dPt>
          <c:dPt>
            <c:idx val="13"/>
            <c:bubble3D val="0"/>
            <c:spPr>
              <a:ln>
                <a:solidFill>
                  <a:srgbClr val="8F0371"/>
                </a:solidFill>
                <a:prstDash val="sysDash"/>
              </a:ln>
            </c:spPr>
            <c:extLst>
              <c:ext xmlns:c16="http://schemas.microsoft.com/office/drawing/2014/chart" uri="{C3380CC4-5D6E-409C-BE32-E72D297353CC}">
                <c16:uniqueId val="{00000018-C33E-489B-BF6E-488F63A8F729}"/>
              </c:ext>
            </c:extLst>
          </c:dPt>
          <c:dPt>
            <c:idx val="14"/>
            <c:bubble3D val="0"/>
            <c:spPr>
              <a:ln>
                <a:solidFill>
                  <a:srgbClr val="8F0371"/>
                </a:solidFill>
                <a:prstDash val="sysDash"/>
              </a:ln>
            </c:spPr>
            <c:extLst>
              <c:ext xmlns:c16="http://schemas.microsoft.com/office/drawing/2014/chart" uri="{C3380CC4-5D6E-409C-BE32-E72D297353CC}">
                <c16:uniqueId val="{0000001A-C33E-489B-BF6E-488F63A8F729}"/>
              </c:ext>
            </c:extLst>
          </c:dPt>
          <c:dPt>
            <c:idx val="15"/>
            <c:bubble3D val="0"/>
            <c:spPr>
              <a:ln>
                <a:solidFill>
                  <a:srgbClr val="8F0371"/>
                </a:solidFill>
                <a:prstDash val="sysDash"/>
              </a:ln>
            </c:spPr>
            <c:extLst>
              <c:ext xmlns:c16="http://schemas.microsoft.com/office/drawing/2014/chart" uri="{C3380CC4-5D6E-409C-BE32-E72D297353CC}">
                <c16:uniqueId val="{0000001C-C33E-489B-BF6E-488F63A8F729}"/>
              </c:ext>
            </c:extLst>
          </c:dPt>
          <c:cat>
            <c:numRef>
              <c:f>'Chart sources'!$D$3:$F$3</c:f>
              <c:numCache>
                <c:formatCode>General</c:formatCode>
                <c:ptCount val="3"/>
                <c:pt idx="0">
                  <c:v>2001</c:v>
                </c:pt>
                <c:pt idx="1">
                  <c:v>2011</c:v>
                </c:pt>
                <c:pt idx="2">
                  <c:v>2022</c:v>
                </c:pt>
              </c:numCache>
            </c:numRef>
          </c:cat>
          <c:val>
            <c:numRef>
              <c:f>'Chart sources'!$D$5:$F$5</c:f>
              <c:numCache>
                <c:formatCode>General</c:formatCode>
                <c:ptCount val="3"/>
                <c:pt idx="0">
                  <c:v>0.26155581974461339</c:v>
                </c:pt>
                <c:pt idx="1">
                  <c:v>0.22713862816613961</c:v>
                </c:pt>
                <c:pt idx="2">
                  <c:v>0.260315211616787</c:v>
                </c:pt>
              </c:numCache>
            </c:numRef>
          </c:val>
          <c:smooth val="0"/>
          <c:extLst>
            <c:ext xmlns:c16="http://schemas.microsoft.com/office/drawing/2014/chart" uri="{C3380CC4-5D6E-409C-BE32-E72D297353CC}">
              <c16:uniqueId val="{0000001D-C33E-489B-BF6E-488F63A8F729}"/>
            </c:ext>
          </c:extLst>
        </c:ser>
        <c:dLbls>
          <c:showLegendKey val="0"/>
          <c:showVal val="0"/>
          <c:showCatName val="0"/>
          <c:showSerName val="0"/>
          <c:showPercent val="0"/>
          <c:showBubbleSize val="0"/>
        </c:dLbls>
        <c:smooth val="0"/>
        <c:axId val="1727320479"/>
        <c:axId val="1"/>
      </c:lineChart>
      <c:catAx>
        <c:axId val="1727320479"/>
        <c:scaling>
          <c:orientation val="minMax"/>
        </c:scaling>
        <c:delete val="0"/>
        <c:axPos val="b"/>
        <c:title>
          <c:tx>
            <c:rich>
              <a:bodyPr/>
              <a:lstStyle/>
              <a:p>
                <a:pPr>
                  <a:defRPr/>
                </a:pPr>
                <a:r>
                  <a:rPr lang="en-GB"/>
                  <a:t>Year</a:t>
                </a:r>
              </a:p>
            </c:rich>
          </c:tx>
          <c:overlay val="0"/>
        </c:title>
        <c:numFmt formatCode="General" sourceLinked="1"/>
        <c:majorTickMark val="out"/>
        <c:minorTickMark val="none"/>
        <c:tickLblPos val="nextTo"/>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a:solidFill>
                <a:schemeClr val="tx1"/>
              </a:solidFill>
              <a:prstDash val="sysDash"/>
            </a:ln>
          </c:spPr>
        </c:majorGridlines>
        <c:title>
          <c:tx>
            <c:rich>
              <a:bodyPr/>
              <a:lstStyle/>
              <a:p>
                <a:pPr>
                  <a:defRPr/>
                </a:pPr>
                <a:r>
                  <a:rPr lang="en-US"/>
                  <a:t>Percentage of the total population</a:t>
                </a:r>
              </a:p>
            </c:rich>
          </c:tx>
          <c:overlay val="0"/>
        </c:title>
        <c:numFmt formatCode="0%" sourceLinked="0"/>
        <c:majorTickMark val="out"/>
        <c:minorTickMark val="none"/>
        <c:tickLblPos val="nextTo"/>
        <c:txPr>
          <a:bodyPr rot="0" vert="horz"/>
          <a:lstStyle/>
          <a:p>
            <a:pPr>
              <a:defRPr/>
            </a:pPr>
            <a:endParaRPr lang="en-US"/>
          </a:p>
        </c:txPr>
        <c:crossAx val="1727320479"/>
        <c:crosses val="autoZero"/>
        <c:crossBetween val="between"/>
      </c:valAx>
      <c:spPr>
        <a:solidFill>
          <a:srgbClr val="F2F2F2"/>
        </a:solidFill>
      </c:spPr>
    </c:plotArea>
    <c:legend>
      <c:legendPos val="t"/>
      <c:layout>
        <c:manualLayout>
          <c:xMode val="edge"/>
          <c:yMode val="edge"/>
          <c:x val="0.24626604392722737"/>
          <c:y val="0.16601941747572815"/>
          <c:w val="0.52882229955278992"/>
          <c:h val="5.8520755293937771E-2"/>
        </c:manualLayout>
      </c:layout>
      <c:overlay val="0"/>
    </c:legend>
    <c:plotVisOnly val="1"/>
    <c:dispBlanksAs val="gap"/>
    <c:showDLblsOverMax val="0"/>
  </c:chart>
  <c:spPr>
    <a:ln>
      <a:solidFill>
        <a:sysClr val="window" lastClr="FFFFFF">
          <a:lumMod val="75000"/>
        </a:sysClr>
      </a:solidFill>
    </a:ln>
  </c:spPr>
  <c:txPr>
    <a:bodyPr/>
    <a:lstStyle/>
    <a:p>
      <a:pPr>
        <a:defRPr sz="1000" b="0" i="0" u="none" strike="noStrike" baseline="0">
          <a:solidFill>
            <a:srgbClr val="000000"/>
          </a:solidFill>
          <a:latin typeface="Aptos" panose="020B0004020202020204" pitchFamily="34" charset="0"/>
          <a:ea typeface="Calibri"/>
          <a:cs typeface="Calibri"/>
        </a:defRPr>
      </a:pPr>
      <a:endParaRPr lang="en-US"/>
    </a:p>
  </c:txPr>
  <c:printSettings>
    <c:headerFooter/>
    <c:pageMargins b="0.75000000000000555" l="0.25" r="0.25" t="0.75000000000000555"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'Trend charts'!$N$3</c:f>
          <c:strCache>
            <c:ptCount val="1"/>
            <c:pt idx="0">
              <c:v>Houses which are owner occupied
Anniesland, Jordanhill and Whiteinch and Glasgow in 2001, 2011 and 2022</c:v>
            </c:pt>
          </c:strCache>
        </c:strRef>
      </c:tx>
      <c:layout>
        <c:manualLayout>
          <c:xMode val="edge"/>
          <c:yMode val="edge"/>
          <c:x val="0.29246687367309232"/>
          <c:y val="1.880580122556549E-2"/>
        </c:manualLayout>
      </c:layout>
      <c:overlay val="0"/>
      <c:spPr>
        <a:noFill/>
        <a:ln w="25400">
          <a:noFill/>
        </a:ln>
      </c:spPr>
      <c:txPr>
        <a:bodyPr/>
        <a:lstStyle/>
        <a:p>
          <a:pPr>
            <a:defRPr b="1"/>
          </a:pPr>
          <a:endParaRPr lang="en-US"/>
        </a:p>
      </c:txPr>
    </c:title>
    <c:autoTitleDeleted val="0"/>
    <c:plotArea>
      <c:layout>
        <c:manualLayout>
          <c:layoutTarget val="inner"/>
          <c:xMode val="edge"/>
          <c:yMode val="edge"/>
          <c:x val="0.10003285346867452"/>
          <c:y val="0.26730037349342106"/>
          <c:w val="0.87545398685629416"/>
          <c:h val="0.63352480939882516"/>
        </c:manualLayout>
      </c:layout>
      <c:lineChart>
        <c:grouping val="standard"/>
        <c:varyColors val="0"/>
        <c:ser>
          <c:idx val="1"/>
          <c:order val="0"/>
          <c:tx>
            <c:strRef>
              <c:f>'Chart sources'!$A$9</c:f>
              <c:strCache>
                <c:ptCount val="1"/>
                <c:pt idx="0">
                  <c:v>Anniesland, Jordanhill and Whiteinch</c:v>
                </c:pt>
              </c:strCache>
            </c:strRef>
          </c:tx>
          <c:spPr>
            <a:ln>
              <a:solidFill>
                <a:srgbClr val="0099CC"/>
              </a:solidFill>
            </a:ln>
          </c:spPr>
          <c:marker>
            <c:symbol val="none"/>
          </c:marker>
          <c:dPt>
            <c:idx val="9"/>
            <c:bubble3D val="0"/>
            <c:spPr>
              <a:ln>
                <a:solidFill>
                  <a:srgbClr val="0099CC"/>
                </a:solidFill>
                <a:prstDash val="sysDash"/>
              </a:ln>
            </c:spPr>
            <c:extLst>
              <c:ext xmlns:c16="http://schemas.microsoft.com/office/drawing/2014/chart" uri="{C3380CC4-5D6E-409C-BE32-E72D297353CC}">
                <c16:uniqueId val="{00000001-7C46-4D3C-90F8-7461F464ABFE}"/>
              </c:ext>
            </c:extLst>
          </c:dPt>
          <c:dPt>
            <c:idx val="10"/>
            <c:bubble3D val="0"/>
            <c:spPr>
              <a:ln>
                <a:solidFill>
                  <a:srgbClr val="0099CC"/>
                </a:solidFill>
                <a:prstDash val="sysDash"/>
              </a:ln>
            </c:spPr>
            <c:extLst>
              <c:ext xmlns:c16="http://schemas.microsoft.com/office/drawing/2014/chart" uri="{C3380CC4-5D6E-409C-BE32-E72D297353CC}">
                <c16:uniqueId val="{00000003-7C46-4D3C-90F8-7461F464ABFE}"/>
              </c:ext>
            </c:extLst>
          </c:dPt>
          <c:dPt>
            <c:idx val="11"/>
            <c:bubble3D val="0"/>
            <c:spPr>
              <a:ln>
                <a:solidFill>
                  <a:srgbClr val="0099CC"/>
                </a:solidFill>
                <a:prstDash val="sysDash"/>
              </a:ln>
            </c:spPr>
            <c:extLst>
              <c:ext xmlns:c16="http://schemas.microsoft.com/office/drawing/2014/chart" uri="{C3380CC4-5D6E-409C-BE32-E72D297353CC}">
                <c16:uniqueId val="{00000005-7C46-4D3C-90F8-7461F464ABFE}"/>
              </c:ext>
            </c:extLst>
          </c:dPt>
          <c:dPt>
            <c:idx val="12"/>
            <c:bubble3D val="0"/>
            <c:spPr>
              <a:ln>
                <a:solidFill>
                  <a:srgbClr val="0099CC"/>
                </a:solidFill>
                <a:prstDash val="sysDash"/>
              </a:ln>
            </c:spPr>
            <c:extLst>
              <c:ext xmlns:c16="http://schemas.microsoft.com/office/drawing/2014/chart" uri="{C3380CC4-5D6E-409C-BE32-E72D297353CC}">
                <c16:uniqueId val="{00000007-7C46-4D3C-90F8-7461F464ABFE}"/>
              </c:ext>
            </c:extLst>
          </c:dPt>
          <c:dPt>
            <c:idx val="13"/>
            <c:bubble3D val="0"/>
            <c:spPr>
              <a:ln>
                <a:solidFill>
                  <a:srgbClr val="0099CC"/>
                </a:solidFill>
                <a:prstDash val="sysDash"/>
              </a:ln>
            </c:spPr>
            <c:extLst>
              <c:ext xmlns:c16="http://schemas.microsoft.com/office/drawing/2014/chart" uri="{C3380CC4-5D6E-409C-BE32-E72D297353CC}">
                <c16:uniqueId val="{00000009-7C46-4D3C-90F8-7461F464ABFE}"/>
              </c:ext>
            </c:extLst>
          </c:dPt>
          <c:dPt>
            <c:idx val="14"/>
            <c:bubble3D val="0"/>
            <c:spPr>
              <a:ln>
                <a:solidFill>
                  <a:srgbClr val="0099CC"/>
                </a:solidFill>
                <a:prstDash val="sysDash"/>
              </a:ln>
            </c:spPr>
            <c:extLst>
              <c:ext xmlns:c16="http://schemas.microsoft.com/office/drawing/2014/chart" uri="{C3380CC4-5D6E-409C-BE32-E72D297353CC}">
                <c16:uniqueId val="{0000000B-7C46-4D3C-90F8-7461F464ABFE}"/>
              </c:ext>
            </c:extLst>
          </c:dPt>
          <c:dPt>
            <c:idx val="15"/>
            <c:bubble3D val="0"/>
            <c:spPr>
              <a:ln>
                <a:solidFill>
                  <a:srgbClr val="0099CC"/>
                </a:solidFill>
                <a:prstDash val="sysDash"/>
              </a:ln>
            </c:spPr>
            <c:extLst>
              <c:ext xmlns:c16="http://schemas.microsoft.com/office/drawing/2014/chart" uri="{C3380CC4-5D6E-409C-BE32-E72D297353CC}">
                <c16:uniqueId val="{0000000D-7C46-4D3C-90F8-7461F464ABFE}"/>
              </c:ext>
            </c:extLst>
          </c:dPt>
          <c:cat>
            <c:numRef>
              <c:f>'Chart sources'!$D$8:$F$8</c:f>
              <c:numCache>
                <c:formatCode>General</c:formatCode>
                <c:ptCount val="3"/>
                <c:pt idx="0">
                  <c:v>2001</c:v>
                </c:pt>
                <c:pt idx="1">
                  <c:v>2011</c:v>
                </c:pt>
                <c:pt idx="2">
                  <c:v>2022</c:v>
                </c:pt>
              </c:numCache>
            </c:numRef>
          </c:cat>
          <c:val>
            <c:numRef>
              <c:f>'Chart sources'!$D$9:$F$9</c:f>
              <c:numCache>
                <c:formatCode>General</c:formatCode>
                <c:ptCount val="3"/>
                <c:pt idx="0">
                  <c:v>0.64321379936450296</c:v>
                </c:pt>
                <c:pt idx="1">
                  <c:v>0.58808618504435994</c:v>
                </c:pt>
                <c:pt idx="2">
                  <c:v>0.59607677705125495</c:v>
                </c:pt>
              </c:numCache>
            </c:numRef>
          </c:val>
          <c:smooth val="0"/>
          <c:extLst>
            <c:ext xmlns:c16="http://schemas.microsoft.com/office/drawing/2014/chart" uri="{C3380CC4-5D6E-409C-BE32-E72D297353CC}">
              <c16:uniqueId val="{0000000E-7C46-4D3C-90F8-7461F464ABFE}"/>
            </c:ext>
          </c:extLst>
        </c:ser>
        <c:ser>
          <c:idx val="2"/>
          <c:order val="1"/>
          <c:tx>
            <c:strRef>
              <c:f>'Chart sources'!$A$10</c:f>
              <c:strCache>
                <c:ptCount val="1"/>
                <c:pt idx="0">
                  <c:v>Glasgow</c:v>
                </c:pt>
              </c:strCache>
            </c:strRef>
          </c:tx>
          <c:spPr>
            <a:ln>
              <a:solidFill>
                <a:srgbClr val="8F0371"/>
              </a:solidFill>
            </a:ln>
          </c:spPr>
          <c:marker>
            <c:symbol val="none"/>
          </c:marker>
          <c:cat>
            <c:numRef>
              <c:f>'Chart sources'!$D$8:$F$8</c:f>
              <c:numCache>
                <c:formatCode>General</c:formatCode>
                <c:ptCount val="3"/>
                <c:pt idx="0">
                  <c:v>2001</c:v>
                </c:pt>
                <c:pt idx="1">
                  <c:v>2011</c:v>
                </c:pt>
                <c:pt idx="2">
                  <c:v>2022</c:v>
                </c:pt>
              </c:numCache>
            </c:numRef>
          </c:cat>
          <c:val>
            <c:numRef>
              <c:f>'Chart sources'!$D$10:$F$10</c:f>
              <c:numCache>
                <c:formatCode>General</c:formatCode>
                <c:ptCount val="3"/>
                <c:pt idx="0">
                  <c:v>0.48538270077615281</c:v>
                </c:pt>
                <c:pt idx="1">
                  <c:v>0.45612961220570902</c:v>
                </c:pt>
                <c:pt idx="2">
                  <c:v>0.46734589740100602</c:v>
                </c:pt>
              </c:numCache>
            </c:numRef>
          </c:val>
          <c:smooth val="0"/>
          <c:extLst>
            <c:ext xmlns:c16="http://schemas.microsoft.com/office/drawing/2014/chart" uri="{C3380CC4-5D6E-409C-BE32-E72D297353CC}">
              <c16:uniqueId val="{0000000F-7C46-4D3C-90F8-7461F464ABFE}"/>
            </c:ext>
          </c:extLst>
        </c:ser>
        <c:dLbls>
          <c:showLegendKey val="0"/>
          <c:showVal val="0"/>
          <c:showCatName val="0"/>
          <c:showSerName val="0"/>
          <c:showPercent val="0"/>
          <c:showBubbleSize val="0"/>
        </c:dLbls>
        <c:smooth val="0"/>
        <c:axId val="1231938367"/>
        <c:axId val="1"/>
      </c:lineChart>
      <c:catAx>
        <c:axId val="1231938367"/>
        <c:scaling>
          <c:orientation val="minMax"/>
        </c:scaling>
        <c:delete val="0"/>
        <c:axPos val="b"/>
        <c:title>
          <c:tx>
            <c:rich>
              <a:bodyPr/>
              <a:lstStyle/>
              <a:p>
                <a:pPr>
                  <a:defRPr/>
                </a:pPr>
                <a:r>
                  <a:rPr lang="en-GB"/>
                  <a:t>Year</a:t>
                </a:r>
              </a:p>
            </c:rich>
          </c:tx>
          <c:overlay val="0"/>
        </c:title>
        <c:numFmt formatCode="General" sourceLinked="1"/>
        <c:majorTickMark val="out"/>
        <c:minorTickMark val="none"/>
        <c:tickLblPos val="nextTo"/>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a:solidFill>
                <a:schemeClr val="tx1"/>
              </a:solidFill>
              <a:prstDash val="sysDash"/>
            </a:ln>
          </c:spPr>
        </c:majorGridlines>
        <c:title>
          <c:tx>
            <c:rich>
              <a:bodyPr/>
              <a:lstStyle/>
              <a:p>
                <a:pPr>
                  <a:defRPr/>
                </a:pPr>
                <a:r>
                  <a:rPr lang="en-US"/>
                  <a:t>Percentage of all households </a:t>
                </a:r>
              </a:p>
            </c:rich>
          </c:tx>
          <c:overlay val="0"/>
        </c:title>
        <c:numFmt formatCode="0%" sourceLinked="0"/>
        <c:majorTickMark val="out"/>
        <c:minorTickMark val="none"/>
        <c:tickLblPos val="nextTo"/>
        <c:txPr>
          <a:bodyPr rot="0" vert="horz"/>
          <a:lstStyle/>
          <a:p>
            <a:pPr>
              <a:defRPr/>
            </a:pPr>
            <a:endParaRPr lang="en-US"/>
          </a:p>
        </c:txPr>
        <c:crossAx val="1231938367"/>
        <c:crosses val="autoZero"/>
        <c:crossBetween val="between"/>
      </c:valAx>
      <c:spPr>
        <a:solidFill>
          <a:srgbClr val="F2F2F2"/>
        </a:solidFill>
      </c:spPr>
    </c:plotArea>
    <c:legend>
      <c:legendPos val="r"/>
      <c:layout>
        <c:manualLayout>
          <c:xMode val="edge"/>
          <c:yMode val="edge"/>
          <c:x val="9.1067142852096383E-2"/>
          <c:y val="0.16552765606557907"/>
          <c:w val="0.84093589905539878"/>
          <c:h val="8.0094247761014592E-2"/>
        </c:manualLayout>
      </c:layout>
      <c:overlay val="0"/>
    </c:legend>
    <c:plotVisOnly val="1"/>
    <c:dispBlanksAs val="gap"/>
    <c:showDLblsOverMax val="0"/>
  </c:chart>
  <c:spPr>
    <a:ln>
      <a:solidFill>
        <a:sysClr val="window" lastClr="FFFFFF">
          <a:lumMod val="75000"/>
        </a:sysClr>
      </a:solidFill>
    </a:ln>
  </c:spPr>
  <c:txPr>
    <a:bodyPr/>
    <a:lstStyle/>
    <a:p>
      <a:pPr>
        <a:defRPr sz="1000" b="0" i="0" u="none" strike="noStrike" baseline="0">
          <a:solidFill>
            <a:srgbClr val="000000"/>
          </a:solidFill>
          <a:latin typeface="Aptos" panose="020B0004020202020204" pitchFamily="34" charset="0"/>
          <a:ea typeface="Calibri"/>
          <a:cs typeface="Calibri"/>
        </a:defRPr>
      </a:pPr>
      <a:endParaRPr lang="en-US"/>
    </a:p>
  </c:txPr>
  <c:printSettings>
    <c:headerFooter/>
    <c:pageMargins b="0.750000000000006" l="0.25" r="0.25" t="0.750000000000006"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'Trend charts'!$N$5</c:f>
          <c:strCache>
            <c:ptCount val="1"/>
            <c:pt idx="0">
              <c:v>Adults with qualifications at higher level or above
Anniesland, Jordanhill and Whiteinch and Glasgow in 2001, 2011 and 2022</c:v>
            </c:pt>
          </c:strCache>
        </c:strRef>
      </c:tx>
      <c:overlay val="0"/>
      <c:spPr>
        <a:noFill/>
        <a:ln w="25400">
          <a:noFill/>
        </a:ln>
      </c:spPr>
      <c:txPr>
        <a:bodyPr/>
        <a:lstStyle/>
        <a:p>
          <a:pPr>
            <a:defRPr b="1"/>
          </a:pPr>
          <a:endParaRPr lang="en-US"/>
        </a:p>
      </c:txPr>
    </c:title>
    <c:autoTitleDeleted val="0"/>
    <c:plotArea>
      <c:layout>
        <c:manualLayout>
          <c:layoutTarget val="inner"/>
          <c:xMode val="edge"/>
          <c:yMode val="edge"/>
          <c:x val="0.10003277626349717"/>
          <c:y val="0.26325485006591842"/>
          <c:w val="0.87545398685629416"/>
          <c:h val="0.6301982945911665"/>
        </c:manualLayout>
      </c:layout>
      <c:lineChart>
        <c:grouping val="standard"/>
        <c:varyColors val="0"/>
        <c:ser>
          <c:idx val="0"/>
          <c:order val="0"/>
          <c:tx>
            <c:strRef>
              <c:f>'Chart sources'!$A$14</c:f>
              <c:strCache>
                <c:ptCount val="1"/>
                <c:pt idx="0">
                  <c:v>Anniesland, Jordanhill and Whiteinch</c:v>
                </c:pt>
              </c:strCache>
            </c:strRef>
          </c:tx>
          <c:spPr>
            <a:ln>
              <a:solidFill>
                <a:srgbClr val="0099CC"/>
              </a:solidFill>
            </a:ln>
          </c:spPr>
          <c:marker>
            <c:symbol val="none"/>
          </c:marker>
          <c:cat>
            <c:numRef>
              <c:f>'Chart sources'!$D$13:$F$13</c:f>
              <c:numCache>
                <c:formatCode>General</c:formatCode>
                <c:ptCount val="3"/>
                <c:pt idx="0">
                  <c:v>2001</c:v>
                </c:pt>
                <c:pt idx="1">
                  <c:v>2011</c:v>
                </c:pt>
                <c:pt idx="2">
                  <c:v>2022</c:v>
                </c:pt>
              </c:numCache>
            </c:numRef>
          </c:cat>
          <c:val>
            <c:numRef>
              <c:f>'Chart sources'!$D$14:$F$14</c:f>
              <c:numCache>
                <c:formatCode>General</c:formatCode>
                <c:ptCount val="3"/>
                <c:pt idx="0">
                  <c:v>0.59965660323365289</c:v>
                </c:pt>
                <c:pt idx="1">
                  <c:v>0.64001955751130668</c:v>
                </c:pt>
                <c:pt idx="2">
                  <c:v>0.71335259389523897</c:v>
                </c:pt>
              </c:numCache>
            </c:numRef>
          </c:val>
          <c:smooth val="0"/>
          <c:extLst>
            <c:ext xmlns:c16="http://schemas.microsoft.com/office/drawing/2014/chart" uri="{C3380CC4-5D6E-409C-BE32-E72D297353CC}">
              <c16:uniqueId val="{00000000-0432-4935-B1F4-DCECC1AEE5E0}"/>
            </c:ext>
          </c:extLst>
        </c:ser>
        <c:ser>
          <c:idx val="1"/>
          <c:order val="1"/>
          <c:tx>
            <c:strRef>
              <c:f>'Chart sources'!$A$15</c:f>
              <c:strCache>
                <c:ptCount val="1"/>
                <c:pt idx="0">
                  <c:v>Glasgow</c:v>
                </c:pt>
              </c:strCache>
            </c:strRef>
          </c:tx>
          <c:spPr>
            <a:ln>
              <a:solidFill>
                <a:srgbClr val="8F0371"/>
              </a:solidFill>
            </a:ln>
          </c:spPr>
          <c:marker>
            <c:symbol val="none"/>
          </c:marker>
          <c:cat>
            <c:numRef>
              <c:f>'Chart sources'!$D$13:$F$13</c:f>
              <c:numCache>
                <c:formatCode>General</c:formatCode>
                <c:ptCount val="3"/>
                <c:pt idx="0">
                  <c:v>2001</c:v>
                </c:pt>
                <c:pt idx="1">
                  <c:v>2011</c:v>
                </c:pt>
                <c:pt idx="2">
                  <c:v>2022</c:v>
                </c:pt>
              </c:numCache>
            </c:numRef>
          </c:cat>
          <c:val>
            <c:numRef>
              <c:f>'Chart sources'!$D$15:$F$15</c:f>
              <c:numCache>
                <c:formatCode>General</c:formatCode>
                <c:ptCount val="3"/>
                <c:pt idx="0">
                  <c:v>0.38502715985214647</c:v>
                </c:pt>
                <c:pt idx="1">
                  <c:v>0.4831462704547736</c:v>
                </c:pt>
                <c:pt idx="2">
                  <c:v>0.58094020119437695</c:v>
                </c:pt>
              </c:numCache>
            </c:numRef>
          </c:val>
          <c:smooth val="0"/>
          <c:extLst>
            <c:ext xmlns:c16="http://schemas.microsoft.com/office/drawing/2014/chart" uri="{C3380CC4-5D6E-409C-BE32-E72D297353CC}">
              <c16:uniqueId val="{00000001-0432-4935-B1F4-DCECC1AEE5E0}"/>
            </c:ext>
          </c:extLst>
        </c:ser>
        <c:dLbls>
          <c:showLegendKey val="0"/>
          <c:showVal val="0"/>
          <c:showCatName val="0"/>
          <c:showSerName val="0"/>
          <c:showPercent val="0"/>
          <c:showBubbleSize val="0"/>
        </c:dLbls>
        <c:smooth val="0"/>
        <c:axId val="1730390607"/>
        <c:axId val="1"/>
      </c:lineChart>
      <c:catAx>
        <c:axId val="1730390607"/>
        <c:scaling>
          <c:orientation val="minMax"/>
        </c:scaling>
        <c:delete val="0"/>
        <c:axPos val="b"/>
        <c:title>
          <c:tx>
            <c:rich>
              <a:bodyPr/>
              <a:lstStyle/>
              <a:p>
                <a:pPr>
                  <a:defRPr/>
                </a:pPr>
                <a:r>
                  <a:rPr lang="en-GB"/>
                  <a:t>Year</a:t>
                </a:r>
              </a:p>
            </c:rich>
          </c:tx>
          <c:overlay val="0"/>
        </c:title>
        <c:numFmt formatCode="General" sourceLinked="1"/>
        <c:majorTickMark val="out"/>
        <c:minorTickMark val="none"/>
        <c:tickLblPos val="nextTo"/>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a:solidFill>
                <a:schemeClr val="tx1"/>
              </a:solidFill>
              <a:prstDash val="sysDash"/>
            </a:ln>
          </c:spPr>
        </c:majorGridlines>
        <c:title>
          <c:tx>
            <c:rich>
              <a:bodyPr/>
              <a:lstStyle/>
              <a:p>
                <a:pPr>
                  <a:defRPr/>
                </a:pPr>
                <a:r>
                  <a:rPr lang="en-US"/>
                  <a:t>Percentage of all adults </a:t>
                </a:r>
              </a:p>
            </c:rich>
          </c:tx>
          <c:overlay val="0"/>
        </c:title>
        <c:numFmt formatCode="0%" sourceLinked="0"/>
        <c:majorTickMark val="out"/>
        <c:minorTickMark val="none"/>
        <c:tickLblPos val="nextTo"/>
        <c:txPr>
          <a:bodyPr rot="0" vert="horz"/>
          <a:lstStyle/>
          <a:p>
            <a:pPr>
              <a:defRPr/>
            </a:pPr>
            <a:endParaRPr lang="en-US"/>
          </a:p>
        </c:txPr>
        <c:crossAx val="1730390607"/>
        <c:crosses val="autoZero"/>
        <c:crossBetween val="between"/>
      </c:valAx>
      <c:spPr>
        <a:solidFill>
          <a:srgbClr val="F2F2F2"/>
        </a:solidFill>
      </c:spPr>
    </c:plotArea>
    <c:legend>
      <c:legendPos val="r"/>
      <c:layout>
        <c:manualLayout>
          <c:xMode val="edge"/>
          <c:yMode val="edge"/>
          <c:x val="0.10722141562721887"/>
          <c:y val="0.15991179288334098"/>
          <c:w val="0.82963608900574826"/>
          <c:h val="8.393574803149606E-2"/>
        </c:manualLayout>
      </c:layout>
      <c:overlay val="0"/>
    </c:legend>
    <c:plotVisOnly val="1"/>
    <c:dispBlanksAs val="gap"/>
    <c:showDLblsOverMax val="0"/>
  </c:chart>
  <c:spPr>
    <a:ln>
      <a:solidFill>
        <a:sysClr val="window" lastClr="FFFFFF">
          <a:lumMod val="75000"/>
        </a:sysClr>
      </a:solidFill>
    </a:ln>
  </c:spPr>
  <c:txPr>
    <a:bodyPr/>
    <a:lstStyle/>
    <a:p>
      <a:pPr>
        <a:defRPr sz="1000" b="0" i="0" u="none" strike="noStrike" baseline="0">
          <a:solidFill>
            <a:srgbClr val="000000"/>
          </a:solidFill>
          <a:latin typeface="Aptos" panose="020B0004020202020204" pitchFamily="34" charset="0"/>
          <a:ea typeface="Calibri"/>
          <a:cs typeface="Calibri"/>
        </a:defRPr>
      </a:pPr>
      <a:endParaRPr lang="en-US"/>
    </a:p>
  </c:txPr>
  <c:printSettings>
    <c:headerFooter/>
    <c:pageMargins b="0.75000000000000644" l="0.25" r="0.25" t="0.75000000000000644" header="0.30000000000000032" footer="0.30000000000000032"/>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'Trend charts'!$N$6</c:f>
          <c:strCache>
            <c:ptCount val="1"/>
            <c:pt idx="0">
              <c:v>People from minority ethnic backgrounds
Anniesland, Jordanhill and Whiteinch and Glasgow in 2001, 2011 and 2022</c:v>
            </c:pt>
          </c:strCache>
        </c:strRef>
      </c:tx>
      <c:overlay val="0"/>
      <c:spPr>
        <a:noFill/>
        <a:ln w="25400">
          <a:noFill/>
        </a:ln>
      </c:spPr>
      <c:txPr>
        <a:bodyPr/>
        <a:lstStyle/>
        <a:p>
          <a:pPr>
            <a:defRPr sz="1200" b="1"/>
          </a:pPr>
          <a:endParaRPr lang="en-US"/>
        </a:p>
      </c:txPr>
    </c:title>
    <c:autoTitleDeleted val="0"/>
    <c:plotArea>
      <c:layout>
        <c:manualLayout>
          <c:layoutTarget val="inner"/>
          <c:xMode val="edge"/>
          <c:yMode val="edge"/>
          <c:x val="9.5898388893195324E-2"/>
          <c:y val="0.25057522689505307"/>
          <c:w val="0.87958835378135869"/>
          <c:h val="0.63657787991812032"/>
        </c:manualLayout>
      </c:layout>
      <c:lineChart>
        <c:grouping val="standard"/>
        <c:varyColors val="0"/>
        <c:ser>
          <c:idx val="1"/>
          <c:order val="0"/>
          <c:tx>
            <c:strRef>
              <c:f>'Chart sources'!$A$19</c:f>
              <c:strCache>
                <c:ptCount val="1"/>
                <c:pt idx="0">
                  <c:v>Anniesland, Jordanhill and Whiteinch</c:v>
                </c:pt>
              </c:strCache>
            </c:strRef>
          </c:tx>
          <c:spPr>
            <a:ln>
              <a:solidFill>
                <a:srgbClr val="0099CC"/>
              </a:solidFill>
            </a:ln>
          </c:spPr>
          <c:marker>
            <c:symbol val="none"/>
          </c:marker>
          <c:cat>
            <c:numRef>
              <c:f>'Chart sources'!$D$18:$F$18</c:f>
              <c:numCache>
                <c:formatCode>General</c:formatCode>
                <c:ptCount val="3"/>
                <c:pt idx="0">
                  <c:v>2001</c:v>
                </c:pt>
                <c:pt idx="1">
                  <c:v>2011</c:v>
                </c:pt>
                <c:pt idx="2">
                  <c:v>2022</c:v>
                </c:pt>
              </c:numCache>
            </c:numRef>
          </c:cat>
          <c:val>
            <c:numRef>
              <c:f>'Chart sources'!$D$19:$F$19</c:f>
              <c:numCache>
                <c:formatCode>General</c:formatCode>
                <c:ptCount val="3"/>
                <c:pt idx="0">
                  <c:v>3.8098172109262682E-2</c:v>
                </c:pt>
                <c:pt idx="1">
                  <c:v>7.1463872689532471E-2</c:v>
                </c:pt>
                <c:pt idx="2">
                  <c:v>0.13705480151035801</c:v>
                </c:pt>
              </c:numCache>
            </c:numRef>
          </c:val>
          <c:smooth val="0"/>
          <c:extLst>
            <c:ext xmlns:c16="http://schemas.microsoft.com/office/drawing/2014/chart" uri="{C3380CC4-5D6E-409C-BE32-E72D297353CC}">
              <c16:uniqueId val="{00000000-DDB3-424D-AD13-C5B9F4F5EB0F}"/>
            </c:ext>
          </c:extLst>
        </c:ser>
        <c:ser>
          <c:idx val="2"/>
          <c:order val="1"/>
          <c:tx>
            <c:strRef>
              <c:f>'Chart sources'!$A$20</c:f>
              <c:strCache>
                <c:ptCount val="1"/>
                <c:pt idx="0">
                  <c:v>Glasgow</c:v>
                </c:pt>
              </c:strCache>
            </c:strRef>
          </c:tx>
          <c:spPr>
            <a:ln>
              <a:solidFill>
                <a:srgbClr val="8F0371"/>
              </a:solidFill>
            </a:ln>
          </c:spPr>
          <c:marker>
            <c:symbol val="none"/>
          </c:marker>
          <c:cat>
            <c:numRef>
              <c:f>'Chart sources'!$D$18:$F$18</c:f>
              <c:numCache>
                <c:formatCode>General</c:formatCode>
                <c:ptCount val="3"/>
                <c:pt idx="0">
                  <c:v>2001</c:v>
                </c:pt>
                <c:pt idx="1">
                  <c:v>2011</c:v>
                </c:pt>
                <c:pt idx="2">
                  <c:v>2022</c:v>
                </c:pt>
              </c:numCache>
            </c:numRef>
          </c:cat>
          <c:val>
            <c:numRef>
              <c:f>'Chart sources'!$D$20:$F$20</c:f>
              <c:numCache>
                <c:formatCode>General</c:formatCode>
                <c:ptCount val="3"/>
                <c:pt idx="0">
                  <c:v>5.4527929340386833E-2</c:v>
                </c:pt>
                <c:pt idx="1">
                  <c:v>0.11581478525313962</c:v>
                </c:pt>
                <c:pt idx="2">
                  <c:v>0.19265579470998201</c:v>
                </c:pt>
              </c:numCache>
            </c:numRef>
          </c:val>
          <c:smooth val="0"/>
          <c:extLst>
            <c:ext xmlns:c16="http://schemas.microsoft.com/office/drawing/2014/chart" uri="{C3380CC4-5D6E-409C-BE32-E72D297353CC}">
              <c16:uniqueId val="{00000001-DDB3-424D-AD13-C5B9F4F5EB0F}"/>
            </c:ext>
          </c:extLst>
        </c:ser>
        <c:dLbls>
          <c:showLegendKey val="0"/>
          <c:showVal val="0"/>
          <c:showCatName val="0"/>
          <c:showSerName val="0"/>
          <c:showPercent val="0"/>
          <c:showBubbleSize val="0"/>
        </c:dLbls>
        <c:smooth val="0"/>
        <c:axId val="1730431199"/>
        <c:axId val="1"/>
      </c:lineChart>
      <c:catAx>
        <c:axId val="1730431199"/>
        <c:scaling>
          <c:orientation val="minMax"/>
        </c:scaling>
        <c:delete val="0"/>
        <c:axPos val="b"/>
        <c:title>
          <c:tx>
            <c:rich>
              <a:bodyPr/>
              <a:lstStyle/>
              <a:p>
                <a:pPr>
                  <a:defRPr/>
                </a:pPr>
                <a:r>
                  <a:rPr lang="en-GB"/>
                  <a:t>Year</a:t>
                </a:r>
              </a:p>
            </c:rich>
          </c:tx>
          <c:overlay val="0"/>
        </c:title>
        <c:numFmt formatCode="General" sourceLinked="1"/>
        <c:majorTickMark val="out"/>
        <c:minorTickMark val="none"/>
        <c:tickLblPos val="nextTo"/>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a:solidFill>
                <a:schemeClr val="tx1"/>
              </a:solidFill>
              <a:prstDash val="sysDash"/>
            </a:ln>
          </c:spPr>
        </c:majorGridlines>
        <c:title>
          <c:tx>
            <c:rich>
              <a:bodyPr/>
              <a:lstStyle/>
              <a:p>
                <a:pPr>
                  <a:defRPr/>
                </a:pPr>
                <a:r>
                  <a:rPr lang="en-US"/>
                  <a:t>Percentage of the total population</a:t>
                </a:r>
              </a:p>
            </c:rich>
          </c:tx>
          <c:layout>
            <c:manualLayout>
              <c:xMode val="edge"/>
              <c:yMode val="edge"/>
              <c:x val="4.134513860614049E-3"/>
              <c:y val="0.27678835600095442"/>
            </c:manualLayout>
          </c:layout>
          <c:overlay val="0"/>
        </c:title>
        <c:numFmt formatCode="0%" sourceLinked="0"/>
        <c:majorTickMark val="out"/>
        <c:minorTickMark val="none"/>
        <c:tickLblPos val="nextTo"/>
        <c:txPr>
          <a:bodyPr rot="0" vert="horz"/>
          <a:lstStyle/>
          <a:p>
            <a:pPr>
              <a:defRPr/>
            </a:pPr>
            <a:endParaRPr lang="en-US"/>
          </a:p>
        </c:txPr>
        <c:crossAx val="1730431199"/>
        <c:crosses val="autoZero"/>
        <c:crossBetween val="between"/>
      </c:valAx>
      <c:spPr>
        <a:solidFill>
          <a:srgbClr val="F2F2F2"/>
        </a:solidFill>
      </c:spPr>
    </c:plotArea>
    <c:legend>
      <c:legendPos val="r"/>
      <c:layout>
        <c:manualLayout>
          <c:xMode val="edge"/>
          <c:yMode val="edge"/>
          <c:x val="0.10967779767771289"/>
          <c:y val="0.15710177391619148"/>
          <c:w val="0.82875582270007664"/>
          <c:h val="8.3734820228811097E-2"/>
        </c:manualLayout>
      </c:layout>
      <c:overlay val="0"/>
    </c:legend>
    <c:plotVisOnly val="1"/>
    <c:dispBlanksAs val="gap"/>
    <c:showDLblsOverMax val="0"/>
  </c:chart>
  <c:spPr>
    <a:ln>
      <a:solidFill>
        <a:sysClr val="window" lastClr="FFFFFF">
          <a:lumMod val="75000"/>
        </a:sysClr>
      </a:solidFill>
    </a:ln>
  </c:spPr>
  <c:txPr>
    <a:bodyPr/>
    <a:lstStyle/>
    <a:p>
      <a:pPr>
        <a:defRPr sz="1000" b="0" i="0" u="none" strike="noStrike" baseline="0">
          <a:solidFill>
            <a:srgbClr val="000000"/>
          </a:solidFill>
          <a:latin typeface="Aptos" panose="020B0004020202020204" pitchFamily="34" charset="0"/>
          <a:ea typeface="Calibri"/>
          <a:cs typeface="Calibri"/>
        </a:defRPr>
      </a:pPr>
      <a:endParaRPr lang="en-US"/>
    </a:p>
  </c:txPr>
  <c:printSettings>
    <c:headerFooter/>
    <c:pageMargins b="0.75000000000000666" l="0.25" r="0.25" t="0.75000000000000666" header="0.30000000000000032" footer="0.30000000000000032"/>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'Trend charts'!$N$8</c:f>
          <c:strCache>
            <c:ptCount val="1"/>
            <c:pt idx="0">
              <c:v>Male life expectancy at birth
Anniesland, Jordanhill and Whiteinch and Glasgow, 2001/2005-2020/2024 (5 year aggregated)</c:v>
            </c:pt>
          </c:strCache>
        </c:strRef>
      </c:tx>
      <c:layout>
        <c:manualLayout>
          <c:xMode val="edge"/>
          <c:yMode val="edge"/>
          <c:x val="0.14377802514494881"/>
          <c:y val="1.0333853195886747E-2"/>
        </c:manualLayout>
      </c:layout>
      <c:overlay val="0"/>
      <c:spPr>
        <a:noFill/>
        <a:ln w="25400">
          <a:noFill/>
        </a:ln>
      </c:spPr>
      <c:txPr>
        <a:bodyPr/>
        <a:lstStyle/>
        <a:p>
          <a:pPr>
            <a:defRPr b="1"/>
          </a:pPr>
          <a:endParaRPr lang="en-US"/>
        </a:p>
      </c:txPr>
    </c:title>
    <c:autoTitleDeleted val="0"/>
    <c:plotArea>
      <c:layout>
        <c:manualLayout>
          <c:layoutTarget val="inner"/>
          <c:xMode val="edge"/>
          <c:yMode val="edge"/>
          <c:x val="8.5562500000000027E-2"/>
          <c:y val="0.23552113551595524"/>
          <c:w val="0.88992421259842924"/>
          <c:h val="0.61049843769528811"/>
        </c:manualLayout>
      </c:layout>
      <c:lineChart>
        <c:grouping val="standard"/>
        <c:varyColors val="0"/>
        <c:ser>
          <c:idx val="0"/>
          <c:order val="0"/>
          <c:tx>
            <c:strRef>
              <c:f>'Chart sources'!$C$51</c:f>
              <c:strCache>
                <c:ptCount val="1"/>
                <c:pt idx="0">
                  <c:v>Anniesland, Jordanhill and Whiteinch</c:v>
                </c:pt>
              </c:strCache>
            </c:strRef>
          </c:tx>
          <c:spPr>
            <a:ln>
              <a:solidFill>
                <a:srgbClr val="0099CC"/>
              </a:solidFill>
            </a:ln>
          </c:spPr>
          <c:marker>
            <c:symbol val="none"/>
          </c:marker>
          <c:cat>
            <c:numRef>
              <c:f>'Chart sources'!$B$52:$B$71</c:f>
              <c:numCache>
                <c:formatCode>General</c:formatCod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numCache>
            </c:numRef>
          </c:cat>
          <c:val>
            <c:numRef>
              <c:f>'Chart sources'!$C$52:$C$71</c:f>
              <c:numCache>
                <c:formatCode>General</c:formatCode>
                <c:ptCount val="20"/>
                <c:pt idx="0">
                  <c:v>76.091148001074302</c:v>
                </c:pt>
                <c:pt idx="1">
                  <c:v>77.1859144207084</c:v>
                </c:pt>
                <c:pt idx="2">
                  <c:v>76.921777455861601</c:v>
                </c:pt>
                <c:pt idx="3">
                  <c:v>76.596225148275096</c:v>
                </c:pt>
                <c:pt idx="4">
                  <c:v>77.066216830989205</c:v>
                </c:pt>
                <c:pt idx="5">
                  <c:v>76.631768553667897</c:v>
                </c:pt>
                <c:pt idx="6">
                  <c:v>76.048452637917705</c:v>
                </c:pt>
                <c:pt idx="7">
                  <c:v>76.391236401380993</c:v>
                </c:pt>
                <c:pt idx="8">
                  <c:v>76.571472958894503</c:v>
                </c:pt>
                <c:pt idx="9">
                  <c:v>76.977943078270201</c:v>
                </c:pt>
                <c:pt idx="10">
                  <c:v>76.774760077893106</c:v>
                </c:pt>
                <c:pt idx="11">
                  <c:v>77.946018594405203</c:v>
                </c:pt>
                <c:pt idx="12">
                  <c:v>77.779154454822304</c:v>
                </c:pt>
                <c:pt idx="13">
                  <c:v>78.1612978183405</c:v>
                </c:pt>
                <c:pt idx="14">
                  <c:v>78.4199092192395</c:v>
                </c:pt>
                <c:pt idx="15">
                  <c:v>78.9243911896653</c:v>
                </c:pt>
                <c:pt idx="16">
                  <c:v>77.955553967420897</c:v>
                </c:pt>
                <c:pt idx="17">
                  <c:v>78.125853824454595</c:v>
                </c:pt>
                <c:pt idx="18">
                  <c:v>77.019660780389202</c:v>
                </c:pt>
                <c:pt idx="19">
                  <c:v>76.716009833611494</c:v>
                </c:pt>
              </c:numCache>
            </c:numRef>
          </c:val>
          <c:smooth val="0"/>
          <c:extLst>
            <c:ext xmlns:c16="http://schemas.microsoft.com/office/drawing/2014/chart" uri="{C3380CC4-5D6E-409C-BE32-E72D297353CC}">
              <c16:uniqueId val="{00000000-98DD-4DA0-A1D5-5F43E27FA263}"/>
            </c:ext>
          </c:extLst>
        </c:ser>
        <c:ser>
          <c:idx val="2"/>
          <c:order val="1"/>
          <c:tx>
            <c:v>95% confidence interval</c:v>
          </c:tx>
          <c:spPr>
            <a:ln>
              <a:solidFill>
                <a:srgbClr val="0099CC"/>
              </a:solidFill>
              <a:prstDash val="dash"/>
            </a:ln>
          </c:spPr>
          <c:marker>
            <c:symbol val="none"/>
          </c:marker>
          <c:cat>
            <c:numRef>
              <c:f>'Chart sources'!$B$52:$B$71</c:f>
              <c:numCache>
                <c:formatCode>General</c:formatCod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numCache>
            </c:numRef>
          </c:cat>
          <c:val>
            <c:numRef>
              <c:f>'Chart sources'!$D$52:$D$71</c:f>
              <c:numCache>
                <c:formatCode>General</c:formatCode>
                <c:ptCount val="20"/>
                <c:pt idx="0">
                  <c:v>74.466980603602394</c:v>
                </c:pt>
                <c:pt idx="1">
                  <c:v>75.561815264605102</c:v>
                </c:pt>
                <c:pt idx="2">
                  <c:v>75.236441765158204</c:v>
                </c:pt>
                <c:pt idx="3">
                  <c:v>74.799893244634404</c:v>
                </c:pt>
                <c:pt idx="4">
                  <c:v>75.413648639957401</c:v>
                </c:pt>
                <c:pt idx="5">
                  <c:v>74.918835014211595</c:v>
                </c:pt>
                <c:pt idx="6">
                  <c:v>74.1595455942538</c:v>
                </c:pt>
                <c:pt idx="7">
                  <c:v>74.562397643337803</c:v>
                </c:pt>
                <c:pt idx="8">
                  <c:v>74.895211316893494</c:v>
                </c:pt>
                <c:pt idx="9">
                  <c:v>75.232276233511797</c:v>
                </c:pt>
                <c:pt idx="10">
                  <c:v>75.053289769299894</c:v>
                </c:pt>
                <c:pt idx="11">
                  <c:v>76.413726131154206</c:v>
                </c:pt>
                <c:pt idx="12">
                  <c:v>76.181116808205601</c:v>
                </c:pt>
                <c:pt idx="13">
                  <c:v>76.452254204783699</c:v>
                </c:pt>
                <c:pt idx="14">
                  <c:v>76.715999398028501</c:v>
                </c:pt>
                <c:pt idx="15">
                  <c:v>77.185342481724305</c:v>
                </c:pt>
                <c:pt idx="16">
                  <c:v>76.2024222877981</c:v>
                </c:pt>
                <c:pt idx="17">
                  <c:v>76.428269321264395</c:v>
                </c:pt>
                <c:pt idx="18">
                  <c:v>75.409181870749407</c:v>
                </c:pt>
                <c:pt idx="19">
                  <c:v>75.165238870826499</c:v>
                </c:pt>
              </c:numCache>
            </c:numRef>
          </c:val>
          <c:smooth val="0"/>
          <c:extLst>
            <c:ext xmlns:c16="http://schemas.microsoft.com/office/drawing/2014/chart" uri="{C3380CC4-5D6E-409C-BE32-E72D297353CC}">
              <c16:uniqueId val="{00000001-98DD-4DA0-A1D5-5F43E27FA263}"/>
            </c:ext>
          </c:extLst>
        </c:ser>
        <c:ser>
          <c:idx val="1"/>
          <c:order val="2"/>
          <c:tx>
            <c:strRef>
              <c:f>'Chart sources'!$E$51</c:f>
              <c:strCache>
                <c:ptCount val="1"/>
                <c:pt idx="0">
                  <c:v>U CI</c:v>
                </c:pt>
              </c:strCache>
            </c:strRef>
          </c:tx>
          <c:spPr>
            <a:ln>
              <a:solidFill>
                <a:srgbClr val="0099CC"/>
              </a:solidFill>
              <a:prstDash val="dash"/>
            </a:ln>
          </c:spPr>
          <c:marker>
            <c:symbol val="none"/>
          </c:marker>
          <c:cat>
            <c:numRef>
              <c:f>'Chart sources'!$B$52:$B$71</c:f>
              <c:numCache>
                <c:formatCode>General</c:formatCod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numCache>
            </c:numRef>
          </c:cat>
          <c:val>
            <c:numRef>
              <c:f>'Chart sources'!$E$52:$E$71</c:f>
              <c:numCache>
                <c:formatCode>General</c:formatCode>
                <c:ptCount val="20"/>
                <c:pt idx="0">
                  <c:v>77.715315398546295</c:v>
                </c:pt>
                <c:pt idx="1">
                  <c:v>78.810013576811698</c:v>
                </c:pt>
                <c:pt idx="2">
                  <c:v>78.607113146564998</c:v>
                </c:pt>
                <c:pt idx="3">
                  <c:v>78.392557051915801</c:v>
                </c:pt>
                <c:pt idx="4">
                  <c:v>78.718785022020995</c:v>
                </c:pt>
                <c:pt idx="5">
                  <c:v>78.344702093124198</c:v>
                </c:pt>
                <c:pt idx="6">
                  <c:v>77.937359681581697</c:v>
                </c:pt>
                <c:pt idx="7">
                  <c:v>78.220075159424198</c:v>
                </c:pt>
                <c:pt idx="8">
                  <c:v>78.247734600895498</c:v>
                </c:pt>
                <c:pt idx="9">
                  <c:v>78.723609923028604</c:v>
                </c:pt>
                <c:pt idx="10">
                  <c:v>78.496230386486403</c:v>
                </c:pt>
                <c:pt idx="11">
                  <c:v>79.4783110576562</c:v>
                </c:pt>
                <c:pt idx="12">
                  <c:v>79.377192101438993</c:v>
                </c:pt>
                <c:pt idx="13">
                  <c:v>79.870341431897401</c:v>
                </c:pt>
                <c:pt idx="14">
                  <c:v>80.123819040450499</c:v>
                </c:pt>
                <c:pt idx="15">
                  <c:v>80.663439897606295</c:v>
                </c:pt>
                <c:pt idx="16">
                  <c:v>79.708685647043694</c:v>
                </c:pt>
                <c:pt idx="17">
                  <c:v>79.823438327644794</c:v>
                </c:pt>
                <c:pt idx="18">
                  <c:v>78.630139690028997</c:v>
                </c:pt>
                <c:pt idx="19">
                  <c:v>78.266780796396503</c:v>
                </c:pt>
              </c:numCache>
            </c:numRef>
          </c:val>
          <c:smooth val="0"/>
          <c:extLst>
            <c:ext xmlns:c16="http://schemas.microsoft.com/office/drawing/2014/chart" uri="{C3380CC4-5D6E-409C-BE32-E72D297353CC}">
              <c16:uniqueId val="{00000002-98DD-4DA0-A1D5-5F43E27FA263}"/>
            </c:ext>
          </c:extLst>
        </c:ser>
        <c:ser>
          <c:idx val="3"/>
          <c:order val="3"/>
          <c:tx>
            <c:strRef>
              <c:f>'Chart sources'!$F$51</c:f>
              <c:strCache>
                <c:ptCount val="1"/>
                <c:pt idx="0">
                  <c:v>Glasgow</c:v>
                </c:pt>
              </c:strCache>
            </c:strRef>
          </c:tx>
          <c:spPr>
            <a:ln>
              <a:solidFill>
                <a:srgbClr val="8F0371"/>
              </a:solidFill>
            </a:ln>
          </c:spPr>
          <c:marker>
            <c:symbol val="none"/>
          </c:marker>
          <c:cat>
            <c:numRef>
              <c:f>'Chart sources'!$B$52:$B$71</c:f>
              <c:numCache>
                <c:formatCode>General</c:formatCod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numCache>
            </c:numRef>
          </c:cat>
          <c:val>
            <c:numRef>
              <c:f>'Chart sources'!$F$52:$F$71</c:f>
              <c:numCache>
                <c:formatCode>General</c:formatCode>
                <c:ptCount val="20"/>
                <c:pt idx="0">
                  <c:v>69.668750997955797</c:v>
                </c:pt>
                <c:pt idx="1">
                  <c:v>70.013102422345199</c:v>
                </c:pt>
                <c:pt idx="2">
                  <c:v>70.273212891686995</c:v>
                </c:pt>
                <c:pt idx="3">
                  <c:v>70.684632095180504</c:v>
                </c:pt>
                <c:pt idx="4">
                  <c:v>71.175037175622194</c:v>
                </c:pt>
                <c:pt idx="5">
                  <c:v>71.409627438164605</c:v>
                </c:pt>
                <c:pt idx="6">
                  <c:v>71.761085750656605</c:v>
                </c:pt>
                <c:pt idx="7">
                  <c:v>72.304305700183804</c:v>
                </c:pt>
                <c:pt idx="8">
                  <c:v>72.768125266663901</c:v>
                </c:pt>
                <c:pt idx="9">
                  <c:v>73.080077635260096</c:v>
                </c:pt>
                <c:pt idx="10">
                  <c:v>73.278471655496801</c:v>
                </c:pt>
                <c:pt idx="11">
                  <c:v>73.479763248134006</c:v>
                </c:pt>
                <c:pt idx="12">
                  <c:v>73.500741934050197</c:v>
                </c:pt>
                <c:pt idx="13">
                  <c:v>73.490111833601304</c:v>
                </c:pt>
                <c:pt idx="14">
                  <c:v>73.606884539985799</c:v>
                </c:pt>
                <c:pt idx="15">
                  <c:v>73.328295354953795</c:v>
                </c:pt>
                <c:pt idx="16">
                  <c:v>73.195326762488605</c:v>
                </c:pt>
                <c:pt idx="17">
                  <c:v>73.327955931247104</c:v>
                </c:pt>
                <c:pt idx="18">
                  <c:v>73.464830068704799</c:v>
                </c:pt>
                <c:pt idx="19">
                  <c:v>73.621174556604501</c:v>
                </c:pt>
              </c:numCache>
            </c:numRef>
          </c:val>
          <c:smooth val="0"/>
          <c:extLst>
            <c:ext xmlns:c16="http://schemas.microsoft.com/office/drawing/2014/chart" uri="{C3380CC4-5D6E-409C-BE32-E72D297353CC}">
              <c16:uniqueId val="{00000003-98DD-4DA0-A1D5-5F43E27FA263}"/>
            </c:ext>
          </c:extLst>
        </c:ser>
        <c:dLbls>
          <c:showLegendKey val="0"/>
          <c:showVal val="0"/>
          <c:showCatName val="0"/>
          <c:showSerName val="0"/>
          <c:showPercent val="0"/>
          <c:showBubbleSize val="0"/>
        </c:dLbls>
        <c:smooth val="0"/>
        <c:axId val="1729842639"/>
        <c:axId val="1"/>
      </c:lineChart>
      <c:catAx>
        <c:axId val="1729842639"/>
        <c:scaling>
          <c:orientation val="minMax"/>
        </c:scaling>
        <c:delete val="0"/>
        <c:axPos val="b"/>
        <c:title>
          <c:tx>
            <c:rich>
              <a:bodyPr/>
              <a:lstStyle/>
              <a:p>
                <a:pPr>
                  <a:defRPr/>
                </a:pPr>
                <a:r>
                  <a:rPr lang="en-US"/>
                  <a:t>Mid year (5 year aggregated)</a:t>
                </a:r>
              </a:p>
            </c:rich>
          </c:tx>
          <c:overlay val="0"/>
        </c:title>
        <c:numFmt formatCode="General" sourceLinked="1"/>
        <c:majorTickMark val="out"/>
        <c:minorTickMark val="none"/>
        <c:tickLblPos val="nextTo"/>
        <c:txPr>
          <a:bodyPr rot="-5400000" vert="horz"/>
          <a:lstStyle/>
          <a:p>
            <a:pPr>
              <a:defRPr/>
            </a:pPr>
            <a:endParaRPr lang="en-US"/>
          </a:p>
        </c:txPr>
        <c:crossAx val="1"/>
        <c:crosses val="autoZero"/>
        <c:auto val="1"/>
        <c:lblAlgn val="ctr"/>
        <c:lblOffset val="100"/>
        <c:noMultiLvlLbl val="0"/>
      </c:catAx>
      <c:valAx>
        <c:axId val="1"/>
        <c:scaling>
          <c:orientation val="minMax"/>
          <c:max val="90"/>
          <c:min val="50"/>
        </c:scaling>
        <c:delete val="0"/>
        <c:axPos val="l"/>
        <c:majorGridlines>
          <c:spPr>
            <a:ln>
              <a:solidFill>
                <a:schemeClr val="tx1"/>
              </a:solidFill>
              <a:prstDash val="sysDash"/>
            </a:ln>
          </c:spPr>
        </c:majorGridlines>
        <c:title>
          <c:tx>
            <c:rich>
              <a:bodyPr/>
              <a:lstStyle/>
              <a:p>
                <a:pPr>
                  <a:defRPr/>
                </a:pPr>
                <a:r>
                  <a:rPr lang="en-GB"/>
                  <a:t>Life expectancy at birth (years)</a:t>
                </a:r>
              </a:p>
            </c:rich>
          </c:tx>
          <c:layout>
            <c:manualLayout>
              <c:xMode val="edge"/>
              <c:yMode val="edge"/>
              <c:x val="4.036167205031721E-3"/>
              <c:y val="0.30890714747613074"/>
            </c:manualLayout>
          </c:layout>
          <c:overlay val="0"/>
          <c:spPr>
            <a:noFill/>
            <a:ln w="25400">
              <a:noFill/>
            </a:ln>
          </c:spPr>
        </c:title>
        <c:numFmt formatCode="#,##0" sourceLinked="0"/>
        <c:majorTickMark val="out"/>
        <c:minorTickMark val="none"/>
        <c:tickLblPos val="nextTo"/>
        <c:txPr>
          <a:bodyPr rot="0" vert="horz"/>
          <a:lstStyle/>
          <a:p>
            <a:pPr>
              <a:defRPr/>
            </a:pPr>
            <a:endParaRPr lang="en-US"/>
          </a:p>
        </c:txPr>
        <c:crossAx val="1729842639"/>
        <c:crosses val="autoZero"/>
        <c:crossBetween val="between"/>
      </c:valAx>
      <c:spPr>
        <a:solidFill>
          <a:srgbClr val="F2F2F2"/>
        </a:solidFill>
      </c:spPr>
    </c:plotArea>
    <c:legend>
      <c:legendPos val="t"/>
      <c:legendEntry>
        <c:idx val="2"/>
        <c:delete val="1"/>
      </c:legendEntry>
      <c:layout>
        <c:manualLayout>
          <c:xMode val="edge"/>
          <c:yMode val="edge"/>
          <c:x val="8.8752791417117963E-2"/>
          <c:y val="0.18326625838436864"/>
          <c:w val="0.82213779869016812"/>
          <c:h val="5.8238046331165111E-2"/>
        </c:manualLayout>
      </c:layout>
      <c:overlay val="0"/>
    </c:legend>
    <c:plotVisOnly val="1"/>
    <c:dispBlanksAs val="gap"/>
    <c:showDLblsOverMax val="0"/>
  </c:chart>
  <c:spPr>
    <a:ln>
      <a:solidFill>
        <a:sysClr val="window" lastClr="FFFFFF">
          <a:lumMod val="75000"/>
        </a:sysClr>
      </a:solidFill>
    </a:ln>
  </c:spPr>
  <c:txPr>
    <a:bodyPr/>
    <a:lstStyle/>
    <a:p>
      <a:pPr>
        <a:defRPr sz="1000" b="0" i="0" u="none" strike="noStrike" baseline="0">
          <a:solidFill>
            <a:srgbClr val="000000"/>
          </a:solidFill>
          <a:latin typeface="Aptos" panose="020B0004020202020204" pitchFamily="34" charset="0"/>
          <a:ea typeface="Calibri"/>
          <a:cs typeface="Calibri"/>
        </a:defRPr>
      </a:pPr>
      <a:endParaRPr lang="en-US"/>
    </a:p>
  </c:txPr>
  <c:printSettings>
    <c:headerFooter/>
    <c:pageMargins b="0.75000000000000711" l="0.25" r="0.25" t="0.75000000000000711"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'Trend charts'!$N$9</c:f>
          <c:strCache>
            <c:ptCount val="1"/>
            <c:pt idx="0">
              <c:v>Female life expectancy at birth
Anniesland, Jordanhill and Whiteinch and Glasgow, 2001/2005-2020/2024 (5 year aggregated)</c:v>
            </c:pt>
          </c:strCache>
        </c:strRef>
      </c:tx>
      <c:layout>
        <c:manualLayout>
          <c:xMode val="edge"/>
          <c:yMode val="edge"/>
          <c:x val="0.15058140868638206"/>
          <c:y val="0"/>
        </c:manualLayout>
      </c:layout>
      <c:overlay val="0"/>
      <c:spPr>
        <a:noFill/>
        <a:ln w="25400">
          <a:noFill/>
        </a:ln>
      </c:spPr>
      <c:txPr>
        <a:bodyPr/>
        <a:lstStyle/>
        <a:p>
          <a:pPr>
            <a:defRPr b="1"/>
          </a:pPr>
          <a:endParaRPr lang="en-US"/>
        </a:p>
      </c:txPr>
    </c:title>
    <c:autoTitleDeleted val="0"/>
    <c:plotArea>
      <c:layout>
        <c:manualLayout>
          <c:layoutTarget val="inner"/>
          <c:xMode val="edge"/>
          <c:yMode val="edge"/>
          <c:x val="8.5562468039487999E-2"/>
          <c:y val="0.21894940999419066"/>
          <c:w val="0.8899242125984298"/>
          <c:h val="0.64295746524507402"/>
        </c:manualLayout>
      </c:layout>
      <c:lineChart>
        <c:grouping val="standard"/>
        <c:varyColors val="0"/>
        <c:ser>
          <c:idx val="0"/>
          <c:order val="0"/>
          <c:tx>
            <c:strRef>
              <c:f>'Chart sources'!$C$73</c:f>
              <c:strCache>
                <c:ptCount val="1"/>
                <c:pt idx="0">
                  <c:v>Anniesland, Jordanhill and Whiteinch</c:v>
                </c:pt>
              </c:strCache>
            </c:strRef>
          </c:tx>
          <c:spPr>
            <a:ln>
              <a:solidFill>
                <a:srgbClr val="0099CC"/>
              </a:solidFill>
            </a:ln>
          </c:spPr>
          <c:marker>
            <c:symbol val="none"/>
          </c:marker>
          <c:cat>
            <c:numRef>
              <c:f>'Chart sources'!$B$74:$B$93</c:f>
              <c:numCache>
                <c:formatCode>General</c:formatCod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numCache>
            </c:numRef>
          </c:cat>
          <c:val>
            <c:numRef>
              <c:f>'Chart sources'!$C$74:$C$93</c:f>
              <c:numCache>
                <c:formatCode>General</c:formatCode>
                <c:ptCount val="20"/>
                <c:pt idx="0">
                  <c:v>82.939471474052198</c:v>
                </c:pt>
                <c:pt idx="1">
                  <c:v>84.045794721997495</c:v>
                </c:pt>
                <c:pt idx="2">
                  <c:v>83.003038495998894</c:v>
                </c:pt>
                <c:pt idx="3">
                  <c:v>81.669930062580903</c:v>
                </c:pt>
                <c:pt idx="4">
                  <c:v>81.321210331561105</c:v>
                </c:pt>
                <c:pt idx="5">
                  <c:v>80.889314223005897</c:v>
                </c:pt>
                <c:pt idx="6">
                  <c:v>80.7295136621117</c:v>
                </c:pt>
                <c:pt idx="7">
                  <c:v>81.321491843904099</c:v>
                </c:pt>
                <c:pt idx="8">
                  <c:v>82.478749579810895</c:v>
                </c:pt>
                <c:pt idx="9">
                  <c:v>83.185498098757805</c:v>
                </c:pt>
                <c:pt idx="10">
                  <c:v>83.974280316382306</c:v>
                </c:pt>
                <c:pt idx="11">
                  <c:v>83.854747854191501</c:v>
                </c:pt>
                <c:pt idx="12">
                  <c:v>84.420625738340803</c:v>
                </c:pt>
                <c:pt idx="13">
                  <c:v>84.861386068535296</c:v>
                </c:pt>
                <c:pt idx="14">
                  <c:v>85.545630221427601</c:v>
                </c:pt>
                <c:pt idx="15">
                  <c:v>84.965298900052701</c:v>
                </c:pt>
                <c:pt idx="16">
                  <c:v>84.519589592210195</c:v>
                </c:pt>
                <c:pt idx="17">
                  <c:v>83.815735896475402</c:v>
                </c:pt>
                <c:pt idx="18">
                  <c:v>83.903091576137001</c:v>
                </c:pt>
                <c:pt idx="19">
                  <c:v>82.943225449613294</c:v>
                </c:pt>
              </c:numCache>
            </c:numRef>
          </c:val>
          <c:smooth val="0"/>
          <c:extLst>
            <c:ext xmlns:c16="http://schemas.microsoft.com/office/drawing/2014/chart" uri="{C3380CC4-5D6E-409C-BE32-E72D297353CC}">
              <c16:uniqueId val="{00000000-9042-4504-988C-23AD99F08ECD}"/>
            </c:ext>
          </c:extLst>
        </c:ser>
        <c:ser>
          <c:idx val="2"/>
          <c:order val="1"/>
          <c:tx>
            <c:v>95% confidence interval</c:v>
          </c:tx>
          <c:spPr>
            <a:ln>
              <a:solidFill>
                <a:srgbClr val="0099CC"/>
              </a:solidFill>
              <a:prstDash val="dash"/>
            </a:ln>
          </c:spPr>
          <c:marker>
            <c:symbol val="none"/>
          </c:marker>
          <c:cat>
            <c:numRef>
              <c:f>'Chart sources'!$B$74:$B$93</c:f>
              <c:numCache>
                <c:formatCode>General</c:formatCod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numCache>
            </c:numRef>
          </c:cat>
          <c:val>
            <c:numRef>
              <c:f>'Chart sources'!$D$74:$D$93</c:f>
              <c:numCache>
                <c:formatCode>General</c:formatCode>
                <c:ptCount val="20"/>
                <c:pt idx="0">
                  <c:v>81.1898959374643</c:v>
                </c:pt>
                <c:pt idx="1">
                  <c:v>82.575041169837306</c:v>
                </c:pt>
                <c:pt idx="2">
                  <c:v>81.495612549791701</c:v>
                </c:pt>
                <c:pt idx="3">
                  <c:v>79.9918255297531</c:v>
                </c:pt>
                <c:pt idx="4">
                  <c:v>79.546549084491204</c:v>
                </c:pt>
                <c:pt idx="5">
                  <c:v>79.0664124652113</c:v>
                </c:pt>
                <c:pt idx="6">
                  <c:v>78.920948637366806</c:v>
                </c:pt>
                <c:pt idx="7">
                  <c:v>79.511541442449698</c:v>
                </c:pt>
                <c:pt idx="8">
                  <c:v>80.721059776082498</c:v>
                </c:pt>
                <c:pt idx="9">
                  <c:v>81.469238347522406</c:v>
                </c:pt>
                <c:pt idx="10">
                  <c:v>82.226903901733195</c:v>
                </c:pt>
                <c:pt idx="11">
                  <c:v>82.108872909869206</c:v>
                </c:pt>
                <c:pt idx="12">
                  <c:v>82.704453530913796</c:v>
                </c:pt>
                <c:pt idx="13">
                  <c:v>83.173856302712494</c:v>
                </c:pt>
                <c:pt idx="14">
                  <c:v>83.870962736005495</c:v>
                </c:pt>
                <c:pt idx="15">
                  <c:v>83.310154973843098</c:v>
                </c:pt>
                <c:pt idx="16">
                  <c:v>82.755545299959195</c:v>
                </c:pt>
                <c:pt idx="17">
                  <c:v>82.100648052784805</c:v>
                </c:pt>
                <c:pt idx="18">
                  <c:v>82.182303214699004</c:v>
                </c:pt>
                <c:pt idx="19">
                  <c:v>81.300455924437102</c:v>
                </c:pt>
              </c:numCache>
            </c:numRef>
          </c:val>
          <c:smooth val="0"/>
          <c:extLst>
            <c:ext xmlns:c16="http://schemas.microsoft.com/office/drawing/2014/chart" uri="{C3380CC4-5D6E-409C-BE32-E72D297353CC}">
              <c16:uniqueId val="{00000001-9042-4504-988C-23AD99F08ECD}"/>
            </c:ext>
          </c:extLst>
        </c:ser>
        <c:ser>
          <c:idx val="1"/>
          <c:order val="2"/>
          <c:tx>
            <c:strRef>
              <c:f>'Chart sources'!$E$73</c:f>
              <c:strCache>
                <c:ptCount val="1"/>
                <c:pt idx="0">
                  <c:v>U CI</c:v>
                </c:pt>
              </c:strCache>
            </c:strRef>
          </c:tx>
          <c:spPr>
            <a:ln>
              <a:solidFill>
                <a:srgbClr val="0099CC"/>
              </a:solidFill>
              <a:prstDash val="dash"/>
            </a:ln>
          </c:spPr>
          <c:marker>
            <c:symbol val="none"/>
          </c:marker>
          <c:cat>
            <c:numRef>
              <c:f>'Chart sources'!$B$74:$B$93</c:f>
              <c:numCache>
                <c:formatCode>General</c:formatCod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numCache>
            </c:numRef>
          </c:cat>
          <c:val>
            <c:numRef>
              <c:f>'Chart sources'!$E$74:$E$93</c:f>
              <c:numCache>
                <c:formatCode>General</c:formatCode>
                <c:ptCount val="20"/>
                <c:pt idx="0">
                  <c:v>84.689047010639996</c:v>
                </c:pt>
                <c:pt idx="1">
                  <c:v>85.5165482741576</c:v>
                </c:pt>
                <c:pt idx="2">
                  <c:v>84.510464442206001</c:v>
                </c:pt>
                <c:pt idx="3">
                  <c:v>83.348034595408805</c:v>
                </c:pt>
                <c:pt idx="4">
                  <c:v>83.095871578631005</c:v>
                </c:pt>
                <c:pt idx="5">
                  <c:v>82.712215980800494</c:v>
                </c:pt>
                <c:pt idx="6">
                  <c:v>82.538078686856494</c:v>
                </c:pt>
                <c:pt idx="7">
                  <c:v>83.1314422453585</c:v>
                </c:pt>
                <c:pt idx="8">
                  <c:v>84.236439383539405</c:v>
                </c:pt>
                <c:pt idx="9">
                  <c:v>84.901757849993103</c:v>
                </c:pt>
                <c:pt idx="10">
                  <c:v>85.721656731031501</c:v>
                </c:pt>
                <c:pt idx="11">
                  <c:v>85.600622798513797</c:v>
                </c:pt>
                <c:pt idx="12">
                  <c:v>86.136797945767796</c:v>
                </c:pt>
                <c:pt idx="13">
                  <c:v>86.548915834357999</c:v>
                </c:pt>
                <c:pt idx="14">
                  <c:v>87.220297706849706</c:v>
                </c:pt>
                <c:pt idx="15">
                  <c:v>86.620442826262305</c:v>
                </c:pt>
                <c:pt idx="16">
                  <c:v>86.283633884461196</c:v>
                </c:pt>
                <c:pt idx="17">
                  <c:v>85.5308237401659</c:v>
                </c:pt>
                <c:pt idx="18">
                  <c:v>85.623879937574998</c:v>
                </c:pt>
                <c:pt idx="19">
                  <c:v>84.585994974789401</c:v>
                </c:pt>
              </c:numCache>
            </c:numRef>
          </c:val>
          <c:smooth val="0"/>
          <c:extLst>
            <c:ext xmlns:c16="http://schemas.microsoft.com/office/drawing/2014/chart" uri="{C3380CC4-5D6E-409C-BE32-E72D297353CC}">
              <c16:uniqueId val="{00000002-9042-4504-988C-23AD99F08ECD}"/>
            </c:ext>
          </c:extLst>
        </c:ser>
        <c:ser>
          <c:idx val="3"/>
          <c:order val="3"/>
          <c:tx>
            <c:strRef>
              <c:f>'Chart sources'!$F$73</c:f>
              <c:strCache>
                <c:ptCount val="1"/>
                <c:pt idx="0">
                  <c:v>Glasgow</c:v>
                </c:pt>
              </c:strCache>
            </c:strRef>
          </c:tx>
          <c:spPr>
            <a:ln>
              <a:solidFill>
                <a:srgbClr val="8F0371"/>
              </a:solidFill>
            </a:ln>
          </c:spPr>
          <c:marker>
            <c:symbol val="none"/>
          </c:marker>
          <c:cat>
            <c:numRef>
              <c:f>'Chart sources'!$B$74:$B$93</c:f>
              <c:numCache>
                <c:formatCode>General</c:formatCod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numCache>
            </c:numRef>
          </c:cat>
          <c:val>
            <c:numRef>
              <c:f>'Chart sources'!$F$74:$F$93</c:f>
              <c:numCache>
                <c:formatCode>General</c:formatCode>
                <c:ptCount val="20"/>
                <c:pt idx="0">
                  <c:v>76.690568033403906</c:v>
                </c:pt>
                <c:pt idx="1">
                  <c:v>76.7407103685306</c:v>
                </c:pt>
                <c:pt idx="2">
                  <c:v>76.898754644249607</c:v>
                </c:pt>
                <c:pt idx="3">
                  <c:v>77.107455093087097</c:v>
                </c:pt>
                <c:pt idx="4">
                  <c:v>77.326107044120207</c:v>
                </c:pt>
                <c:pt idx="5">
                  <c:v>77.674860164226502</c:v>
                </c:pt>
                <c:pt idx="6">
                  <c:v>77.983101289271701</c:v>
                </c:pt>
                <c:pt idx="7">
                  <c:v>78.249339250024704</c:v>
                </c:pt>
                <c:pt idx="8">
                  <c:v>78.511669040372098</c:v>
                </c:pt>
                <c:pt idx="9">
                  <c:v>78.738207998018495</c:v>
                </c:pt>
                <c:pt idx="10">
                  <c:v>78.732259216512205</c:v>
                </c:pt>
                <c:pt idx="11">
                  <c:v>78.792472764712798</c:v>
                </c:pt>
                <c:pt idx="12">
                  <c:v>78.767719504173002</c:v>
                </c:pt>
                <c:pt idx="13">
                  <c:v>78.733530650476595</c:v>
                </c:pt>
                <c:pt idx="14">
                  <c:v>78.599332345441297</c:v>
                </c:pt>
                <c:pt idx="15">
                  <c:v>78.355892890568498</c:v>
                </c:pt>
                <c:pt idx="16">
                  <c:v>78.080164304466706</c:v>
                </c:pt>
                <c:pt idx="17">
                  <c:v>78.121817027932394</c:v>
                </c:pt>
                <c:pt idx="18">
                  <c:v>78.157257861298305</c:v>
                </c:pt>
                <c:pt idx="19">
                  <c:v>78.265302692999896</c:v>
                </c:pt>
              </c:numCache>
            </c:numRef>
          </c:val>
          <c:smooth val="0"/>
          <c:extLst>
            <c:ext xmlns:c16="http://schemas.microsoft.com/office/drawing/2014/chart" uri="{C3380CC4-5D6E-409C-BE32-E72D297353CC}">
              <c16:uniqueId val="{00000003-9042-4504-988C-23AD99F08ECD}"/>
            </c:ext>
          </c:extLst>
        </c:ser>
        <c:dLbls>
          <c:showLegendKey val="0"/>
          <c:showVal val="0"/>
          <c:showCatName val="0"/>
          <c:showSerName val="0"/>
          <c:showPercent val="0"/>
          <c:showBubbleSize val="0"/>
        </c:dLbls>
        <c:smooth val="0"/>
        <c:axId val="1729840239"/>
        <c:axId val="1"/>
      </c:lineChart>
      <c:catAx>
        <c:axId val="1729840239"/>
        <c:scaling>
          <c:orientation val="minMax"/>
        </c:scaling>
        <c:delete val="0"/>
        <c:axPos val="b"/>
        <c:title>
          <c:tx>
            <c:rich>
              <a:bodyPr/>
              <a:lstStyle/>
              <a:p>
                <a:pPr>
                  <a:defRPr/>
                </a:pPr>
                <a:r>
                  <a:rPr lang="en-US"/>
                  <a:t>Mid year (5 year aggregated)</a:t>
                </a:r>
              </a:p>
            </c:rich>
          </c:tx>
          <c:overlay val="0"/>
        </c:title>
        <c:numFmt formatCode="General" sourceLinked="1"/>
        <c:majorTickMark val="out"/>
        <c:minorTickMark val="none"/>
        <c:tickLblPos val="nextTo"/>
        <c:txPr>
          <a:bodyPr rot="-5400000" vert="horz"/>
          <a:lstStyle/>
          <a:p>
            <a:pPr>
              <a:defRPr/>
            </a:pPr>
            <a:endParaRPr lang="en-US"/>
          </a:p>
        </c:txPr>
        <c:crossAx val="1"/>
        <c:crosses val="autoZero"/>
        <c:auto val="1"/>
        <c:lblAlgn val="ctr"/>
        <c:lblOffset val="100"/>
        <c:noMultiLvlLbl val="0"/>
      </c:catAx>
      <c:valAx>
        <c:axId val="1"/>
        <c:scaling>
          <c:orientation val="minMax"/>
          <c:max val="90"/>
          <c:min val="50"/>
        </c:scaling>
        <c:delete val="0"/>
        <c:axPos val="l"/>
        <c:majorGridlines>
          <c:spPr>
            <a:ln>
              <a:solidFill>
                <a:schemeClr val="tx1"/>
              </a:solidFill>
              <a:prstDash val="sysDash"/>
            </a:ln>
          </c:spPr>
        </c:majorGridlines>
        <c:title>
          <c:tx>
            <c:rich>
              <a:bodyPr/>
              <a:lstStyle/>
              <a:p>
                <a:pPr>
                  <a:defRPr/>
                </a:pPr>
                <a:r>
                  <a:rPr lang="en-GB"/>
                  <a:t>Life expectancy at birth (years)</a:t>
                </a:r>
              </a:p>
            </c:rich>
          </c:tx>
          <c:layout>
            <c:manualLayout>
              <c:xMode val="edge"/>
              <c:yMode val="edge"/>
              <c:x val="4.0363270786524432E-3"/>
              <c:y val="0.30503384445365384"/>
            </c:manualLayout>
          </c:layout>
          <c:overlay val="0"/>
          <c:spPr>
            <a:noFill/>
            <a:ln w="25400">
              <a:noFill/>
            </a:ln>
          </c:spPr>
        </c:title>
        <c:numFmt formatCode="#,##0" sourceLinked="0"/>
        <c:majorTickMark val="out"/>
        <c:minorTickMark val="none"/>
        <c:tickLblPos val="nextTo"/>
        <c:txPr>
          <a:bodyPr rot="0" vert="horz"/>
          <a:lstStyle/>
          <a:p>
            <a:pPr>
              <a:defRPr/>
            </a:pPr>
            <a:endParaRPr lang="en-US"/>
          </a:p>
        </c:txPr>
        <c:crossAx val="1729840239"/>
        <c:crosses val="autoZero"/>
        <c:crossBetween val="between"/>
      </c:valAx>
      <c:spPr>
        <a:solidFill>
          <a:srgbClr val="F2F2F2"/>
        </a:solidFill>
      </c:spPr>
    </c:plotArea>
    <c:legend>
      <c:legendPos val="t"/>
      <c:legendEntry>
        <c:idx val="2"/>
        <c:delete val="1"/>
      </c:legendEntry>
      <c:layout>
        <c:manualLayout>
          <c:xMode val="edge"/>
          <c:yMode val="edge"/>
          <c:x val="7.0896774150017883E-2"/>
          <c:y val="0.16570972886762361"/>
          <c:w val="0.81297950866681501"/>
          <c:h val="5.7680744452397986E-2"/>
        </c:manualLayout>
      </c:layout>
      <c:overlay val="0"/>
    </c:legend>
    <c:plotVisOnly val="1"/>
    <c:dispBlanksAs val="gap"/>
    <c:showDLblsOverMax val="0"/>
  </c:chart>
  <c:spPr>
    <a:ln>
      <a:solidFill>
        <a:sysClr val="window" lastClr="FFFFFF">
          <a:lumMod val="75000"/>
        </a:sysClr>
      </a:solidFill>
    </a:ln>
  </c:spPr>
  <c:txPr>
    <a:bodyPr/>
    <a:lstStyle/>
    <a:p>
      <a:pPr>
        <a:defRPr sz="1000" b="0" i="0" u="none" strike="noStrike" baseline="0">
          <a:solidFill>
            <a:srgbClr val="000000"/>
          </a:solidFill>
          <a:latin typeface="Aptos" panose="020B0004020202020204" pitchFamily="34" charset="0"/>
          <a:ea typeface="Calibri"/>
          <a:cs typeface="Calibri"/>
        </a:defRPr>
      </a:pPr>
      <a:endParaRPr lang="en-US"/>
    </a:p>
  </c:txPr>
  <c:printSettings>
    <c:headerFooter/>
    <c:pageMargins b="0.75000000000000711" l="0.25" r="0.25" t="0.75000000000000711"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hyperlink" Target="https://www.scotlandscensus.gov.uk/webapi/jsf/tableView/tableView.xhtml" TargetMode="External"/><Relationship Id="rId1" Type="http://schemas.openxmlformats.org/officeDocument/2006/relationships/hyperlink" Target="https://www.scotlandscensus.gov.uk/umdapi/metadata/raw?tableDescription=Council+Area+2019+by+Highest+level+of+qualification&amp;dbid=individual2022&amp;databaseName=Individual2022ReadOnly&amp;columnDescription=Highest+level+of+qualification&amp;metaInfoComponentName=Highest+level+of+qualification&amp;key=Highest+level+of+qualification&amp;languageTag=en&amp;metaInfoDimension=1&amp;metaInfoComponent=0" TargetMode="Externa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8</xdr:col>
      <xdr:colOff>637566</xdr:colOff>
      <xdr:row>5</xdr:row>
      <xdr:rowOff>87180</xdr:rowOff>
    </xdr:from>
    <xdr:to>
      <xdr:col>11</xdr:col>
      <xdr:colOff>560782</xdr:colOff>
      <xdr:row>29</xdr:row>
      <xdr:rowOff>31046</xdr:rowOff>
    </xdr:to>
    <xdr:graphicFrame macro="">
      <xdr:nvGraphicFramePr>
        <xdr:cNvPr id="1253" name="Chart 2">
          <a:extLst>
            <a:ext uri="{FF2B5EF4-FFF2-40B4-BE49-F238E27FC236}">
              <a16:creationId xmlns:a16="http://schemas.microsoft.com/office/drawing/2014/main" id="{964298CD-15D8-5662-7AB3-F201B80DB3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0.60307</cdr:x>
      <cdr:y>0.75658</cdr:y>
    </cdr:from>
    <cdr:to>
      <cdr:x>0.60307</cdr:x>
      <cdr:y>0.76536</cdr:y>
    </cdr:to>
    <cdr:sp macro="" textlink="">
      <cdr:nvSpPr>
        <cdr:cNvPr id="2" name="TextBox 1"/>
        <cdr:cNvSpPr txBox="1"/>
      </cdr:nvSpPr>
      <cdr:spPr>
        <a:xfrm xmlns:a="http://schemas.openxmlformats.org/drawingml/2006/main">
          <a:off x="4636133" y="3144542"/>
          <a:ext cx="0" cy="79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GB" sz="1100"/>
            <a:t>Source: National Records of Scotland</a:t>
          </a:r>
        </a:p>
      </cdr:txBody>
    </cdr:sp>
  </cdr:relSizeAnchor>
  <cdr:relSizeAnchor xmlns:cdr="http://schemas.openxmlformats.org/drawingml/2006/chartDrawing">
    <cdr:from>
      <cdr:x>0.32213</cdr:x>
      <cdr:y>0.11567</cdr:y>
    </cdr:from>
    <cdr:to>
      <cdr:x>0.69271</cdr:x>
      <cdr:y>0.17373</cdr:y>
    </cdr:to>
    <cdr:sp macro="" textlink="">
      <cdr:nvSpPr>
        <cdr:cNvPr id="3" name="TextBox 1"/>
        <cdr:cNvSpPr txBox="1"/>
      </cdr:nvSpPr>
      <cdr:spPr>
        <a:xfrm xmlns:a="http://schemas.openxmlformats.org/drawingml/2006/main">
          <a:off x="2272580" y="507194"/>
          <a:ext cx="2614386" cy="2545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ea typeface="+mn-ea"/>
              <a:cs typeface="+mn-cs"/>
            </a:defRPr>
          </a:lvl1pPr>
          <a:lvl2pPr marL="457200" indent="0">
            <a:defRPr sz="1100">
              <a:latin typeface="Calibri"/>
              <a:ea typeface="+mn-ea"/>
              <a:cs typeface="+mn-cs"/>
            </a:defRPr>
          </a:lvl2pPr>
          <a:lvl3pPr marL="914400" indent="0">
            <a:defRPr sz="1100">
              <a:latin typeface="Calibri"/>
              <a:ea typeface="+mn-ea"/>
              <a:cs typeface="+mn-cs"/>
            </a:defRPr>
          </a:lvl3pPr>
          <a:lvl4pPr marL="1371600" indent="0">
            <a:defRPr sz="1100">
              <a:latin typeface="Calibri"/>
              <a:ea typeface="+mn-ea"/>
              <a:cs typeface="+mn-cs"/>
            </a:defRPr>
          </a:lvl4pPr>
          <a:lvl5pPr marL="1828800" indent="0">
            <a:defRPr sz="1100">
              <a:latin typeface="Calibri"/>
              <a:ea typeface="+mn-ea"/>
              <a:cs typeface="+mn-cs"/>
            </a:defRPr>
          </a:lvl5pPr>
          <a:lvl6pPr marL="2286000" indent="0">
            <a:defRPr sz="1100">
              <a:latin typeface="Calibri"/>
              <a:ea typeface="+mn-ea"/>
              <a:cs typeface="+mn-cs"/>
            </a:defRPr>
          </a:lvl6pPr>
          <a:lvl7pPr marL="2743200" indent="0">
            <a:defRPr sz="1100">
              <a:latin typeface="Calibri"/>
              <a:ea typeface="+mn-ea"/>
              <a:cs typeface="+mn-cs"/>
            </a:defRPr>
          </a:lvl7pPr>
          <a:lvl8pPr marL="3200400" indent="0">
            <a:defRPr sz="1100">
              <a:latin typeface="Calibri"/>
              <a:ea typeface="+mn-ea"/>
              <a:cs typeface="+mn-cs"/>
            </a:defRPr>
          </a:lvl8pPr>
          <a:lvl9pPr marL="3657600" indent="0">
            <a:defRPr sz="1100">
              <a:latin typeface="Calibri"/>
              <a:ea typeface="+mn-ea"/>
              <a:cs typeface="+mn-cs"/>
            </a:defRPr>
          </a:lvl9pPr>
        </a:lstStyle>
        <a:p xmlns:a="http://schemas.openxmlformats.org/drawingml/2006/main">
          <a:pPr algn="ctr"/>
          <a:r>
            <a:rPr lang="en-GB" sz="1000">
              <a:latin typeface="Aptos" panose="020B0004020202020204" pitchFamily="34" charset="0"/>
            </a:rPr>
            <a:t>Source: </a:t>
          </a:r>
          <a:r>
            <a:rPr lang="en-GB" sz="1000">
              <a:latin typeface="Aptos" panose="020B0004020202020204" pitchFamily="34" charset="0"/>
              <a:ea typeface="+mn-ea"/>
              <a:cs typeface="+mn-cs"/>
            </a:rPr>
            <a:t>National Records of Scotland</a:t>
          </a:r>
        </a:p>
      </cdr:txBody>
    </cdr:sp>
  </cdr:relSizeAnchor>
</c:userShapes>
</file>

<file path=xl/drawings/drawing11.xml><?xml version="1.0" encoding="utf-8"?>
<c:userShapes xmlns:c="http://schemas.openxmlformats.org/drawingml/2006/chart">
  <cdr:relSizeAnchor xmlns:cdr="http://schemas.openxmlformats.org/drawingml/2006/chartDrawing">
    <cdr:from>
      <cdr:x>0.35545</cdr:x>
      <cdr:y>0.11215</cdr:y>
    </cdr:from>
    <cdr:to>
      <cdr:x>0.69395</cdr:x>
      <cdr:y>0.19632</cdr:y>
    </cdr:to>
    <cdr:sp macro="" textlink="">
      <cdr:nvSpPr>
        <cdr:cNvPr id="2" name="TextBox 1"/>
        <cdr:cNvSpPr txBox="1"/>
      </cdr:nvSpPr>
      <cdr:spPr>
        <a:xfrm xmlns:a="http://schemas.openxmlformats.org/drawingml/2006/main">
          <a:off x="2509896" y="497788"/>
          <a:ext cx="2390216" cy="373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1000">
              <a:latin typeface="Aptos" panose="020B0004020202020204" pitchFamily="34" charset="0"/>
            </a:rPr>
            <a:t>Source: </a:t>
          </a:r>
          <a:r>
            <a:rPr lang="en-GB" sz="1000">
              <a:latin typeface="Aptos" panose="020B0004020202020204" pitchFamily="34" charset="0"/>
              <a:ea typeface="+mn-ea"/>
              <a:cs typeface="+mn-cs"/>
            </a:rPr>
            <a:t>National Records of Scotland</a:t>
          </a:r>
        </a:p>
      </cdr:txBody>
    </cdr:sp>
  </cdr:relSizeAnchor>
</c:userShapes>
</file>

<file path=xl/drawings/drawing2.xml><?xml version="1.0" encoding="utf-8"?>
<xdr:wsDr xmlns:xdr="http://schemas.openxmlformats.org/drawingml/2006/spreadsheetDrawing" xmlns:a="http://schemas.openxmlformats.org/drawingml/2006/main">
  <xdr:twoCellAnchor>
    <xdr:from>
      <xdr:col>7</xdr:col>
      <xdr:colOff>603250</xdr:colOff>
      <xdr:row>12</xdr:row>
      <xdr:rowOff>171450</xdr:rowOff>
    </xdr:from>
    <xdr:to>
      <xdr:col>10</xdr:col>
      <xdr:colOff>2520950</xdr:colOff>
      <xdr:row>70</xdr:row>
      <xdr:rowOff>152400</xdr:rowOff>
    </xdr:to>
    <xdr:graphicFrame macro="">
      <xdr:nvGraphicFramePr>
        <xdr:cNvPr id="8424" name="Chart 2">
          <a:extLst>
            <a:ext uri="{FF2B5EF4-FFF2-40B4-BE49-F238E27FC236}">
              <a16:creationId xmlns:a16="http://schemas.microsoft.com/office/drawing/2014/main" id="{A2DE40B7-DD85-8D44-A863-8ABBF0B435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1180</xdr:row>
      <xdr:rowOff>0</xdr:rowOff>
    </xdr:from>
    <xdr:to>
      <xdr:col>16</xdr:col>
      <xdr:colOff>114300</xdr:colOff>
      <xdr:row>1219</xdr:row>
      <xdr:rowOff>114300</xdr:rowOff>
    </xdr:to>
    <xdr:sp macro="" textlink="">
      <xdr:nvSpPr>
        <xdr:cNvPr id="21507" name="AutoShape 3" descr="Meta Information for Highest level of qualification">
          <a:hlinkClick xmlns:r="http://schemas.openxmlformats.org/officeDocument/2006/relationships" r:id="rId1" tgtFrame="_blank"/>
          <a:extLst>
            <a:ext uri="{FF2B5EF4-FFF2-40B4-BE49-F238E27FC236}">
              <a16:creationId xmlns:a16="http://schemas.microsoft.com/office/drawing/2014/main" id="{9FE5C37C-76C3-D22D-7247-847316E63BAD}"/>
            </a:ext>
          </a:extLst>
        </xdr:cNvPr>
        <xdr:cNvSpPr>
          <a:spLocks noChangeAspect="1" noChangeArrowheads="1"/>
        </xdr:cNvSpPr>
      </xdr:nvSpPr>
      <xdr:spPr bwMode="auto">
        <a:xfrm>
          <a:off x="9753600" y="6286500"/>
          <a:ext cx="114300" cy="114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1182</xdr:row>
      <xdr:rowOff>0</xdr:rowOff>
    </xdr:from>
    <xdr:to>
      <xdr:col>16</xdr:col>
      <xdr:colOff>304800</xdr:colOff>
      <xdr:row>1220</xdr:row>
      <xdr:rowOff>133350</xdr:rowOff>
    </xdr:to>
    <xdr:sp macro="" textlink="">
      <xdr:nvSpPr>
        <xdr:cNvPr id="21508" name="AutoShape 4" descr="Field Control Menu">
          <a:hlinkClick xmlns:r="http://schemas.openxmlformats.org/officeDocument/2006/relationships" r:id="rId2" tooltip="Field Control Menu"/>
          <a:extLst>
            <a:ext uri="{FF2B5EF4-FFF2-40B4-BE49-F238E27FC236}">
              <a16:creationId xmlns:a16="http://schemas.microsoft.com/office/drawing/2014/main" id="{0AF18364-7827-F742-A911-7F384D03B042}"/>
            </a:ext>
          </a:extLst>
        </xdr:cNvPr>
        <xdr:cNvSpPr>
          <a:spLocks noChangeAspect="1" noChangeArrowheads="1"/>
        </xdr:cNvSpPr>
      </xdr:nvSpPr>
      <xdr:spPr bwMode="auto">
        <a:xfrm>
          <a:off x="9753600" y="661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9524</xdr:colOff>
      <xdr:row>5</xdr:row>
      <xdr:rowOff>95251</xdr:rowOff>
    </xdr:from>
    <xdr:to>
      <xdr:col>12</xdr:col>
      <xdr:colOff>361950</xdr:colOff>
      <xdr:row>33</xdr:row>
      <xdr:rowOff>9525</xdr:rowOff>
    </xdr:to>
    <xdr:graphicFrame macro="">
      <xdr:nvGraphicFramePr>
        <xdr:cNvPr id="1861730" name="Chart 6">
          <a:extLst>
            <a:ext uri="{FF2B5EF4-FFF2-40B4-BE49-F238E27FC236}">
              <a16:creationId xmlns:a16="http://schemas.microsoft.com/office/drawing/2014/main" id="{20A7850B-936A-6211-20F8-B12F986A18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234950</xdr:colOff>
      <xdr:row>34</xdr:row>
      <xdr:rowOff>133349</xdr:rowOff>
    </xdr:from>
    <xdr:to>
      <xdr:col>12</xdr:col>
      <xdr:colOff>387350</xdr:colOff>
      <xdr:row>56</xdr:row>
      <xdr:rowOff>107949</xdr:rowOff>
    </xdr:to>
    <xdr:graphicFrame macro="">
      <xdr:nvGraphicFramePr>
        <xdr:cNvPr id="1861731" name="Chart 6">
          <a:extLst>
            <a:ext uri="{FF2B5EF4-FFF2-40B4-BE49-F238E27FC236}">
              <a16:creationId xmlns:a16="http://schemas.microsoft.com/office/drawing/2014/main" id="{2420C76D-D8D8-83AE-EFEA-18359D82C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60</xdr:row>
      <xdr:rowOff>0</xdr:rowOff>
    </xdr:from>
    <xdr:to>
      <xdr:col>12</xdr:col>
      <xdr:colOff>419100</xdr:colOff>
      <xdr:row>85</xdr:row>
      <xdr:rowOff>114300</xdr:rowOff>
    </xdr:to>
    <xdr:graphicFrame macro="">
      <xdr:nvGraphicFramePr>
        <xdr:cNvPr id="1861732" name="Chart 6">
          <a:extLst>
            <a:ext uri="{FF2B5EF4-FFF2-40B4-BE49-F238E27FC236}">
              <a16:creationId xmlns:a16="http://schemas.microsoft.com/office/drawing/2014/main" id="{79D37DBC-5568-6718-15DA-B06372CA90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247650</xdr:colOff>
      <xdr:row>90</xdr:row>
      <xdr:rowOff>0</xdr:rowOff>
    </xdr:from>
    <xdr:to>
      <xdr:col>12</xdr:col>
      <xdr:colOff>444500</xdr:colOff>
      <xdr:row>114</xdr:row>
      <xdr:rowOff>69850</xdr:rowOff>
    </xdr:to>
    <xdr:graphicFrame macro="">
      <xdr:nvGraphicFramePr>
        <xdr:cNvPr id="1861733" name="Chart 14">
          <a:extLst>
            <a:ext uri="{FF2B5EF4-FFF2-40B4-BE49-F238E27FC236}">
              <a16:creationId xmlns:a16="http://schemas.microsoft.com/office/drawing/2014/main" id="{EFD5D6E2-9501-7E30-F609-C3182491E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247650</xdr:colOff>
      <xdr:row>118</xdr:row>
      <xdr:rowOff>0</xdr:rowOff>
    </xdr:from>
    <xdr:to>
      <xdr:col>12</xdr:col>
      <xdr:colOff>539750</xdr:colOff>
      <xdr:row>142</xdr:row>
      <xdr:rowOff>76200</xdr:rowOff>
    </xdr:to>
    <xdr:graphicFrame macro="">
      <xdr:nvGraphicFramePr>
        <xdr:cNvPr id="1861734" name="Chart 15">
          <a:extLst>
            <a:ext uri="{FF2B5EF4-FFF2-40B4-BE49-F238E27FC236}">
              <a16:creationId xmlns:a16="http://schemas.microsoft.com/office/drawing/2014/main" id="{42493B2B-2EA2-766A-E062-9F940B5E2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19051</xdr:colOff>
      <xdr:row>177</xdr:row>
      <xdr:rowOff>34925</xdr:rowOff>
    </xdr:from>
    <xdr:to>
      <xdr:col>12</xdr:col>
      <xdr:colOff>542926</xdr:colOff>
      <xdr:row>201</xdr:row>
      <xdr:rowOff>76200</xdr:rowOff>
    </xdr:to>
    <xdr:graphicFrame macro="">
      <xdr:nvGraphicFramePr>
        <xdr:cNvPr id="1861735" name="Chart 17">
          <a:extLst>
            <a:ext uri="{FF2B5EF4-FFF2-40B4-BE49-F238E27FC236}">
              <a16:creationId xmlns:a16="http://schemas.microsoft.com/office/drawing/2014/main" id="{7119D9B8-8164-4DDA-4D2D-8CF0745D53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15875</xdr:colOff>
      <xdr:row>148</xdr:row>
      <xdr:rowOff>6350</xdr:rowOff>
    </xdr:from>
    <xdr:to>
      <xdr:col>12</xdr:col>
      <xdr:colOff>368300</xdr:colOff>
      <xdr:row>172</xdr:row>
      <xdr:rowOff>101600</xdr:rowOff>
    </xdr:to>
    <xdr:graphicFrame macro="">
      <xdr:nvGraphicFramePr>
        <xdr:cNvPr id="1861736" name="Chart 18">
          <a:extLst>
            <a:ext uri="{FF2B5EF4-FFF2-40B4-BE49-F238E27FC236}">
              <a16:creationId xmlns:a16="http://schemas.microsoft.com/office/drawing/2014/main" id="{A7F51C9D-763A-E683-6CA1-E14B0BED4C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0.34805</cdr:x>
      <cdr:y>0.05637</cdr:y>
    </cdr:from>
    <cdr:to>
      <cdr:x>0.70196</cdr:x>
      <cdr:y>0.17225</cdr:y>
    </cdr:to>
    <cdr:sp macro="" textlink="">
      <cdr:nvSpPr>
        <cdr:cNvPr id="2" name="TextBox 1"/>
        <cdr:cNvSpPr txBox="1"/>
      </cdr:nvSpPr>
      <cdr:spPr>
        <a:xfrm xmlns:a="http://schemas.openxmlformats.org/drawingml/2006/main">
          <a:off x="2456539" y="271126"/>
          <a:ext cx="2497906" cy="5574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000">
              <a:latin typeface="Aptos" panose="020B0004020202020204" pitchFamily="34" charset="0"/>
            </a:rPr>
            <a:t>Source: National</a:t>
          </a:r>
          <a:r>
            <a:rPr lang="en-GB" sz="1000" baseline="0">
              <a:latin typeface="Aptos" panose="020B0004020202020204" pitchFamily="34" charset="0"/>
            </a:rPr>
            <a:t> Records of Scotland</a:t>
          </a:r>
          <a:endParaRPr lang="en-GB" sz="1000">
            <a:latin typeface="Aptos" panose="020B0004020202020204"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0.37582</cdr:x>
      <cdr:y>0.12496</cdr:y>
    </cdr:from>
    <cdr:to>
      <cdr:x>0.68421</cdr:x>
      <cdr:y>0.20513</cdr:y>
    </cdr:to>
    <cdr:sp macro="" textlink="">
      <cdr:nvSpPr>
        <cdr:cNvPr id="2" name="TextBox 1"/>
        <cdr:cNvSpPr txBox="1"/>
      </cdr:nvSpPr>
      <cdr:spPr>
        <a:xfrm xmlns:a="http://schemas.openxmlformats.org/drawingml/2006/main">
          <a:off x="2663315" y="493948"/>
          <a:ext cx="2185437" cy="3169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lnSpc>
              <a:spcPts val="1100"/>
            </a:lnSpc>
          </a:pPr>
          <a:r>
            <a:rPr lang="en-GB" sz="1000">
              <a:latin typeface="Aptos" panose="020B0004020202020204" pitchFamily="34" charset="0"/>
            </a:rPr>
            <a:t>Source: Census</a:t>
          </a:r>
          <a:r>
            <a:rPr lang="en-GB" sz="1000" baseline="0">
              <a:latin typeface="Aptos" panose="020B0004020202020204" pitchFamily="34" charset="0"/>
            </a:rPr>
            <a:t> </a:t>
          </a:r>
          <a:endParaRPr lang="en-GB" sz="1000">
            <a:latin typeface="Aptos" panose="020B000402020202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0.4551</cdr:x>
      <cdr:y>0.11914</cdr:y>
    </cdr:from>
    <cdr:to>
      <cdr:x>0.64702</cdr:x>
      <cdr:y>0.2064</cdr:y>
    </cdr:to>
    <cdr:sp macro="" textlink="">
      <cdr:nvSpPr>
        <cdr:cNvPr id="2" name="TextBox 1"/>
        <cdr:cNvSpPr txBox="1"/>
      </cdr:nvSpPr>
      <cdr:spPr>
        <a:xfrm xmlns:a="http://schemas.openxmlformats.org/drawingml/2006/main">
          <a:off x="3242484" y="491823"/>
          <a:ext cx="1367309" cy="3611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GB" sz="1000">
              <a:latin typeface="Aptos" panose="020B0004020202020204" pitchFamily="34" charset="0"/>
            </a:rPr>
            <a:t>Source: Census</a:t>
          </a:r>
        </a:p>
      </cdr:txBody>
    </cdr:sp>
  </cdr:relSizeAnchor>
</c:userShapes>
</file>

<file path=xl/drawings/drawing8.xml><?xml version="1.0" encoding="utf-8"?>
<c:userShapes xmlns:c="http://schemas.openxmlformats.org/drawingml/2006/chart">
  <cdr:relSizeAnchor xmlns:cdr="http://schemas.openxmlformats.org/drawingml/2006/chartDrawing">
    <cdr:from>
      <cdr:x>0.44441</cdr:x>
      <cdr:y>0.11987</cdr:y>
    </cdr:from>
    <cdr:to>
      <cdr:x>0.60292</cdr:x>
      <cdr:y>0.19574</cdr:y>
    </cdr:to>
    <cdr:sp macro="" textlink="">
      <cdr:nvSpPr>
        <cdr:cNvPr id="2" name="TextBox 1"/>
        <cdr:cNvSpPr txBox="1"/>
      </cdr:nvSpPr>
      <cdr:spPr>
        <a:xfrm xmlns:a="http://schemas.openxmlformats.org/drawingml/2006/main">
          <a:off x="3180408" y="471867"/>
          <a:ext cx="1134378" cy="2972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1100"/>
            </a:lnSpc>
          </a:pPr>
          <a:r>
            <a:rPr lang="en-GB" sz="1000"/>
            <a:t>Source: </a:t>
          </a:r>
          <a:r>
            <a:rPr lang="en-GB" sz="1000">
              <a:latin typeface="Aptos" panose="020B0004020202020204" pitchFamily="34" charset="0"/>
            </a:rPr>
            <a:t>Census</a:t>
          </a:r>
        </a:p>
      </cdr:txBody>
    </cdr:sp>
  </cdr:relSizeAnchor>
</c:userShapes>
</file>

<file path=xl/drawings/drawing9.xml><?xml version="1.0" encoding="utf-8"?>
<c:userShapes xmlns:c="http://schemas.openxmlformats.org/drawingml/2006/chart">
  <cdr:relSizeAnchor xmlns:cdr="http://schemas.openxmlformats.org/drawingml/2006/chartDrawing">
    <cdr:from>
      <cdr:x>0.453</cdr:x>
      <cdr:y>0.11171</cdr:y>
    </cdr:from>
    <cdr:to>
      <cdr:x>0.64338</cdr:x>
      <cdr:y>0.18394</cdr:y>
    </cdr:to>
    <cdr:sp macro="" textlink="">
      <cdr:nvSpPr>
        <cdr:cNvPr id="3" name="TextBox 1"/>
        <cdr:cNvSpPr txBox="1"/>
      </cdr:nvSpPr>
      <cdr:spPr>
        <a:xfrm xmlns:a="http://schemas.openxmlformats.org/drawingml/2006/main">
          <a:off x="3283215" y="444773"/>
          <a:ext cx="1380582" cy="28663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ea typeface="+mn-ea"/>
              <a:cs typeface="+mn-cs"/>
            </a:defRPr>
          </a:lvl1pPr>
          <a:lvl2pPr marL="457200" indent="0">
            <a:defRPr sz="1100">
              <a:latin typeface="Calibri"/>
              <a:ea typeface="+mn-ea"/>
              <a:cs typeface="+mn-cs"/>
            </a:defRPr>
          </a:lvl2pPr>
          <a:lvl3pPr marL="914400" indent="0">
            <a:defRPr sz="1100">
              <a:latin typeface="Calibri"/>
              <a:ea typeface="+mn-ea"/>
              <a:cs typeface="+mn-cs"/>
            </a:defRPr>
          </a:lvl3pPr>
          <a:lvl4pPr marL="1371600" indent="0">
            <a:defRPr sz="1100">
              <a:latin typeface="Calibri"/>
              <a:ea typeface="+mn-ea"/>
              <a:cs typeface="+mn-cs"/>
            </a:defRPr>
          </a:lvl4pPr>
          <a:lvl5pPr marL="1828800" indent="0">
            <a:defRPr sz="1100">
              <a:latin typeface="Calibri"/>
              <a:ea typeface="+mn-ea"/>
              <a:cs typeface="+mn-cs"/>
            </a:defRPr>
          </a:lvl5pPr>
          <a:lvl6pPr marL="2286000" indent="0">
            <a:defRPr sz="1100">
              <a:latin typeface="Calibri"/>
              <a:ea typeface="+mn-ea"/>
              <a:cs typeface="+mn-cs"/>
            </a:defRPr>
          </a:lvl6pPr>
          <a:lvl7pPr marL="2743200" indent="0">
            <a:defRPr sz="1100">
              <a:latin typeface="Calibri"/>
              <a:ea typeface="+mn-ea"/>
              <a:cs typeface="+mn-cs"/>
            </a:defRPr>
          </a:lvl7pPr>
          <a:lvl8pPr marL="3200400" indent="0">
            <a:defRPr sz="1100">
              <a:latin typeface="Calibri"/>
              <a:ea typeface="+mn-ea"/>
              <a:cs typeface="+mn-cs"/>
            </a:defRPr>
          </a:lvl8pPr>
          <a:lvl9pPr marL="3657600" indent="0">
            <a:defRPr sz="1100">
              <a:latin typeface="Calibri"/>
              <a:ea typeface="+mn-ea"/>
              <a:cs typeface="+mn-cs"/>
            </a:defRPr>
          </a:lvl9pPr>
        </a:lstStyle>
        <a:p xmlns:a="http://schemas.openxmlformats.org/drawingml/2006/main">
          <a:r>
            <a:rPr lang="en-GB" sz="1000">
              <a:latin typeface="Aptos" panose="020B0004020202020204" pitchFamily="34" charset="0"/>
            </a:rPr>
            <a:t>Source: Census</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uk/government/collections/child-poverty-strategy" TargetMode="External"/><Relationship Id="rId7" Type="http://schemas.openxmlformats.org/officeDocument/2006/relationships/printerSettings" Target="../printerSettings/printerSettings2.bin"/><Relationship Id="rId2" Type="http://schemas.openxmlformats.org/officeDocument/2006/relationships/hyperlink" Target="https://www.gov.scot/collections/scottish-index-of-multiple-deprivation-2020/" TargetMode="External"/><Relationship Id="rId1" Type="http://schemas.openxmlformats.org/officeDocument/2006/relationships/hyperlink" Target="https://www.gov.scot/collections/scottish-index-of-multiple-deprivation-2020/" TargetMode="External"/><Relationship Id="rId6" Type="http://schemas.openxmlformats.org/officeDocument/2006/relationships/hyperlink" Target="https://www.scotlandscensus.gov.uk/about/metadata-a-to-z/?letter=s" TargetMode="External"/><Relationship Id="rId5" Type="http://schemas.openxmlformats.org/officeDocument/2006/relationships/hyperlink" Target="https://www.scotlandscensus.gov.uk/metadata/occupancy-rating/" TargetMode="External"/><Relationship Id="rId4" Type="http://schemas.openxmlformats.org/officeDocument/2006/relationships/hyperlink" Target="https://www.scotlandscensus.gov.uk/metadata/occupancy-ratin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96FBD-4439-4314-B94B-0D2F2CA6A9AF}">
  <sheetPr codeName="Sheet11">
    <pageSetUpPr fitToPage="1"/>
  </sheetPr>
  <dimension ref="A1:W66"/>
  <sheetViews>
    <sheetView showGridLines="0" tabSelected="1" workbookViewId="0">
      <selection activeCell="D11" sqref="D11:G11"/>
    </sheetView>
  </sheetViews>
  <sheetFormatPr defaultColWidth="8.69140625" defaultRowHeight="12.9" x14ac:dyDescent="0.35"/>
  <cols>
    <col min="1" max="1" width="12.23046875" style="53" customWidth="1"/>
    <col min="2" max="2" width="11.921875" style="53" customWidth="1"/>
    <col min="3" max="6" width="8.69140625" style="53"/>
    <col min="7" max="7" width="9.53515625" style="53" customWidth="1"/>
    <col min="8" max="13" width="9.15234375" style="52" customWidth="1"/>
    <col min="14" max="14" width="32.84375" style="260" bestFit="1" customWidth="1"/>
    <col min="15" max="19" width="9.15234375" style="52" customWidth="1"/>
    <col min="20" max="23" width="8.69140625" style="52"/>
    <col min="24" max="16384" width="8.69140625" style="53"/>
  </cols>
  <sheetData>
    <row r="1" spans="1:23" ht="20.6" x14ac:dyDescent="0.35">
      <c r="A1" s="277" t="s">
        <v>221</v>
      </c>
      <c r="B1" s="277"/>
      <c r="C1" s="277"/>
      <c r="D1" s="277"/>
      <c r="E1" s="277"/>
      <c r="F1" s="277"/>
      <c r="G1" s="277"/>
    </row>
    <row r="2" spans="1:23" ht="20.6" x14ac:dyDescent="0.55000000000000004">
      <c r="A2" s="54"/>
      <c r="B2" s="54"/>
      <c r="C2" s="54"/>
      <c r="D2" s="54"/>
      <c r="E2" s="54"/>
      <c r="F2" s="54"/>
      <c r="G2" s="54"/>
    </row>
    <row r="3" spans="1:23" ht="14.6" x14ac:dyDescent="0.4">
      <c r="A3" s="279" t="s">
        <v>222</v>
      </c>
      <c r="B3" s="279"/>
      <c r="C3" s="279"/>
      <c r="D3" s="279"/>
      <c r="E3" s="279"/>
      <c r="F3" s="279"/>
      <c r="G3" s="279"/>
      <c r="O3" s="56"/>
    </row>
    <row r="4" spans="1:23" ht="14.6" x14ac:dyDescent="0.4">
      <c r="A4" s="279"/>
      <c r="B4" s="279"/>
      <c r="C4" s="279"/>
      <c r="D4" s="279"/>
      <c r="E4" s="279"/>
      <c r="F4" s="279"/>
      <c r="G4" s="279"/>
      <c r="O4" s="56"/>
    </row>
    <row r="5" spans="1:23" ht="14.6" x14ac:dyDescent="0.4">
      <c r="A5" s="279"/>
      <c r="B5" s="279"/>
      <c r="C5" s="279"/>
      <c r="D5" s="279"/>
      <c r="E5" s="279"/>
      <c r="F5" s="279"/>
      <c r="G5" s="279"/>
      <c r="O5" s="56"/>
    </row>
    <row r="6" spans="1:23" ht="12.75" customHeight="1" x14ac:dyDescent="0.4">
      <c r="A6" s="55"/>
      <c r="B6" s="55"/>
      <c r="C6" s="55"/>
      <c r="D6" s="55"/>
      <c r="E6" s="55"/>
      <c r="F6" s="55"/>
      <c r="G6" s="55"/>
      <c r="O6" s="56"/>
      <c r="P6" s="56"/>
      <c r="Q6" s="56"/>
    </row>
    <row r="7" spans="1:23" ht="12.75" customHeight="1" x14ac:dyDescent="0.45">
      <c r="A7" s="278" t="s">
        <v>234</v>
      </c>
      <c r="B7" s="278"/>
      <c r="C7" s="278"/>
      <c r="D7" s="55"/>
      <c r="E7" s="55"/>
      <c r="F7" s="55"/>
      <c r="G7" s="55"/>
      <c r="O7" s="56"/>
      <c r="P7" s="56"/>
      <c r="Q7" s="56"/>
    </row>
    <row r="8" spans="1:23" ht="15" customHeight="1" x14ac:dyDescent="0.4">
      <c r="A8" s="272" t="s">
        <v>235</v>
      </c>
      <c r="B8" s="272"/>
      <c r="C8" s="272"/>
      <c r="D8" s="272"/>
      <c r="E8" s="272"/>
      <c r="F8" s="272"/>
      <c r="G8" s="272"/>
      <c r="O8" s="56"/>
      <c r="P8" s="56"/>
      <c r="Q8" s="56"/>
    </row>
    <row r="9" spans="1:23" ht="15" customHeight="1" x14ac:dyDescent="0.4">
      <c r="A9" s="272"/>
      <c r="B9" s="272"/>
      <c r="C9" s="272"/>
      <c r="D9" s="272"/>
      <c r="E9" s="272"/>
      <c r="F9" s="272"/>
      <c r="G9" s="272"/>
      <c r="O9" s="56"/>
      <c r="P9" s="56"/>
      <c r="Q9" s="56"/>
    </row>
    <row r="10" spans="1:23" ht="12.75" customHeight="1" x14ac:dyDescent="0.4">
      <c r="A10" s="55"/>
      <c r="B10" s="55"/>
      <c r="C10" s="55"/>
      <c r="D10" s="55"/>
      <c r="E10" s="55"/>
      <c r="F10" s="55"/>
      <c r="G10" s="55"/>
      <c r="O10" s="56"/>
      <c r="P10" s="56"/>
      <c r="Q10" s="56"/>
    </row>
    <row r="11" spans="1:23" s="57" customFormat="1" ht="15.9" x14ac:dyDescent="0.45">
      <c r="A11" s="278" t="s">
        <v>77</v>
      </c>
      <c r="B11" s="278"/>
      <c r="C11" s="278"/>
      <c r="D11" s="273" t="s">
        <v>252</v>
      </c>
      <c r="E11" s="273"/>
      <c r="F11" s="273"/>
      <c r="G11" s="273"/>
      <c r="H11" s="56"/>
      <c r="I11" s="56"/>
      <c r="J11" s="56"/>
      <c r="K11" s="56"/>
      <c r="L11" s="56"/>
      <c r="M11" s="56"/>
      <c r="N11" s="191"/>
      <c r="O11" s="56"/>
      <c r="P11" s="52"/>
      <c r="Q11" s="52"/>
      <c r="R11" s="56"/>
      <c r="S11" s="56"/>
      <c r="T11" s="56"/>
      <c r="U11" s="56"/>
      <c r="V11" s="56"/>
      <c r="W11" s="56"/>
    </row>
    <row r="12" spans="1:23" s="57" customFormat="1" ht="8.15" customHeight="1" x14ac:dyDescent="0.45">
      <c r="A12" s="58"/>
      <c r="B12" s="59"/>
      <c r="C12" s="59"/>
      <c r="H12" s="56"/>
      <c r="I12" s="56"/>
      <c r="J12" s="56"/>
      <c r="K12" s="56"/>
      <c r="L12" s="56"/>
      <c r="M12" s="56"/>
      <c r="N12" s="191"/>
      <c r="O12" s="56"/>
      <c r="P12" s="52"/>
      <c r="Q12" s="52"/>
      <c r="R12" s="56"/>
      <c r="S12" s="56"/>
      <c r="T12" s="56"/>
      <c r="U12" s="56"/>
      <c r="V12" s="56"/>
      <c r="W12" s="56"/>
    </row>
    <row r="13" spans="1:23" s="57" customFormat="1" ht="15.9" x14ac:dyDescent="0.45">
      <c r="A13" s="278" t="s">
        <v>84</v>
      </c>
      <c r="B13" s="278"/>
      <c r="C13" s="278"/>
      <c r="D13" s="273" t="s">
        <v>83</v>
      </c>
      <c r="E13" s="273"/>
      <c r="F13" s="273"/>
      <c r="G13" s="273"/>
      <c r="H13" s="56"/>
      <c r="I13" s="56"/>
      <c r="J13" s="56"/>
      <c r="K13" s="56"/>
      <c r="L13" s="56"/>
      <c r="M13" s="56"/>
      <c r="N13" s="191"/>
      <c r="O13" s="56"/>
      <c r="P13" s="52"/>
      <c r="Q13" s="52"/>
      <c r="R13" s="56"/>
      <c r="S13" s="56"/>
      <c r="T13" s="56"/>
      <c r="U13" s="56"/>
      <c r="V13" s="56"/>
      <c r="W13" s="56"/>
    </row>
    <row r="14" spans="1:23" ht="12.75" customHeight="1" x14ac:dyDescent="0.4">
      <c r="A14" s="60"/>
      <c r="B14" s="60"/>
      <c r="C14" s="60"/>
      <c r="D14" s="60"/>
      <c r="E14" s="60"/>
      <c r="F14" s="60"/>
      <c r="G14" s="60"/>
      <c r="O14" s="56"/>
    </row>
    <row r="15" spans="1:23" ht="12.75" customHeight="1" x14ac:dyDescent="0.4">
      <c r="A15" s="60"/>
      <c r="B15" s="60"/>
      <c r="C15" s="60"/>
      <c r="D15" s="60"/>
      <c r="E15" s="60"/>
      <c r="F15" s="60"/>
      <c r="G15" s="60"/>
      <c r="O15" s="56"/>
    </row>
    <row r="16" spans="1:23" ht="15" customHeight="1" x14ac:dyDescent="0.4">
      <c r="A16" s="269" t="s">
        <v>251</v>
      </c>
      <c r="B16" s="269"/>
      <c r="C16" s="269"/>
      <c r="D16" s="269"/>
      <c r="E16" s="269"/>
      <c r="F16" s="269"/>
      <c r="G16" s="269"/>
      <c r="O16" s="56"/>
    </row>
    <row r="17" spans="1:15" ht="14.6" x14ac:dyDescent="0.4">
      <c r="A17" s="269"/>
      <c r="B17" s="269"/>
      <c r="C17" s="269"/>
      <c r="D17" s="269"/>
      <c r="E17" s="269"/>
      <c r="F17" s="269"/>
      <c r="G17" s="269"/>
      <c r="O17" s="56"/>
    </row>
    <row r="18" spans="1:15" ht="12.75" customHeight="1" x14ac:dyDescent="0.4">
      <c r="A18" s="60"/>
      <c r="B18" s="60"/>
      <c r="C18" s="60"/>
      <c r="D18" s="60"/>
      <c r="E18" s="60"/>
      <c r="F18" s="60"/>
      <c r="G18" s="60"/>
      <c r="O18" s="56"/>
    </row>
    <row r="19" spans="1:15" ht="15" customHeight="1" x14ac:dyDescent="0.4">
      <c r="A19" s="274" t="s">
        <v>300</v>
      </c>
      <c r="B19" s="274"/>
      <c r="C19" s="274"/>
      <c r="D19" s="274"/>
      <c r="E19" s="274"/>
      <c r="F19" s="274"/>
      <c r="G19" s="274"/>
      <c r="O19" s="56"/>
    </row>
    <row r="20" spans="1:15" ht="14.6" x14ac:dyDescent="0.4">
      <c r="A20" s="274"/>
      <c r="B20" s="274"/>
      <c r="C20" s="274"/>
      <c r="D20" s="274"/>
      <c r="E20" s="274"/>
      <c r="F20" s="274"/>
      <c r="G20" s="274"/>
      <c r="O20" s="56"/>
    </row>
    <row r="21" spans="1:15" ht="14.6" x14ac:dyDescent="0.4">
      <c r="A21" s="55"/>
      <c r="B21" s="55"/>
      <c r="C21" s="55"/>
      <c r="D21" s="55"/>
      <c r="E21" s="55"/>
      <c r="F21" s="55"/>
      <c r="G21" s="55"/>
      <c r="O21" s="56"/>
    </row>
    <row r="22" spans="1:15" ht="14.5" customHeight="1" x14ac:dyDescent="0.4">
      <c r="A22" s="275" t="s">
        <v>301</v>
      </c>
      <c r="B22" s="275"/>
      <c r="C22" s="275"/>
      <c r="D22" s="275"/>
      <c r="E22" s="275"/>
      <c r="F22" s="275"/>
      <c r="G22" s="275"/>
      <c r="H22" s="56"/>
      <c r="O22" s="56"/>
    </row>
    <row r="23" spans="1:15" ht="14.5" customHeight="1" x14ac:dyDescent="0.4">
      <c r="A23" s="275" t="s">
        <v>302</v>
      </c>
      <c r="B23" s="275"/>
      <c r="C23" s="275"/>
      <c r="D23" s="275"/>
      <c r="E23" s="275"/>
      <c r="F23" s="275"/>
      <c r="G23" s="275"/>
      <c r="H23" s="275"/>
      <c r="O23" s="56"/>
    </row>
    <row r="24" spans="1:15" ht="14.5" customHeight="1" x14ac:dyDescent="0.4">
      <c r="A24" s="275" t="s">
        <v>10539</v>
      </c>
      <c r="B24" s="275"/>
      <c r="C24" s="275"/>
      <c r="D24" s="275"/>
      <c r="E24" s="275"/>
      <c r="F24" s="275"/>
      <c r="G24" s="60"/>
      <c r="H24" s="56"/>
      <c r="O24" s="56"/>
    </row>
    <row r="25" spans="1:15" ht="15" customHeight="1" x14ac:dyDescent="0.4">
      <c r="A25" s="280" t="s">
        <v>10540</v>
      </c>
      <c r="B25" s="280"/>
      <c r="C25" s="280"/>
      <c r="D25" s="280"/>
      <c r="E25" s="280"/>
      <c r="F25" s="280"/>
      <c r="G25" s="280"/>
      <c r="H25" s="56"/>
      <c r="O25" s="56"/>
    </row>
    <row r="26" spans="1:15" ht="14.5" customHeight="1" x14ac:dyDescent="0.4">
      <c r="A26" s="275" t="s">
        <v>10541</v>
      </c>
      <c r="B26" s="275"/>
      <c r="C26" s="275"/>
      <c r="D26" s="275"/>
      <c r="E26" s="275"/>
      <c r="F26" s="275"/>
      <c r="G26" s="275"/>
      <c r="H26" s="56"/>
      <c r="O26" s="56"/>
    </row>
    <row r="27" spans="1:15" ht="14.5" customHeight="1" x14ac:dyDescent="0.4">
      <c r="A27" s="276" t="s">
        <v>10542</v>
      </c>
      <c r="B27" s="276"/>
      <c r="C27" s="276"/>
      <c r="D27" s="276"/>
      <c r="E27" s="276"/>
      <c r="F27" s="276"/>
      <c r="G27" s="276"/>
      <c r="H27" s="56"/>
      <c r="O27" s="56"/>
    </row>
    <row r="28" spans="1:15" ht="14.5" customHeight="1" x14ac:dyDescent="0.4">
      <c r="A28" s="276" t="s">
        <v>390</v>
      </c>
      <c r="B28" s="276"/>
      <c r="C28" s="276"/>
      <c r="D28" s="276"/>
      <c r="E28" s="276"/>
      <c r="F28" s="276"/>
      <c r="G28" s="276"/>
      <c r="H28" s="56"/>
      <c r="O28" s="56"/>
    </row>
    <row r="29" spans="1:15" ht="12.75" customHeight="1" x14ac:dyDescent="0.4">
      <c r="A29" s="60"/>
      <c r="B29" s="60"/>
      <c r="C29" s="60"/>
      <c r="D29" s="60"/>
      <c r="E29" s="60"/>
      <c r="F29" s="60"/>
      <c r="G29" s="60"/>
      <c r="O29" s="56"/>
    </row>
    <row r="30" spans="1:15" ht="14.6" x14ac:dyDescent="0.4">
      <c r="A30" s="279" t="s">
        <v>250</v>
      </c>
      <c r="B30" s="279"/>
      <c r="C30" s="279"/>
      <c r="D30" s="279"/>
      <c r="E30" s="279"/>
      <c r="F30" s="279"/>
      <c r="G30" s="279"/>
      <c r="O30" s="56"/>
    </row>
    <row r="31" spans="1:15" ht="14.6" x14ac:dyDescent="0.4">
      <c r="A31" s="55"/>
      <c r="B31" s="55"/>
      <c r="C31" s="55"/>
      <c r="D31" s="55"/>
      <c r="E31" s="55"/>
      <c r="F31" s="55"/>
      <c r="G31" s="55"/>
      <c r="O31" s="56"/>
    </row>
    <row r="32" spans="1:15" ht="14.6" x14ac:dyDescent="0.4">
      <c r="A32" s="62" t="s">
        <v>211</v>
      </c>
      <c r="B32" s="269" t="s">
        <v>360</v>
      </c>
      <c r="C32" s="269"/>
      <c r="D32" s="269"/>
      <c r="E32" s="269"/>
      <c r="F32" s="60"/>
      <c r="G32" s="60"/>
      <c r="O32" s="56"/>
    </row>
    <row r="33" spans="1:15" ht="15" customHeight="1" x14ac:dyDescent="0.4">
      <c r="A33" s="63"/>
      <c r="B33" s="269" t="s">
        <v>228</v>
      </c>
      <c r="C33" s="269"/>
      <c r="D33" s="269"/>
      <c r="E33" s="269"/>
      <c r="F33" s="57"/>
      <c r="G33" s="57"/>
      <c r="O33" s="56"/>
    </row>
    <row r="34" spans="1:15" ht="14.6" x14ac:dyDescent="0.4">
      <c r="A34" s="63"/>
      <c r="B34" s="269"/>
      <c r="C34" s="269"/>
      <c r="D34" s="269"/>
      <c r="E34" s="269"/>
      <c r="F34" s="57"/>
      <c r="G34" s="57"/>
      <c r="O34" s="56"/>
    </row>
    <row r="35" spans="1:15" ht="14.6" x14ac:dyDescent="0.4">
      <c r="A35" s="62" t="s">
        <v>206</v>
      </c>
      <c r="B35" s="270" t="s">
        <v>323</v>
      </c>
      <c r="C35" s="270"/>
      <c r="D35" s="270"/>
      <c r="E35" s="270"/>
      <c r="F35" s="57"/>
      <c r="G35" s="57"/>
      <c r="O35" s="56"/>
    </row>
    <row r="36" spans="1:15" ht="14.6" x14ac:dyDescent="0.4">
      <c r="A36" s="63"/>
      <c r="B36" s="270" t="s">
        <v>324</v>
      </c>
      <c r="C36" s="270"/>
      <c r="D36" s="270"/>
      <c r="E36" s="270"/>
      <c r="F36" s="57"/>
      <c r="G36" s="57"/>
      <c r="O36" s="56"/>
    </row>
    <row r="37" spans="1:15" ht="14.6" x14ac:dyDescent="0.4">
      <c r="A37" s="63"/>
      <c r="B37" s="270" t="s">
        <v>325</v>
      </c>
      <c r="C37" s="270"/>
      <c r="D37" s="270"/>
      <c r="E37" s="270"/>
      <c r="F37" s="57"/>
      <c r="G37" s="57"/>
      <c r="O37" s="56"/>
    </row>
    <row r="38" spans="1:15" ht="14.6" x14ac:dyDescent="0.4">
      <c r="A38" s="63"/>
      <c r="B38" s="269"/>
      <c r="C38" s="269"/>
      <c r="D38" s="269"/>
      <c r="E38" s="269"/>
      <c r="F38" s="57"/>
      <c r="G38" s="57"/>
      <c r="O38" s="56"/>
    </row>
    <row r="39" spans="1:15" ht="15" customHeight="1" x14ac:dyDescent="0.4">
      <c r="A39" s="271" t="s">
        <v>225</v>
      </c>
      <c r="B39" s="270" t="s">
        <v>229</v>
      </c>
      <c r="C39" s="270"/>
      <c r="D39" s="270"/>
      <c r="E39" s="270"/>
      <c r="F39" s="57"/>
      <c r="G39" s="57"/>
      <c r="O39" s="56"/>
    </row>
    <row r="40" spans="1:15" ht="14.6" x14ac:dyDescent="0.4">
      <c r="A40" s="271"/>
      <c r="B40" s="270" t="s">
        <v>230</v>
      </c>
      <c r="C40" s="270"/>
      <c r="D40" s="270"/>
      <c r="E40" s="270"/>
      <c r="F40" s="57"/>
      <c r="G40" s="57"/>
      <c r="O40" s="56"/>
    </row>
    <row r="41" spans="1:15" ht="14.6" x14ac:dyDescent="0.4">
      <c r="A41" s="63"/>
      <c r="B41" s="270" t="s">
        <v>231</v>
      </c>
      <c r="C41" s="270"/>
      <c r="D41" s="270"/>
      <c r="E41" s="270"/>
      <c r="F41" s="57"/>
      <c r="G41" s="57"/>
      <c r="O41" s="56"/>
    </row>
    <row r="42" spans="1:15" ht="14.6" x14ac:dyDescent="0.4">
      <c r="A42" s="63"/>
      <c r="B42" s="270" t="s">
        <v>232</v>
      </c>
      <c r="C42" s="270"/>
      <c r="D42" s="270"/>
      <c r="E42" s="270"/>
      <c r="F42" s="57"/>
      <c r="G42" s="57"/>
      <c r="O42" s="56"/>
    </row>
    <row r="43" spans="1:15" ht="14.6" x14ac:dyDescent="0.4">
      <c r="A43" s="63"/>
      <c r="B43" s="269"/>
      <c r="C43" s="269"/>
      <c r="D43" s="269"/>
      <c r="E43" s="269"/>
      <c r="F43" s="57"/>
      <c r="G43" s="57"/>
      <c r="O43" s="56"/>
    </row>
    <row r="44" spans="1:15" ht="14.6" x14ac:dyDescent="0.4">
      <c r="A44" s="271" t="s">
        <v>226</v>
      </c>
      <c r="B44" s="270" t="s">
        <v>236</v>
      </c>
      <c r="C44" s="270"/>
      <c r="D44" s="270"/>
      <c r="E44" s="270"/>
      <c r="F44" s="57"/>
      <c r="G44" s="57"/>
      <c r="O44" s="56"/>
    </row>
    <row r="45" spans="1:15" ht="14.6" x14ac:dyDescent="0.4">
      <c r="A45" s="271"/>
      <c r="B45" s="270" t="s">
        <v>237</v>
      </c>
      <c r="C45" s="270"/>
      <c r="D45" s="270"/>
      <c r="E45" s="270"/>
      <c r="F45" s="57"/>
      <c r="G45" s="57"/>
      <c r="O45" s="56"/>
    </row>
    <row r="46" spans="1:15" ht="15" customHeight="1" x14ac:dyDescent="0.4">
      <c r="A46" s="63"/>
      <c r="B46" s="270" t="s">
        <v>238</v>
      </c>
      <c r="C46" s="270"/>
      <c r="D46" s="270"/>
      <c r="E46" s="270"/>
      <c r="F46" s="57"/>
      <c r="G46" s="57"/>
      <c r="O46" s="56"/>
    </row>
    <row r="47" spans="1:15" ht="14.6" x14ac:dyDescent="0.4">
      <c r="A47" s="63"/>
      <c r="B47" s="270"/>
      <c r="C47" s="270"/>
      <c r="D47" s="270"/>
      <c r="E47" s="270"/>
      <c r="F47" s="57"/>
      <c r="G47" s="57"/>
      <c r="O47" s="56"/>
    </row>
    <row r="48" spans="1:15" ht="14.6" x14ac:dyDescent="0.4">
      <c r="A48" s="63"/>
      <c r="B48" s="269"/>
      <c r="C48" s="269"/>
      <c r="D48" s="269"/>
      <c r="E48" s="269"/>
      <c r="F48" s="57"/>
      <c r="G48" s="57"/>
      <c r="O48" s="56"/>
    </row>
    <row r="49" spans="1:15" ht="14.6" x14ac:dyDescent="0.4">
      <c r="A49" s="261" t="s">
        <v>183</v>
      </c>
      <c r="B49" s="270" t="s">
        <v>239</v>
      </c>
      <c r="C49" s="270"/>
      <c r="D49" s="270"/>
      <c r="E49" s="270"/>
      <c r="F49" s="57"/>
      <c r="G49" s="57"/>
      <c r="O49" s="56"/>
    </row>
    <row r="50" spans="1:15" ht="15" customHeight="1" x14ac:dyDescent="0.4">
      <c r="A50" s="64"/>
      <c r="B50" s="270" t="s">
        <v>240</v>
      </c>
      <c r="C50" s="270"/>
      <c r="D50" s="270"/>
      <c r="E50" s="270"/>
      <c r="F50" s="57"/>
      <c r="G50" s="57"/>
      <c r="O50" s="56"/>
    </row>
    <row r="51" spans="1:15" ht="14.6" x14ac:dyDescent="0.4">
      <c r="A51" s="63"/>
      <c r="B51" s="270"/>
      <c r="C51" s="270"/>
      <c r="D51" s="270"/>
      <c r="E51" s="270"/>
      <c r="F51" s="57"/>
      <c r="G51" s="57"/>
      <c r="O51" s="56"/>
    </row>
    <row r="52" spans="1:15" ht="14.6" x14ac:dyDescent="0.4">
      <c r="A52" s="63"/>
      <c r="B52" s="57"/>
      <c r="C52" s="57"/>
      <c r="D52" s="57"/>
      <c r="E52" s="57"/>
      <c r="F52" s="57"/>
      <c r="O52" s="56"/>
    </row>
    <row r="53" spans="1:15" ht="14.6" x14ac:dyDescent="0.4">
      <c r="A53" s="63"/>
      <c r="B53" s="57"/>
      <c r="C53" s="57"/>
      <c r="D53" s="57"/>
      <c r="E53" s="57"/>
      <c r="F53" s="57"/>
      <c r="O53" s="56"/>
    </row>
    <row r="54" spans="1:15" ht="14.6" x14ac:dyDescent="0.4">
      <c r="O54" s="56"/>
    </row>
    <row r="55" spans="1:15" ht="14.6" x14ac:dyDescent="0.4">
      <c r="O55" s="56"/>
    </row>
    <row r="56" spans="1:15" ht="14.6" x14ac:dyDescent="0.4">
      <c r="O56" s="56"/>
    </row>
    <row r="57" spans="1:15" ht="14.6" x14ac:dyDescent="0.4">
      <c r="O57" s="56"/>
    </row>
    <row r="58" spans="1:15" ht="14.6" x14ac:dyDescent="0.4">
      <c r="O58" s="56"/>
    </row>
    <row r="59" spans="1:15" ht="14.6" x14ac:dyDescent="0.4">
      <c r="O59" s="56"/>
    </row>
    <row r="60" spans="1:15" ht="14.6" x14ac:dyDescent="0.4">
      <c r="N60" s="191"/>
      <c r="O60" s="56"/>
    </row>
    <row r="61" spans="1:15" ht="14.6" x14ac:dyDescent="0.4">
      <c r="N61" s="191"/>
      <c r="O61" s="56"/>
    </row>
    <row r="62" spans="1:15" ht="14.6" x14ac:dyDescent="0.4">
      <c r="O62" s="56"/>
    </row>
    <row r="63" spans="1:15" ht="14.6" x14ac:dyDescent="0.4">
      <c r="O63" s="56"/>
    </row>
    <row r="64" spans="1:15" ht="14.6" x14ac:dyDescent="0.4">
      <c r="O64" s="56"/>
    </row>
    <row r="65" spans="15:15" ht="14.6" x14ac:dyDescent="0.4">
      <c r="O65" s="56"/>
    </row>
    <row r="66" spans="15:15" ht="14.6" x14ac:dyDescent="0.4">
      <c r="O66" s="56"/>
    </row>
  </sheetData>
  <sheetProtection algorithmName="SHA-512" hashValue="EycwVK8gWpbOirGVbPD9o7/YeCpeMoPHQKRQ1H5SdioEfV6nu91rP79Isnfn7tTN0nNdlB+XD3ZC4ltLZG/AeQ==" saltValue="a3G3PUcObdLbIcbTGQyVVA==" spinCount="100000" sheet="1" objects="1" scenarios="1"/>
  <mergeCells count="38">
    <mergeCell ref="A1:G1"/>
    <mergeCell ref="A7:C7"/>
    <mergeCell ref="A11:C11"/>
    <mergeCell ref="A30:G30"/>
    <mergeCell ref="A3:G5"/>
    <mergeCell ref="A16:G17"/>
    <mergeCell ref="A13:C13"/>
    <mergeCell ref="A22:G22"/>
    <mergeCell ref="A23:H23"/>
    <mergeCell ref="A24:F24"/>
    <mergeCell ref="A25:G25"/>
    <mergeCell ref="B32:E32"/>
    <mergeCell ref="B33:E33"/>
    <mergeCell ref="A8:G9"/>
    <mergeCell ref="D11:G11"/>
    <mergeCell ref="D13:G13"/>
    <mergeCell ref="A19:G20"/>
    <mergeCell ref="A26:G26"/>
    <mergeCell ref="A27:G27"/>
    <mergeCell ref="A28:G28"/>
    <mergeCell ref="B50:E51"/>
    <mergeCell ref="B48:E48"/>
    <mergeCell ref="B49:E49"/>
    <mergeCell ref="B38:E38"/>
    <mergeCell ref="B40:E40"/>
    <mergeCell ref="B39:E39"/>
    <mergeCell ref="B46:E47"/>
    <mergeCell ref="B43:E43"/>
    <mergeCell ref="B34:E34"/>
    <mergeCell ref="B44:E44"/>
    <mergeCell ref="B41:E41"/>
    <mergeCell ref="A44:A45"/>
    <mergeCell ref="B35:E35"/>
    <mergeCell ref="B36:E36"/>
    <mergeCell ref="B42:E42"/>
    <mergeCell ref="A39:A40"/>
    <mergeCell ref="B37:E37"/>
    <mergeCell ref="B45:E45"/>
  </mergeCells>
  <phoneticPr fontId="0" type="noConversion"/>
  <hyperlinks>
    <hyperlink ref="B32:E32" location="Tables!C7" display="1.1 Usual resident population" xr:uid="{8D4EF0B7-9AD2-4D57-A537-5E8265D3B0AA}"/>
    <hyperlink ref="A16:G16" location="'NH profile'!A1" display="To view the Neighbourhood profile and view relevant tables, click here" xr:uid="{3B574611-1673-437F-9523-76DB6BA33BC0}"/>
    <hyperlink ref="B33:E33" location="Tables!C31" display="1.2 Population density" xr:uid="{B0EAE446-7767-42B0-BAF8-D79071E83841}"/>
    <hyperlink ref="B35:E35" location="Tables!C48" display="2.1 Ethnic group" xr:uid="{431B98C6-6FB1-43E2-84B6-39803A5A47BF}"/>
    <hyperlink ref="B36:E36" location="Tables!C71" display="2.2 Language" xr:uid="{1D352766-A159-4413-B99F-5AD3960F47CC}"/>
    <hyperlink ref="B37:E37" location="Tables!C91" display="2.3 National identity" xr:uid="{2A961047-8B28-400B-B69D-C207C718211F}"/>
    <hyperlink ref="B39:E39" location="Tables!C120" display="3.1 Household tenure" xr:uid="{3615B14E-F206-4FF5-AE86-90F966A66F75}"/>
    <hyperlink ref="B40:E40" location="Tables!C131" display="3.2 Household type" xr:uid="{5BCFD623-AC3E-408A-A630-E9D3FECE92ED}"/>
    <hyperlink ref="B41:E41" location="Tables!C160" display="3.3 Household Occupancy" xr:uid="{89066E52-7000-471F-A0F8-52353F64822B}"/>
    <hyperlink ref="B42:E42" location="Tables!C176" display="3.4 Car or van availability" xr:uid="{CA89FEB9-6BAD-4BE0-AE0B-67D960A343B3}"/>
    <hyperlink ref="B44:E44" location="Tables!C200" display="4.1 Economic activity" xr:uid="{03F54B7C-FD8B-45BC-8AD6-6C278455BAB1}"/>
    <hyperlink ref="B45:E45" location="Tables!C222" display="4.2 Industry" xr:uid="{D8F01DF9-C9D4-4376-A6D1-BD9C286E860D}"/>
    <hyperlink ref="B46:E46" location="Tables!C306" display="4.3 National statistics socio-economic classification (NS-SeC)" xr:uid="{1685DADD-2B06-4A16-A165-70A8E6824FE0}"/>
    <hyperlink ref="B49:E49" location="Tables!C268" display="5.1 General health" xr:uid="{50F2DB9D-8F0A-4B6B-87BE-319F776A4ABC}"/>
    <hyperlink ref="B50:E51" location="Tables!C284" display="5.2 Long-term health problem or disability" xr:uid="{16334829-D711-4596-B682-1BD60F2C00EF}"/>
    <hyperlink ref="A32" location="Tables!C1" display="Population" xr:uid="{9CB6E409-FAB7-4044-B15A-C1D13CB47370}"/>
    <hyperlink ref="A35" location="Tables!C44" display="Cultural" xr:uid="{5232BE68-A51C-40FE-BCB7-B82C082BCCD3}"/>
    <hyperlink ref="A39:A40" location="Tables!C180" display="Environment/Transport" xr:uid="{FA945C98-9FE3-4822-A326-87BEE11444D1}"/>
    <hyperlink ref="A44:A45" location="Tables!C235" display="Economic Participation" xr:uid="{31BD4F07-D0A5-414D-B44F-3CB79D0DF01A}"/>
    <hyperlink ref="A49" location="Tables!C262" display="Health" xr:uid="{79A4466E-945E-4B38-9C64-103F6AA225C4}"/>
    <hyperlink ref="A22" location="'Trend charts'!A8" display="Chart 1" xr:uid="{0FE43C48-9F39-4AD4-9A07-973DB9450032}"/>
    <hyperlink ref="A23" location="'Trend charts'!A37" display="Chart 2" xr:uid="{FD08F890-1392-45BA-A43A-D5AD877343E2}"/>
    <hyperlink ref="A24" location="'Trend charts'!A66" display="Chart 3" xr:uid="{C3322C20-13D9-4CB1-AB23-4B99B3C05210}"/>
    <hyperlink ref="A26" location="'Trend charts'!A152" display="Chart 6" xr:uid="{F0D01C0D-9338-4BEF-BC00-CDE9FC1B8BF6}"/>
    <hyperlink ref="A27" location="'Trend charts'!A208" display="Chart 8" xr:uid="{6758C9D9-594A-40E7-A2E2-636C3FE53495}"/>
    <hyperlink ref="A28" location="'Trend charts'!A237" display="Chart 9" xr:uid="{5A511D86-6D41-4140-98C8-DAF502003B5D}"/>
    <hyperlink ref="A25:G25" location="Tables!A95" display="Chart 4 - Adults with qualifications at higher level or above" xr:uid="{1D2BA27B-3EEF-4A0A-B6D6-B25434AD6222}"/>
    <hyperlink ref="A27:G27" location="'Trend charts'!A153" display="Chart 6 - Female life expectancy" xr:uid="{FD27734C-79B2-4D97-AAA2-66461FA9CA1B}"/>
    <hyperlink ref="A28:G28" location="'Trend charts'!A182" display="Chart 7 - Male life expectancy" xr:uid="{6E8FFA6E-9103-40C7-8710-64B2AC4A22DE}"/>
    <hyperlink ref="B46:E47" location="Tables!C241" display="4.3 National statistics socio-economic classification (NS-SeC)" xr:uid="{F2E789B8-9400-4D6A-BC40-CF88FE5B52D8}"/>
  </hyperlinks>
  <pageMargins left="0.7" right="0.7" top="0.75" bottom="0.75" header="0.3" footer="0.3"/>
  <pageSetup paperSize="9" scale="8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1A61D90-8142-4C90-B21D-D404902B9E49}">
          <x14:formula1>
            <xm:f>neighbourhood_lookup!$A$1:$A$60</xm:f>
          </x14:formula1>
          <xm:sqref>D11:G11</xm:sqref>
        </x14:dataValidation>
        <x14:dataValidation type="list" allowBlank="1" showInputMessage="1" showErrorMessage="1" xr:uid="{3D342E4F-74B7-4C2F-A559-E9531391D04D}">
          <x14:formula1>
            <xm:f>neighbourhood_lookup!$E$1:$E$2</xm:f>
          </x14:formula1>
          <xm:sqref>D13:G13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DCFC2-A665-4F35-8178-E5C6C96DCF5A}">
  <sheetPr codeName="Sheet7"/>
  <dimension ref="B1:N203"/>
  <sheetViews>
    <sheetView showGridLines="0" zoomScaleNormal="100" workbookViewId="0"/>
  </sheetViews>
  <sheetFormatPr defaultColWidth="8.69140625" defaultRowHeight="14.6" x14ac:dyDescent="0.4"/>
  <cols>
    <col min="1" max="1" width="3.53515625" style="57" customWidth="1"/>
    <col min="2" max="12" width="8.69140625" style="57"/>
    <col min="13" max="13" width="5.23046875" style="57" customWidth="1"/>
    <col min="14" max="14" width="90.53515625" style="262" bestFit="1" customWidth="1"/>
    <col min="15" max="16384" width="8.69140625" style="57"/>
  </cols>
  <sheetData>
    <row r="1" spans="2:14" x14ac:dyDescent="0.4">
      <c r="N1" s="262" t="str">
        <f>CONCATENATE("Population by age group in ",Contents!D11 )</f>
        <v>Population by age group in Anniesland, Jordanhill and Whiteinch</v>
      </c>
    </row>
    <row r="2" spans="2:14" ht="12.75" customHeight="1" x14ac:dyDescent="0.4">
      <c r="B2" s="326" t="s">
        <v>299</v>
      </c>
      <c r="C2" s="326"/>
      <c r="D2" s="326"/>
      <c r="E2" s="326"/>
      <c r="F2" s="326"/>
      <c r="G2" s="326"/>
      <c r="H2" s="326"/>
      <c r="I2" s="326"/>
      <c r="J2" s="326"/>
      <c r="K2" s="326"/>
      <c r="L2" s="326"/>
      <c r="M2" s="326"/>
      <c r="N2" s="262" t="str">
        <f>CONCATENATE("People limited by disability in
",Contents!D11," and ",Contents!D13,", 2001, 2011 and 2022")</f>
        <v>People limited by disability in
Anniesland, Jordanhill and Whiteinch and Glasgow, 2001, 2011 and 2022</v>
      </c>
    </row>
    <row r="3" spans="2:14" ht="12.75" customHeight="1" x14ac:dyDescent="0.4">
      <c r="B3" s="326"/>
      <c r="C3" s="326"/>
      <c r="D3" s="326"/>
      <c r="E3" s="326"/>
      <c r="F3" s="326"/>
      <c r="G3" s="326"/>
      <c r="H3" s="326"/>
      <c r="I3" s="326"/>
      <c r="J3" s="326"/>
      <c r="K3" s="326"/>
      <c r="L3" s="326"/>
      <c r="M3" s="326"/>
      <c r="N3" s="262" t="str">
        <f>CONCATENATE("Houses which are owner occupied
",Contents!D11," and ",Contents!D13," in 2001, 2011 and 2022")</f>
        <v>Houses which are owner occupied
Anniesland, Jordanhill and Whiteinch and Glasgow in 2001, 2011 and 2022</v>
      </c>
    </row>
    <row r="4" spans="2:14" ht="12.75" customHeight="1" x14ac:dyDescent="0.4">
      <c r="B4" s="326"/>
      <c r="C4" s="326"/>
      <c r="D4" s="326"/>
      <c r="E4" s="326"/>
      <c r="F4" s="326"/>
      <c r="G4" s="326"/>
      <c r="H4" s="326"/>
      <c r="I4" s="326"/>
      <c r="J4" s="326"/>
      <c r="K4" s="326"/>
      <c r="L4" s="326"/>
      <c r="M4" s="326"/>
    </row>
    <row r="5" spans="2:14" ht="12.75" customHeight="1" x14ac:dyDescent="0.4">
      <c r="B5" s="326"/>
      <c r="C5" s="326"/>
      <c r="D5" s="326"/>
      <c r="E5" s="326"/>
      <c r="F5" s="326"/>
      <c r="G5" s="326"/>
      <c r="H5" s="326"/>
      <c r="I5" s="326"/>
      <c r="J5" s="326"/>
      <c r="K5" s="326"/>
      <c r="L5" s="326"/>
      <c r="M5" s="326"/>
      <c r="N5" s="262" t="str">
        <f>CONCATENATE("Adults with qualifications at higher level or above
",Contents!$D$11," and ",Contents!$D$13," in 2001, 2011 and 2022")</f>
        <v>Adults with qualifications at higher level or above
Anniesland, Jordanhill and Whiteinch and Glasgow in 2001, 2011 and 2022</v>
      </c>
    </row>
    <row r="6" spans="2:14" x14ac:dyDescent="0.4">
      <c r="N6" s="262" t="str">
        <f>CONCATENATE("People from minority ethnic backgrounds
",Contents!$D$11," and ",Contents!$D$13," in 2001, 2011 and 2022")</f>
        <v>People from minority ethnic backgrounds
Anniesland, Jordanhill and Whiteinch and Glasgow in 2001, 2011 and 2022</v>
      </c>
    </row>
    <row r="8" spans="2:14" x14ac:dyDescent="0.4">
      <c r="N8" s="262" t="str">
        <f>CONCATENATE("Male life expectancy at birth
",Contents!$D$11," and ",Contents!$D$13,", 2001/2005-2020/2024 (5 year aggregated)")</f>
        <v>Male life expectancy at birth
Anniesland, Jordanhill and Whiteinch and Glasgow, 2001/2005-2020/2024 (5 year aggregated)</v>
      </c>
    </row>
    <row r="9" spans="2:14" x14ac:dyDescent="0.4">
      <c r="N9" s="262" t="str">
        <f>CONCATENATE("Female life expectancy at birth
",Contents!$D$11," and ",Contents!$D$13,", 2001/2005-2020/2024 (5 year aggregated)")</f>
        <v>Female life expectancy at birth
Anniesland, Jordanhill and Whiteinch and Glasgow, 2001/2005-2020/2024 (5 year aggregated)</v>
      </c>
    </row>
    <row r="34" spans="2:5" x14ac:dyDescent="0.4">
      <c r="B34" s="269" t="s">
        <v>227</v>
      </c>
      <c r="C34" s="269"/>
      <c r="D34" s="269"/>
      <c r="E34" s="269"/>
    </row>
    <row r="58" spans="2:5" x14ac:dyDescent="0.4">
      <c r="B58" s="269" t="s">
        <v>227</v>
      </c>
      <c r="C58" s="269"/>
      <c r="D58" s="269"/>
      <c r="E58" s="269"/>
    </row>
    <row r="87" spans="2:5" x14ac:dyDescent="0.4">
      <c r="B87" s="269" t="s">
        <v>227</v>
      </c>
      <c r="C87" s="269"/>
      <c r="D87" s="269"/>
      <c r="E87" s="269"/>
    </row>
    <row r="114" spans="2:5" x14ac:dyDescent="0.4">
      <c r="B114" s="269"/>
      <c r="C114" s="269"/>
      <c r="D114" s="269"/>
      <c r="E114" s="269"/>
    </row>
    <row r="116" spans="2:5" x14ac:dyDescent="0.4">
      <c r="B116" s="270" t="s">
        <v>227</v>
      </c>
      <c r="C116" s="270"/>
      <c r="D116" s="270"/>
      <c r="E116" s="270"/>
    </row>
    <row r="142" spans="2:5" x14ac:dyDescent="0.4">
      <c r="B142" s="269" t="s">
        <v>227</v>
      </c>
      <c r="C142" s="269"/>
      <c r="D142" s="269"/>
      <c r="E142" s="269"/>
    </row>
    <row r="144" spans="2:5" x14ac:dyDescent="0.4">
      <c r="B144" s="269" t="s">
        <v>227</v>
      </c>
      <c r="C144" s="269"/>
      <c r="D144" s="269"/>
      <c r="E144" s="269"/>
    </row>
    <row r="174" spans="2:5" x14ac:dyDescent="0.4">
      <c r="B174" s="269" t="s">
        <v>227</v>
      </c>
      <c r="C174" s="269"/>
      <c r="D174" s="269"/>
      <c r="E174" s="269"/>
    </row>
    <row r="201" spans="2:5" x14ac:dyDescent="0.4">
      <c r="B201" s="269" t="s">
        <v>227</v>
      </c>
      <c r="C201" s="269"/>
      <c r="D201" s="269"/>
      <c r="E201" s="269"/>
    </row>
    <row r="203" spans="2:5" x14ac:dyDescent="0.4">
      <c r="B203" s="269" t="s">
        <v>227</v>
      </c>
      <c r="C203" s="269"/>
      <c r="D203" s="269"/>
      <c r="E203" s="269"/>
    </row>
  </sheetData>
  <sheetProtection algorithmName="SHA-512" hashValue="bRS8M5CZo/WhW4uN4sEfzVF/PUFGnUwvYhewKqyDyNgaViucDjOC/FLPk+hCk4OJCQEbLvcnM55xG+iE5L/+4w==" saltValue="58k/nTpbOP7kvWzFaESrDA==" spinCount="100000" sheet="1" objects="1" scenarios="1"/>
  <mergeCells count="11">
    <mergeCell ref="B2:M5"/>
    <mergeCell ref="B116:E116"/>
    <mergeCell ref="B114:E114"/>
    <mergeCell ref="B34:E34"/>
    <mergeCell ref="B58:E58"/>
    <mergeCell ref="B87:E87"/>
    <mergeCell ref="B142:E142"/>
    <mergeCell ref="B203:E203"/>
    <mergeCell ref="B201:E201"/>
    <mergeCell ref="B174:E174"/>
    <mergeCell ref="B144:E144"/>
  </mergeCells>
  <phoneticPr fontId="0" type="noConversion"/>
  <hyperlinks>
    <hyperlink ref="B34" location="Contents!A1" display="Return to contents" xr:uid="{8A8800DF-35F8-4927-9DAA-4AF817B9FC48}"/>
    <hyperlink ref="B58" location="Contents!A1" display="Return to contents" xr:uid="{8AE6946B-4BA3-45F5-96AF-67E064CD248F}"/>
    <hyperlink ref="B87" location="Contents!A1" display="Return to contents" xr:uid="{46285DBF-DB7F-4AB7-A531-0145663A80F8}"/>
    <hyperlink ref="B142" location="Contents!A1" display="Return to contents" xr:uid="{1BF28B12-60B7-4504-AD3A-A05070CA4487}"/>
    <hyperlink ref="B203" location="Contents!A1" display="Return to contents" xr:uid="{768FBDE9-FC72-4031-B52A-F2AA9BCC05B1}"/>
    <hyperlink ref="B201" location="Contents!A1" display="Return to contents" xr:uid="{E1FAB351-C077-43F8-B8A3-00754DAFA5CD}"/>
    <hyperlink ref="B174" location="Contents!A1" display="Return to contents" xr:uid="{335BB43B-7BED-4CB7-88E5-7B3C126B9012}"/>
    <hyperlink ref="B144" location="Contents!A1" display="Return to contents" xr:uid="{38A4EEDD-F2A4-46D0-9B8E-B5B2058549A6}"/>
    <hyperlink ref="B116:E116" location="Contents!A1" display="Return to contents" xr:uid="{D2A320FE-7951-4771-BD30-CFA4330E5378}"/>
  </hyperlinks>
  <pageMargins left="0.7" right="0.7" top="0.75" bottom="0.75" header="0.3" footer="0.3"/>
  <pageSetup paperSize="9" orientation="landscape" horizontalDpi="90" verticalDpi="90" r:id="rId1"/>
  <rowBreaks count="7" manualBreakCount="7">
    <brk id="36" max="16383" man="1"/>
    <brk id="60" max="16383" man="1"/>
    <brk id="89" max="16383" man="1"/>
    <brk id="117" max="16383" man="1"/>
    <brk id="145" max="16383" man="1"/>
    <brk id="147" max="16383" man="1"/>
    <brk id="176"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F45D1-9C9A-4DAF-8F40-A6D3F61D9C37}">
  <sheetPr codeName="Sheet8">
    <tabColor rgb="FF00B050"/>
  </sheetPr>
  <dimension ref="A1:I93"/>
  <sheetViews>
    <sheetView zoomScale="70" zoomScaleNormal="70" workbookViewId="0">
      <selection activeCell="L10" sqref="L10"/>
    </sheetView>
  </sheetViews>
  <sheetFormatPr defaultRowHeight="12.45" x14ac:dyDescent="0.3"/>
  <cols>
    <col min="1" max="1" width="28.4609375" bestFit="1" customWidth="1"/>
    <col min="3" max="3" width="25.15234375" bestFit="1" customWidth="1"/>
    <col min="5" max="5" width="12" bestFit="1" customWidth="1"/>
    <col min="6" max="6" width="11" bestFit="1" customWidth="1"/>
  </cols>
  <sheetData>
    <row r="1" spans="1:6" x14ac:dyDescent="0.3">
      <c r="A1" t="s">
        <v>297</v>
      </c>
    </row>
    <row r="3" spans="1:6" x14ac:dyDescent="0.3">
      <c r="A3" t="s">
        <v>298</v>
      </c>
      <c r="B3" t="s">
        <v>174</v>
      </c>
      <c r="D3">
        <v>2001</v>
      </c>
      <c r="E3">
        <v>2011</v>
      </c>
      <c r="F3">
        <v>2022</v>
      </c>
    </row>
    <row r="4" spans="1:6" x14ac:dyDescent="0.3">
      <c r="A4" t="str">
        <f>Contents!$D$11</f>
        <v>Anniesland, Jordanhill and Whiteinch</v>
      </c>
      <c r="B4" t="s">
        <v>100</v>
      </c>
      <c r="C4" t="str">
        <f>CONCATENATE(A4,B4)</f>
        <v>Anniesland, Jordanhill and WhiteinchH2</v>
      </c>
      <c r="D4">
        <f>VLOOKUP(C4,'2001 TREND'!A$1:G$428,7,FALSE)</f>
        <v>0.19120969398233723</v>
      </c>
      <c r="E4">
        <f>VLOOKUP(C4,'2011 trend'!$A$1:$G$1526,7,FALSE)</f>
        <v>0.18977957892655925</v>
      </c>
      <c r="F4">
        <f>VLOOKUP(C4,spine_data!$A$1:$G$2000,7,FALSE)</f>
        <v>0.214919889784671</v>
      </c>
    </row>
    <row r="5" spans="1:6" x14ac:dyDescent="0.3">
      <c r="A5" t="str">
        <f>Contents!D13</f>
        <v>Glasgow</v>
      </c>
      <c r="B5" t="s">
        <v>100</v>
      </c>
      <c r="C5" t="str">
        <f>CONCATENATE(A5,B5)</f>
        <v>GlasgowH2</v>
      </c>
      <c r="D5">
        <f>VLOOKUP(C5,'2001 TREND'!A$1:G$428,7,FALSE)</f>
        <v>0.26155581974461339</v>
      </c>
      <c r="E5">
        <f>VLOOKUP(C5,'2011 trend'!$A$1:$G$1526,7,FALSE)</f>
        <v>0.22713862816613961</v>
      </c>
      <c r="F5">
        <f>VLOOKUP(C5,spine_data!$A$1:$G$1186,7,FALSE)</f>
        <v>0.260315211616787</v>
      </c>
    </row>
    <row r="8" spans="1:6" x14ac:dyDescent="0.3">
      <c r="A8" t="s">
        <v>298</v>
      </c>
      <c r="B8" t="s">
        <v>174</v>
      </c>
      <c r="D8">
        <v>2001</v>
      </c>
      <c r="E8">
        <v>2011</v>
      </c>
      <c r="F8">
        <v>2022</v>
      </c>
    </row>
    <row r="9" spans="1:6" x14ac:dyDescent="0.3">
      <c r="A9" t="str">
        <f>Contents!$D$11</f>
        <v>Anniesland, Jordanhill and Whiteinch</v>
      </c>
      <c r="B9" t="s">
        <v>93</v>
      </c>
      <c r="C9" t="str">
        <f>CONCATENATE(A9,B9)</f>
        <v>Anniesland, Jordanhill and WhiteinchS1</v>
      </c>
      <c r="D9">
        <f>VLOOKUP(C9,'2001 TREND'!A$1:G$428,7,FALSE)</f>
        <v>0.64321379936450296</v>
      </c>
      <c r="E9">
        <f>VLOOKUP(C9,'2011 trend'!$A$1:$G$1526,7,FALSE)</f>
        <v>0.58808618504435994</v>
      </c>
      <c r="F9">
        <f>VLOOKUP(C9,spine_data!$A$1:$G2000,7,FALSE)</f>
        <v>0.59607677705125495</v>
      </c>
    </row>
    <row r="10" spans="1:6" x14ac:dyDescent="0.3">
      <c r="A10" t="str">
        <f>Contents!D13</f>
        <v>Glasgow</v>
      </c>
      <c r="B10" t="s">
        <v>93</v>
      </c>
      <c r="C10" t="str">
        <f>CONCATENATE(A10,B10)</f>
        <v>GlasgowS1</v>
      </c>
      <c r="D10">
        <f>VLOOKUP(C10,'2001 TREND'!A$1:G$428,7,FALSE)</f>
        <v>0.48538270077615281</v>
      </c>
      <c r="E10">
        <f>VLOOKUP(C10,'2011 trend'!$A$1:$G$1526,7,FALSE)</f>
        <v>0.45612961220570902</v>
      </c>
      <c r="F10">
        <f>VLOOKUP(C10,spine_data!$A$1:$G$1115,7,FALSE)</f>
        <v>0.46734589740100602</v>
      </c>
    </row>
    <row r="13" spans="1:6" x14ac:dyDescent="0.3">
      <c r="A13" t="s">
        <v>298</v>
      </c>
      <c r="B13" t="s">
        <v>174</v>
      </c>
      <c r="D13">
        <v>2001</v>
      </c>
      <c r="E13">
        <v>2011</v>
      </c>
      <c r="F13">
        <v>2022</v>
      </c>
    </row>
    <row r="14" spans="1:6" x14ac:dyDescent="0.3">
      <c r="A14" t="str">
        <f>Contents!$D$11</f>
        <v>Anniesland, Jordanhill and Whiteinch</v>
      </c>
      <c r="B14" s="37" t="s">
        <v>103</v>
      </c>
      <c r="C14" t="str">
        <f>CONCATENATE(A14,B14)</f>
        <v>Anniesland, Jordanhill and WhiteinchED1</v>
      </c>
      <c r="D14">
        <f>VLOOKUP(C14,'2001 TREND'!A$1:G$428,7,FALSE)</f>
        <v>0.59965660323365289</v>
      </c>
      <c r="E14">
        <f>VLOOKUP(C14,'2011 trend'!$A$1:$G$1526,7,FALSE)</f>
        <v>0.64001955751130668</v>
      </c>
      <c r="F14">
        <f>VLOOKUP(C14,spine_data!$A$1:$G$2000,7,FALSE)</f>
        <v>0.71335259389523897</v>
      </c>
    </row>
    <row r="15" spans="1:6" x14ac:dyDescent="0.3">
      <c r="A15" t="str">
        <f>Contents!D13</f>
        <v>Glasgow</v>
      </c>
      <c r="B15" s="37" t="s">
        <v>103</v>
      </c>
      <c r="C15" t="str">
        <f>CONCATENATE(A15,B15)</f>
        <v>GlasgowED1</v>
      </c>
      <c r="D15">
        <f>VLOOKUP(C15,'2001 TREND'!A$1:G$428,7,FALSE)</f>
        <v>0.38502715985214647</v>
      </c>
      <c r="E15">
        <f>VLOOKUP(C15,'2011 trend'!$A$1:$G$1526,7,FALSE)</f>
        <v>0.4831462704547736</v>
      </c>
      <c r="F15">
        <f>VLOOKUP(C15,spine_data!$A$1:$G$1186,7,FALSE)</f>
        <v>0.58094020119437695</v>
      </c>
    </row>
    <row r="18" spans="1:7" x14ac:dyDescent="0.3">
      <c r="A18" t="s">
        <v>298</v>
      </c>
      <c r="B18" t="s">
        <v>174</v>
      </c>
      <c r="D18">
        <v>2001</v>
      </c>
      <c r="E18">
        <v>2011</v>
      </c>
      <c r="F18">
        <v>2022</v>
      </c>
    </row>
    <row r="19" spans="1:7" x14ac:dyDescent="0.3">
      <c r="A19" t="str">
        <f>Contents!$D$11</f>
        <v>Anniesland, Jordanhill and Whiteinch</v>
      </c>
      <c r="B19" t="s">
        <v>112</v>
      </c>
      <c r="C19" t="str">
        <f>CONCATENATE(A19,B19)</f>
        <v>Anniesland, Jordanhill and WhiteinchC1</v>
      </c>
      <c r="D19">
        <f>VLOOKUP(C19,'2001 TREND'!A$1:G$428,7,FALSE)</f>
        <v>3.8098172109262682E-2</v>
      </c>
      <c r="E19">
        <f>VLOOKUP(C19,'2011 trend'!$A$1:$G$1526,7,FALSE)</f>
        <v>7.1463872689532471E-2</v>
      </c>
      <c r="F19">
        <f>VLOOKUP(C19,spine_data!$A$1:$G$2000,7,FALSE)</f>
        <v>0.13705480151035801</v>
      </c>
    </row>
    <row r="20" spans="1:7" x14ac:dyDescent="0.3">
      <c r="A20" t="str">
        <f>Contents!D13</f>
        <v>Glasgow</v>
      </c>
      <c r="B20" t="s">
        <v>112</v>
      </c>
      <c r="C20" t="str">
        <f>CONCATENATE(A20,B20)</f>
        <v>GlasgowC1</v>
      </c>
      <c r="D20">
        <f>VLOOKUP(C20,'2001 TREND'!A$1:G$428,7,FALSE)</f>
        <v>5.4527929340386833E-2</v>
      </c>
      <c r="E20">
        <f>VLOOKUP(C20,'2011 trend'!$A$1:$G$1526,7,FALSE)</f>
        <v>0.11581478525313962</v>
      </c>
      <c r="F20">
        <f>VLOOKUP(C20,spine_data!$A$1:$G$1186,7,FALSE)</f>
        <v>0.19265579470998201</v>
      </c>
    </row>
    <row r="25" spans="1:7" x14ac:dyDescent="0.3">
      <c r="A25" t="s">
        <v>298</v>
      </c>
      <c r="B25" t="s">
        <v>174</v>
      </c>
      <c r="D25" s="36" t="s">
        <v>291</v>
      </c>
      <c r="E25" s="36" t="s">
        <v>292</v>
      </c>
      <c r="F25" s="36" t="s">
        <v>293</v>
      </c>
      <c r="G25" s="36" t="s">
        <v>294</v>
      </c>
    </row>
    <row r="26" spans="1:7" x14ac:dyDescent="0.3">
      <c r="A26" t="str">
        <f>Contents!$D$11</f>
        <v>Anniesland, Jordanhill and Whiteinch</v>
      </c>
      <c r="B26">
        <v>2001</v>
      </c>
      <c r="C26" t="str">
        <f t="shared" ref="C26:C49" si="0">CONCATENATE(A26,B26)</f>
        <v>Anniesland, Jordanhill and Whiteinch2001</v>
      </c>
      <c r="D26">
        <f>VLOOKUP($C26,'POP TREND'!$A$2:$F$1643,4,FALSE)</f>
        <v>1943</v>
      </c>
      <c r="E26">
        <f>VLOOKUP($C26,'POP TREND'!$A$2:$F$1643,5,FALSE)</f>
        <v>4044</v>
      </c>
      <c r="F26">
        <f>VLOOKUP($C26,'POP TREND'!$A$2:$F$1643,6,FALSE)</f>
        <v>2155</v>
      </c>
      <c r="G26">
        <f>VLOOKUP($C26,'POP TREND'!$A$2:$G$1643,7,FALSE)</f>
        <v>1599</v>
      </c>
    </row>
    <row r="27" spans="1:7" x14ac:dyDescent="0.3">
      <c r="A27" t="str">
        <f>Contents!$D$11</f>
        <v>Anniesland, Jordanhill and Whiteinch</v>
      </c>
      <c r="B27">
        <v>2002</v>
      </c>
      <c r="C27" t="str">
        <f t="shared" si="0"/>
        <v>Anniesland, Jordanhill and Whiteinch2002</v>
      </c>
      <c r="D27">
        <f>VLOOKUP($C27,'POP TREND'!$A$2:$F$1643,4,FALSE)</f>
        <v>1908</v>
      </c>
      <c r="E27">
        <f>VLOOKUP($C27,'POP TREND'!$A$2:$F$1643,5,FALSE)</f>
        <v>4173</v>
      </c>
      <c r="F27">
        <f>VLOOKUP($C27,'POP TREND'!$A$2:$F$1643,6,FALSE)</f>
        <v>2195</v>
      </c>
      <c r="G27">
        <f>VLOOKUP($C27,'POP TREND'!$A$2:$G$1643,7,FALSE)</f>
        <v>1579</v>
      </c>
    </row>
    <row r="28" spans="1:7" x14ac:dyDescent="0.3">
      <c r="A28" t="str">
        <f>Contents!$D$11</f>
        <v>Anniesland, Jordanhill and Whiteinch</v>
      </c>
      <c r="B28">
        <v>2003</v>
      </c>
      <c r="C28" t="str">
        <f t="shared" si="0"/>
        <v>Anniesland, Jordanhill and Whiteinch2003</v>
      </c>
      <c r="D28">
        <f>VLOOKUP($C28,'POP TREND'!$A$2:$F$1643,4,FALSE)</f>
        <v>1940</v>
      </c>
      <c r="E28">
        <f>VLOOKUP($C28,'POP TREND'!$A$2:$F$1643,5,FALSE)</f>
        <v>4100</v>
      </c>
      <c r="F28">
        <f>VLOOKUP($C28,'POP TREND'!$A$2:$F$1643,6,FALSE)</f>
        <v>2271</v>
      </c>
      <c r="G28">
        <f>VLOOKUP($C28,'POP TREND'!$A$2:$G$1643,7,FALSE)</f>
        <v>1566</v>
      </c>
    </row>
    <row r="29" spans="1:7" x14ac:dyDescent="0.3">
      <c r="A29" t="str">
        <f>Contents!$D$11</f>
        <v>Anniesland, Jordanhill and Whiteinch</v>
      </c>
      <c r="B29">
        <v>2004</v>
      </c>
      <c r="C29" t="str">
        <f t="shared" si="0"/>
        <v>Anniesland, Jordanhill and Whiteinch2004</v>
      </c>
      <c r="D29">
        <f>VLOOKUP($C29,'POP TREND'!$A$2:$F$1643,4,FALSE)</f>
        <v>1899</v>
      </c>
      <c r="E29">
        <f>VLOOKUP($C29,'POP TREND'!$A$2:$F$1643,5,FALSE)</f>
        <v>3992</v>
      </c>
      <c r="F29">
        <f>VLOOKUP($C29,'POP TREND'!$A$2:$F$1643,6,FALSE)</f>
        <v>2335</v>
      </c>
      <c r="G29">
        <f>VLOOKUP($C29,'POP TREND'!$A$2:$G$1643,7,FALSE)</f>
        <v>1513</v>
      </c>
    </row>
    <row r="30" spans="1:7" x14ac:dyDescent="0.3">
      <c r="A30" t="str">
        <f>Contents!$D$11</f>
        <v>Anniesland, Jordanhill and Whiteinch</v>
      </c>
      <c r="B30">
        <v>2005</v>
      </c>
      <c r="C30" t="str">
        <f t="shared" si="0"/>
        <v>Anniesland, Jordanhill and Whiteinch2005</v>
      </c>
      <c r="D30">
        <f>VLOOKUP($C30,'POP TREND'!$A$2:$F$1643,4,FALSE)</f>
        <v>1817</v>
      </c>
      <c r="E30">
        <f>VLOOKUP($C30,'POP TREND'!$A$2:$F$1643,5,FALSE)</f>
        <v>3961</v>
      </c>
      <c r="F30">
        <f>VLOOKUP($C30,'POP TREND'!$A$2:$F$1643,6,FALSE)</f>
        <v>2396</v>
      </c>
      <c r="G30">
        <f>VLOOKUP($C30,'POP TREND'!$A$2:$G$1643,7,FALSE)</f>
        <v>1517</v>
      </c>
    </row>
    <row r="31" spans="1:7" x14ac:dyDescent="0.3">
      <c r="A31" t="str">
        <f>Contents!$D$11</f>
        <v>Anniesland, Jordanhill and Whiteinch</v>
      </c>
      <c r="B31">
        <v>2006</v>
      </c>
      <c r="C31" t="str">
        <f t="shared" si="0"/>
        <v>Anniesland, Jordanhill and Whiteinch2006</v>
      </c>
      <c r="D31">
        <f>VLOOKUP($C31,'POP TREND'!$A$2:$F$1643,4,FALSE)</f>
        <v>1855</v>
      </c>
      <c r="E31">
        <f>VLOOKUP($C31,'POP TREND'!$A$2:$F$1643,5,FALSE)</f>
        <v>3949</v>
      </c>
      <c r="F31">
        <f>VLOOKUP($C31,'POP TREND'!$A$2:$F$1643,6,FALSE)</f>
        <v>2469</v>
      </c>
      <c r="G31">
        <f>VLOOKUP($C31,'POP TREND'!$A$2:$G$1643,7,FALSE)</f>
        <v>1465</v>
      </c>
    </row>
    <row r="32" spans="1:7" x14ac:dyDescent="0.3">
      <c r="A32" t="str">
        <f>Contents!$D$11</f>
        <v>Anniesland, Jordanhill and Whiteinch</v>
      </c>
      <c r="B32">
        <v>2007</v>
      </c>
      <c r="C32" t="str">
        <f t="shared" si="0"/>
        <v>Anniesland, Jordanhill and Whiteinch2007</v>
      </c>
      <c r="D32">
        <f>VLOOKUP($C32,'POP TREND'!$A$2:$F$1643,4,FALSE)</f>
        <v>1863</v>
      </c>
      <c r="E32">
        <f>VLOOKUP($C32,'POP TREND'!$A$2:$F$1643,5,FALSE)</f>
        <v>3920</v>
      </c>
      <c r="F32">
        <f>VLOOKUP($C32,'POP TREND'!$A$2:$F$1643,6,FALSE)</f>
        <v>2509</v>
      </c>
      <c r="G32">
        <f>VLOOKUP($C32,'POP TREND'!$A$2:$G$1643,7,FALSE)</f>
        <v>1461</v>
      </c>
    </row>
    <row r="33" spans="1:7" x14ac:dyDescent="0.3">
      <c r="A33" t="str">
        <f>Contents!$D$11</f>
        <v>Anniesland, Jordanhill and Whiteinch</v>
      </c>
      <c r="B33">
        <v>2008</v>
      </c>
      <c r="C33" t="str">
        <f t="shared" si="0"/>
        <v>Anniesland, Jordanhill and Whiteinch2008</v>
      </c>
      <c r="D33">
        <f>VLOOKUP($C33,'POP TREND'!$A$2:$F$1643,4,FALSE)</f>
        <v>1929</v>
      </c>
      <c r="E33">
        <f>VLOOKUP($C33,'POP TREND'!$A$2:$F$1643,5,FALSE)</f>
        <v>4012</v>
      </c>
      <c r="F33">
        <f>VLOOKUP($C33,'POP TREND'!$A$2:$F$1643,6,FALSE)</f>
        <v>2575</v>
      </c>
      <c r="G33">
        <f>VLOOKUP($C33,'POP TREND'!$A$2:$G$1643,7,FALSE)</f>
        <v>1468</v>
      </c>
    </row>
    <row r="34" spans="1:7" x14ac:dyDescent="0.3">
      <c r="A34" t="str">
        <f>Contents!$D$11</f>
        <v>Anniesland, Jordanhill and Whiteinch</v>
      </c>
      <c r="B34">
        <v>2009</v>
      </c>
      <c r="C34" t="str">
        <f t="shared" si="0"/>
        <v>Anniesland, Jordanhill and Whiteinch2009</v>
      </c>
      <c r="D34">
        <f>VLOOKUP($C34,'POP TREND'!$A$2:$F$1643,4,FALSE)</f>
        <v>1920</v>
      </c>
      <c r="E34">
        <f>VLOOKUP($C34,'POP TREND'!$A$2:$F$1643,5,FALSE)</f>
        <v>3970</v>
      </c>
      <c r="F34">
        <f>VLOOKUP($C34,'POP TREND'!$A$2:$F$1643,6,FALSE)</f>
        <v>2682</v>
      </c>
      <c r="G34">
        <f>VLOOKUP($C34,'POP TREND'!$A$2:$G$1643,7,FALSE)</f>
        <v>1470</v>
      </c>
    </row>
    <row r="35" spans="1:7" x14ac:dyDescent="0.3">
      <c r="A35" t="str">
        <f>Contents!$D$11</f>
        <v>Anniesland, Jordanhill and Whiteinch</v>
      </c>
      <c r="B35">
        <v>2010</v>
      </c>
      <c r="C35" t="str">
        <f t="shared" si="0"/>
        <v>Anniesland, Jordanhill and Whiteinch2010</v>
      </c>
      <c r="D35">
        <f>VLOOKUP($C35,'POP TREND'!$A$2:$F$1643,4,FALSE)</f>
        <v>1924</v>
      </c>
      <c r="E35">
        <f>VLOOKUP($C35,'POP TREND'!$A$2:$F$1643,5,FALSE)</f>
        <v>3948</v>
      </c>
      <c r="F35">
        <f>VLOOKUP($C35,'POP TREND'!$A$2:$F$1643,6,FALSE)</f>
        <v>2738</v>
      </c>
      <c r="G35">
        <f>VLOOKUP($C35,'POP TREND'!$A$2:$G$1643,7,FALSE)</f>
        <v>1476</v>
      </c>
    </row>
    <row r="36" spans="1:7" x14ac:dyDescent="0.3">
      <c r="A36" t="str">
        <f>Contents!$D$11</f>
        <v>Anniesland, Jordanhill and Whiteinch</v>
      </c>
      <c r="B36">
        <v>2011</v>
      </c>
      <c r="C36" t="str">
        <f t="shared" si="0"/>
        <v>Anniesland, Jordanhill and Whiteinch2011</v>
      </c>
      <c r="D36">
        <f>VLOOKUP($C36,'POP TREND'!$A$2:$F$1643,4,FALSE)</f>
        <v>1942</v>
      </c>
      <c r="E36">
        <f>VLOOKUP($C36,'POP TREND'!$A$2:$F$1643,5,FALSE)</f>
        <v>3897</v>
      </c>
      <c r="F36">
        <f>VLOOKUP($C36,'POP TREND'!$A$2:$F$1643,6,FALSE)</f>
        <v>2799</v>
      </c>
      <c r="G36">
        <f>VLOOKUP($C36,'POP TREND'!$A$2:$G$1643,7,FALSE)</f>
        <v>1501</v>
      </c>
    </row>
    <row r="37" spans="1:7" x14ac:dyDescent="0.3">
      <c r="A37" t="str">
        <f>Contents!$D$11</f>
        <v>Anniesland, Jordanhill and Whiteinch</v>
      </c>
      <c r="B37">
        <v>2012</v>
      </c>
      <c r="C37" t="str">
        <f t="shared" si="0"/>
        <v>Anniesland, Jordanhill and Whiteinch2012</v>
      </c>
      <c r="D37">
        <f>VLOOKUP($C37,'POP TREND'!$A$2:$F$1643,4,FALSE)</f>
        <v>1965</v>
      </c>
      <c r="E37">
        <f>VLOOKUP($C37,'POP TREND'!$A$2:$F$1643,5,FALSE)</f>
        <v>3840</v>
      </c>
      <c r="F37">
        <f>VLOOKUP($C37,'POP TREND'!$A$2:$F$1643,6,FALSE)</f>
        <v>2836</v>
      </c>
      <c r="G37">
        <f>VLOOKUP($C37,'POP TREND'!$A$2:$G$1643,7,FALSE)</f>
        <v>1531</v>
      </c>
    </row>
    <row r="38" spans="1:7" x14ac:dyDescent="0.3">
      <c r="A38" t="str">
        <f>Contents!$D$11</f>
        <v>Anniesland, Jordanhill and Whiteinch</v>
      </c>
      <c r="B38">
        <v>2013</v>
      </c>
      <c r="C38" t="str">
        <f t="shared" si="0"/>
        <v>Anniesland, Jordanhill and Whiteinch2013</v>
      </c>
      <c r="D38">
        <f>VLOOKUP($C38,'POP TREND'!$A$2:$F$1643,4,FALSE)</f>
        <v>1991</v>
      </c>
      <c r="E38">
        <f>VLOOKUP($C38,'POP TREND'!$A$2:$F$1643,5,FALSE)</f>
        <v>3835</v>
      </c>
      <c r="F38">
        <f>VLOOKUP($C38,'POP TREND'!$A$2:$F$1643,6,FALSE)</f>
        <v>2898</v>
      </c>
      <c r="G38">
        <f>VLOOKUP($C38,'POP TREND'!$A$2:$G$1643,7,FALSE)</f>
        <v>1530</v>
      </c>
    </row>
    <row r="39" spans="1:7" x14ac:dyDescent="0.3">
      <c r="A39" t="str">
        <f>Contents!$D$11</f>
        <v>Anniesland, Jordanhill and Whiteinch</v>
      </c>
      <c r="B39">
        <v>2014</v>
      </c>
      <c r="C39" t="str">
        <f t="shared" si="0"/>
        <v>Anniesland, Jordanhill and Whiteinch2014</v>
      </c>
      <c r="D39">
        <f>VLOOKUP($C39,'POP TREND'!$A$2:$F$1643,4,FALSE)</f>
        <v>1983</v>
      </c>
      <c r="E39">
        <f>VLOOKUP($C39,'POP TREND'!$A$2:$F$1643,5,FALSE)</f>
        <v>3783</v>
      </c>
      <c r="F39">
        <f>VLOOKUP($C39,'POP TREND'!$A$2:$F$1643,6,FALSE)</f>
        <v>2924</v>
      </c>
      <c r="G39">
        <f>VLOOKUP($C39,'POP TREND'!$A$2:$G$1643,7,FALSE)</f>
        <v>1549</v>
      </c>
    </row>
    <row r="40" spans="1:7" x14ac:dyDescent="0.3">
      <c r="A40" t="str">
        <f>Contents!$D$11</f>
        <v>Anniesland, Jordanhill and Whiteinch</v>
      </c>
      <c r="B40">
        <v>2015</v>
      </c>
      <c r="C40" t="str">
        <f t="shared" si="0"/>
        <v>Anniesland, Jordanhill and Whiteinch2015</v>
      </c>
      <c r="D40">
        <f>VLOOKUP($C40,'POP TREND'!$A$2:$F$1643,4,FALSE)</f>
        <v>1988</v>
      </c>
      <c r="E40">
        <f>VLOOKUP($C40,'POP TREND'!$A$2:$F$1643,5,FALSE)</f>
        <v>3771</v>
      </c>
      <c r="F40">
        <f>VLOOKUP($C40,'POP TREND'!$A$2:$F$1643,6,FALSE)</f>
        <v>2880</v>
      </c>
      <c r="G40">
        <f>VLOOKUP($C40,'POP TREND'!$A$2:$G$1643,7,FALSE)</f>
        <v>1600</v>
      </c>
    </row>
    <row r="41" spans="1:7" x14ac:dyDescent="0.3">
      <c r="A41" t="str">
        <f>Contents!$D$11</f>
        <v>Anniesland, Jordanhill and Whiteinch</v>
      </c>
      <c r="B41">
        <v>2016</v>
      </c>
      <c r="C41" t="str">
        <f t="shared" si="0"/>
        <v>Anniesland, Jordanhill and Whiteinch2016</v>
      </c>
      <c r="D41">
        <f>VLOOKUP($C41,'POP TREND'!$A$2:$F$1643,4,FALSE)</f>
        <v>1972</v>
      </c>
      <c r="E41">
        <f>VLOOKUP($C41,'POP TREND'!$A$2:$F$1643,5,FALSE)</f>
        <v>3688</v>
      </c>
      <c r="F41">
        <f>VLOOKUP($C41,'POP TREND'!$A$2:$F$1643,6,FALSE)</f>
        <v>2902</v>
      </c>
      <c r="G41">
        <f>VLOOKUP($C41,'POP TREND'!$A$2:$G$1643,7,FALSE)</f>
        <v>1609</v>
      </c>
    </row>
    <row r="42" spans="1:7" x14ac:dyDescent="0.3">
      <c r="A42" t="str">
        <f>Contents!$D$11</f>
        <v>Anniesland, Jordanhill and Whiteinch</v>
      </c>
      <c r="B42">
        <v>2017</v>
      </c>
      <c r="C42" t="str">
        <f t="shared" si="0"/>
        <v>Anniesland, Jordanhill and Whiteinch2017</v>
      </c>
      <c r="D42">
        <f>VLOOKUP($C42,'POP TREND'!$A$2:$F$1643,4,FALSE)</f>
        <v>1973</v>
      </c>
      <c r="E42">
        <f>VLOOKUP($C42,'POP TREND'!$A$2:$F$1643,5,FALSE)</f>
        <v>3691</v>
      </c>
      <c r="F42">
        <f>VLOOKUP($C42,'POP TREND'!$A$2:$F$1643,6,FALSE)</f>
        <v>2942</v>
      </c>
      <c r="G42">
        <f>VLOOKUP($C42,'POP TREND'!$A$2:$G$1643,7,FALSE)</f>
        <v>1619</v>
      </c>
    </row>
    <row r="43" spans="1:7" x14ac:dyDescent="0.3">
      <c r="A43" t="str">
        <f>Contents!$D$11</f>
        <v>Anniesland, Jordanhill and Whiteinch</v>
      </c>
      <c r="B43">
        <v>2018</v>
      </c>
      <c r="C43" t="str">
        <f t="shared" si="0"/>
        <v>Anniesland, Jordanhill and Whiteinch2018</v>
      </c>
      <c r="D43">
        <f>VLOOKUP($C43,'POP TREND'!$A$2:$F$1643,4,FALSE)</f>
        <v>1942</v>
      </c>
      <c r="E43">
        <f>VLOOKUP($C43,'POP TREND'!$A$2:$F$1643,5,FALSE)</f>
        <v>3690</v>
      </c>
      <c r="F43">
        <f>VLOOKUP($C43,'POP TREND'!$A$2:$F$1643,6,FALSE)</f>
        <v>2904</v>
      </c>
      <c r="G43">
        <f>VLOOKUP($C43,'POP TREND'!$A$2:$G$1643,7,FALSE)</f>
        <v>1632</v>
      </c>
    </row>
    <row r="44" spans="1:7" x14ac:dyDescent="0.3">
      <c r="A44" t="str">
        <f>Contents!$D$11</f>
        <v>Anniesland, Jordanhill and Whiteinch</v>
      </c>
      <c r="B44">
        <v>2019</v>
      </c>
      <c r="C44" t="str">
        <f t="shared" si="0"/>
        <v>Anniesland, Jordanhill and Whiteinch2019</v>
      </c>
      <c r="D44">
        <f>VLOOKUP($C44,'POP TREND'!$A$2:$F$1643,4,FALSE)</f>
        <v>1896</v>
      </c>
      <c r="E44">
        <f>VLOOKUP($C44,'POP TREND'!$A$2:$F$1643,5,FALSE)</f>
        <v>3613</v>
      </c>
      <c r="F44">
        <f>VLOOKUP($C44,'POP TREND'!$A$2:$F$1643,6,FALSE)</f>
        <v>2875</v>
      </c>
      <c r="G44">
        <f>VLOOKUP($C44,'POP TREND'!$A$2:$G$1643,7,FALSE)</f>
        <v>1647</v>
      </c>
    </row>
    <row r="45" spans="1:7" x14ac:dyDescent="0.3">
      <c r="A45" t="str">
        <f>Contents!$D$11</f>
        <v>Anniesland, Jordanhill and Whiteinch</v>
      </c>
      <c r="B45">
        <v>2020</v>
      </c>
      <c r="C45" t="str">
        <f t="shared" si="0"/>
        <v>Anniesland, Jordanhill and Whiteinch2020</v>
      </c>
      <c r="D45">
        <f>VLOOKUP($C45,'POP TREND'!$A$2:$F$1643,4,FALSE)</f>
        <v>1868</v>
      </c>
      <c r="E45">
        <f>VLOOKUP($C45,'POP TREND'!$A$2:$F$1643,5,FALSE)</f>
        <v>3573</v>
      </c>
      <c r="F45">
        <f>VLOOKUP($C45,'POP TREND'!$A$2:$F$1643,6,FALSE)</f>
        <v>2829</v>
      </c>
      <c r="G45">
        <f>VLOOKUP($C45,'POP TREND'!$A$2:$G$1643,7,FALSE)</f>
        <v>1665</v>
      </c>
    </row>
    <row r="46" spans="1:7" x14ac:dyDescent="0.3">
      <c r="A46" t="str">
        <f>Contents!$D$11</f>
        <v>Anniesland, Jordanhill and Whiteinch</v>
      </c>
      <c r="B46">
        <v>2021</v>
      </c>
      <c r="C46" t="str">
        <f t="shared" si="0"/>
        <v>Anniesland, Jordanhill and Whiteinch2021</v>
      </c>
      <c r="D46">
        <f>VLOOKUP($C46,'POP TREND'!$A$2:$F$1643,4,FALSE)</f>
        <v>1881</v>
      </c>
      <c r="E46">
        <f>VLOOKUP($C46,'POP TREND'!$A$2:$F$1643,5,FALSE)</f>
        <v>3578</v>
      </c>
      <c r="F46">
        <f>VLOOKUP($C46,'POP TREND'!$A$2:$F$1643,6,FALSE)</f>
        <v>2792</v>
      </c>
      <c r="G46">
        <f>VLOOKUP($C46,'POP TREND'!$A$2:$G$1643,7,FALSE)</f>
        <v>1686</v>
      </c>
    </row>
    <row r="47" spans="1:7" x14ac:dyDescent="0.3">
      <c r="A47" t="str">
        <f>Contents!$D$11</f>
        <v>Anniesland, Jordanhill and Whiteinch</v>
      </c>
      <c r="B47">
        <v>2022</v>
      </c>
      <c r="C47" t="str">
        <f t="shared" si="0"/>
        <v>Anniesland, Jordanhill and Whiteinch2022</v>
      </c>
      <c r="D47">
        <f>VLOOKUP($C47,'POP TREND'!$A$2:$F$1643,4,FALSE)</f>
        <v>1853</v>
      </c>
      <c r="E47">
        <f>VLOOKUP($C47,'POP TREND'!$A$2:$F$1643,5,FALSE)</f>
        <v>3560</v>
      </c>
      <c r="F47">
        <f>VLOOKUP($C47,'POP TREND'!$A$2:$F$1643,6,FALSE)</f>
        <v>2786</v>
      </c>
      <c r="G47">
        <f>VLOOKUP($C47,'POP TREND'!$A$2:$G$1643,7,FALSE)</f>
        <v>1717</v>
      </c>
    </row>
    <row r="48" spans="1:7" x14ac:dyDescent="0.3">
      <c r="A48" t="str">
        <f>Contents!$D$11</f>
        <v>Anniesland, Jordanhill and Whiteinch</v>
      </c>
      <c r="B48">
        <v>2023</v>
      </c>
      <c r="C48" t="str">
        <f t="shared" si="0"/>
        <v>Anniesland, Jordanhill and Whiteinch2023</v>
      </c>
      <c r="D48">
        <f>VLOOKUP($C48,'POP TREND'!$A$2:$F$1643,4,FALSE)</f>
        <v>1887</v>
      </c>
      <c r="E48">
        <f>VLOOKUP($C48,'POP TREND'!$A$2:$F$1643,5,FALSE)</f>
        <v>3723</v>
      </c>
      <c r="F48">
        <f>VLOOKUP($C48,'POP TREND'!$A$2:$F$1643,6,FALSE)</f>
        <v>2800</v>
      </c>
      <c r="G48">
        <f>VLOOKUP($C48,'POP TREND'!$A$2:$G$1643,7,FALSE)</f>
        <v>1761</v>
      </c>
    </row>
    <row r="49" spans="1:9" x14ac:dyDescent="0.3">
      <c r="A49" t="str">
        <f>Contents!$D$11</f>
        <v>Anniesland, Jordanhill and Whiteinch</v>
      </c>
      <c r="B49">
        <v>2024</v>
      </c>
      <c r="C49" t="str">
        <f t="shared" si="0"/>
        <v>Anniesland, Jordanhill and Whiteinch2024</v>
      </c>
      <c r="D49">
        <f>VLOOKUP($C49,'POP TREND'!$A$2:$F$1643,4,FALSE)</f>
        <v>1883</v>
      </c>
      <c r="E49">
        <f>VLOOKUP($C49,'POP TREND'!$A$2:$F$1643,5,FALSE)</f>
        <v>3792</v>
      </c>
      <c r="F49">
        <f>VLOOKUP($C49,'POP TREND'!$A$2:$F$1643,6,FALSE)</f>
        <v>2798</v>
      </c>
      <c r="G49">
        <f>VLOOKUP($C49,'POP TREND'!$A$2:$G$1643,7,FALSE)</f>
        <v>1814</v>
      </c>
    </row>
    <row r="50" spans="1:9" ht="12.9" thickBot="1" x14ac:dyDescent="0.35"/>
    <row r="51" spans="1:9" s="51" customFormat="1" ht="14.6" x14ac:dyDescent="0.4">
      <c r="A51" s="49"/>
      <c r="B51" s="49"/>
      <c r="C51" s="49" t="str">
        <f>Contents!$D$11</f>
        <v>Anniesland, Jordanhill and Whiteinch</v>
      </c>
      <c r="D51" s="49" t="s">
        <v>295</v>
      </c>
      <c r="E51" s="49" t="s">
        <v>296</v>
      </c>
      <c r="F51" s="49" t="str">
        <f>Contents!D13</f>
        <v>Glasgow</v>
      </c>
      <c r="G51" s="49" t="s">
        <v>295</v>
      </c>
      <c r="H51" s="49" t="s">
        <v>296</v>
      </c>
      <c r="I51" s="50"/>
    </row>
    <row r="52" spans="1:9" s="51" customFormat="1" ht="14.6" x14ac:dyDescent="0.4">
      <c r="A52" s="50" t="str">
        <f>CONCATENATE(Contents!$D$11,B52)</f>
        <v>Anniesland, Jordanhill and Whiteinch2003</v>
      </c>
      <c r="B52" s="50">
        <v>2003</v>
      </c>
      <c r="C52" s="50">
        <f>VLOOKUP($A52,'LE DATA'!$A$2:$F$1221,4,FALSE)</f>
        <v>76.091148001074302</v>
      </c>
      <c r="D52" s="50">
        <f>VLOOKUP($A52,'LE DATA'!$A$2:$F$1222,5,FALSE)</f>
        <v>74.466980603602394</v>
      </c>
      <c r="E52" s="50">
        <f>VLOOKUP($A52,'LE DATA'!$A$2:$F$1222,6,FALSE)</f>
        <v>77.715315398546295</v>
      </c>
      <c r="F52" s="50">
        <f>VLOOKUP($I52,'LE DATA'!$A$2:$F$41099,4,FALSE)</f>
        <v>69.668750997955797</v>
      </c>
      <c r="G52" s="50">
        <f>VLOOKUP($I52,'LE DATA'!$A$2:$F$1222,5,FALSE)</f>
        <v>69.438606526334894</v>
      </c>
      <c r="H52" s="50">
        <f>VLOOKUP($I52,'LE DATA'!$A$2:$F$41099,6,FALSE)</f>
        <v>69.898895469576601</v>
      </c>
      <c r="I52" s="50" t="str">
        <f>CONCATENATE(Contents!$D$13,B52)</f>
        <v>Glasgow2003</v>
      </c>
    </row>
    <row r="53" spans="1:9" s="51" customFormat="1" ht="14.6" x14ac:dyDescent="0.4">
      <c r="A53" s="50" t="str">
        <f>CONCATENATE(Contents!$D$11,B53)</f>
        <v>Anniesland, Jordanhill and Whiteinch2004</v>
      </c>
      <c r="B53" s="50">
        <v>2004</v>
      </c>
      <c r="C53" s="50">
        <f>VLOOKUP($A53,'LE DATA'!$A$2:$F$1221,4,FALSE)</f>
        <v>77.1859144207084</v>
      </c>
      <c r="D53" s="50">
        <f>VLOOKUP($A53,'LE DATA'!$A$2:$F$1222,5,FALSE)</f>
        <v>75.561815264605102</v>
      </c>
      <c r="E53" s="50">
        <f>VLOOKUP($A53,'LE DATA'!$A$2:$F$1222,6,FALSE)</f>
        <v>78.810013576811698</v>
      </c>
      <c r="F53" s="50">
        <f>VLOOKUP($I53,'LE DATA'!$A$2:$F$41099,4,FALSE)</f>
        <v>70.013102422345199</v>
      </c>
      <c r="G53" s="50">
        <f>VLOOKUP($I53,'LE DATA'!$A$2:$F$1222,5,FALSE)</f>
        <v>69.784411557806095</v>
      </c>
      <c r="H53" s="50">
        <f>VLOOKUP($I53,'LE DATA'!$A$2:$F$41099,6,FALSE)</f>
        <v>70.241793286884302</v>
      </c>
      <c r="I53" s="50" t="str">
        <f>CONCATENATE(Contents!$D$13,B53)</f>
        <v>Glasgow2004</v>
      </c>
    </row>
    <row r="54" spans="1:9" s="51" customFormat="1" ht="14.6" x14ac:dyDescent="0.4">
      <c r="A54" s="50" t="str">
        <f>CONCATENATE(Contents!$D$11,B54)</f>
        <v>Anniesland, Jordanhill and Whiteinch2005</v>
      </c>
      <c r="B54" s="50">
        <v>2005</v>
      </c>
      <c r="C54" s="50">
        <f>VLOOKUP($A54,'LE DATA'!$A$2:$F$1221,4,FALSE)</f>
        <v>76.921777455861601</v>
      </c>
      <c r="D54" s="50">
        <f>VLOOKUP($A54,'LE DATA'!$A$2:$F$1222,5,FALSE)</f>
        <v>75.236441765158204</v>
      </c>
      <c r="E54" s="50">
        <f>VLOOKUP($A54,'LE DATA'!$A$2:$F$1222,6,FALSE)</f>
        <v>78.607113146564998</v>
      </c>
      <c r="F54" s="50">
        <f>VLOOKUP($I54,'LE DATA'!$A$2:$F$41099,4,FALSE)</f>
        <v>70.273212891686995</v>
      </c>
      <c r="G54" s="50">
        <f>VLOOKUP($I54,'LE DATA'!$A$2:$F$1222,5,FALSE)</f>
        <v>70.043214505276893</v>
      </c>
      <c r="H54" s="50">
        <f>VLOOKUP($I54,'LE DATA'!$A$2:$F$41099,6,FALSE)</f>
        <v>70.503211278097098</v>
      </c>
      <c r="I54" s="50" t="str">
        <f>CONCATENATE(Contents!$D$13,B54)</f>
        <v>Glasgow2005</v>
      </c>
    </row>
    <row r="55" spans="1:9" s="51" customFormat="1" ht="14.6" x14ac:dyDescent="0.4">
      <c r="A55" s="50" t="str">
        <f>CONCATENATE(Contents!$D$11,B55)</f>
        <v>Anniesland, Jordanhill and Whiteinch2006</v>
      </c>
      <c r="B55" s="50">
        <v>2006</v>
      </c>
      <c r="C55" s="50">
        <f>VLOOKUP($A55,'LE DATA'!$A$2:$F$1221,4,FALSE)</f>
        <v>76.596225148275096</v>
      </c>
      <c r="D55" s="50">
        <f>VLOOKUP($A55,'LE DATA'!$A$2:$F$1222,5,FALSE)</f>
        <v>74.799893244634404</v>
      </c>
      <c r="E55" s="50">
        <f>VLOOKUP($A55,'LE DATA'!$A$2:$F$1222,6,FALSE)</f>
        <v>78.392557051915801</v>
      </c>
      <c r="F55" s="50">
        <f>VLOOKUP($I55,'LE DATA'!$A$2:$F$41099,4,FALSE)</f>
        <v>70.684632095180504</v>
      </c>
      <c r="G55" s="50">
        <f>VLOOKUP($I55,'LE DATA'!$A$2:$F$1222,5,FALSE)</f>
        <v>70.454144623479806</v>
      </c>
      <c r="H55" s="50">
        <f>VLOOKUP($I55,'LE DATA'!$A$2:$F$41099,6,FALSE)</f>
        <v>70.915119566881302</v>
      </c>
      <c r="I55" s="50" t="str">
        <f>CONCATENATE(Contents!$D$13,B55)</f>
        <v>Glasgow2006</v>
      </c>
    </row>
    <row r="56" spans="1:9" s="51" customFormat="1" ht="14.6" x14ac:dyDescent="0.4">
      <c r="A56" s="50" t="str">
        <f>CONCATENATE(Contents!$D$11,B56)</f>
        <v>Anniesland, Jordanhill and Whiteinch2007</v>
      </c>
      <c r="B56" s="50">
        <v>2007</v>
      </c>
      <c r="C56" s="50">
        <f>VLOOKUP($A56,'LE DATA'!$A$2:$F$1221,4,FALSE)</f>
        <v>77.066216830989205</v>
      </c>
      <c r="D56" s="50">
        <f>VLOOKUP($A56,'LE DATA'!$A$2:$F$1222,5,FALSE)</f>
        <v>75.413648639957401</v>
      </c>
      <c r="E56" s="50">
        <f>VLOOKUP($A56,'LE DATA'!$A$2:$F$1222,6,FALSE)</f>
        <v>78.718785022020995</v>
      </c>
      <c r="F56" s="50">
        <f>VLOOKUP($I56,'LE DATA'!$A$2:$F$41099,4,FALSE)</f>
        <v>71.175037175622194</v>
      </c>
      <c r="G56" s="50">
        <f>VLOOKUP($I56,'LE DATA'!$A$2:$F$1222,5,FALSE)</f>
        <v>70.947545740275501</v>
      </c>
      <c r="H56" s="50">
        <f>VLOOKUP($I56,'LE DATA'!$A$2:$F$41099,6,FALSE)</f>
        <v>71.402528610968901</v>
      </c>
      <c r="I56" s="50" t="str">
        <f>CONCATENATE(Contents!$D$13,B56)</f>
        <v>Glasgow2007</v>
      </c>
    </row>
    <row r="57" spans="1:9" s="51" customFormat="1" ht="14.6" x14ac:dyDescent="0.4">
      <c r="A57" s="50" t="str">
        <f>CONCATENATE(Contents!$D$11,B57)</f>
        <v>Anniesland, Jordanhill and Whiteinch2008</v>
      </c>
      <c r="B57" s="50">
        <v>2008</v>
      </c>
      <c r="C57" s="50">
        <f>VLOOKUP($A57,'LE DATA'!$A$2:$F$1221,4,FALSE)</f>
        <v>76.631768553667897</v>
      </c>
      <c r="D57" s="50">
        <f>VLOOKUP($A57,'LE DATA'!$A$2:$F$1222,5,FALSE)</f>
        <v>74.918835014211595</v>
      </c>
      <c r="E57" s="50">
        <f>VLOOKUP($A57,'LE DATA'!$A$2:$F$1222,6,FALSE)</f>
        <v>78.344702093124198</v>
      </c>
      <c r="F57" s="50">
        <f>VLOOKUP($I57,'LE DATA'!$A$2:$F$41099,4,FALSE)</f>
        <v>71.409627438164605</v>
      </c>
      <c r="G57" s="50">
        <f>VLOOKUP($I57,'LE DATA'!$A$2:$F$1222,5,FALSE)</f>
        <v>71.180241400836394</v>
      </c>
      <c r="H57" s="50">
        <f>VLOOKUP($I57,'LE DATA'!$A$2:$F$41099,6,FALSE)</f>
        <v>71.639013475492703</v>
      </c>
      <c r="I57" s="50" t="str">
        <f>CONCATENATE(Contents!$D$13,B57)</f>
        <v>Glasgow2008</v>
      </c>
    </row>
    <row r="58" spans="1:9" s="51" customFormat="1" ht="14.6" x14ac:dyDescent="0.4">
      <c r="A58" s="50" t="str">
        <f>CONCATENATE(Contents!$D$11,B58)</f>
        <v>Anniesland, Jordanhill and Whiteinch2009</v>
      </c>
      <c r="B58" s="50">
        <v>2009</v>
      </c>
      <c r="C58" s="50">
        <f>VLOOKUP($A58,'LE DATA'!$A$2:$F$1221,4,FALSE)</f>
        <v>76.048452637917705</v>
      </c>
      <c r="D58" s="50">
        <f>VLOOKUP($A58,'LE DATA'!$A$2:$F$1222,5,FALSE)</f>
        <v>74.1595455942538</v>
      </c>
      <c r="E58" s="50">
        <f>VLOOKUP($A58,'LE DATA'!$A$2:$F$1222,6,FALSE)</f>
        <v>77.937359681581697</v>
      </c>
      <c r="F58" s="50">
        <f>VLOOKUP($I58,'LE DATA'!$A$2:$F$41099,4,FALSE)</f>
        <v>71.761085750656605</v>
      </c>
      <c r="G58" s="50">
        <f>VLOOKUP($I58,'LE DATA'!$A$2:$F$1222,5,FALSE)</f>
        <v>71.532773728108694</v>
      </c>
      <c r="H58" s="50">
        <f>VLOOKUP($I58,'LE DATA'!$A$2:$F$41099,6,FALSE)</f>
        <v>71.989397773204502</v>
      </c>
      <c r="I58" s="50" t="str">
        <f>CONCATENATE(Contents!$D$13,B58)</f>
        <v>Glasgow2009</v>
      </c>
    </row>
    <row r="59" spans="1:9" s="51" customFormat="1" ht="14.6" x14ac:dyDescent="0.4">
      <c r="A59" s="50" t="str">
        <f>CONCATENATE(Contents!$D$11,B59)</f>
        <v>Anniesland, Jordanhill and Whiteinch2010</v>
      </c>
      <c r="B59" s="50">
        <v>2010</v>
      </c>
      <c r="C59" s="50">
        <f>VLOOKUP($A59,'LE DATA'!$A$2:$F$1221,4,FALSE)</f>
        <v>76.391236401380993</v>
      </c>
      <c r="D59" s="50">
        <f>VLOOKUP($A59,'LE DATA'!$A$2:$F$1222,5,FALSE)</f>
        <v>74.562397643337803</v>
      </c>
      <c r="E59" s="50">
        <f>VLOOKUP($A59,'LE DATA'!$A$2:$F$1222,6,FALSE)</f>
        <v>78.220075159424198</v>
      </c>
      <c r="F59" s="50">
        <f>VLOOKUP($I59,'LE DATA'!$A$2:$F$41099,4,FALSE)</f>
        <v>72.304305700183804</v>
      </c>
      <c r="G59" s="50">
        <f>VLOOKUP($I59,'LE DATA'!$A$2:$F$1222,5,FALSE)</f>
        <v>72.078796268777893</v>
      </c>
      <c r="H59" s="50">
        <f>VLOOKUP($I59,'LE DATA'!$A$2:$F$41099,6,FALSE)</f>
        <v>72.529815131589601</v>
      </c>
      <c r="I59" s="50" t="str">
        <f>CONCATENATE(Contents!$D$13,B59)</f>
        <v>Glasgow2010</v>
      </c>
    </row>
    <row r="60" spans="1:9" s="51" customFormat="1" ht="14.6" x14ac:dyDescent="0.4">
      <c r="A60" s="50" t="str">
        <f>CONCATENATE(Contents!$D$11,B60)</f>
        <v>Anniesland, Jordanhill and Whiteinch2011</v>
      </c>
      <c r="B60" s="50">
        <v>2011</v>
      </c>
      <c r="C60" s="50">
        <f>VLOOKUP($A60,'LE DATA'!$A$2:$F$1221,4,FALSE)</f>
        <v>76.571472958894503</v>
      </c>
      <c r="D60" s="50">
        <f>VLOOKUP($A60,'LE DATA'!$A$2:$F$1222,5,FALSE)</f>
        <v>74.895211316893494</v>
      </c>
      <c r="E60" s="50">
        <f>VLOOKUP($A60,'LE DATA'!$A$2:$F$1222,6,FALSE)</f>
        <v>78.247734600895498</v>
      </c>
      <c r="F60" s="50">
        <f>VLOOKUP($I60,'LE DATA'!$A$2:$F$41099,4,FALSE)</f>
        <v>72.768125266663901</v>
      </c>
      <c r="G60" s="50">
        <f>VLOOKUP($I60,'LE DATA'!$A$2:$F$1222,5,FALSE)</f>
        <v>72.544350164230494</v>
      </c>
      <c r="H60" s="50">
        <f>VLOOKUP($I60,'LE DATA'!$A$2:$F$41099,6,FALSE)</f>
        <v>72.991900369097294</v>
      </c>
      <c r="I60" s="50" t="str">
        <f>CONCATENATE(Contents!$D$13,B60)</f>
        <v>Glasgow2011</v>
      </c>
    </row>
    <row r="61" spans="1:9" s="51" customFormat="1" ht="14.6" x14ac:dyDescent="0.4">
      <c r="A61" s="50" t="str">
        <f>CONCATENATE(Contents!$D$11,B61)</f>
        <v>Anniesland, Jordanhill and Whiteinch2012</v>
      </c>
      <c r="B61" s="50">
        <v>2012</v>
      </c>
      <c r="C61" s="50">
        <f>VLOOKUP($A61,'LE DATA'!$A$2:$F$1221,4,FALSE)</f>
        <v>76.977943078270201</v>
      </c>
      <c r="D61" s="50">
        <f>VLOOKUP($A61,'LE DATA'!$A$2:$F$1222,5,FALSE)</f>
        <v>75.232276233511797</v>
      </c>
      <c r="E61" s="50">
        <f>VLOOKUP($A61,'LE DATA'!$A$2:$F$1222,6,FALSE)</f>
        <v>78.723609923028604</v>
      </c>
      <c r="F61" s="50">
        <f>VLOOKUP($I61,'LE DATA'!$A$2:$F$41099,4,FALSE)</f>
        <v>73.080077635260096</v>
      </c>
      <c r="G61" s="50">
        <f>VLOOKUP($I61,'LE DATA'!$A$2:$F$1222,5,FALSE)</f>
        <v>72.855712167729706</v>
      </c>
      <c r="H61" s="50">
        <f>VLOOKUP($I61,'LE DATA'!$A$2:$F$41099,6,FALSE)</f>
        <v>73.304443102790501</v>
      </c>
      <c r="I61" s="50" t="str">
        <f>CONCATENATE(Contents!$D$13,B61)</f>
        <v>Glasgow2012</v>
      </c>
    </row>
    <row r="62" spans="1:9" s="51" customFormat="1" ht="14.6" x14ac:dyDescent="0.4">
      <c r="A62" s="50" t="str">
        <f>CONCATENATE(Contents!$D$11,B62)</f>
        <v>Anniesland, Jordanhill and Whiteinch2013</v>
      </c>
      <c r="B62" s="50">
        <v>2013</v>
      </c>
      <c r="C62" s="50">
        <f>VLOOKUP($A62,'LE DATA'!$A$2:$F$1221,4,FALSE)</f>
        <v>76.774760077893106</v>
      </c>
      <c r="D62" s="50">
        <f>VLOOKUP($A62,'LE DATA'!$A$2:$F$1222,5,FALSE)</f>
        <v>75.053289769299894</v>
      </c>
      <c r="E62" s="50">
        <f>VLOOKUP($A62,'LE DATA'!$A$2:$F$1222,6,FALSE)</f>
        <v>78.496230386486403</v>
      </c>
      <c r="F62" s="50">
        <f>VLOOKUP($I62,'LE DATA'!$A$2:$F$41099,4,FALSE)</f>
        <v>73.278471655496801</v>
      </c>
      <c r="G62" s="50">
        <f>VLOOKUP($I62,'LE DATA'!$A$2:$F$1222,5,FALSE)</f>
        <v>73.057808892555201</v>
      </c>
      <c r="H62" s="50">
        <f>VLOOKUP($I62,'LE DATA'!$A$2:$F$41099,6,FALSE)</f>
        <v>73.499134418438402</v>
      </c>
      <c r="I62" s="50" t="str">
        <f>CONCATENATE(Contents!$D$13,B62)</f>
        <v>Glasgow2013</v>
      </c>
    </row>
    <row r="63" spans="1:9" s="51" customFormat="1" ht="14.6" x14ac:dyDescent="0.4">
      <c r="A63" s="50" t="str">
        <f>CONCATENATE(Contents!$D$11,B63)</f>
        <v>Anniesland, Jordanhill and Whiteinch2014</v>
      </c>
      <c r="B63" s="50">
        <v>2014</v>
      </c>
      <c r="C63" s="50">
        <f>VLOOKUP($A63,'LE DATA'!$A$2:$F$1221,4,FALSE)</f>
        <v>77.946018594405203</v>
      </c>
      <c r="D63" s="50">
        <f>VLOOKUP($A63,'LE DATA'!$A$2:$F$1222,5,FALSE)</f>
        <v>76.413726131154206</v>
      </c>
      <c r="E63" s="50">
        <f>VLOOKUP($A63,'LE DATA'!$A$2:$F$1222,6,FALSE)</f>
        <v>79.4783110576562</v>
      </c>
      <c r="F63" s="50">
        <f>VLOOKUP($I63,'LE DATA'!$A$2:$F$41099,4,FALSE)</f>
        <v>73.479763248134006</v>
      </c>
      <c r="G63" s="50">
        <f>VLOOKUP($I63,'LE DATA'!$A$2:$F$1222,5,FALSE)</f>
        <v>73.259967118958301</v>
      </c>
      <c r="H63" s="50">
        <f>VLOOKUP($I63,'LE DATA'!$A$2:$F$41099,6,FALSE)</f>
        <v>73.699559377309697</v>
      </c>
      <c r="I63" s="50" t="str">
        <f>CONCATENATE(Contents!$D$13,B63)</f>
        <v>Glasgow2014</v>
      </c>
    </row>
    <row r="64" spans="1:9" s="51" customFormat="1" ht="14.6" x14ac:dyDescent="0.4">
      <c r="A64" s="50" t="str">
        <f>CONCATENATE(Contents!$D$11,B64)</f>
        <v>Anniesland, Jordanhill and Whiteinch2015</v>
      </c>
      <c r="B64" s="50">
        <v>2015</v>
      </c>
      <c r="C64" s="50">
        <f>VLOOKUP($A64,'LE DATA'!$A$2:$F$1221,4,FALSE)</f>
        <v>77.779154454822304</v>
      </c>
      <c r="D64" s="50">
        <f>VLOOKUP($A64,'LE DATA'!$A$2:$F$1222,5,FALSE)</f>
        <v>76.181116808205601</v>
      </c>
      <c r="E64" s="50">
        <f>VLOOKUP($A64,'LE DATA'!$A$2:$F$1222,6,FALSE)</f>
        <v>79.377192101438993</v>
      </c>
      <c r="F64" s="50">
        <f>VLOOKUP($I64,'LE DATA'!$A$2:$F$41099,4,FALSE)</f>
        <v>73.500741934050197</v>
      </c>
      <c r="G64" s="50">
        <f>VLOOKUP($I64,'LE DATA'!$A$2:$F$1222,5,FALSE)</f>
        <v>73.279900335629804</v>
      </c>
      <c r="H64" s="50">
        <f>VLOOKUP($I64,'LE DATA'!$A$2:$F$41099,6,FALSE)</f>
        <v>73.721583532470603</v>
      </c>
      <c r="I64" s="50" t="str">
        <f>CONCATENATE(Contents!$D$13,B64)</f>
        <v>Glasgow2015</v>
      </c>
    </row>
    <row r="65" spans="1:9" s="51" customFormat="1" ht="14.6" x14ac:dyDescent="0.4">
      <c r="A65" s="50" t="str">
        <f>CONCATENATE(Contents!$D$11,B65)</f>
        <v>Anniesland, Jordanhill and Whiteinch2016</v>
      </c>
      <c r="B65" s="50">
        <v>2016</v>
      </c>
      <c r="C65" s="50">
        <f>VLOOKUP($A65,'LE DATA'!$A$2:$F$1221,4,FALSE)</f>
        <v>78.1612978183405</v>
      </c>
      <c r="D65" s="50">
        <f>VLOOKUP($A65,'LE DATA'!$A$2:$F$1222,5,FALSE)</f>
        <v>76.452254204783699</v>
      </c>
      <c r="E65" s="50">
        <f>VLOOKUP($A65,'LE DATA'!$A$2:$F$1222,6,FALSE)</f>
        <v>79.870341431897401</v>
      </c>
      <c r="F65" s="50">
        <f>VLOOKUP($I65,'LE DATA'!$A$2:$F$41099,4,FALSE)</f>
        <v>73.490111833601304</v>
      </c>
      <c r="G65" s="50">
        <f>VLOOKUP($I65,'LE DATA'!$A$2:$F$1222,5,FALSE)</f>
        <v>73.268589411600502</v>
      </c>
      <c r="H65" s="50">
        <f>VLOOKUP($I65,'LE DATA'!$A$2:$F$41099,6,FALSE)</f>
        <v>73.711634255602107</v>
      </c>
      <c r="I65" s="50" t="str">
        <f>CONCATENATE(Contents!$D$13,B65)</f>
        <v>Glasgow2016</v>
      </c>
    </row>
    <row r="66" spans="1:9" s="51" customFormat="1" ht="14.6" x14ac:dyDescent="0.4">
      <c r="A66" s="50" t="str">
        <f>CONCATENATE(Contents!$D$11,B66)</f>
        <v>Anniesland, Jordanhill and Whiteinch2017</v>
      </c>
      <c r="B66" s="50">
        <v>2017</v>
      </c>
      <c r="C66" s="50">
        <f>VLOOKUP($A66,'LE DATA'!$A$2:$F$1221,4,FALSE)</f>
        <v>78.4199092192395</v>
      </c>
      <c r="D66" s="50">
        <f>VLOOKUP($A66,'LE DATA'!$A$2:$F$1222,5,FALSE)</f>
        <v>76.715999398028501</v>
      </c>
      <c r="E66" s="50">
        <f>VLOOKUP($A66,'LE DATA'!$A$2:$F$1222,6,FALSE)</f>
        <v>80.123819040450499</v>
      </c>
      <c r="F66" s="50">
        <f>VLOOKUP($I66,'LE DATA'!$A$2:$F$41099,4,FALSE)</f>
        <v>73.606884539985799</v>
      </c>
      <c r="G66" s="50">
        <f>VLOOKUP($I66,'LE DATA'!$A$2:$F$1222,5,FALSE)</f>
        <v>73.386423921921505</v>
      </c>
      <c r="H66" s="50">
        <f>VLOOKUP($I66,'LE DATA'!$A$2:$F$41099,6,FALSE)</f>
        <v>73.827345158049994</v>
      </c>
      <c r="I66" s="50" t="str">
        <f>CONCATENATE(Contents!$D$13,B66)</f>
        <v>Glasgow2017</v>
      </c>
    </row>
    <row r="67" spans="1:9" s="51" customFormat="1" ht="14.6" x14ac:dyDescent="0.4">
      <c r="A67" s="50" t="str">
        <f>CONCATENATE(Contents!$D$11,B67)</f>
        <v>Anniesland, Jordanhill and Whiteinch2018</v>
      </c>
      <c r="B67" s="50">
        <v>2018</v>
      </c>
      <c r="C67" s="50">
        <f>VLOOKUP($A67,'LE DATA'!$A$2:$F$1221,4,FALSE)</f>
        <v>78.9243911896653</v>
      </c>
      <c r="D67" s="50">
        <f>VLOOKUP($A67,'LE DATA'!$A$2:$F$1222,5,FALSE)</f>
        <v>77.185342481724305</v>
      </c>
      <c r="E67" s="50">
        <f>VLOOKUP($A67,'LE DATA'!$A$2:$F$1222,6,FALSE)</f>
        <v>80.663439897606295</v>
      </c>
      <c r="F67" s="50">
        <f>VLOOKUP($I67,'LE DATA'!$A$2:$F$41099,4,FALSE)</f>
        <v>73.328295354953795</v>
      </c>
      <c r="G67" s="50">
        <f>VLOOKUP($I67,'LE DATA'!$A$2:$F$1222,5,FALSE)</f>
        <v>73.107464026380299</v>
      </c>
      <c r="H67" s="50">
        <f>VLOOKUP($I67,'LE DATA'!$A$2:$F$41099,6,FALSE)</f>
        <v>73.549126683527206</v>
      </c>
      <c r="I67" s="50" t="str">
        <f>CONCATENATE(Contents!$D$13,B67)</f>
        <v>Glasgow2018</v>
      </c>
    </row>
    <row r="68" spans="1:9" s="51" customFormat="1" ht="14.6" x14ac:dyDescent="0.4">
      <c r="A68" s="50" t="str">
        <f>CONCATENATE(Contents!$D$11,B68)</f>
        <v>Anniesland, Jordanhill and Whiteinch2019</v>
      </c>
      <c r="B68" s="50">
        <v>2019</v>
      </c>
      <c r="C68" s="50">
        <f>VLOOKUP($A68,'LE DATA'!$A$2:$F$1221,4,FALSE)</f>
        <v>77.955553967420897</v>
      </c>
      <c r="D68" s="50">
        <f>VLOOKUP($A68,'LE DATA'!$A$2:$F$1222,5,FALSE)</f>
        <v>76.2024222877981</v>
      </c>
      <c r="E68" s="50">
        <f>VLOOKUP($A68,'LE DATA'!$A$2:$F$1222,6,FALSE)</f>
        <v>79.708685647043694</v>
      </c>
      <c r="F68" s="50">
        <f>VLOOKUP($I68,'LE DATA'!$A$2:$F$41099,4,FALSE)</f>
        <v>73.195326762488605</v>
      </c>
      <c r="G68" s="50">
        <f>VLOOKUP($I68,'LE DATA'!$A$2:$F$1222,5,FALSE)</f>
        <v>72.975299380825902</v>
      </c>
      <c r="H68" s="50">
        <f>VLOOKUP($I68,'LE DATA'!$A$2:$F$41099,6,FALSE)</f>
        <v>73.415354144151195</v>
      </c>
      <c r="I68" s="50" t="str">
        <f>CONCATENATE(Contents!$D$13,B68)</f>
        <v>Glasgow2019</v>
      </c>
    </row>
    <row r="69" spans="1:9" s="51" customFormat="1" ht="14.6" x14ac:dyDescent="0.4">
      <c r="A69" s="50" t="str">
        <f>CONCATENATE(Contents!$D$11,B69)</f>
        <v>Anniesland, Jordanhill and Whiteinch2020</v>
      </c>
      <c r="B69" s="50">
        <v>2020</v>
      </c>
      <c r="C69" s="50">
        <f>VLOOKUP($A69,'LE DATA'!$A$2:$F$1221,4,FALSE)</f>
        <v>78.125853824454595</v>
      </c>
      <c r="D69" s="50">
        <f>VLOOKUP($A69,'LE DATA'!$A$2:$F$1222,5,FALSE)</f>
        <v>76.428269321264395</v>
      </c>
      <c r="E69" s="50">
        <f>VLOOKUP($A69,'LE DATA'!$A$2:$F$1222,6,FALSE)</f>
        <v>79.823438327644794</v>
      </c>
      <c r="F69" s="50">
        <f>VLOOKUP($I69,'LE DATA'!$A$2:$F$41099,4,FALSE)</f>
        <v>73.327955931247104</v>
      </c>
      <c r="G69" s="50">
        <f>VLOOKUP($I69,'LE DATA'!$A$2:$F$1222,5,FALSE)</f>
        <v>73.110156069427504</v>
      </c>
      <c r="H69" s="50">
        <f>VLOOKUP($I69,'LE DATA'!$A$2:$F$41099,6,FALSE)</f>
        <v>73.545755793066704</v>
      </c>
      <c r="I69" s="50" t="str">
        <f>CONCATENATE(Contents!$D$13,B69)</f>
        <v>Glasgow2020</v>
      </c>
    </row>
    <row r="70" spans="1:9" s="51" customFormat="1" ht="14.6" x14ac:dyDescent="0.4">
      <c r="A70" s="50" t="str">
        <f>CONCATENATE(Contents!$D$11,B70)</f>
        <v>Anniesland, Jordanhill and Whiteinch2021</v>
      </c>
      <c r="B70" s="50">
        <v>2021</v>
      </c>
      <c r="C70" s="50">
        <f>VLOOKUP($A70,'LE DATA'!$A$2:$F$1221,4,FALSE)</f>
        <v>77.019660780389202</v>
      </c>
      <c r="D70" s="50">
        <f>VLOOKUP($A70,'LE DATA'!$A$2:$F$1222,5,FALSE)</f>
        <v>75.409181870749407</v>
      </c>
      <c r="E70" s="50">
        <f>VLOOKUP($A70,'LE DATA'!$A$2:$F$1222,6,FALSE)</f>
        <v>78.630139690028997</v>
      </c>
      <c r="F70" s="50">
        <f>VLOOKUP($I70,'LE DATA'!$A$2:$G$41099,4,FALSE)</f>
        <v>73.464830068704799</v>
      </c>
      <c r="G70" s="50">
        <f>VLOOKUP($I70,'LE DATA'!$A$2:$F$1222,5,FALSE)</f>
        <v>73.248892995693097</v>
      </c>
      <c r="H70" s="50">
        <f>VLOOKUP($I70,'LE DATA'!$A$2:$F$41099,6,FALSE)</f>
        <v>73.680767141716402</v>
      </c>
      <c r="I70" s="50" t="str">
        <f>CONCATENATE(Contents!$D$13,B70)</f>
        <v>Glasgow2021</v>
      </c>
    </row>
    <row r="71" spans="1:9" s="51" customFormat="1" ht="14.6" x14ac:dyDescent="0.4">
      <c r="A71" s="50" t="str">
        <f>CONCATENATE(Contents!$D$11,B71)</f>
        <v>Anniesland, Jordanhill and Whiteinch2022</v>
      </c>
      <c r="B71" s="50">
        <v>2022</v>
      </c>
      <c r="C71" s="50">
        <f>VLOOKUP($A71,'LE DATA'!$A$2:$F$1221,4,FALSE)</f>
        <v>76.716009833611494</v>
      </c>
      <c r="D71" s="50">
        <f>VLOOKUP($A71,'LE DATA'!$A$2:$F$1222,5,FALSE)</f>
        <v>75.165238870826499</v>
      </c>
      <c r="E71" s="50">
        <f>VLOOKUP($A71,'LE DATA'!$A$2:$F$1222,6,FALSE)</f>
        <v>78.266780796396503</v>
      </c>
      <c r="F71" s="50">
        <f>VLOOKUP($I71,'LE DATA'!$A$2:$F$41099,4,FALSE)</f>
        <v>73.621174556604501</v>
      </c>
      <c r="G71" s="50">
        <f>VLOOKUP($I71,'LE DATA'!$A$2:$F$1222,5,FALSE)</f>
        <v>73.407636108057602</v>
      </c>
      <c r="H71" s="50">
        <f>VLOOKUP($I71,'LE DATA'!$A$2:$F$41099,6,FALSE)</f>
        <v>73.834713005151301</v>
      </c>
      <c r="I71" s="50" t="str">
        <f>CONCATENATE(Contents!$D$13,B71)</f>
        <v>Glasgow2022</v>
      </c>
    </row>
    <row r="72" spans="1:9" s="51" customFormat="1" ht="15" thickBot="1" x14ac:dyDescent="0.45">
      <c r="A72" s="50"/>
      <c r="B72" s="50"/>
      <c r="C72" s="50"/>
      <c r="D72" s="50"/>
      <c r="E72" s="50"/>
      <c r="F72" s="50"/>
      <c r="G72" s="50"/>
      <c r="H72" s="50"/>
      <c r="I72" s="50"/>
    </row>
    <row r="73" spans="1:9" s="51" customFormat="1" ht="14.6" x14ac:dyDescent="0.4">
      <c r="A73" s="49"/>
      <c r="B73" s="49"/>
      <c r="C73" s="49" t="str">
        <f>Contents!$D$11</f>
        <v>Anniesland, Jordanhill and Whiteinch</v>
      </c>
      <c r="D73" s="49" t="s">
        <v>295</v>
      </c>
      <c r="E73" s="49" t="s">
        <v>296</v>
      </c>
      <c r="F73" s="49" t="str">
        <f>Contents!D13</f>
        <v>Glasgow</v>
      </c>
      <c r="G73" s="49" t="s">
        <v>295</v>
      </c>
      <c r="H73" s="49" t="s">
        <v>296</v>
      </c>
      <c r="I73" s="50"/>
    </row>
    <row r="74" spans="1:9" s="51" customFormat="1" ht="14.6" x14ac:dyDescent="0.4">
      <c r="A74" s="50" t="str">
        <f>CONCATENATE(Contents!$D$11,B74)</f>
        <v>Anniesland, Jordanhill and Whiteinch2003</v>
      </c>
      <c r="B74" s="50">
        <v>2003</v>
      </c>
      <c r="C74" s="50">
        <f>VLOOKUP($A74,'LE DATA'!$A$2:$K$1222,7,FALSE)</f>
        <v>82.939471474052198</v>
      </c>
      <c r="D74" s="50">
        <f>VLOOKUP($A74,'LE DATA'!$A$2:$K$1222,8,FALSE)</f>
        <v>81.1898959374643</v>
      </c>
      <c r="E74" s="50">
        <f>VLOOKUP($A74,'LE DATA'!$A$2:$K$1222,9,FALSE)</f>
        <v>84.689047010639996</v>
      </c>
      <c r="F74" s="50">
        <f>VLOOKUP($I74,'LE DATA'!$A$2:$K$41099,7,FALSE)</f>
        <v>76.690568033403906</v>
      </c>
      <c r="G74" s="50">
        <f>VLOOKUP($I74,'LE DATA'!$A$2:$K$1222,8,FALSE)</f>
        <v>76.471160564199494</v>
      </c>
      <c r="H74" s="50">
        <f>VLOOKUP($I74,'LE DATA'!$A$2:$K$41099,9,FALSE)</f>
        <v>76.909975502608404</v>
      </c>
      <c r="I74" s="50" t="str">
        <f>CONCATENATE(Contents!$D$13,B74)</f>
        <v>Glasgow2003</v>
      </c>
    </row>
    <row r="75" spans="1:9" s="51" customFormat="1" ht="14.6" x14ac:dyDescent="0.4">
      <c r="A75" s="50" t="str">
        <f>CONCATENATE(Contents!$D$11,B75)</f>
        <v>Anniesland, Jordanhill and Whiteinch2004</v>
      </c>
      <c r="B75" s="50">
        <v>2004</v>
      </c>
      <c r="C75" s="50">
        <f>VLOOKUP($A75,'LE DATA'!$A$2:$K$1222,7,FALSE)</f>
        <v>84.045794721997495</v>
      </c>
      <c r="D75" s="50">
        <f>VLOOKUP($A75,'LE DATA'!$A$2:$K$1222,8,FALSE)</f>
        <v>82.575041169837306</v>
      </c>
      <c r="E75" s="50">
        <f>VLOOKUP($A75,'LE DATA'!$A$2:$K$1222,9,FALSE)</f>
        <v>85.5165482741576</v>
      </c>
      <c r="F75" s="50">
        <f>VLOOKUP($I75,'LE DATA'!$A$2:$K$41099,7,FALSE)</f>
        <v>76.7407103685306</v>
      </c>
      <c r="G75" s="50">
        <f>VLOOKUP($I75,'LE DATA'!$A$2:$K$1222,8,FALSE)</f>
        <v>76.520523221592697</v>
      </c>
      <c r="H75" s="50">
        <f>VLOOKUP($I75,'LE DATA'!$A$2:$K$41099,9,FALSE)</f>
        <v>76.960897515468602</v>
      </c>
      <c r="I75" s="50" t="str">
        <f>CONCATENATE(Contents!$D$13,B75)</f>
        <v>Glasgow2004</v>
      </c>
    </row>
    <row r="76" spans="1:9" s="51" customFormat="1" ht="14.6" x14ac:dyDescent="0.4">
      <c r="A76" s="50" t="str">
        <f>CONCATENATE(Contents!$D$11,B76)</f>
        <v>Anniesland, Jordanhill and Whiteinch2005</v>
      </c>
      <c r="B76" s="50">
        <v>2005</v>
      </c>
      <c r="C76" s="50">
        <f>VLOOKUP($A76,'LE DATA'!$A$2:$K$1222,7,FALSE)</f>
        <v>83.003038495998894</v>
      </c>
      <c r="D76" s="50">
        <f>VLOOKUP($A76,'LE DATA'!$A$2:$K$1222,8,FALSE)</f>
        <v>81.495612549791701</v>
      </c>
      <c r="E76" s="50">
        <f>VLOOKUP($A76,'LE DATA'!$A$2:$K$1222,9,FALSE)</f>
        <v>84.510464442206001</v>
      </c>
      <c r="F76" s="50">
        <f>VLOOKUP($I76,'LE DATA'!$A$2:$K$41099,7,FALSE)</f>
        <v>76.898754644249607</v>
      </c>
      <c r="G76" s="50">
        <f>VLOOKUP($I76,'LE DATA'!$A$2:$K$1222,8,FALSE)</f>
        <v>76.6799341931643</v>
      </c>
      <c r="H76" s="50">
        <f>VLOOKUP($I76,'LE DATA'!$A$2:$K$41099,9,FALSE)</f>
        <v>77.117575095334999</v>
      </c>
      <c r="I76" s="50" t="str">
        <f>CONCATENATE(Contents!$D$13,B76)</f>
        <v>Glasgow2005</v>
      </c>
    </row>
    <row r="77" spans="1:9" s="51" customFormat="1" ht="14.6" x14ac:dyDescent="0.4">
      <c r="A77" s="50" t="str">
        <f>CONCATENATE(Contents!$D$11,B77)</f>
        <v>Anniesland, Jordanhill and Whiteinch2006</v>
      </c>
      <c r="B77" s="50">
        <v>2006</v>
      </c>
      <c r="C77" s="50">
        <f>VLOOKUP($A77,'LE DATA'!$A$2:$K$1222,7,FALSE)</f>
        <v>81.669930062580903</v>
      </c>
      <c r="D77" s="50">
        <f>VLOOKUP($A77,'LE DATA'!$A$2:$K$1222,8,FALSE)</f>
        <v>79.9918255297531</v>
      </c>
      <c r="E77" s="50">
        <f>VLOOKUP($A77,'LE DATA'!$A$2:$K$1222,9,FALSE)</f>
        <v>83.348034595408805</v>
      </c>
      <c r="F77" s="50">
        <f>VLOOKUP($I77,'LE DATA'!$A$2:$K$41099,7,FALSE)</f>
        <v>77.107455093087097</v>
      </c>
      <c r="G77" s="50">
        <f>VLOOKUP($I77,'LE DATA'!$A$2:$K$1222,8,FALSE)</f>
        <v>76.889581093155101</v>
      </c>
      <c r="H77" s="50">
        <f>VLOOKUP($I77,'LE DATA'!$A$2:$K$41099,9,FALSE)</f>
        <v>77.325329093019107</v>
      </c>
      <c r="I77" s="50" t="str">
        <f>CONCATENATE(Contents!$D$13,B77)</f>
        <v>Glasgow2006</v>
      </c>
    </row>
    <row r="78" spans="1:9" s="51" customFormat="1" ht="14.6" x14ac:dyDescent="0.4">
      <c r="A78" s="50" t="str">
        <f>CONCATENATE(Contents!$D$11,B78)</f>
        <v>Anniesland, Jordanhill and Whiteinch2007</v>
      </c>
      <c r="B78" s="50">
        <v>2007</v>
      </c>
      <c r="C78" s="50">
        <f>VLOOKUP($A78,'LE DATA'!$A$2:$K$1222,7,FALSE)</f>
        <v>81.321210331561105</v>
      </c>
      <c r="D78" s="50">
        <f>VLOOKUP($A78,'LE DATA'!$A$2:$K$1222,8,FALSE)</f>
        <v>79.546549084491204</v>
      </c>
      <c r="E78" s="50">
        <f>VLOOKUP($A78,'LE DATA'!$A$2:$K$1222,9,FALSE)</f>
        <v>83.095871578631005</v>
      </c>
      <c r="F78" s="50">
        <f>VLOOKUP($I78,'LE DATA'!$A$2:$K$41099,7,FALSE)</f>
        <v>77.326107044120207</v>
      </c>
      <c r="G78" s="50">
        <f>VLOOKUP($I78,'LE DATA'!$A$2:$K$1222,8,FALSE)</f>
        <v>77.108880368530095</v>
      </c>
      <c r="H78" s="50">
        <f>VLOOKUP($I78,'LE DATA'!$A$2:$K$41099,9,FALSE)</f>
        <v>77.543333719710304</v>
      </c>
      <c r="I78" s="50" t="str">
        <f>CONCATENATE(Contents!$D$13,B78)</f>
        <v>Glasgow2007</v>
      </c>
    </row>
    <row r="79" spans="1:9" s="51" customFormat="1" ht="14.6" x14ac:dyDescent="0.4">
      <c r="A79" s="50" t="str">
        <f>CONCATENATE(Contents!$D$11,B79)</f>
        <v>Anniesland, Jordanhill and Whiteinch2008</v>
      </c>
      <c r="B79" s="50">
        <v>2008</v>
      </c>
      <c r="C79" s="50">
        <f>VLOOKUP($A79,'LE DATA'!$A$2:$K$1222,7,FALSE)</f>
        <v>80.889314223005897</v>
      </c>
      <c r="D79" s="50">
        <f>VLOOKUP($A79,'LE DATA'!$A$2:$K$1222,8,FALSE)</f>
        <v>79.0664124652113</v>
      </c>
      <c r="E79" s="50">
        <f>VLOOKUP($A79,'LE DATA'!$A$2:$K$1222,9,FALSE)</f>
        <v>82.712215980800494</v>
      </c>
      <c r="F79" s="50">
        <f>VLOOKUP($I79,'LE DATA'!$A$2:$K$41099,7,FALSE)</f>
        <v>77.674860164226502</v>
      </c>
      <c r="G79" s="50">
        <f>VLOOKUP($I79,'LE DATA'!$A$2:$K$1222,8,FALSE)</f>
        <v>77.457926103127804</v>
      </c>
      <c r="H79" s="50">
        <f>VLOOKUP($I79,'LE DATA'!$A$2:$K$41099,9,FALSE)</f>
        <v>77.891794225325199</v>
      </c>
      <c r="I79" s="50" t="str">
        <f>CONCATENATE(Contents!$D$13,B79)</f>
        <v>Glasgow2008</v>
      </c>
    </row>
    <row r="80" spans="1:9" s="51" customFormat="1" ht="14.6" x14ac:dyDescent="0.4">
      <c r="A80" s="50" t="str">
        <f>CONCATENATE(Contents!$D$11,B80)</f>
        <v>Anniesland, Jordanhill and Whiteinch2009</v>
      </c>
      <c r="B80" s="50">
        <v>2009</v>
      </c>
      <c r="C80" s="50">
        <f>VLOOKUP($A80,'LE DATA'!$A$2:$K$1222,7,FALSE)</f>
        <v>80.7295136621117</v>
      </c>
      <c r="D80" s="50">
        <f>VLOOKUP($A80,'LE DATA'!$A$2:$K$1222,8,FALSE)</f>
        <v>78.920948637366806</v>
      </c>
      <c r="E80" s="50">
        <f>VLOOKUP($A80,'LE DATA'!$A$2:$K$1222,9,FALSE)</f>
        <v>82.538078686856494</v>
      </c>
      <c r="F80" s="50">
        <f>VLOOKUP($I80,'LE DATA'!$A$2:$K$41099,7,FALSE)</f>
        <v>77.983101289271701</v>
      </c>
      <c r="G80" s="50">
        <f>VLOOKUP($I80,'LE DATA'!$A$2:$K$1222,8,FALSE)</f>
        <v>77.766611212487803</v>
      </c>
      <c r="H80" s="50">
        <f>VLOOKUP($I80,'LE DATA'!$A$2:$K$41099,9,FALSE)</f>
        <v>78.1995913660556</v>
      </c>
      <c r="I80" s="50" t="str">
        <f>CONCATENATE(Contents!$D$13,B80)</f>
        <v>Glasgow2009</v>
      </c>
    </row>
    <row r="81" spans="1:9" s="51" customFormat="1" ht="14.6" x14ac:dyDescent="0.4">
      <c r="A81" s="50" t="str">
        <f>CONCATENATE(Contents!$D$11,B81)</f>
        <v>Anniesland, Jordanhill and Whiteinch2010</v>
      </c>
      <c r="B81" s="50">
        <v>2010</v>
      </c>
      <c r="C81" s="50">
        <f>VLOOKUP($A81,'LE DATA'!$A$2:$K$1222,7,FALSE)</f>
        <v>81.321491843904099</v>
      </c>
      <c r="D81" s="50">
        <f>VLOOKUP($A81,'LE DATA'!$A$2:$K$1222,8,FALSE)</f>
        <v>79.511541442449698</v>
      </c>
      <c r="E81" s="50">
        <f>VLOOKUP($A81,'LE DATA'!$A$2:$K$1222,9,FALSE)</f>
        <v>83.1314422453585</v>
      </c>
      <c r="F81" s="50">
        <f>VLOOKUP($I81,'LE DATA'!$A$2:$K$41099,7,FALSE)</f>
        <v>78.249339250024704</v>
      </c>
      <c r="G81" s="50">
        <f>VLOOKUP($I81,'LE DATA'!$A$2:$K$1222,8,FALSE)</f>
        <v>78.036296185928805</v>
      </c>
      <c r="H81" s="50">
        <f>VLOOKUP($I81,'LE DATA'!$A$2:$K$41099,9,FALSE)</f>
        <v>78.462382314120603</v>
      </c>
      <c r="I81" s="50" t="str">
        <f>CONCATENATE(Contents!$D$13,B81)</f>
        <v>Glasgow2010</v>
      </c>
    </row>
    <row r="82" spans="1:9" s="51" customFormat="1" ht="14.6" x14ac:dyDescent="0.4">
      <c r="A82" s="50" t="str">
        <f>CONCATENATE(Contents!$D$11,B82)</f>
        <v>Anniesland, Jordanhill and Whiteinch2011</v>
      </c>
      <c r="B82" s="50">
        <v>2011</v>
      </c>
      <c r="C82" s="50">
        <f>VLOOKUP($A82,'LE DATA'!$A$2:$K$1222,7,FALSE)</f>
        <v>82.478749579810895</v>
      </c>
      <c r="D82" s="50">
        <f>VLOOKUP($A82,'LE DATA'!$A$2:$K$1222,8,FALSE)</f>
        <v>80.721059776082498</v>
      </c>
      <c r="E82" s="50">
        <f>VLOOKUP($A82,'LE DATA'!$A$2:$K$1222,9,FALSE)</f>
        <v>84.236439383539405</v>
      </c>
      <c r="F82" s="50">
        <f>VLOOKUP($I82,'LE DATA'!$A$2:$K$41099,7,FALSE)</f>
        <v>78.511669040372098</v>
      </c>
      <c r="G82" s="50">
        <f>VLOOKUP($I82,'LE DATA'!$A$2:$K$1222,8,FALSE)</f>
        <v>78.299007977010902</v>
      </c>
      <c r="H82" s="50">
        <f>VLOOKUP($I82,'LE DATA'!$A$2:$K$41099,9,FALSE)</f>
        <v>78.724330103733294</v>
      </c>
      <c r="I82" s="50" t="str">
        <f>CONCATENATE(Contents!$D$13,B82)</f>
        <v>Glasgow2011</v>
      </c>
    </row>
    <row r="83" spans="1:9" s="51" customFormat="1" ht="14.6" x14ac:dyDescent="0.4">
      <c r="A83" s="50" t="str">
        <f>CONCATENATE(Contents!$D$11,B83)</f>
        <v>Anniesland, Jordanhill and Whiteinch2012</v>
      </c>
      <c r="B83" s="50">
        <v>2012</v>
      </c>
      <c r="C83" s="50">
        <f>VLOOKUP($A83,'LE DATA'!$A$2:$K$1222,7,FALSE)</f>
        <v>83.185498098757805</v>
      </c>
      <c r="D83" s="50">
        <f>VLOOKUP($A83,'LE DATA'!$A$2:$K$1222,8,FALSE)</f>
        <v>81.469238347522406</v>
      </c>
      <c r="E83" s="50">
        <f>VLOOKUP($A83,'LE DATA'!$A$2:$K$1222,9,FALSE)</f>
        <v>84.901757849993103</v>
      </c>
      <c r="F83" s="50">
        <f>VLOOKUP($I83,'LE DATA'!$A$2:$K$41099,7,FALSE)</f>
        <v>78.738207998018495</v>
      </c>
      <c r="G83" s="50">
        <f>VLOOKUP($I83,'LE DATA'!$A$2:$K$1222,8,FALSE)</f>
        <v>78.527879508286205</v>
      </c>
      <c r="H83" s="50">
        <f>VLOOKUP($I83,'LE DATA'!$A$2:$K$41099,9,FALSE)</f>
        <v>78.9485364877508</v>
      </c>
      <c r="I83" s="50" t="str">
        <f>CONCATENATE(Contents!$D$13,B83)</f>
        <v>Glasgow2012</v>
      </c>
    </row>
    <row r="84" spans="1:9" s="51" customFormat="1" ht="14.6" x14ac:dyDescent="0.4">
      <c r="A84" s="50" t="str">
        <f>CONCATENATE(Contents!$D$11,B84)</f>
        <v>Anniesland, Jordanhill and Whiteinch2013</v>
      </c>
      <c r="B84" s="50">
        <v>2013</v>
      </c>
      <c r="C84" s="50">
        <f>VLOOKUP($A84,'LE DATA'!$A$2:$K$1222,7,FALSE)</f>
        <v>83.974280316382306</v>
      </c>
      <c r="D84" s="50">
        <f>VLOOKUP($A84,'LE DATA'!$A$2:$K$1222,8,FALSE)</f>
        <v>82.226903901733195</v>
      </c>
      <c r="E84" s="50">
        <f>VLOOKUP($A84,'LE DATA'!$A$2:$K$1222,9,FALSE)</f>
        <v>85.721656731031501</v>
      </c>
      <c r="F84" s="50">
        <f>VLOOKUP($I84,'LE DATA'!$A$2:$K$41099,7,FALSE)</f>
        <v>78.732259216512205</v>
      </c>
      <c r="G84" s="50">
        <f>VLOOKUP($I84,'LE DATA'!$A$2:$K$1222,8,FALSE)</f>
        <v>78.523427656153402</v>
      </c>
      <c r="H84" s="50">
        <f>VLOOKUP($I84,'LE DATA'!$A$2:$K$41099,9,FALSE)</f>
        <v>78.941090776870894</v>
      </c>
      <c r="I84" s="50" t="str">
        <f>CONCATENATE(Contents!$D$13,B84)</f>
        <v>Glasgow2013</v>
      </c>
    </row>
    <row r="85" spans="1:9" s="51" customFormat="1" ht="14.6" x14ac:dyDescent="0.4">
      <c r="A85" s="50" t="str">
        <f>CONCATENATE(Contents!$D$11,B85)</f>
        <v>Anniesland, Jordanhill and Whiteinch2014</v>
      </c>
      <c r="B85" s="50">
        <v>2014</v>
      </c>
      <c r="C85" s="50">
        <f>VLOOKUP($A85,'LE DATA'!$A$2:$K$1222,7,FALSE)</f>
        <v>83.854747854191501</v>
      </c>
      <c r="D85" s="50">
        <f>VLOOKUP($A85,'LE DATA'!$A$2:$K$1222,8,FALSE)</f>
        <v>82.108872909869206</v>
      </c>
      <c r="E85" s="50">
        <f>VLOOKUP($A85,'LE DATA'!$A$2:$K$1222,9,FALSE)</f>
        <v>85.600622798513797</v>
      </c>
      <c r="F85" s="50">
        <f>VLOOKUP($I85,'LE DATA'!$A$2:$K$41099,7,FALSE)</f>
        <v>78.792472764712798</v>
      </c>
      <c r="G85" s="50">
        <f>VLOOKUP($I85,'LE DATA'!$A$2:$K$1222,8,FALSE)</f>
        <v>78.585266994573303</v>
      </c>
      <c r="H85" s="50">
        <f>VLOOKUP($I85,'LE DATA'!$A$2:$K$41099,9,FALSE)</f>
        <v>78.999678534852194</v>
      </c>
      <c r="I85" s="50" t="str">
        <f>CONCATENATE(Contents!$D$13,B85)</f>
        <v>Glasgow2014</v>
      </c>
    </row>
    <row r="86" spans="1:9" s="51" customFormat="1" ht="14.6" x14ac:dyDescent="0.4">
      <c r="A86" s="50" t="str">
        <f>CONCATENATE(Contents!$D$11,B86)</f>
        <v>Anniesland, Jordanhill and Whiteinch2015</v>
      </c>
      <c r="B86" s="50">
        <v>2015</v>
      </c>
      <c r="C86" s="50">
        <f>VLOOKUP($A86,'LE DATA'!$A$2:$K$1222,7,FALSE)</f>
        <v>84.420625738340803</v>
      </c>
      <c r="D86" s="50">
        <f>VLOOKUP($A86,'LE DATA'!$A$2:$K$1222,8,FALSE)</f>
        <v>82.704453530913796</v>
      </c>
      <c r="E86" s="50">
        <f>VLOOKUP($A86,'LE DATA'!$A$2:$K$1222,9,FALSE)</f>
        <v>86.136797945767796</v>
      </c>
      <c r="F86" s="50">
        <f>VLOOKUP($I86,'LE DATA'!$A$2:$K$41099,7,FALSE)</f>
        <v>78.767719504173002</v>
      </c>
      <c r="G86" s="50">
        <f>VLOOKUP($I86,'LE DATA'!$A$2:$K$1222,8,FALSE)</f>
        <v>78.558479452277197</v>
      </c>
      <c r="H86" s="50">
        <f>VLOOKUP($I86,'LE DATA'!$A$2:$K$41099,9,FALSE)</f>
        <v>78.976959556068806</v>
      </c>
      <c r="I86" s="50" t="str">
        <f>CONCATENATE(Contents!$D$13,B86)</f>
        <v>Glasgow2015</v>
      </c>
    </row>
    <row r="87" spans="1:9" s="51" customFormat="1" ht="14.6" x14ac:dyDescent="0.4">
      <c r="A87" s="50" t="str">
        <f>CONCATENATE(Contents!$D$11,B87)</f>
        <v>Anniesland, Jordanhill and Whiteinch2016</v>
      </c>
      <c r="B87" s="50">
        <v>2016</v>
      </c>
      <c r="C87" s="50">
        <f>VLOOKUP($A87,'LE DATA'!$A$2:$K$1222,7,FALSE)</f>
        <v>84.861386068535296</v>
      </c>
      <c r="D87" s="50">
        <f>VLOOKUP($A87,'LE DATA'!$A$2:$K$1222,8,FALSE)</f>
        <v>83.173856302712494</v>
      </c>
      <c r="E87" s="50">
        <f>VLOOKUP($A87,'LE DATA'!$A$2:$K$1222,9,FALSE)</f>
        <v>86.548915834357999</v>
      </c>
      <c r="F87" s="50">
        <f>VLOOKUP($I87,'LE DATA'!$A$2:$K$41099,7,FALSE)</f>
        <v>78.733530650476595</v>
      </c>
      <c r="G87" s="50">
        <f>VLOOKUP($I87,'LE DATA'!$A$2:$K$1222,8,FALSE)</f>
        <v>78.523643771528299</v>
      </c>
      <c r="H87" s="50">
        <f>VLOOKUP($I87,'LE DATA'!$A$2:$K$41099,9,FALSE)</f>
        <v>78.943417529424806</v>
      </c>
      <c r="I87" s="50" t="str">
        <f>CONCATENATE(Contents!$D$13,B87)</f>
        <v>Glasgow2016</v>
      </c>
    </row>
    <row r="88" spans="1:9" s="51" customFormat="1" ht="14.6" x14ac:dyDescent="0.4">
      <c r="A88" s="50" t="str">
        <f>CONCATENATE(Contents!$D$11,B88)</f>
        <v>Anniesland, Jordanhill and Whiteinch2017</v>
      </c>
      <c r="B88" s="50">
        <v>2017</v>
      </c>
      <c r="C88" s="50">
        <f>VLOOKUP($A88,'LE DATA'!$A$2:$K$1222,7,FALSE)</f>
        <v>85.545630221427601</v>
      </c>
      <c r="D88" s="50">
        <f>VLOOKUP($A88,'LE DATA'!$A$2:$K$1222,8,FALSE)</f>
        <v>83.870962736005495</v>
      </c>
      <c r="E88" s="50">
        <f>VLOOKUP($A88,'LE DATA'!$A$2:$K$1222,9,FALSE)</f>
        <v>87.220297706849706</v>
      </c>
      <c r="F88" s="50">
        <f>VLOOKUP($I88,'LE DATA'!$A$2:$K$41099,7,FALSE)</f>
        <v>78.599332345441297</v>
      </c>
      <c r="G88" s="50">
        <f>VLOOKUP($I88,'LE DATA'!$A$2:$K$1222,8,FALSE)</f>
        <v>78.388556188607495</v>
      </c>
      <c r="H88" s="50">
        <f>VLOOKUP($I88,'LE DATA'!$A$2:$K$41099,9,FALSE)</f>
        <v>78.810108502275</v>
      </c>
      <c r="I88" s="50" t="str">
        <f>CONCATENATE(Contents!$D$13,B88)</f>
        <v>Glasgow2017</v>
      </c>
    </row>
    <row r="89" spans="1:9" s="51" customFormat="1" ht="14.6" x14ac:dyDescent="0.4">
      <c r="A89" s="50" t="str">
        <f>CONCATENATE(Contents!$D$11,B89)</f>
        <v>Anniesland, Jordanhill and Whiteinch2018</v>
      </c>
      <c r="B89" s="50">
        <v>2018</v>
      </c>
      <c r="C89" s="50">
        <f>VLOOKUP($A89,'LE DATA'!$A$2:$K$1222,7,FALSE)</f>
        <v>84.965298900052701</v>
      </c>
      <c r="D89" s="50">
        <f>VLOOKUP($A89,'LE DATA'!$A$2:$K$1222,8,FALSE)</f>
        <v>83.310154973843098</v>
      </c>
      <c r="E89" s="50">
        <f>VLOOKUP($A89,'LE DATA'!$A$2:$K$1222,9,FALSE)</f>
        <v>86.620442826262305</v>
      </c>
      <c r="F89" s="50">
        <f>VLOOKUP($I89,'LE DATA'!$A$2:$K$41099,7,FALSE)</f>
        <v>78.355892890568498</v>
      </c>
      <c r="G89" s="50">
        <f>VLOOKUP($I89,'LE DATA'!$A$2:$K$1222,8,FALSE)</f>
        <v>78.147185707312303</v>
      </c>
      <c r="H89" s="50">
        <f>VLOOKUP($I89,'LE DATA'!$A$2:$K$41099,9,FALSE)</f>
        <v>78.564600073824707</v>
      </c>
      <c r="I89" s="50" t="str">
        <f>CONCATENATE(Contents!$D$13,B89)</f>
        <v>Glasgow2018</v>
      </c>
    </row>
    <row r="90" spans="1:9" s="51" customFormat="1" ht="14.6" x14ac:dyDescent="0.4">
      <c r="A90" s="50" t="str">
        <f>CONCATENATE(Contents!$D$11,B90)</f>
        <v>Anniesland, Jordanhill and Whiteinch2019</v>
      </c>
      <c r="B90" s="50">
        <v>2019</v>
      </c>
      <c r="C90" s="50">
        <f>VLOOKUP($A90,'LE DATA'!$A$2:$K$1222,7,FALSE)</f>
        <v>84.519589592210195</v>
      </c>
      <c r="D90" s="50">
        <f>VLOOKUP($A90,'LE DATA'!$A$2:$K$1222,8,FALSE)</f>
        <v>82.755545299959195</v>
      </c>
      <c r="E90" s="50">
        <f>VLOOKUP($A90,'LE DATA'!$A$2:$K$1222,9,FALSE)</f>
        <v>86.283633884461196</v>
      </c>
      <c r="F90" s="50">
        <f>VLOOKUP($I90,'LE DATA'!$A$2:$K$41099,7,FALSE)</f>
        <v>78.080164304466706</v>
      </c>
      <c r="G90" s="50">
        <f>VLOOKUP($I90,'LE DATA'!$A$2:$K$1222,8,FALSE)</f>
        <v>77.870795321477203</v>
      </c>
      <c r="H90" s="50">
        <f>VLOOKUP($I90,'LE DATA'!$A$2:$K$41099,9,FALSE)</f>
        <v>78.289533287456095</v>
      </c>
      <c r="I90" s="50" t="str">
        <f>CONCATENATE(Contents!$D$13,B90)</f>
        <v>Glasgow2019</v>
      </c>
    </row>
    <row r="91" spans="1:9" s="51" customFormat="1" ht="14.6" x14ac:dyDescent="0.4">
      <c r="A91" s="50" t="str">
        <f>CONCATENATE(Contents!$D$11,B91)</f>
        <v>Anniesland, Jordanhill and Whiteinch2020</v>
      </c>
      <c r="B91" s="50">
        <v>2020</v>
      </c>
      <c r="C91" s="50">
        <f>VLOOKUP($A91,'LE DATA'!$A$2:$K$1222,7,FALSE)</f>
        <v>83.815735896475402</v>
      </c>
      <c r="D91" s="50">
        <f>VLOOKUP($A91,'LE DATA'!$A$2:$K$1222,8,FALSE)</f>
        <v>82.100648052784805</v>
      </c>
      <c r="E91" s="50">
        <f>VLOOKUP($A91,'LE DATA'!$A$2:$K$1222,9,FALSE)</f>
        <v>85.5308237401659</v>
      </c>
      <c r="F91" s="50">
        <f>VLOOKUP($I91,'LE DATA'!$A$2:$K$41099,7,FALSE)</f>
        <v>78.121817027932394</v>
      </c>
      <c r="G91" s="50">
        <f>VLOOKUP($I91,'LE DATA'!$A$2:$K$1222,8,FALSE)</f>
        <v>77.914588096967293</v>
      </c>
      <c r="H91" s="50">
        <f>VLOOKUP($I91,'LE DATA'!$A$2:$K$41099,9,FALSE)</f>
        <v>78.329045958897396</v>
      </c>
      <c r="I91" s="50" t="str">
        <f>CONCATENATE(Contents!$D$13,B91)</f>
        <v>Glasgow2020</v>
      </c>
    </row>
    <row r="92" spans="1:9" ht="14.6" x14ac:dyDescent="0.4">
      <c r="A92" s="50" t="str">
        <f>CONCATENATE(Contents!$D$11,B92)</f>
        <v>Anniesland, Jordanhill and Whiteinch2021</v>
      </c>
      <c r="B92" s="50">
        <v>2021</v>
      </c>
      <c r="C92" s="50">
        <f>VLOOKUP($A92,'LE DATA'!$A$2:$K$1222,7,FALSE)</f>
        <v>83.903091576137001</v>
      </c>
      <c r="D92" s="50">
        <f>VLOOKUP($A92,'LE DATA'!$A$2:$K$1222,8,FALSE)</f>
        <v>82.182303214699004</v>
      </c>
      <c r="E92" s="50">
        <f>VLOOKUP($A92,'LE DATA'!$A$2:$K$1222,9,FALSE)</f>
        <v>85.623879937574998</v>
      </c>
      <c r="F92" s="50">
        <f>VLOOKUP($I92,'LE DATA'!$A$2:$K$41099,7,FALSE)</f>
        <v>78.157257861298305</v>
      </c>
      <c r="G92" s="50">
        <f>VLOOKUP($I92,'LE DATA'!$A$2:$K$1222,8,FALSE)</f>
        <v>77.952977232782004</v>
      </c>
      <c r="H92" s="50">
        <f>VLOOKUP($I92,'LE DATA'!$A$2:$K$41099,9,FALSE)</f>
        <v>78.361538489814606</v>
      </c>
      <c r="I92" s="50" t="str">
        <f>CONCATENATE(Contents!$D$13,B92)</f>
        <v>Glasgow2021</v>
      </c>
    </row>
    <row r="93" spans="1:9" ht="14.6" x14ac:dyDescent="0.4">
      <c r="A93" s="50" t="str">
        <f>CONCATENATE(Contents!$D$11,B93)</f>
        <v>Anniesland, Jordanhill and Whiteinch2022</v>
      </c>
      <c r="B93" s="50">
        <v>2022</v>
      </c>
      <c r="C93" s="50">
        <f>VLOOKUP($A93,'LE DATA'!$A$2:$K$1222,7,FALSE)</f>
        <v>82.943225449613294</v>
      </c>
      <c r="D93" s="50">
        <f>VLOOKUP($A93,'LE DATA'!$A$2:$K$1222,8,FALSE)</f>
        <v>81.300455924437102</v>
      </c>
      <c r="E93" s="50">
        <f>VLOOKUP($A93,'LE DATA'!$A$2:$K$1222,9,FALSE)</f>
        <v>84.585994974789401</v>
      </c>
      <c r="F93" s="50">
        <f>VLOOKUP($I93,'LE DATA'!$A$2:$K$41099,7,FALSE)</f>
        <v>78.265302692999896</v>
      </c>
      <c r="G93" s="50">
        <f>VLOOKUP($I93,'LE DATA'!$A$2:$K$1222,8,FALSE)</f>
        <v>78.063935754551693</v>
      </c>
      <c r="H93" s="50">
        <f>VLOOKUP($I93,'LE DATA'!$A$2:$K$41099,9,FALSE)</f>
        <v>78.466669631448099</v>
      </c>
      <c r="I93" s="50" t="str">
        <f>CONCATENATE(Contents!$D$13,B93)</f>
        <v>Glasgow2022</v>
      </c>
    </row>
  </sheetData>
  <sheetProtection algorithmName="SHA-512" hashValue="6gurCs30qub5Vnrc/fxwJee+8LyVTdbCM2l7hZ2bnF49CSyeSD+txRG+rsYZ0pX3pLzgewwEb9rNRcpQfjJaHQ==" saltValue="6jxq+7sNMEbMtZ9LfFkG+Q==" spinCount="100000" sheet="1" objects="1" scenarios="1"/>
  <phoneticPr fontId="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295D6-7E89-494F-B13B-89BF259766F6}">
  <sheetPr codeName="Sheet10">
    <tabColor rgb="FF00B050"/>
  </sheetPr>
  <dimension ref="A1:G1465"/>
  <sheetViews>
    <sheetView topLeftCell="A1428" workbookViewId="0">
      <selection activeCell="G25" sqref="G25"/>
    </sheetView>
  </sheetViews>
  <sheetFormatPr defaultRowHeight="12.45" x14ac:dyDescent="0.3"/>
  <cols>
    <col min="1" max="1" width="35.15234375" bestFit="1" customWidth="1"/>
    <col min="2" max="2" width="31.15234375" bestFit="1" customWidth="1"/>
    <col min="3" max="3" width="6.53515625" bestFit="1" customWidth="1"/>
    <col min="4" max="4" width="11.15234375" bestFit="1" customWidth="1"/>
    <col min="5" max="6" width="12.15234375" bestFit="1" customWidth="1"/>
    <col min="7" max="7" width="11" bestFit="1" customWidth="1"/>
  </cols>
  <sheetData>
    <row r="1" spans="1:7" x14ac:dyDescent="0.3">
      <c r="A1" t="s">
        <v>322</v>
      </c>
      <c r="B1" t="s">
        <v>314</v>
      </c>
      <c r="C1" t="s">
        <v>10370</v>
      </c>
      <c r="D1" t="s">
        <v>303</v>
      </c>
      <c r="E1" t="s">
        <v>304</v>
      </c>
      <c r="F1" t="s">
        <v>305</v>
      </c>
      <c r="G1" t="s">
        <v>306</v>
      </c>
    </row>
    <row r="2" spans="1:7" x14ac:dyDescent="0.3">
      <c r="A2" t="s">
        <v>1733</v>
      </c>
      <c r="B2" t="s">
        <v>252</v>
      </c>
      <c r="C2">
        <v>2001</v>
      </c>
      <c r="D2">
        <v>1943</v>
      </c>
      <c r="E2">
        <v>4044</v>
      </c>
      <c r="F2">
        <v>2155</v>
      </c>
      <c r="G2">
        <v>1599</v>
      </c>
    </row>
    <row r="3" spans="1:7" x14ac:dyDescent="0.3">
      <c r="A3" t="s">
        <v>1734</v>
      </c>
      <c r="B3" t="s">
        <v>252</v>
      </c>
      <c r="C3">
        <v>2002</v>
      </c>
      <c r="D3">
        <v>1908</v>
      </c>
      <c r="E3">
        <v>4173</v>
      </c>
      <c r="F3">
        <v>2195</v>
      </c>
      <c r="G3">
        <v>1579</v>
      </c>
    </row>
    <row r="4" spans="1:7" x14ac:dyDescent="0.3">
      <c r="A4" t="s">
        <v>1735</v>
      </c>
      <c r="B4" t="s">
        <v>252</v>
      </c>
      <c r="C4">
        <v>2003</v>
      </c>
      <c r="D4">
        <v>1940</v>
      </c>
      <c r="E4">
        <v>4100</v>
      </c>
      <c r="F4">
        <v>2271</v>
      </c>
      <c r="G4">
        <v>1566</v>
      </c>
    </row>
    <row r="5" spans="1:7" x14ac:dyDescent="0.3">
      <c r="A5" t="s">
        <v>1736</v>
      </c>
      <c r="B5" t="s">
        <v>252</v>
      </c>
      <c r="C5">
        <v>2004</v>
      </c>
      <c r="D5">
        <v>1899</v>
      </c>
      <c r="E5">
        <v>3992</v>
      </c>
      <c r="F5">
        <v>2335</v>
      </c>
      <c r="G5">
        <v>1513</v>
      </c>
    </row>
    <row r="6" spans="1:7" x14ac:dyDescent="0.3">
      <c r="A6" t="s">
        <v>1737</v>
      </c>
      <c r="B6" t="s">
        <v>252</v>
      </c>
      <c r="C6">
        <v>2005</v>
      </c>
      <c r="D6">
        <v>1817</v>
      </c>
      <c r="E6">
        <v>3961</v>
      </c>
      <c r="F6">
        <v>2396</v>
      </c>
      <c r="G6">
        <v>1517</v>
      </c>
    </row>
    <row r="7" spans="1:7" x14ac:dyDescent="0.3">
      <c r="A7" t="s">
        <v>1738</v>
      </c>
      <c r="B7" t="s">
        <v>252</v>
      </c>
      <c r="C7">
        <v>2006</v>
      </c>
      <c r="D7">
        <v>1855</v>
      </c>
      <c r="E7">
        <v>3949</v>
      </c>
      <c r="F7">
        <v>2469</v>
      </c>
      <c r="G7">
        <v>1465</v>
      </c>
    </row>
    <row r="8" spans="1:7" x14ac:dyDescent="0.3">
      <c r="A8" t="s">
        <v>1739</v>
      </c>
      <c r="B8" t="s">
        <v>252</v>
      </c>
      <c r="C8">
        <v>2007</v>
      </c>
      <c r="D8">
        <v>1863</v>
      </c>
      <c r="E8">
        <v>3920</v>
      </c>
      <c r="F8">
        <v>2509</v>
      </c>
      <c r="G8">
        <v>1461</v>
      </c>
    </row>
    <row r="9" spans="1:7" x14ac:dyDescent="0.3">
      <c r="A9" t="s">
        <v>1740</v>
      </c>
      <c r="B9" t="s">
        <v>252</v>
      </c>
      <c r="C9">
        <v>2008</v>
      </c>
      <c r="D9">
        <v>1929</v>
      </c>
      <c r="E9">
        <v>4012</v>
      </c>
      <c r="F9">
        <v>2575</v>
      </c>
      <c r="G9">
        <v>1468</v>
      </c>
    </row>
    <row r="10" spans="1:7" x14ac:dyDescent="0.3">
      <c r="A10" t="s">
        <v>1741</v>
      </c>
      <c r="B10" t="s">
        <v>252</v>
      </c>
      <c r="C10">
        <v>2009</v>
      </c>
      <c r="D10">
        <v>1920</v>
      </c>
      <c r="E10">
        <v>3970</v>
      </c>
      <c r="F10">
        <v>2682</v>
      </c>
      <c r="G10">
        <v>1470</v>
      </c>
    </row>
    <row r="11" spans="1:7" x14ac:dyDescent="0.3">
      <c r="A11" t="s">
        <v>1742</v>
      </c>
      <c r="B11" t="s">
        <v>252</v>
      </c>
      <c r="C11">
        <v>2010</v>
      </c>
      <c r="D11">
        <v>1924</v>
      </c>
      <c r="E11">
        <v>3948</v>
      </c>
      <c r="F11">
        <v>2738</v>
      </c>
      <c r="G11">
        <v>1476</v>
      </c>
    </row>
    <row r="12" spans="1:7" x14ac:dyDescent="0.3">
      <c r="A12" t="s">
        <v>1743</v>
      </c>
      <c r="B12" t="s">
        <v>252</v>
      </c>
      <c r="C12">
        <v>2011</v>
      </c>
      <c r="D12">
        <v>1942</v>
      </c>
      <c r="E12">
        <v>3897</v>
      </c>
      <c r="F12">
        <v>2799</v>
      </c>
      <c r="G12">
        <v>1501</v>
      </c>
    </row>
    <row r="13" spans="1:7" x14ac:dyDescent="0.3">
      <c r="A13" t="s">
        <v>1744</v>
      </c>
      <c r="B13" t="s">
        <v>252</v>
      </c>
      <c r="C13">
        <v>2012</v>
      </c>
      <c r="D13">
        <v>1965</v>
      </c>
      <c r="E13">
        <v>3840</v>
      </c>
      <c r="F13">
        <v>2836</v>
      </c>
      <c r="G13">
        <v>1531</v>
      </c>
    </row>
    <row r="14" spans="1:7" x14ac:dyDescent="0.3">
      <c r="A14" t="s">
        <v>1745</v>
      </c>
      <c r="B14" t="s">
        <v>252</v>
      </c>
      <c r="C14">
        <v>2013</v>
      </c>
      <c r="D14">
        <v>1991</v>
      </c>
      <c r="E14">
        <v>3835</v>
      </c>
      <c r="F14">
        <v>2898</v>
      </c>
      <c r="G14">
        <v>1530</v>
      </c>
    </row>
    <row r="15" spans="1:7" x14ac:dyDescent="0.3">
      <c r="A15" t="s">
        <v>1746</v>
      </c>
      <c r="B15" t="s">
        <v>252</v>
      </c>
      <c r="C15">
        <v>2014</v>
      </c>
      <c r="D15">
        <v>1983</v>
      </c>
      <c r="E15">
        <v>3783</v>
      </c>
      <c r="F15">
        <v>2924</v>
      </c>
      <c r="G15">
        <v>1549</v>
      </c>
    </row>
    <row r="16" spans="1:7" x14ac:dyDescent="0.3">
      <c r="A16" t="s">
        <v>1747</v>
      </c>
      <c r="B16" t="s">
        <v>252</v>
      </c>
      <c r="C16">
        <v>2015</v>
      </c>
      <c r="D16">
        <v>1988</v>
      </c>
      <c r="E16">
        <v>3771</v>
      </c>
      <c r="F16">
        <v>2880</v>
      </c>
      <c r="G16">
        <v>1600</v>
      </c>
    </row>
    <row r="17" spans="1:7" x14ac:dyDescent="0.3">
      <c r="A17" t="s">
        <v>1748</v>
      </c>
      <c r="B17" t="s">
        <v>252</v>
      </c>
      <c r="C17">
        <v>2016</v>
      </c>
      <c r="D17">
        <v>1972</v>
      </c>
      <c r="E17">
        <v>3688</v>
      </c>
      <c r="F17">
        <v>2902</v>
      </c>
      <c r="G17">
        <v>1609</v>
      </c>
    </row>
    <row r="18" spans="1:7" x14ac:dyDescent="0.3">
      <c r="A18" t="s">
        <v>1749</v>
      </c>
      <c r="B18" t="s">
        <v>252</v>
      </c>
      <c r="C18">
        <v>2017</v>
      </c>
      <c r="D18">
        <v>1973</v>
      </c>
      <c r="E18">
        <v>3691</v>
      </c>
      <c r="F18">
        <v>2942</v>
      </c>
      <c r="G18">
        <v>1619</v>
      </c>
    </row>
    <row r="19" spans="1:7" x14ac:dyDescent="0.3">
      <c r="A19" t="s">
        <v>1750</v>
      </c>
      <c r="B19" t="s">
        <v>252</v>
      </c>
      <c r="C19">
        <v>2018</v>
      </c>
      <c r="D19">
        <v>1942</v>
      </c>
      <c r="E19">
        <v>3690</v>
      </c>
      <c r="F19">
        <v>2904</v>
      </c>
      <c r="G19">
        <v>1632</v>
      </c>
    </row>
    <row r="20" spans="1:7" x14ac:dyDescent="0.3">
      <c r="A20" t="s">
        <v>1751</v>
      </c>
      <c r="B20" t="s">
        <v>252</v>
      </c>
      <c r="C20">
        <v>2019</v>
      </c>
      <c r="D20">
        <v>1896</v>
      </c>
      <c r="E20">
        <v>3613</v>
      </c>
      <c r="F20">
        <v>2875</v>
      </c>
      <c r="G20">
        <v>1647</v>
      </c>
    </row>
    <row r="21" spans="1:7" x14ac:dyDescent="0.3">
      <c r="A21" t="s">
        <v>1752</v>
      </c>
      <c r="B21" t="s">
        <v>252</v>
      </c>
      <c r="C21">
        <v>2020</v>
      </c>
      <c r="D21">
        <v>1868</v>
      </c>
      <c r="E21">
        <v>3573</v>
      </c>
      <c r="F21">
        <v>2829</v>
      </c>
      <c r="G21">
        <v>1665</v>
      </c>
    </row>
    <row r="22" spans="1:7" x14ac:dyDescent="0.3">
      <c r="A22" t="s">
        <v>1753</v>
      </c>
      <c r="B22" t="s">
        <v>252</v>
      </c>
      <c r="C22">
        <v>2021</v>
      </c>
      <c r="D22">
        <v>1881</v>
      </c>
      <c r="E22">
        <v>3578</v>
      </c>
      <c r="F22">
        <v>2792</v>
      </c>
      <c r="G22">
        <v>1686</v>
      </c>
    </row>
    <row r="23" spans="1:7" x14ac:dyDescent="0.3">
      <c r="A23" t="s">
        <v>1754</v>
      </c>
      <c r="B23" t="s">
        <v>252</v>
      </c>
      <c r="C23">
        <v>2022</v>
      </c>
      <c r="D23">
        <v>1853</v>
      </c>
      <c r="E23">
        <v>3560</v>
      </c>
      <c r="F23">
        <v>2786</v>
      </c>
      <c r="G23">
        <v>1717</v>
      </c>
    </row>
    <row r="24" spans="1:7" x14ac:dyDescent="0.3">
      <c r="A24" t="s">
        <v>10371</v>
      </c>
      <c r="B24" t="s">
        <v>252</v>
      </c>
      <c r="C24">
        <v>2023</v>
      </c>
      <c r="D24">
        <v>1887</v>
      </c>
      <c r="E24">
        <v>3723</v>
      </c>
      <c r="F24">
        <v>2800</v>
      </c>
      <c r="G24">
        <v>1761</v>
      </c>
    </row>
    <row r="25" spans="1:7" x14ac:dyDescent="0.3">
      <c r="A25" t="s">
        <v>10372</v>
      </c>
      <c r="B25" t="s">
        <v>252</v>
      </c>
      <c r="C25">
        <v>2024</v>
      </c>
      <c r="D25">
        <v>1883</v>
      </c>
      <c r="E25">
        <v>3792</v>
      </c>
      <c r="F25">
        <v>2798</v>
      </c>
      <c r="G25">
        <v>1814</v>
      </c>
    </row>
    <row r="26" spans="1:7" x14ac:dyDescent="0.3">
      <c r="A26" t="s">
        <v>1755</v>
      </c>
      <c r="B26" t="s">
        <v>268</v>
      </c>
      <c r="C26">
        <v>2001</v>
      </c>
      <c r="D26">
        <v>2338</v>
      </c>
      <c r="E26">
        <v>4212</v>
      </c>
      <c r="F26">
        <v>2068</v>
      </c>
      <c r="G26">
        <v>1059</v>
      </c>
    </row>
    <row r="27" spans="1:7" x14ac:dyDescent="0.3">
      <c r="A27" t="s">
        <v>1756</v>
      </c>
      <c r="B27" t="s">
        <v>268</v>
      </c>
      <c r="C27">
        <v>2002</v>
      </c>
      <c r="D27">
        <v>2319</v>
      </c>
      <c r="E27">
        <v>4240</v>
      </c>
      <c r="F27">
        <v>2106</v>
      </c>
      <c r="G27">
        <v>1051</v>
      </c>
    </row>
    <row r="28" spans="1:7" x14ac:dyDescent="0.3">
      <c r="A28" t="s">
        <v>1757</v>
      </c>
      <c r="B28" t="s">
        <v>268</v>
      </c>
      <c r="C28">
        <v>2003</v>
      </c>
      <c r="D28">
        <v>2203</v>
      </c>
      <c r="E28">
        <v>4094</v>
      </c>
      <c r="F28">
        <v>2073</v>
      </c>
      <c r="G28">
        <v>1060</v>
      </c>
    </row>
    <row r="29" spans="1:7" x14ac:dyDescent="0.3">
      <c r="A29" t="s">
        <v>1758</v>
      </c>
      <c r="B29" t="s">
        <v>268</v>
      </c>
      <c r="C29">
        <v>2004</v>
      </c>
      <c r="D29">
        <v>2205</v>
      </c>
      <c r="E29">
        <v>4062</v>
      </c>
      <c r="F29">
        <v>2040</v>
      </c>
      <c r="G29">
        <v>1078</v>
      </c>
    </row>
    <row r="30" spans="1:7" x14ac:dyDescent="0.3">
      <c r="A30" t="s">
        <v>1759</v>
      </c>
      <c r="B30" t="s">
        <v>268</v>
      </c>
      <c r="C30">
        <v>2005</v>
      </c>
      <c r="D30">
        <v>2198</v>
      </c>
      <c r="E30">
        <v>3993</v>
      </c>
      <c r="F30">
        <v>2100</v>
      </c>
      <c r="G30">
        <v>1059</v>
      </c>
    </row>
    <row r="31" spans="1:7" x14ac:dyDescent="0.3">
      <c r="A31" t="s">
        <v>1760</v>
      </c>
      <c r="B31" t="s">
        <v>268</v>
      </c>
      <c r="C31">
        <v>2006</v>
      </c>
      <c r="D31">
        <v>2177</v>
      </c>
      <c r="E31">
        <v>4042</v>
      </c>
      <c r="F31">
        <v>2132</v>
      </c>
      <c r="G31">
        <v>1067</v>
      </c>
    </row>
    <row r="32" spans="1:7" x14ac:dyDescent="0.3">
      <c r="A32" t="s">
        <v>1761</v>
      </c>
      <c r="B32" t="s">
        <v>268</v>
      </c>
      <c r="C32">
        <v>2007</v>
      </c>
      <c r="D32">
        <v>2215</v>
      </c>
      <c r="E32">
        <v>4184</v>
      </c>
      <c r="F32">
        <v>2146</v>
      </c>
      <c r="G32">
        <v>1083</v>
      </c>
    </row>
    <row r="33" spans="1:7" x14ac:dyDescent="0.3">
      <c r="A33" t="s">
        <v>1762</v>
      </c>
      <c r="B33" t="s">
        <v>268</v>
      </c>
      <c r="C33">
        <v>2008</v>
      </c>
      <c r="D33">
        <v>2237</v>
      </c>
      <c r="E33">
        <v>4239</v>
      </c>
      <c r="F33">
        <v>2213</v>
      </c>
      <c r="G33">
        <v>1070</v>
      </c>
    </row>
    <row r="34" spans="1:7" x14ac:dyDescent="0.3">
      <c r="A34" t="s">
        <v>1763</v>
      </c>
      <c r="B34" t="s">
        <v>268</v>
      </c>
      <c r="C34">
        <v>2009</v>
      </c>
      <c r="D34">
        <v>2180</v>
      </c>
      <c r="E34">
        <v>4246</v>
      </c>
      <c r="F34">
        <v>2339</v>
      </c>
      <c r="G34">
        <v>1046</v>
      </c>
    </row>
    <row r="35" spans="1:7" x14ac:dyDescent="0.3">
      <c r="A35" t="s">
        <v>1764</v>
      </c>
      <c r="B35" t="s">
        <v>268</v>
      </c>
      <c r="C35">
        <v>2010</v>
      </c>
      <c r="D35">
        <v>2131</v>
      </c>
      <c r="E35">
        <v>4152</v>
      </c>
      <c r="F35">
        <v>2404</v>
      </c>
      <c r="G35">
        <v>1056</v>
      </c>
    </row>
    <row r="36" spans="1:7" x14ac:dyDescent="0.3">
      <c r="A36" t="s">
        <v>1765</v>
      </c>
      <c r="B36" t="s">
        <v>268</v>
      </c>
      <c r="C36">
        <v>2011</v>
      </c>
      <c r="D36">
        <v>2117</v>
      </c>
      <c r="E36">
        <v>4077</v>
      </c>
      <c r="F36">
        <v>2457</v>
      </c>
      <c r="G36">
        <v>1067</v>
      </c>
    </row>
    <row r="37" spans="1:7" x14ac:dyDescent="0.3">
      <c r="A37" t="s">
        <v>1766</v>
      </c>
      <c r="B37" t="s">
        <v>268</v>
      </c>
      <c r="C37">
        <v>2012</v>
      </c>
      <c r="D37">
        <v>2115</v>
      </c>
      <c r="E37">
        <v>4010</v>
      </c>
      <c r="F37">
        <v>2451</v>
      </c>
      <c r="G37">
        <v>1093</v>
      </c>
    </row>
    <row r="38" spans="1:7" x14ac:dyDescent="0.3">
      <c r="A38" t="s">
        <v>1767</v>
      </c>
      <c r="B38" t="s">
        <v>268</v>
      </c>
      <c r="C38">
        <v>2013</v>
      </c>
      <c r="D38">
        <v>2001</v>
      </c>
      <c r="E38">
        <v>3839</v>
      </c>
      <c r="F38">
        <v>2458</v>
      </c>
      <c r="G38">
        <v>1099</v>
      </c>
    </row>
    <row r="39" spans="1:7" x14ac:dyDescent="0.3">
      <c r="A39" t="s">
        <v>1768</v>
      </c>
      <c r="B39" t="s">
        <v>268</v>
      </c>
      <c r="C39">
        <v>2014</v>
      </c>
      <c r="D39">
        <v>1931</v>
      </c>
      <c r="E39">
        <v>3691</v>
      </c>
      <c r="F39">
        <v>2493</v>
      </c>
      <c r="G39">
        <v>1114</v>
      </c>
    </row>
    <row r="40" spans="1:7" x14ac:dyDescent="0.3">
      <c r="A40" t="s">
        <v>1769</v>
      </c>
      <c r="B40" t="s">
        <v>268</v>
      </c>
      <c r="C40">
        <v>2015</v>
      </c>
      <c r="D40">
        <v>1927</v>
      </c>
      <c r="E40">
        <v>3605</v>
      </c>
      <c r="F40">
        <v>2547</v>
      </c>
      <c r="G40">
        <v>1114</v>
      </c>
    </row>
    <row r="41" spans="1:7" x14ac:dyDescent="0.3">
      <c r="A41" t="s">
        <v>1770</v>
      </c>
      <c r="B41" t="s">
        <v>268</v>
      </c>
      <c r="C41">
        <v>2016</v>
      </c>
      <c r="D41">
        <v>1889</v>
      </c>
      <c r="E41">
        <v>3575</v>
      </c>
      <c r="F41">
        <v>2576</v>
      </c>
      <c r="G41">
        <v>1121</v>
      </c>
    </row>
    <row r="42" spans="1:7" x14ac:dyDescent="0.3">
      <c r="A42" t="s">
        <v>1771</v>
      </c>
      <c r="B42" t="s">
        <v>268</v>
      </c>
      <c r="C42">
        <v>2017</v>
      </c>
      <c r="D42">
        <v>1883</v>
      </c>
      <c r="E42">
        <v>3537</v>
      </c>
      <c r="F42">
        <v>2578</v>
      </c>
      <c r="G42">
        <v>1176</v>
      </c>
    </row>
    <row r="43" spans="1:7" x14ac:dyDescent="0.3">
      <c r="A43" t="s">
        <v>1772</v>
      </c>
      <c r="B43" t="s">
        <v>268</v>
      </c>
      <c r="C43">
        <v>2018</v>
      </c>
      <c r="D43">
        <v>1905</v>
      </c>
      <c r="E43">
        <v>3570</v>
      </c>
      <c r="F43">
        <v>2557</v>
      </c>
      <c r="G43">
        <v>1172</v>
      </c>
    </row>
    <row r="44" spans="1:7" x14ac:dyDescent="0.3">
      <c r="A44" t="s">
        <v>1773</v>
      </c>
      <c r="B44" t="s">
        <v>268</v>
      </c>
      <c r="C44">
        <v>2019</v>
      </c>
      <c r="D44">
        <v>1843</v>
      </c>
      <c r="E44">
        <v>3489</v>
      </c>
      <c r="F44">
        <v>2589</v>
      </c>
      <c r="G44">
        <v>1175</v>
      </c>
    </row>
    <row r="45" spans="1:7" x14ac:dyDescent="0.3">
      <c r="A45" t="s">
        <v>1774</v>
      </c>
      <c r="B45" t="s">
        <v>268</v>
      </c>
      <c r="C45">
        <v>2020</v>
      </c>
      <c r="D45">
        <v>1796</v>
      </c>
      <c r="E45">
        <v>3576</v>
      </c>
      <c r="F45">
        <v>2582</v>
      </c>
      <c r="G45">
        <v>1192</v>
      </c>
    </row>
    <row r="46" spans="1:7" x14ac:dyDescent="0.3">
      <c r="A46" t="s">
        <v>1775</v>
      </c>
      <c r="B46" t="s">
        <v>268</v>
      </c>
      <c r="C46">
        <v>2021</v>
      </c>
      <c r="D46">
        <v>1772</v>
      </c>
      <c r="E46">
        <v>3651</v>
      </c>
      <c r="F46">
        <v>2524</v>
      </c>
      <c r="G46">
        <v>1201</v>
      </c>
    </row>
    <row r="47" spans="1:7" x14ac:dyDescent="0.3">
      <c r="A47" t="s">
        <v>1776</v>
      </c>
      <c r="B47" t="s">
        <v>268</v>
      </c>
      <c r="C47">
        <v>2022</v>
      </c>
      <c r="D47">
        <v>1741</v>
      </c>
      <c r="E47">
        <v>3675</v>
      </c>
      <c r="F47">
        <v>2527</v>
      </c>
      <c r="G47">
        <v>1222</v>
      </c>
    </row>
    <row r="48" spans="1:7" x14ac:dyDescent="0.3">
      <c r="A48" t="s">
        <v>10373</v>
      </c>
      <c r="B48" t="s">
        <v>268</v>
      </c>
      <c r="C48">
        <v>2023</v>
      </c>
      <c r="D48">
        <v>1805</v>
      </c>
      <c r="E48">
        <v>3804</v>
      </c>
      <c r="F48">
        <v>2493</v>
      </c>
      <c r="G48">
        <v>1271</v>
      </c>
    </row>
    <row r="49" spans="1:7" x14ac:dyDescent="0.3">
      <c r="A49" t="s">
        <v>10374</v>
      </c>
      <c r="B49" t="s">
        <v>268</v>
      </c>
      <c r="C49">
        <v>2024</v>
      </c>
      <c r="D49">
        <v>1914</v>
      </c>
      <c r="E49">
        <v>3949</v>
      </c>
      <c r="F49">
        <v>2464</v>
      </c>
      <c r="G49">
        <v>1313</v>
      </c>
    </row>
    <row r="50" spans="1:7" x14ac:dyDescent="0.3">
      <c r="A50" t="s">
        <v>1777</v>
      </c>
      <c r="B50" t="s">
        <v>282</v>
      </c>
      <c r="C50">
        <v>2001</v>
      </c>
      <c r="D50">
        <v>3889</v>
      </c>
      <c r="E50">
        <v>7703</v>
      </c>
      <c r="F50">
        <v>4358</v>
      </c>
      <c r="G50">
        <v>2493</v>
      </c>
    </row>
    <row r="51" spans="1:7" x14ac:dyDescent="0.3">
      <c r="A51" t="s">
        <v>1778</v>
      </c>
      <c r="B51" t="s">
        <v>282</v>
      </c>
      <c r="C51">
        <v>2002</v>
      </c>
      <c r="D51">
        <v>3934</v>
      </c>
      <c r="E51">
        <v>7779</v>
      </c>
      <c r="F51">
        <v>4440</v>
      </c>
      <c r="G51">
        <v>2534</v>
      </c>
    </row>
    <row r="52" spans="1:7" x14ac:dyDescent="0.3">
      <c r="A52" t="s">
        <v>1779</v>
      </c>
      <c r="B52" t="s">
        <v>282</v>
      </c>
      <c r="C52">
        <v>2003</v>
      </c>
      <c r="D52">
        <v>3881</v>
      </c>
      <c r="E52">
        <v>7682</v>
      </c>
      <c r="F52">
        <v>4543</v>
      </c>
      <c r="G52">
        <v>2559</v>
      </c>
    </row>
    <row r="53" spans="1:7" x14ac:dyDescent="0.3">
      <c r="A53" t="s">
        <v>1780</v>
      </c>
      <c r="B53" t="s">
        <v>282</v>
      </c>
      <c r="C53">
        <v>2004</v>
      </c>
      <c r="D53">
        <v>3789</v>
      </c>
      <c r="E53">
        <v>7655</v>
      </c>
      <c r="F53">
        <v>4657</v>
      </c>
      <c r="G53">
        <v>2558</v>
      </c>
    </row>
    <row r="54" spans="1:7" x14ac:dyDescent="0.3">
      <c r="A54" t="s">
        <v>1781</v>
      </c>
      <c r="B54" t="s">
        <v>282</v>
      </c>
      <c r="C54">
        <v>2005</v>
      </c>
      <c r="D54">
        <v>3630</v>
      </c>
      <c r="E54">
        <v>7550</v>
      </c>
      <c r="F54">
        <v>4803</v>
      </c>
      <c r="G54">
        <v>2574</v>
      </c>
    </row>
    <row r="55" spans="1:7" x14ac:dyDescent="0.3">
      <c r="A55" t="s">
        <v>1782</v>
      </c>
      <c r="B55" t="s">
        <v>282</v>
      </c>
      <c r="C55">
        <v>2006</v>
      </c>
      <c r="D55">
        <v>3516</v>
      </c>
      <c r="E55">
        <v>7381</v>
      </c>
      <c r="F55">
        <v>4909</v>
      </c>
      <c r="G55">
        <v>2617</v>
      </c>
    </row>
    <row r="56" spans="1:7" x14ac:dyDescent="0.3">
      <c r="A56" t="s">
        <v>1783</v>
      </c>
      <c r="B56" t="s">
        <v>282</v>
      </c>
      <c r="C56">
        <v>2007</v>
      </c>
      <c r="D56">
        <v>3382</v>
      </c>
      <c r="E56">
        <v>7323</v>
      </c>
      <c r="F56">
        <v>5089</v>
      </c>
      <c r="G56">
        <v>2585</v>
      </c>
    </row>
    <row r="57" spans="1:7" x14ac:dyDescent="0.3">
      <c r="A57" t="s">
        <v>1784</v>
      </c>
      <c r="B57" t="s">
        <v>282</v>
      </c>
      <c r="C57">
        <v>2008</v>
      </c>
      <c r="D57">
        <v>3289</v>
      </c>
      <c r="E57">
        <v>7161</v>
      </c>
      <c r="F57">
        <v>5228</v>
      </c>
      <c r="G57">
        <v>2647</v>
      </c>
    </row>
    <row r="58" spans="1:7" x14ac:dyDescent="0.3">
      <c r="A58" t="s">
        <v>1785</v>
      </c>
      <c r="B58" t="s">
        <v>282</v>
      </c>
      <c r="C58">
        <v>2009</v>
      </c>
      <c r="D58">
        <v>3213</v>
      </c>
      <c r="E58">
        <v>7020</v>
      </c>
      <c r="F58">
        <v>5388</v>
      </c>
      <c r="G58">
        <v>2726</v>
      </c>
    </row>
    <row r="59" spans="1:7" x14ac:dyDescent="0.3">
      <c r="A59" t="s">
        <v>1786</v>
      </c>
      <c r="B59" t="s">
        <v>282</v>
      </c>
      <c r="C59">
        <v>2010</v>
      </c>
      <c r="D59">
        <v>3182</v>
      </c>
      <c r="E59">
        <v>6833</v>
      </c>
      <c r="F59">
        <v>5520</v>
      </c>
      <c r="G59">
        <v>2807</v>
      </c>
    </row>
    <row r="60" spans="1:7" x14ac:dyDescent="0.3">
      <c r="A60" t="s">
        <v>1787</v>
      </c>
      <c r="B60" t="s">
        <v>282</v>
      </c>
      <c r="C60">
        <v>2011</v>
      </c>
      <c r="D60">
        <v>3185</v>
      </c>
      <c r="E60">
        <v>6772</v>
      </c>
      <c r="F60">
        <v>5580</v>
      </c>
      <c r="G60">
        <v>2888</v>
      </c>
    </row>
    <row r="61" spans="1:7" x14ac:dyDescent="0.3">
      <c r="A61" t="s">
        <v>1788</v>
      </c>
      <c r="B61" t="s">
        <v>282</v>
      </c>
      <c r="C61">
        <v>2012</v>
      </c>
      <c r="D61">
        <v>3174</v>
      </c>
      <c r="E61">
        <v>6734</v>
      </c>
      <c r="F61">
        <v>5663</v>
      </c>
      <c r="G61">
        <v>2960</v>
      </c>
    </row>
    <row r="62" spans="1:7" x14ac:dyDescent="0.3">
      <c r="A62" t="s">
        <v>1789</v>
      </c>
      <c r="B62" t="s">
        <v>282</v>
      </c>
      <c r="C62">
        <v>2013</v>
      </c>
      <c r="D62">
        <v>3091</v>
      </c>
      <c r="E62">
        <v>6620</v>
      </c>
      <c r="F62">
        <v>5769</v>
      </c>
      <c r="G62">
        <v>3025</v>
      </c>
    </row>
    <row r="63" spans="1:7" x14ac:dyDescent="0.3">
      <c r="A63" t="s">
        <v>1790</v>
      </c>
      <c r="B63" t="s">
        <v>282</v>
      </c>
      <c r="C63">
        <v>2014</v>
      </c>
      <c r="D63">
        <v>3059</v>
      </c>
      <c r="E63">
        <v>6438</v>
      </c>
      <c r="F63">
        <v>5881</v>
      </c>
      <c r="G63">
        <v>3105</v>
      </c>
    </row>
    <row r="64" spans="1:7" x14ac:dyDescent="0.3">
      <c r="A64" t="s">
        <v>1791</v>
      </c>
      <c r="B64" t="s">
        <v>282</v>
      </c>
      <c r="C64">
        <v>2015</v>
      </c>
      <c r="D64">
        <v>3041</v>
      </c>
      <c r="E64">
        <v>6371</v>
      </c>
      <c r="F64">
        <v>5945</v>
      </c>
      <c r="G64">
        <v>3175</v>
      </c>
    </row>
    <row r="65" spans="1:7" x14ac:dyDescent="0.3">
      <c r="A65" t="s">
        <v>1792</v>
      </c>
      <c r="B65" t="s">
        <v>282</v>
      </c>
      <c r="C65">
        <v>2016</v>
      </c>
      <c r="D65">
        <v>3033</v>
      </c>
      <c r="E65">
        <v>6349</v>
      </c>
      <c r="F65">
        <v>6025</v>
      </c>
      <c r="G65">
        <v>3213</v>
      </c>
    </row>
    <row r="66" spans="1:7" x14ac:dyDescent="0.3">
      <c r="A66" t="s">
        <v>1793</v>
      </c>
      <c r="B66" t="s">
        <v>282</v>
      </c>
      <c r="C66">
        <v>2017</v>
      </c>
      <c r="D66">
        <v>3094</v>
      </c>
      <c r="E66">
        <v>6399</v>
      </c>
      <c r="F66">
        <v>6057</v>
      </c>
      <c r="G66">
        <v>3230</v>
      </c>
    </row>
    <row r="67" spans="1:7" x14ac:dyDescent="0.3">
      <c r="A67" t="s">
        <v>1794</v>
      </c>
      <c r="B67" t="s">
        <v>282</v>
      </c>
      <c r="C67">
        <v>2018</v>
      </c>
      <c r="D67">
        <v>3152</v>
      </c>
      <c r="E67">
        <v>6598</v>
      </c>
      <c r="F67">
        <v>6127</v>
      </c>
      <c r="G67">
        <v>3285</v>
      </c>
    </row>
    <row r="68" spans="1:7" x14ac:dyDescent="0.3">
      <c r="A68" t="s">
        <v>1795</v>
      </c>
      <c r="B68" t="s">
        <v>282</v>
      </c>
      <c r="C68">
        <v>2019</v>
      </c>
      <c r="D68">
        <v>3202</v>
      </c>
      <c r="E68">
        <v>6708</v>
      </c>
      <c r="F68">
        <v>6086</v>
      </c>
      <c r="G68">
        <v>3351</v>
      </c>
    </row>
    <row r="69" spans="1:7" x14ac:dyDescent="0.3">
      <c r="A69" t="s">
        <v>1796</v>
      </c>
      <c r="B69" t="s">
        <v>282</v>
      </c>
      <c r="C69">
        <v>2020</v>
      </c>
      <c r="D69">
        <v>3222</v>
      </c>
      <c r="E69">
        <v>6712</v>
      </c>
      <c r="F69">
        <v>5997</v>
      </c>
      <c r="G69">
        <v>3429</v>
      </c>
    </row>
    <row r="70" spans="1:7" x14ac:dyDescent="0.3">
      <c r="A70" t="s">
        <v>1797</v>
      </c>
      <c r="B70" t="s">
        <v>282</v>
      </c>
      <c r="C70">
        <v>2021</v>
      </c>
      <c r="D70">
        <v>3229</v>
      </c>
      <c r="E70">
        <v>6780</v>
      </c>
      <c r="F70">
        <v>5892</v>
      </c>
      <c r="G70">
        <v>3529</v>
      </c>
    </row>
    <row r="71" spans="1:7" x14ac:dyDescent="0.3">
      <c r="A71" t="s">
        <v>1798</v>
      </c>
      <c r="B71" t="s">
        <v>282</v>
      </c>
      <c r="C71">
        <v>2022</v>
      </c>
      <c r="D71">
        <v>3274</v>
      </c>
      <c r="E71">
        <v>6918</v>
      </c>
      <c r="F71">
        <v>5868</v>
      </c>
      <c r="G71">
        <v>3586</v>
      </c>
    </row>
    <row r="72" spans="1:7" x14ac:dyDescent="0.3">
      <c r="A72" t="s">
        <v>10375</v>
      </c>
      <c r="B72" t="s">
        <v>282</v>
      </c>
      <c r="C72">
        <v>2023</v>
      </c>
      <c r="D72">
        <v>3333</v>
      </c>
      <c r="E72">
        <v>7090</v>
      </c>
      <c r="F72">
        <v>5732</v>
      </c>
      <c r="G72">
        <v>3670</v>
      </c>
    </row>
    <row r="73" spans="1:7" x14ac:dyDescent="0.3">
      <c r="A73" t="s">
        <v>10376</v>
      </c>
      <c r="B73" t="s">
        <v>282</v>
      </c>
      <c r="C73">
        <v>2024</v>
      </c>
      <c r="D73">
        <v>3430</v>
      </c>
      <c r="E73">
        <v>7239</v>
      </c>
      <c r="F73">
        <v>5653</v>
      </c>
      <c r="G73">
        <v>3768</v>
      </c>
    </row>
    <row r="74" spans="1:7" x14ac:dyDescent="0.3">
      <c r="A74" t="s">
        <v>1799</v>
      </c>
      <c r="B74" t="s">
        <v>260</v>
      </c>
      <c r="C74">
        <v>2001</v>
      </c>
      <c r="D74">
        <v>1814</v>
      </c>
      <c r="E74">
        <v>3372</v>
      </c>
      <c r="F74">
        <v>2020</v>
      </c>
      <c r="G74">
        <v>1662</v>
      </c>
    </row>
    <row r="75" spans="1:7" x14ac:dyDescent="0.3">
      <c r="A75" t="s">
        <v>1800</v>
      </c>
      <c r="B75" t="s">
        <v>260</v>
      </c>
      <c r="C75">
        <v>2002</v>
      </c>
      <c r="D75">
        <v>1753</v>
      </c>
      <c r="E75">
        <v>3265</v>
      </c>
      <c r="F75">
        <v>1958</v>
      </c>
      <c r="G75">
        <v>1656</v>
      </c>
    </row>
    <row r="76" spans="1:7" x14ac:dyDescent="0.3">
      <c r="A76" t="s">
        <v>1801</v>
      </c>
      <c r="B76" t="s">
        <v>260</v>
      </c>
      <c r="C76">
        <v>2003</v>
      </c>
      <c r="D76">
        <v>1714</v>
      </c>
      <c r="E76">
        <v>3193</v>
      </c>
      <c r="F76">
        <v>1899</v>
      </c>
      <c r="G76">
        <v>1635</v>
      </c>
    </row>
    <row r="77" spans="1:7" x14ac:dyDescent="0.3">
      <c r="A77" t="s">
        <v>1802</v>
      </c>
      <c r="B77" t="s">
        <v>260</v>
      </c>
      <c r="C77">
        <v>2004</v>
      </c>
      <c r="D77">
        <v>1668</v>
      </c>
      <c r="E77">
        <v>3118</v>
      </c>
      <c r="F77">
        <v>1860</v>
      </c>
      <c r="G77">
        <v>1656</v>
      </c>
    </row>
    <row r="78" spans="1:7" x14ac:dyDescent="0.3">
      <c r="A78" t="s">
        <v>1803</v>
      </c>
      <c r="B78" t="s">
        <v>260</v>
      </c>
      <c r="C78">
        <v>2005</v>
      </c>
      <c r="D78">
        <v>1602</v>
      </c>
      <c r="E78">
        <v>3087</v>
      </c>
      <c r="F78">
        <v>1870</v>
      </c>
      <c r="G78">
        <v>1617</v>
      </c>
    </row>
    <row r="79" spans="1:7" x14ac:dyDescent="0.3">
      <c r="A79" t="s">
        <v>1804</v>
      </c>
      <c r="B79" t="s">
        <v>260</v>
      </c>
      <c r="C79">
        <v>2006</v>
      </c>
      <c r="D79">
        <v>1557</v>
      </c>
      <c r="E79">
        <v>3083</v>
      </c>
      <c r="F79">
        <v>1864</v>
      </c>
      <c r="G79">
        <v>1634</v>
      </c>
    </row>
    <row r="80" spans="1:7" x14ac:dyDescent="0.3">
      <c r="A80" t="s">
        <v>1805</v>
      </c>
      <c r="B80" t="s">
        <v>260</v>
      </c>
      <c r="C80">
        <v>2007</v>
      </c>
      <c r="D80">
        <v>1548</v>
      </c>
      <c r="E80">
        <v>3077</v>
      </c>
      <c r="F80">
        <v>1883</v>
      </c>
      <c r="G80">
        <v>1602</v>
      </c>
    </row>
    <row r="81" spans="1:7" x14ac:dyDescent="0.3">
      <c r="A81" t="s">
        <v>1806</v>
      </c>
      <c r="B81" t="s">
        <v>260</v>
      </c>
      <c r="C81">
        <v>2008</v>
      </c>
      <c r="D81">
        <v>1582</v>
      </c>
      <c r="E81">
        <v>3027</v>
      </c>
      <c r="F81">
        <v>1925</v>
      </c>
      <c r="G81">
        <v>1581</v>
      </c>
    </row>
    <row r="82" spans="1:7" x14ac:dyDescent="0.3">
      <c r="A82" t="s">
        <v>1807</v>
      </c>
      <c r="B82" t="s">
        <v>260</v>
      </c>
      <c r="C82">
        <v>2009</v>
      </c>
      <c r="D82">
        <v>1585</v>
      </c>
      <c r="E82">
        <v>3005</v>
      </c>
      <c r="F82">
        <v>1960</v>
      </c>
      <c r="G82">
        <v>1528</v>
      </c>
    </row>
    <row r="83" spans="1:7" x14ac:dyDescent="0.3">
      <c r="A83" t="s">
        <v>1808</v>
      </c>
      <c r="B83" t="s">
        <v>260</v>
      </c>
      <c r="C83">
        <v>2010</v>
      </c>
      <c r="D83">
        <v>1525</v>
      </c>
      <c r="E83">
        <v>2930</v>
      </c>
      <c r="F83">
        <v>2027</v>
      </c>
      <c r="G83">
        <v>1488</v>
      </c>
    </row>
    <row r="84" spans="1:7" x14ac:dyDescent="0.3">
      <c r="A84" t="s">
        <v>1809</v>
      </c>
      <c r="B84" t="s">
        <v>260</v>
      </c>
      <c r="C84">
        <v>2011</v>
      </c>
      <c r="D84">
        <v>1502</v>
      </c>
      <c r="E84">
        <v>2890</v>
      </c>
      <c r="F84">
        <v>2074</v>
      </c>
      <c r="G84">
        <v>1462</v>
      </c>
    </row>
    <row r="85" spans="1:7" x14ac:dyDescent="0.3">
      <c r="A85" t="s">
        <v>1810</v>
      </c>
      <c r="B85" t="s">
        <v>260</v>
      </c>
      <c r="C85">
        <v>2012</v>
      </c>
      <c r="D85">
        <v>1448</v>
      </c>
      <c r="E85">
        <v>2872</v>
      </c>
      <c r="F85">
        <v>2099</v>
      </c>
      <c r="G85">
        <v>1428</v>
      </c>
    </row>
    <row r="86" spans="1:7" x14ac:dyDescent="0.3">
      <c r="A86" t="s">
        <v>1811</v>
      </c>
      <c r="B86" t="s">
        <v>260</v>
      </c>
      <c r="C86">
        <v>2013</v>
      </c>
      <c r="D86">
        <v>1417</v>
      </c>
      <c r="E86">
        <v>2791</v>
      </c>
      <c r="F86">
        <v>2112</v>
      </c>
      <c r="G86">
        <v>1434</v>
      </c>
    </row>
    <row r="87" spans="1:7" x14ac:dyDescent="0.3">
      <c r="A87" t="s">
        <v>1812</v>
      </c>
      <c r="B87" t="s">
        <v>260</v>
      </c>
      <c r="C87">
        <v>2014</v>
      </c>
      <c r="D87">
        <v>1428</v>
      </c>
      <c r="E87">
        <v>2739</v>
      </c>
      <c r="F87">
        <v>2136</v>
      </c>
      <c r="G87">
        <v>1417</v>
      </c>
    </row>
    <row r="88" spans="1:7" x14ac:dyDescent="0.3">
      <c r="A88" t="s">
        <v>1813</v>
      </c>
      <c r="B88" t="s">
        <v>260</v>
      </c>
      <c r="C88">
        <v>2015</v>
      </c>
      <c r="D88">
        <v>1531</v>
      </c>
      <c r="E88">
        <v>2800</v>
      </c>
      <c r="F88">
        <v>2188</v>
      </c>
      <c r="G88">
        <v>1409</v>
      </c>
    </row>
    <row r="89" spans="1:7" x14ac:dyDescent="0.3">
      <c r="A89" t="s">
        <v>1814</v>
      </c>
      <c r="B89" t="s">
        <v>260</v>
      </c>
      <c r="C89">
        <v>2016</v>
      </c>
      <c r="D89">
        <v>1595</v>
      </c>
      <c r="E89">
        <v>2819</v>
      </c>
      <c r="F89">
        <v>2213</v>
      </c>
      <c r="G89">
        <v>1403</v>
      </c>
    </row>
    <row r="90" spans="1:7" x14ac:dyDescent="0.3">
      <c r="A90" t="s">
        <v>1815</v>
      </c>
      <c r="B90" t="s">
        <v>260</v>
      </c>
      <c r="C90">
        <v>2017</v>
      </c>
      <c r="D90">
        <v>1572</v>
      </c>
      <c r="E90">
        <v>2794</v>
      </c>
      <c r="F90">
        <v>2222</v>
      </c>
      <c r="G90">
        <v>1394</v>
      </c>
    </row>
    <row r="91" spans="1:7" x14ac:dyDescent="0.3">
      <c r="A91" t="s">
        <v>1816</v>
      </c>
      <c r="B91" t="s">
        <v>260</v>
      </c>
      <c r="C91">
        <v>2018</v>
      </c>
      <c r="D91">
        <v>1566</v>
      </c>
      <c r="E91">
        <v>2858</v>
      </c>
      <c r="F91">
        <v>2254</v>
      </c>
      <c r="G91">
        <v>1370</v>
      </c>
    </row>
    <row r="92" spans="1:7" x14ac:dyDescent="0.3">
      <c r="A92" t="s">
        <v>1817</v>
      </c>
      <c r="B92" t="s">
        <v>260</v>
      </c>
      <c r="C92">
        <v>2019</v>
      </c>
      <c r="D92">
        <v>1550</v>
      </c>
      <c r="E92">
        <v>2812</v>
      </c>
      <c r="F92">
        <v>2296</v>
      </c>
      <c r="G92">
        <v>1390</v>
      </c>
    </row>
    <row r="93" spans="1:7" x14ac:dyDescent="0.3">
      <c r="A93" t="s">
        <v>1818</v>
      </c>
      <c r="B93" t="s">
        <v>260</v>
      </c>
      <c r="C93">
        <v>2020</v>
      </c>
      <c r="D93">
        <v>1509</v>
      </c>
      <c r="E93">
        <v>2854</v>
      </c>
      <c r="F93">
        <v>2256</v>
      </c>
      <c r="G93">
        <v>1392</v>
      </c>
    </row>
    <row r="94" spans="1:7" x14ac:dyDescent="0.3">
      <c r="A94" t="s">
        <v>1819</v>
      </c>
      <c r="B94" t="s">
        <v>260</v>
      </c>
      <c r="C94">
        <v>2021</v>
      </c>
      <c r="D94">
        <v>1504</v>
      </c>
      <c r="E94">
        <v>2776</v>
      </c>
      <c r="F94">
        <v>2254</v>
      </c>
      <c r="G94">
        <v>1376</v>
      </c>
    </row>
    <row r="95" spans="1:7" x14ac:dyDescent="0.3">
      <c r="A95" t="s">
        <v>1820</v>
      </c>
      <c r="B95" t="s">
        <v>260</v>
      </c>
      <c r="C95">
        <v>2022</v>
      </c>
      <c r="D95">
        <v>1455</v>
      </c>
      <c r="E95">
        <v>2824</v>
      </c>
      <c r="F95">
        <v>2235</v>
      </c>
      <c r="G95">
        <v>1390</v>
      </c>
    </row>
    <row r="96" spans="1:7" x14ac:dyDescent="0.3">
      <c r="A96" t="s">
        <v>10377</v>
      </c>
      <c r="B96" t="s">
        <v>260</v>
      </c>
      <c r="C96">
        <v>2023</v>
      </c>
      <c r="D96">
        <v>1453</v>
      </c>
      <c r="E96">
        <v>2885</v>
      </c>
      <c r="F96">
        <v>2233</v>
      </c>
      <c r="G96">
        <v>1395</v>
      </c>
    </row>
    <row r="97" spans="1:7" x14ac:dyDescent="0.3">
      <c r="A97" t="s">
        <v>10378</v>
      </c>
      <c r="B97" t="s">
        <v>260</v>
      </c>
      <c r="C97">
        <v>2024</v>
      </c>
      <c r="D97">
        <v>1490</v>
      </c>
      <c r="E97">
        <v>2970</v>
      </c>
      <c r="F97">
        <v>2161</v>
      </c>
      <c r="G97">
        <v>1429</v>
      </c>
    </row>
    <row r="98" spans="1:7" x14ac:dyDescent="0.3">
      <c r="A98" t="s">
        <v>1821</v>
      </c>
      <c r="B98" t="s">
        <v>269</v>
      </c>
      <c r="C98">
        <v>2001</v>
      </c>
      <c r="D98">
        <v>1249</v>
      </c>
      <c r="E98">
        <v>2879</v>
      </c>
      <c r="F98">
        <v>2008</v>
      </c>
      <c r="G98">
        <v>2586</v>
      </c>
    </row>
    <row r="99" spans="1:7" x14ac:dyDescent="0.3">
      <c r="A99" t="s">
        <v>1822</v>
      </c>
      <c r="B99" t="s">
        <v>269</v>
      </c>
      <c r="C99">
        <v>2002</v>
      </c>
      <c r="D99">
        <v>1295</v>
      </c>
      <c r="E99">
        <v>2964</v>
      </c>
      <c r="F99">
        <v>1995</v>
      </c>
      <c r="G99">
        <v>2529</v>
      </c>
    </row>
    <row r="100" spans="1:7" x14ac:dyDescent="0.3">
      <c r="A100" t="s">
        <v>1823</v>
      </c>
      <c r="B100" t="s">
        <v>269</v>
      </c>
      <c r="C100">
        <v>2003</v>
      </c>
      <c r="D100">
        <v>1313</v>
      </c>
      <c r="E100">
        <v>2967</v>
      </c>
      <c r="F100">
        <v>2039</v>
      </c>
      <c r="G100">
        <v>2439</v>
      </c>
    </row>
    <row r="101" spans="1:7" x14ac:dyDescent="0.3">
      <c r="A101" t="s">
        <v>1824</v>
      </c>
      <c r="B101" t="s">
        <v>269</v>
      </c>
      <c r="C101">
        <v>2004</v>
      </c>
      <c r="D101">
        <v>1269</v>
      </c>
      <c r="E101">
        <v>2949</v>
      </c>
      <c r="F101">
        <v>2062</v>
      </c>
      <c r="G101">
        <v>2401</v>
      </c>
    </row>
    <row r="102" spans="1:7" x14ac:dyDescent="0.3">
      <c r="A102" t="s">
        <v>1825</v>
      </c>
      <c r="B102" t="s">
        <v>269</v>
      </c>
      <c r="C102">
        <v>2005</v>
      </c>
      <c r="D102">
        <v>1263</v>
      </c>
      <c r="E102">
        <v>2960</v>
      </c>
      <c r="F102">
        <v>2091</v>
      </c>
      <c r="G102">
        <v>2324</v>
      </c>
    </row>
    <row r="103" spans="1:7" x14ac:dyDescent="0.3">
      <c r="A103" t="s">
        <v>1826</v>
      </c>
      <c r="B103" t="s">
        <v>269</v>
      </c>
      <c r="C103">
        <v>2006</v>
      </c>
      <c r="D103">
        <v>1261</v>
      </c>
      <c r="E103">
        <v>2993</v>
      </c>
      <c r="F103">
        <v>2141</v>
      </c>
      <c r="G103">
        <v>2263</v>
      </c>
    </row>
    <row r="104" spans="1:7" x14ac:dyDescent="0.3">
      <c r="A104" t="s">
        <v>1827</v>
      </c>
      <c r="B104" t="s">
        <v>269</v>
      </c>
      <c r="C104">
        <v>2007</v>
      </c>
      <c r="D104">
        <v>1299</v>
      </c>
      <c r="E104">
        <v>3022</v>
      </c>
      <c r="F104">
        <v>2223</v>
      </c>
      <c r="G104">
        <v>2143</v>
      </c>
    </row>
    <row r="105" spans="1:7" x14ac:dyDescent="0.3">
      <c r="A105" t="s">
        <v>1828</v>
      </c>
      <c r="B105" t="s">
        <v>269</v>
      </c>
      <c r="C105">
        <v>2008</v>
      </c>
      <c r="D105">
        <v>1305</v>
      </c>
      <c r="E105">
        <v>3054</v>
      </c>
      <c r="F105">
        <v>2269</v>
      </c>
      <c r="G105">
        <v>2070</v>
      </c>
    </row>
    <row r="106" spans="1:7" x14ac:dyDescent="0.3">
      <c r="A106" t="s">
        <v>1829</v>
      </c>
      <c r="B106" t="s">
        <v>269</v>
      </c>
      <c r="C106">
        <v>2009</v>
      </c>
      <c r="D106">
        <v>1350</v>
      </c>
      <c r="E106">
        <v>3138</v>
      </c>
      <c r="F106">
        <v>2308</v>
      </c>
      <c r="G106">
        <v>2013</v>
      </c>
    </row>
    <row r="107" spans="1:7" x14ac:dyDescent="0.3">
      <c r="A107" t="s">
        <v>1830</v>
      </c>
      <c r="B107" t="s">
        <v>269</v>
      </c>
      <c r="C107">
        <v>2010</v>
      </c>
      <c r="D107">
        <v>1343</v>
      </c>
      <c r="E107">
        <v>3066</v>
      </c>
      <c r="F107">
        <v>2350</v>
      </c>
      <c r="G107">
        <v>1981</v>
      </c>
    </row>
    <row r="108" spans="1:7" x14ac:dyDescent="0.3">
      <c r="A108" t="s">
        <v>1831</v>
      </c>
      <c r="B108" t="s">
        <v>269</v>
      </c>
      <c r="C108">
        <v>2011</v>
      </c>
      <c r="D108">
        <v>1316</v>
      </c>
      <c r="E108">
        <v>3060</v>
      </c>
      <c r="F108">
        <v>2400</v>
      </c>
      <c r="G108">
        <v>1951</v>
      </c>
    </row>
    <row r="109" spans="1:7" x14ac:dyDescent="0.3">
      <c r="A109" t="s">
        <v>1832</v>
      </c>
      <c r="B109" t="s">
        <v>269</v>
      </c>
      <c r="C109">
        <v>2012</v>
      </c>
      <c r="D109">
        <v>1344</v>
      </c>
      <c r="E109">
        <v>3043</v>
      </c>
      <c r="F109">
        <v>2439</v>
      </c>
      <c r="G109">
        <v>1908</v>
      </c>
    </row>
    <row r="110" spans="1:7" x14ac:dyDescent="0.3">
      <c r="A110" t="s">
        <v>1833</v>
      </c>
      <c r="B110" t="s">
        <v>269</v>
      </c>
      <c r="C110">
        <v>2013</v>
      </c>
      <c r="D110">
        <v>1355</v>
      </c>
      <c r="E110">
        <v>3021</v>
      </c>
      <c r="F110">
        <v>2486</v>
      </c>
      <c r="G110">
        <v>1838</v>
      </c>
    </row>
    <row r="111" spans="1:7" x14ac:dyDescent="0.3">
      <c r="A111" t="s">
        <v>1834</v>
      </c>
      <c r="B111" t="s">
        <v>269</v>
      </c>
      <c r="C111">
        <v>2014</v>
      </c>
      <c r="D111">
        <v>1318</v>
      </c>
      <c r="E111">
        <v>3003</v>
      </c>
      <c r="F111">
        <v>2555</v>
      </c>
      <c r="G111">
        <v>1761</v>
      </c>
    </row>
    <row r="112" spans="1:7" x14ac:dyDescent="0.3">
      <c r="A112" t="s">
        <v>1835</v>
      </c>
      <c r="B112" t="s">
        <v>269</v>
      </c>
      <c r="C112">
        <v>2015</v>
      </c>
      <c r="D112">
        <v>1308</v>
      </c>
      <c r="E112">
        <v>3014</v>
      </c>
      <c r="F112">
        <v>2542</v>
      </c>
      <c r="G112">
        <v>1718</v>
      </c>
    </row>
    <row r="113" spans="1:7" x14ac:dyDescent="0.3">
      <c r="A113" t="s">
        <v>1836</v>
      </c>
      <c r="B113" t="s">
        <v>269</v>
      </c>
      <c r="C113">
        <v>2016</v>
      </c>
      <c r="D113">
        <v>1339</v>
      </c>
      <c r="E113">
        <v>2983</v>
      </c>
      <c r="F113">
        <v>2563</v>
      </c>
      <c r="G113">
        <v>1663</v>
      </c>
    </row>
    <row r="114" spans="1:7" x14ac:dyDescent="0.3">
      <c r="A114" t="s">
        <v>1837</v>
      </c>
      <c r="B114" t="s">
        <v>269</v>
      </c>
      <c r="C114">
        <v>2017</v>
      </c>
      <c r="D114">
        <v>1345</v>
      </c>
      <c r="E114">
        <v>3065</v>
      </c>
      <c r="F114">
        <v>2626</v>
      </c>
      <c r="G114">
        <v>1621</v>
      </c>
    </row>
    <row r="115" spans="1:7" x14ac:dyDescent="0.3">
      <c r="A115" t="s">
        <v>1838</v>
      </c>
      <c r="B115" t="s">
        <v>269</v>
      </c>
      <c r="C115">
        <v>2018</v>
      </c>
      <c r="D115">
        <v>1364</v>
      </c>
      <c r="E115">
        <v>3103</v>
      </c>
      <c r="F115">
        <v>2611</v>
      </c>
      <c r="G115">
        <v>1585</v>
      </c>
    </row>
    <row r="116" spans="1:7" x14ac:dyDescent="0.3">
      <c r="A116" t="s">
        <v>1839</v>
      </c>
      <c r="B116" t="s">
        <v>269</v>
      </c>
      <c r="C116">
        <v>2019</v>
      </c>
      <c r="D116">
        <v>1321</v>
      </c>
      <c r="E116">
        <v>3183</v>
      </c>
      <c r="F116">
        <v>2617</v>
      </c>
      <c r="G116">
        <v>1606</v>
      </c>
    </row>
    <row r="117" spans="1:7" x14ac:dyDescent="0.3">
      <c r="A117" t="s">
        <v>1840</v>
      </c>
      <c r="B117" t="s">
        <v>269</v>
      </c>
      <c r="C117">
        <v>2020</v>
      </c>
      <c r="D117">
        <v>1290</v>
      </c>
      <c r="E117">
        <v>3141</v>
      </c>
      <c r="F117">
        <v>2580</v>
      </c>
      <c r="G117">
        <v>1620</v>
      </c>
    </row>
    <row r="118" spans="1:7" x14ac:dyDescent="0.3">
      <c r="A118" t="s">
        <v>1841</v>
      </c>
      <c r="B118" t="s">
        <v>269</v>
      </c>
      <c r="C118">
        <v>2021</v>
      </c>
      <c r="D118">
        <v>1279</v>
      </c>
      <c r="E118">
        <v>3166</v>
      </c>
      <c r="F118">
        <v>2563</v>
      </c>
      <c r="G118">
        <v>1607</v>
      </c>
    </row>
    <row r="119" spans="1:7" x14ac:dyDescent="0.3">
      <c r="A119" t="s">
        <v>1842</v>
      </c>
      <c r="B119" t="s">
        <v>269</v>
      </c>
      <c r="C119">
        <v>2022</v>
      </c>
      <c r="D119">
        <v>1262</v>
      </c>
      <c r="E119">
        <v>3182</v>
      </c>
      <c r="F119">
        <v>2476</v>
      </c>
      <c r="G119">
        <v>1609</v>
      </c>
    </row>
    <row r="120" spans="1:7" x14ac:dyDescent="0.3">
      <c r="A120" t="s">
        <v>10379</v>
      </c>
      <c r="B120" t="s">
        <v>269</v>
      </c>
      <c r="C120">
        <v>2023</v>
      </c>
      <c r="D120">
        <v>1282</v>
      </c>
      <c r="E120">
        <v>3263</v>
      </c>
      <c r="F120">
        <v>2408</v>
      </c>
      <c r="G120">
        <v>1610</v>
      </c>
    </row>
    <row r="121" spans="1:7" x14ac:dyDescent="0.3">
      <c r="A121" t="s">
        <v>10380</v>
      </c>
      <c r="B121" t="s">
        <v>269</v>
      </c>
      <c r="C121">
        <v>2024</v>
      </c>
      <c r="D121">
        <v>1318</v>
      </c>
      <c r="E121">
        <v>3495</v>
      </c>
      <c r="F121">
        <v>2361</v>
      </c>
      <c r="G121">
        <v>1604</v>
      </c>
    </row>
    <row r="122" spans="1:7" x14ac:dyDescent="0.3">
      <c r="A122" t="s">
        <v>1843</v>
      </c>
      <c r="B122" t="s">
        <v>261</v>
      </c>
      <c r="C122">
        <v>2001</v>
      </c>
      <c r="D122">
        <v>684</v>
      </c>
      <c r="E122">
        <v>1431</v>
      </c>
      <c r="F122">
        <v>715</v>
      </c>
      <c r="G122">
        <v>335</v>
      </c>
    </row>
    <row r="123" spans="1:7" x14ac:dyDescent="0.3">
      <c r="A123" t="s">
        <v>1844</v>
      </c>
      <c r="B123" t="s">
        <v>261</v>
      </c>
      <c r="C123">
        <v>2002</v>
      </c>
      <c r="D123">
        <v>674</v>
      </c>
      <c r="E123">
        <v>1421</v>
      </c>
      <c r="F123">
        <v>725</v>
      </c>
      <c r="G123">
        <v>348</v>
      </c>
    </row>
    <row r="124" spans="1:7" x14ac:dyDescent="0.3">
      <c r="A124" t="s">
        <v>1845</v>
      </c>
      <c r="B124" t="s">
        <v>261</v>
      </c>
      <c r="C124">
        <v>2003</v>
      </c>
      <c r="D124">
        <v>684</v>
      </c>
      <c r="E124">
        <v>1411</v>
      </c>
      <c r="F124">
        <v>726</v>
      </c>
      <c r="G124">
        <v>353</v>
      </c>
    </row>
    <row r="125" spans="1:7" x14ac:dyDescent="0.3">
      <c r="A125" t="s">
        <v>1846</v>
      </c>
      <c r="B125" t="s">
        <v>261</v>
      </c>
      <c r="C125">
        <v>2004</v>
      </c>
      <c r="D125">
        <v>668</v>
      </c>
      <c r="E125">
        <v>1360</v>
      </c>
      <c r="F125">
        <v>735</v>
      </c>
      <c r="G125">
        <v>358</v>
      </c>
    </row>
    <row r="126" spans="1:7" x14ac:dyDescent="0.3">
      <c r="A126" t="s">
        <v>1847</v>
      </c>
      <c r="B126" t="s">
        <v>261</v>
      </c>
      <c r="C126">
        <v>2005</v>
      </c>
      <c r="D126">
        <v>644</v>
      </c>
      <c r="E126">
        <v>1305</v>
      </c>
      <c r="F126">
        <v>761</v>
      </c>
      <c r="G126">
        <v>364</v>
      </c>
    </row>
    <row r="127" spans="1:7" x14ac:dyDescent="0.3">
      <c r="A127" t="s">
        <v>1848</v>
      </c>
      <c r="B127" t="s">
        <v>261</v>
      </c>
      <c r="C127">
        <v>2006</v>
      </c>
      <c r="D127">
        <v>631</v>
      </c>
      <c r="E127">
        <v>1281</v>
      </c>
      <c r="F127">
        <v>797</v>
      </c>
      <c r="G127">
        <v>364</v>
      </c>
    </row>
    <row r="128" spans="1:7" x14ac:dyDescent="0.3">
      <c r="A128" t="s">
        <v>1849</v>
      </c>
      <c r="B128" t="s">
        <v>261</v>
      </c>
      <c r="C128">
        <v>2007</v>
      </c>
      <c r="D128">
        <v>618</v>
      </c>
      <c r="E128">
        <v>1316</v>
      </c>
      <c r="F128">
        <v>831</v>
      </c>
      <c r="G128">
        <v>369</v>
      </c>
    </row>
    <row r="129" spans="1:7" x14ac:dyDescent="0.3">
      <c r="A129" t="s">
        <v>1850</v>
      </c>
      <c r="B129" t="s">
        <v>261</v>
      </c>
      <c r="C129">
        <v>2008</v>
      </c>
      <c r="D129">
        <v>629</v>
      </c>
      <c r="E129">
        <v>1353</v>
      </c>
      <c r="F129">
        <v>858</v>
      </c>
      <c r="G129">
        <v>400</v>
      </c>
    </row>
    <row r="130" spans="1:7" x14ac:dyDescent="0.3">
      <c r="A130" t="s">
        <v>1851</v>
      </c>
      <c r="B130" t="s">
        <v>261</v>
      </c>
      <c r="C130">
        <v>2009</v>
      </c>
      <c r="D130">
        <v>640</v>
      </c>
      <c r="E130">
        <v>1354</v>
      </c>
      <c r="F130">
        <v>869</v>
      </c>
      <c r="G130">
        <v>413</v>
      </c>
    </row>
    <row r="131" spans="1:7" x14ac:dyDescent="0.3">
      <c r="A131" t="s">
        <v>1852</v>
      </c>
      <c r="B131" t="s">
        <v>261</v>
      </c>
      <c r="C131">
        <v>2010</v>
      </c>
      <c r="D131">
        <v>666</v>
      </c>
      <c r="E131">
        <v>1315</v>
      </c>
      <c r="F131">
        <v>904</v>
      </c>
      <c r="G131">
        <v>410</v>
      </c>
    </row>
    <row r="132" spans="1:7" x14ac:dyDescent="0.3">
      <c r="A132" t="s">
        <v>1853</v>
      </c>
      <c r="B132" t="s">
        <v>261</v>
      </c>
      <c r="C132">
        <v>2011</v>
      </c>
      <c r="D132">
        <v>662</v>
      </c>
      <c r="E132">
        <v>1307</v>
      </c>
      <c r="F132">
        <v>962</v>
      </c>
      <c r="G132">
        <v>414</v>
      </c>
    </row>
    <row r="133" spans="1:7" x14ac:dyDescent="0.3">
      <c r="A133" t="s">
        <v>1854</v>
      </c>
      <c r="B133" t="s">
        <v>261</v>
      </c>
      <c r="C133">
        <v>2012</v>
      </c>
      <c r="D133">
        <v>690</v>
      </c>
      <c r="E133">
        <v>1299</v>
      </c>
      <c r="F133">
        <v>990</v>
      </c>
      <c r="G133">
        <v>423</v>
      </c>
    </row>
    <row r="134" spans="1:7" x14ac:dyDescent="0.3">
      <c r="A134" t="s">
        <v>1855</v>
      </c>
      <c r="B134" t="s">
        <v>261</v>
      </c>
      <c r="C134">
        <v>2013</v>
      </c>
      <c r="D134">
        <v>694</v>
      </c>
      <c r="E134">
        <v>1259</v>
      </c>
      <c r="F134">
        <v>999</v>
      </c>
      <c r="G134">
        <v>447</v>
      </c>
    </row>
    <row r="135" spans="1:7" x14ac:dyDescent="0.3">
      <c r="A135" t="s">
        <v>1856</v>
      </c>
      <c r="B135" t="s">
        <v>261</v>
      </c>
      <c r="C135">
        <v>2014</v>
      </c>
      <c r="D135">
        <v>704</v>
      </c>
      <c r="E135">
        <v>1271</v>
      </c>
      <c r="F135">
        <v>986</v>
      </c>
      <c r="G135">
        <v>452</v>
      </c>
    </row>
    <row r="136" spans="1:7" x14ac:dyDescent="0.3">
      <c r="A136" t="s">
        <v>1857</v>
      </c>
      <c r="B136" t="s">
        <v>261</v>
      </c>
      <c r="C136">
        <v>2015</v>
      </c>
      <c r="D136">
        <v>720</v>
      </c>
      <c r="E136">
        <v>1256</v>
      </c>
      <c r="F136">
        <v>996</v>
      </c>
      <c r="G136">
        <v>448</v>
      </c>
    </row>
    <row r="137" spans="1:7" x14ac:dyDescent="0.3">
      <c r="A137" t="s">
        <v>1858</v>
      </c>
      <c r="B137" t="s">
        <v>261</v>
      </c>
      <c r="C137">
        <v>2016</v>
      </c>
      <c r="D137">
        <v>751</v>
      </c>
      <c r="E137">
        <v>1254</v>
      </c>
      <c r="F137">
        <v>985</v>
      </c>
      <c r="G137">
        <v>453</v>
      </c>
    </row>
    <row r="138" spans="1:7" x14ac:dyDescent="0.3">
      <c r="A138" t="s">
        <v>1859</v>
      </c>
      <c r="B138" t="s">
        <v>261</v>
      </c>
      <c r="C138">
        <v>2017</v>
      </c>
      <c r="D138">
        <v>734</v>
      </c>
      <c r="E138">
        <v>1238</v>
      </c>
      <c r="F138">
        <v>1005</v>
      </c>
      <c r="G138">
        <v>488</v>
      </c>
    </row>
    <row r="139" spans="1:7" x14ac:dyDescent="0.3">
      <c r="A139" t="s">
        <v>1860</v>
      </c>
      <c r="B139" t="s">
        <v>261</v>
      </c>
      <c r="C139">
        <v>2018</v>
      </c>
      <c r="D139">
        <v>709</v>
      </c>
      <c r="E139">
        <v>1226</v>
      </c>
      <c r="F139">
        <v>984</v>
      </c>
      <c r="G139">
        <v>507</v>
      </c>
    </row>
    <row r="140" spans="1:7" x14ac:dyDescent="0.3">
      <c r="A140" t="s">
        <v>1861</v>
      </c>
      <c r="B140" t="s">
        <v>261</v>
      </c>
      <c r="C140">
        <v>2019</v>
      </c>
      <c r="D140">
        <v>698</v>
      </c>
      <c r="E140">
        <v>1197</v>
      </c>
      <c r="F140">
        <v>972</v>
      </c>
      <c r="G140">
        <v>525</v>
      </c>
    </row>
    <row r="141" spans="1:7" x14ac:dyDescent="0.3">
      <c r="A141" t="s">
        <v>1862</v>
      </c>
      <c r="B141" t="s">
        <v>261</v>
      </c>
      <c r="C141">
        <v>2020</v>
      </c>
      <c r="D141">
        <v>686</v>
      </c>
      <c r="E141">
        <v>1168</v>
      </c>
      <c r="F141">
        <v>970</v>
      </c>
      <c r="G141">
        <v>532</v>
      </c>
    </row>
    <row r="142" spans="1:7" x14ac:dyDescent="0.3">
      <c r="A142" t="s">
        <v>1863</v>
      </c>
      <c r="B142" t="s">
        <v>261</v>
      </c>
      <c r="C142">
        <v>2021</v>
      </c>
      <c r="D142">
        <v>678</v>
      </c>
      <c r="E142">
        <v>1182</v>
      </c>
      <c r="F142">
        <v>976</v>
      </c>
      <c r="G142">
        <v>521</v>
      </c>
    </row>
    <row r="143" spans="1:7" x14ac:dyDescent="0.3">
      <c r="A143" t="s">
        <v>1864</v>
      </c>
      <c r="B143" t="s">
        <v>261</v>
      </c>
      <c r="C143">
        <v>2022</v>
      </c>
      <c r="D143">
        <v>660</v>
      </c>
      <c r="E143">
        <v>1199</v>
      </c>
      <c r="F143">
        <v>950</v>
      </c>
      <c r="G143">
        <v>547</v>
      </c>
    </row>
    <row r="144" spans="1:7" x14ac:dyDescent="0.3">
      <c r="A144" t="s">
        <v>10381</v>
      </c>
      <c r="B144" t="s">
        <v>261</v>
      </c>
      <c r="C144">
        <v>2023</v>
      </c>
      <c r="D144">
        <v>666</v>
      </c>
      <c r="E144">
        <v>1229</v>
      </c>
      <c r="F144">
        <v>928</v>
      </c>
      <c r="G144">
        <v>561</v>
      </c>
    </row>
    <row r="145" spans="1:7" x14ac:dyDescent="0.3">
      <c r="A145" t="s">
        <v>10382</v>
      </c>
      <c r="B145" t="s">
        <v>261</v>
      </c>
      <c r="C145">
        <v>2024</v>
      </c>
      <c r="D145">
        <v>650</v>
      </c>
      <c r="E145">
        <v>1252</v>
      </c>
      <c r="F145">
        <v>910</v>
      </c>
      <c r="G145">
        <v>571</v>
      </c>
    </row>
    <row r="146" spans="1:7" x14ac:dyDescent="0.3">
      <c r="A146" t="s">
        <v>1865</v>
      </c>
      <c r="B146" t="s">
        <v>3</v>
      </c>
      <c r="C146">
        <v>2001</v>
      </c>
      <c r="D146">
        <v>600</v>
      </c>
      <c r="E146">
        <v>1210</v>
      </c>
      <c r="F146">
        <v>906</v>
      </c>
      <c r="G146">
        <v>1056</v>
      </c>
    </row>
    <row r="147" spans="1:7" x14ac:dyDescent="0.3">
      <c r="A147" t="s">
        <v>1866</v>
      </c>
      <c r="B147" t="s">
        <v>3</v>
      </c>
      <c r="C147">
        <v>2002</v>
      </c>
      <c r="D147">
        <v>591</v>
      </c>
      <c r="E147">
        <v>1220</v>
      </c>
      <c r="F147">
        <v>932</v>
      </c>
      <c r="G147">
        <v>1036</v>
      </c>
    </row>
    <row r="148" spans="1:7" x14ac:dyDescent="0.3">
      <c r="A148" t="s">
        <v>1867</v>
      </c>
      <c r="B148" t="s">
        <v>3</v>
      </c>
      <c r="C148">
        <v>2003</v>
      </c>
      <c r="D148">
        <v>593</v>
      </c>
      <c r="E148">
        <v>1253</v>
      </c>
      <c r="F148">
        <v>962</v>
      </c>
      <c r="G148">
        <v>1003</v>
      </c>
    </row>
    <row r="149" spans="1:7" x14ac:dyDescent="0.3">
      <c r="A149" t="s">
        <v>1868</v>
      </c>
      <c r="B149" t="s">
        <v>3</v>
      </c>
      <c r="C149">
        <v>2004</v>
      </c>
      <c r="D149">
        <v>581</v>
      </c>
      <c r="E149">
        <v>1242</v>
      </c>
      <c r="F149">
        <v>975</v>
      </c>
      <c r="G149">
        <v>981</v>
      </c>
    </row>
    <row r="150" spans="1:7" x14ac:dyDescent="0.3">
      <c r="A150" t="s">
        <v>1869</v>
      </c>
      <c r="B150" t="s">
        <v>3</v>
      </c>
      <c r="C150">
        <v>2005</v>
      </c>
      <c r="D150">
        <v>590</v>
      </c>
      <c r="E150">
        <v>1312</v>
      </c>
      <c r="F150">
        <v>974</v>
      </c>
      <c r="G150">
        <v>953</v>
      </c>
    </row>
    <row r="151" spans="1:7" x14ac:dyDescent="0.3">
      <c r="A151" t="s">
        <v>1870</v>
      </c>
      <c r="B151" t="s">
        <v>3</v>
      </c>
      <c r="C151">
        <v>2006</v>
      </c>
      <c r="D151">
        <v>599</v>
      </c>
      <c r="E151">
        <v>1317</v>
      </c>
      <c r="F151">
        <v>1044</v>
      </c>
      <c r="G151">
        <v>918</v>
      </c>
    </row>
    <row r="152" spans="1:7" x14ac:dyDescent="0.3">
      <c r="A152" t="s">
        <v>1871</v>
      </c>
      <c r="B152" t="s">
        <v>3</v>
      </c>
      <c r="C152">
        <v>2007</v>
      </c>
      <c r="D152">
        <v>605</v>
      </c>
      <c r="E152">
        <v>1307</v>
      </c>
      <c r="F152">
        <v>1089</v>
      </c>
      <c r="G152">
        <v>853</v>
      </c>
    </row>
    <row r="153" spans="1:7" x14ac:dyDescent="0.3">
      <c r="A153" t="s">
        <v>1872</v>
      </c>
      <c r="B153" t="s">
        <v>3</v>
      </c>
      <c r="C153">
        <v>2008</v>
      </c>
      <c r="D153">
        <v>628</v>
      </c>
      <c r="E153">
        <v>1310</v>
      </c>
      <c r="F153">
        <v>1114</v>
      </c>
      <c r="G153">
        <v>813</v>
      </c>
    </row>
    <row r="154" spans="1:7" x14ac:dyDescent="0.3">
      <c r="A154" t="s">
        <v>1873</v>
      </c>
      <c r="B154" t="s">
        <v>3</v>
      </c>
      <c r="C154">
        <v>2009</v>
      </c>
      <c r="D154">
        <v>649</v>
      </c>
      <c r="E154">
        <v>1308</v>
      </c>
      <c r="F154">
        <v>1167</v>
      </c>
      <c r="G154">
        <v>798</v>
      </c>
    </row>
    <row r="155" spans="1:7" x14ac:dyDescent="0.3">
      <c r="A155" t="s">
        <v>1874</v>
      </c>
      <c r="B155" t="s">
        <v>3</v>
      </c>
      <c r="C155">
        <v>2010</v>
      </c>
      <c r="D155">
        <v>631</v>
      </c>
      <c r="E155">
        <v>1237</v>
      </c>
      <c r="F155">
        <v>1197</v>
      </c>
      <c r="G155">
        <v>776</v>
      </c>
    </row>
    <row r="156" spans="1:7" x14ac:dyDescent="0.3">
      <c r="A156" t="s">
        <v>1875</v>
      </c>
      <c r="B156" t="s">
        <v>3</v>
      </c>
      <c r="C156">
        <v>2011</v>
      </c>
      <c r="D156">
        <v>642</v>
      </c>
      <c r="E156">
        <v>1246</v>
      </c>
      <c r="F156">
        <v>1223</v>
      </c>
      <c r="G156">
        <v>753</v>
      </c>
    </row>
    <row r="157" spans="1:7" x14ac:dyDescent="0.3">
      <c r="A157" t="s">
        <v>1876</v>
      </c>
      <c r="B157" t="s">
        <v>3</v>
      </c>
      <c r="C157">
        <v>2012</v>
      </c>
      <c r="D157">
        <v>644</v>
      </c>
      <c r="E157">
        <v>1251</v>
      </c>
      <c r="F157">
        <v>1217</v>
      </c>
      <c r="G157">
        <v>762</v>
      </c>
    </row>
    <row r="158" spans="1:7" x14ac:dyDescent="0.3">
      <c r="A158" t="s">
        <v>1877</v>
      </c>
      <c r="B158" t="s">
        <v>3</v>
      </c>
      <c r="C158">
        <v>2013</v>
      </c>
      <c r="D158">
        <v>642</v>
      </c>
      <c r="E158">
        <v>1229</v>
      </c>
      <c r="F158">
        <v>1239</v>
      </c>
      <c r="G158">
        <v>744</v>
      </c>
    </row>
    <row r="159" spans="1:7" x14ac:dyDescent="0.3">
      <c r="A159" t="s">
        <v>1878</v>
      </c>
      <c r="B159" t="s">
        <v>3</v>
      </c>
      <c r="C159">
        <v>2014</v>
      </c>
      <c r="D159">
        <v>646</v>
      </c>
      <c r="E159">
        <v>1229</v>
      </c>
      <c r="F159">
        <v>1223</v>
      </c>
      <c r="G159">
        <v>741</v>
      </c>
    </row>
    <row r="160" spans="1:7" x14ac:dyDescent="0.3">
      <c r="A160" t="s">
        <v>1879</v>
      </c>
      <c r="B160" t="s">
        <v>3</v>
      </c>
      <c r="C160">
        <v>2015</v>
      </c>
      <c r="D160">
        <v>612</v>
      </c>
      <c r="E160">
        <v>1238</v>
      </c>
      <c r="F160">
        <v>1222</v>
      </c>
      <c r="G160">
        <v>722</v>
      </c>
    </row>
    <row r="161" spans="1:7" x14ac:dyDescent="0.3">
      <c r="A161" t="s">
        <v>1880</v>
      </c>
      <c r="B161" t="s">
        <v>3</v>
      </c>
      <c r="C161">
        <v>2016</v>
      </c>
      <c r="D161">
        <v>586</v>
      </c>
      <c r="E161">
        <v>1240</v>
      </c>
      <c r="F161">
        <v>1231</v>
      </c>
      <c r="G161">
        <v>703</v>
      </c>
    </row>
    <row r="162" spans="1:7" x14ac:dyDescent="0.3">
      <c r="A162" t="s">
        <v>1881</v>
      </c>
      <c r="B162" t="s">
        <v>3</v>
      </c>
      <c r="C162">
        <v>2017</v>
      </c>
      <c r="D162">
        <v>573</v>
      </c>
      <c r="E162">
        <v>1227</v>
      </c>
      <c r="F162">
        <v>1233</v>
      </c>
      <c r="G162">
        <v>693</v>
      </c>
    </row>
    <row r="163" spans="1:7" x14ac:dyDescent="0.3">
      <c r="A163" t="s">
        <v>1882</v>
      </c>
      <c r="B163" t="s">
        <v>3</v>
      </c>
      <c r="C163">
        <v>2018</v>
      </c>
      <c r="D163">
        <v>601</v>
      </c>
      <c r="E163">
        <v>1260</v>
      </c>
      <c r="F163">
        <v>1243</v>
      </c>
      <c r="G163">
        <v>693</v>
      </c>
    </row>
    <row r="164" spans="1:7" x14ac:dyDescent="0.3">
      <c r="A164" t="s">
        <v>1883</v>
      </c>
      <c r="B164" t="s">
        <v>3</v>
      </c>
      <c r="C164">
        <v>2019</v>
      </c>
      <c r="D164">
        <v>605</v>
      </c>
      <c r="E164">
        <v>1310</v>
      </c>
      <c r="F164">
        <v>1182</v>
      </c>
      <c r="G164">
        <v>708</v>
      </c>
    </row>
    <row r="165" spans="1:7" x14ac:dyDescent="0.3">
      <c r="A165" t="s">
        <v>1884</v>
      </c>
      <c r="B165" t="s">
        <v>3</v>
      </c>
      <c r="C165">
        <v>2020</v>
      </c>
      <c r="D165">
        <v>629</v>
      </c>
      <c r="E165">
        <v>1298</v>
      </c>
      <c r="F165">
        <v>1140</v>
      </c>
      <c r="G165">
        <v>729</v>
      </c>
    </row>
    <row r="166" spans="1:7" x14ac:dyDescent="0.3">
      <c r="A166" t="s">
        <v>1885</v>
      </c>
      <c r="B166" t="s">
        <v>3</v>
      </c>
      <c r="C166">
        <v>2021</v>
      </c>
      <c r="D166">
        <v>611</v>
      </c>
      <c r="E166">
        <v>1288</v>
      </c>
      <c r="F166">
        <v>1089</v>
      </c>
      <c r="G166">
        <v>722</v>
      </c>
    </row>
    <row r="167" spans="1:7" x14ac:dyDescent="0.3">
      <c r="A167" t="s">
        <v>1886</v>
      </c>
      <c r="B167" t="s">
        <v>3</v>
      </c>
      <c r="C167">
        <v>2022</v>
      </c>
      <c r="D167">
        <v>581</v>
      </c>
      <c r="E167">
        <v>1280</v>
      </c>
      <c r="F167">
        <v>1084</v>
      </c>
      <c r="G167">
        <v>720</v>
      </c>
    </row>
    <row r="168" spans="1:7" x14ac:dyDescent="0.3">
      <c r="A168" t="s">
        <v>10383</v>
      </c>
      <c r="B168" t="s">
        <v>3</v>
      </c>
      <c r="C168">
        <v>2023</v>
      </c>
      <c r="D168">
        <v>588</v>
      </c>
      <c r="E168">
        <v>1296</v>
      </c>
      <c r="F168">
        <v>1065</v>
      </c>
      <c r="G168">
        <v>720</v>
      </c>
    </row>
    <row r="169" spans="1:7" x14ac:dyDescent="0.3">
      <c r="A169" t="s">
        <v>10384</v>
      </c>
      <c r="B169" t="s">
        <v>3</v>
      </c>
      <c r="C169">
        <v>2024</v>
      </c>
      <c r="D169">
        <v>592</v>
      </c>
      <c r="E169">
        <v>1349</v>
      </c>
      <c r="F169">
        <v>1040</v>
      </c>
      <c r="G169">
        <v>744</v>
      </c>
    </row>
    <row r="170" spans="1:7" x14ac:dyDescent="0.3">
      <c r="A170" t="s">
        <v>1887</v>
      </c>
      <c r="B170" t="s">
        <v>253</v>
      </c>
      <c r="C170">
        <v>2001</v>
      </c>
      <c r="D170">
        <v>1118</v>
      </c>
      <c r="E170">
        <v>4952</v>
      </c>
      <c r="F170">
        <v>1954</v>
      </c>
      <c r="G170">
        <v>1584</v>
      </c>
    </row>
    <row r="171" spans="1:7" x14ac:dyDescent="0.3">
      <c r="A171" t="s">
        <v>1888</v>
      </c>
      <c r="B171" t="s">
        <v>253</v>
      </c>
      <c r="C171">
        <v>2002</v>
      </c>
      <c r="D171">
        <v>1143</v>
      </c>
      <c r="E171">
        <v>4887</v>
      </c>
      <c r="F171">
        <v>1978</v>
      </c>
      <c r="G171">
        <v>1565</v>
      </c>
    </row>
    <row r="172" spans="1:7" x14ac:dyDescent="0.3">
      <c r="A172" t="s">
        <v>1889</v>
      </c>
      <c r="B172" t="s">
        <v>253</v>
      </c>
      <c r="C172">
        <v>2003</v>
      </c>
      <c r="D172">
        <v>1103</v>
      </c>
      <c r="E172">
        <v>4740</v>
      </c>
      <c r="F172">
        <v>2017</v>
      </c>
      <c r="G172">
        <v>1543</v>
      </c>
    </row>
    <row r="173" spans="1:7" x14ac:dyDescent="0.3">
      <c r="A173" t="s">
        <v>1890</v>
      </c>
      <c r="B173" t="s">
        <v>253</v>
      </c>
      <c r="C173">
        <v>2004</v>
      </c>
      <c r="D173">
        <v>1127</v>
      </c>
      <c r="E173">
        <v>4590</v>
      </c>
      <c r="F173">
        <v>2060</v>
      </c>
      <c r="G173">
        <v>1484</v>
      </c>
    </row>
    <row r="174" spans="1:7" x14ac:dyDescent="0.3">
      <c r="A174" t="s">
        <v>1891</v>
      </c>
      <c r="B174" t="s">
        <v>253</v>
      </c>
      <c r="C174">
        <v>2005</v>
      </c>
      <c r="D174">
        <v>1133</v>
      </c>
      <c r="E174">
        <v>4644</v>
      </c>
      <c r="F174">
        <v>2126</v>
      </c>
      <c r="G174">
        <v>1417</v>
      </c>
    </row>
    <row r="175" spans="1:7" x14ac:dyDescent="0.3">
      <c r="A175" t="s">
        <v>1892</v>
      </c>
      <c r="B175" t="s">
        <v>253</v>
      </c>
      <c r="C175">
        <v>2006</v>
      </c>
      <c r="D175">
        <v>1145</v>
      </c>
      <c r="E175">
        <v>4846</v>
      </c>
      <c r="F175">
        <v>2217</v>
      </c>
      <c r="G175">
        <v>1414</v>
      </c>
    </row>
    <row r="176" spans="1:7" x14ac:dyDescent="0.3">
      <c r="A176" t="s">
        <v>1893</v>
      </c>
      <c r="B176" t="s">
        <v>253</v>
      </c>
      <c r="C176">
        <v>2007</v>
      </c>
      <c r="D176">
        <v>1155</v>
      </c>
      <c r="E176">
        <v>5092</v>
      </c>
      <c r="F176">
        <v>2297</v>
      </c>
      <c r="G176">
        <v>1393</v>
      </c>
    </row>
    <row r="177" spans="1:7" x14ac:dyDescent="0.3">
      <c r="A177" t="s">
        <v>1894</v>
      </c>
      <c r="B177" t="s">
        <v>253</v>
      </c>
      <c r="C177">
        <v>2008</v>
      </c>
      <c r="D177">
        <v>1110</v>
      </c>
      <c r="E177">
        <v>5415</v>
      </c>
      <c r="F177">
        <v>2427</v>
      </c>
      <c r="G177">
        <v>1381</v>
      </c>
    </row>
    <row r="178" spans="1:7" x14ac:dyDescent="0.3">
      <c r="A178" t="s">
        <v>1895</v>
      </c>
      <c r="B178" t="s">
        <v>253</v>
      </c>
      <c r="C178">
        <v>2009</v>
      </c>
      <c r="D178">
        <v>1164</v>
      </c>
      <c r="E178">
        <v>5752</v>
      </c>
      <c r="F178">
        <v>2465</v>
      </c>
      <c r="G178">
        <v>1382</v>
      </c>
    </row>
    <row r="179" spans="1:7" x14ac:dyDescent="0.3">
      <c r="A179" t="s">
        <v>1896</v>
      </c>
      <c r="B179" t="s">
        <v>253</v>
      </c>
      <c r="C179">
        <v>2010</v>
      </c>
      <c r="D179">
        <v>1187</v>
      </c>
      <c r="E179">
        <v>5999</v>
      </c>
      <c r="F179">
        <v>2625</v>
      </c>
      <c r="G179">
        <v>1361</v>
      </c>
    </row>
    <row r="180" spans="1:7" x14ac:dyDescent="0.3">
      <c r="A180" t="s">
        <v>1897</v>
      </c>
      <c r="B180" t="s">
        <v>253</v>
      </c>
      <c r="C180">
        <v>2011</v>
      </c>
      <c r="D180">
        <v>1170</v>
      </c>
      <c r="E180">
        <v>6461</v>
      </c>
      <c r="F180">
        <v>2709</v>
      </c>
      <c r="G180">
        <v>1400</v>
      </c>
    </row>
    <row r="181" spans="1:7" x14ac:dyDescent="0.3">
      <c r="A181" t="s">
        <v>1898</v>
      </c>
      <c r="B181" t="s">
        <v>253</v>
      </c>
      <c r="C181">
        <v>2012</v>
      </c>
      <c r="D181">
        <v>1207</v>
      </c>
      <c r="E181">
        <v>6524</v>
      </c>
      <c r="F181">
        <v>2809</v>
      </c>
      <c r="G181">
        <v>1414</v>
      </c>
    </row>
    <row r="182" spans="1:7" x14ac:dyDescent="0.3">
      <c r="A182" t="s">
        <v>1899</v>
      </c>
      <c r="B182" t="s">
        <v>253</v>
      </c>
      <c r="C182">
        <v>2013</v>
      </c>
      <c r="D182">
        <v>1252</v>
      </c>
      <c r="E182">
        <v>6465</v>
      </c>
      <c r="F182">
        <v>2869</v>
      </c>
      <c r="G182">
        <v>1433</v>
      </c>
    </row>
    <row r="183" spans="1:7" x14ac:dyDescent="0.3">
      <c r="A183" t="s">
        <v>1900</v>
      </c>
      <c r="B183" t="s">
        <v>253</v>
      </c>
      <c r="C183">
        <v>2014</v>
      </c>
      <c r="D183">
        <v>1317</v>
      </c>
      <c r="E183">
        <v>6433</v>
      </c>
      <c r="F183">
        <v>2932</v>
      </c>
      <c r="G183">
        <v>1427</v>
      </c>
    </row>
    <row r="184" spans="1:7" x14ac:dyDescent="0.3">
      <c r="A184" t="s">
        <v>1901</v>
      </c>
      <c r="B184" t="s">
        <v>253</v>
      </c>
      <c r="C184">
        <v>2015</v>
      </c>
      <c r="D184">
        <v>1310</v>
      </c>
      <c r="E184">
        <v>6395</v>
      </c>
      <c r="F184">
        <v>2914</v>
      </c>
      <c r="G184">
        <v>1434</v>
      </c>
    </row>
    <row r="185" spans="1:7" x14ac:dyDescent="0.3">
      <c r="A185" t="s">
        <v>1902</v>
      </c>
      <c r="B185" t="s">
        <v>253</v>
      </c>
      <c r="C185">
        <v>2016</v>
      </c>
      <c r="D185">
        <v>1340</v>
      </c>
      <c r="E185">
        <v>6357</v>
      </c>
      <c r="F185">
        <v>2957</v>
      </c>
      <c r="G185">
        <v>1446</v>
      </c>
    </row>
    <row r="186" spans="1:7" x14ac:dyDescent="0.3">
      <c r="A186" t="s">
        <v>1903</v>
      </c>
      <c r="B186" t="s">
        <v>253</v>
      </c>
      <c r="C186">
        <v>2017</v>
      </c>
      <c r="D186">
        <v>1386</v>
      </c>
      <c r="E186">
        <v>6365</v>
      </c>
      <c r="F186">
        <v>2935</v>
      </c>
      <c r="G186">
        <v>1453</v>
      </c>
    </row>
    <row r="187" spans="1:7" x14ac:dyDescent="0.3">
      <c r="A187" t="s">
        <v>1904</v>
      </c>
      <c r="B187" t="s">
        <v>253</v>
      </c>
      <c r="C187">
        <v>2018</v>
      </c>
      <c r="D187">
        <v>1387</v>
      </c>
      <c r="E187">
        <v>6474</v>
      </c>
      <c r="F187">
        <v>2989</v>
      </c>
      <c r="G187">
        <v>1480</v>
      </c>
    </row>
    <row r="188" spans="1:7" x14ac:dyDescent="0.3">
      <c r="A188" t="s">
        <v>1905</v>
      </c>
      <c r="B188" t="s">
        <v>253</v>
      </c>
      <c r="C188">
        <v>2019</v>
      </c>
      <c r="D188">
        <v>1370</v>
      </c>
      <c r="E188">
        <v>6456</v>
      </c>
      <c r="F188">
        <v>2928</v>
      </c>
      <c r="G188">
        <v>1533</v>
      </c>
    </row>
    <row r="189" spans="1:7" x14ac:dyDescent="0.3">
      <c r="A189" t="s">
        <v>1906</v>
      </c>
      <c r="B189" t="s">
        <v>253</v>
      </c>
      <c r="C189">
        <v>2020</v>
      </c>
      <c r="D189">
        <v>1366</v>
      </c>
      <c r="E189">
        <v>6513</v>
      </c>
      <c r="F189">
        <v>2909</v>
      </c>
      <c r="G189">
        <v>1532</v>
      </c>
    </row>
    <row r="190" spans="1:7" x14ac:dyDescent="0.3">
      <c r="A190" t="s">
        <v>1907</v>
      </c>
      <c r="B190" t="s">
        <v>253</v>
      </c>
      <c r="C190">
        <v>2021</v>
      </c>
      <c r="D190">
        <v>1317</v>
      </c>
      <c r="E190">
        <v>6392</v>
      </c>
      <c r="F190">
        <v>2812</v>
      </c>
      <c r="G190">
        <v>1542</v>
      </c>
    </row>
    <row r="191" spans="1:7" x14ac:dyDescent="0.3">
      <c r="A191" t="s">
        <v>1908</v>
      </c>
      <c r="B191" t="s">
        <v>253</v>
      </c>
      <c r="C191">
        <v>2022</v>
      </c>
      <c r="D191">
        <v>1318</v>
      </c>
      <c r="E191">
        <v>6504</v>
      </c>
      <c r="F191">
        <v>2750</v>
      </c>
      <c r="G191">
        <v>1574</v>
      </c>
    </row>
    <row r="192" spans="1:7" x14ac:dyDescent="0.3">
      <c r="A192" t="s">
        <v>10385</v>
      </c>
      <c r="B192" t="s">
        <v>253</v>
      </c>
      <c r="C192">
        <v>2023</v>
      </c>
      <c r="D192">
        <v>1324</v>
      </c>
      <c r="E192">
        <v>6610</v>
      </c>
      <c r="F192">
        <v>2698</v>
      </c>
      <c r="G192">
        <v>1634</v>
      </c>
    </row>
    <row r="193" spans="1:7" x14ac:dyDescent="0.3">
      <c r="A193" t="s">
        <v>10386</v>
      </c>
      <c r="B193" t="s">
        <v>253</v>
      </c>
      <c r="C193">
        <v>2024</v>
      </c>
      <c r="D193">
        <v>1349</v>
      </c>
      <c r="E193">
        <v>6783</v>
      </c>
      <c r="F193">
        <v>2690</v>
      </c>
      <c r="G193">
        <v>1677</v>
      </c>
    </row>
    <row r="194" spans="1:7" x14ac:dyDescent="0.3">
      <c r="A194" t="s">
        <v>1909</v>
      </c>
      <c r="B194" t="s">
        <v>283</v>
      </c>
      <c r="C194">
        <v>2001</v>
      </c>
      <c r="D194">
        <v>1877</v>
      </c>
      <c r="E194">
        <v>6559</v>
      </c>
      <c r="F194">
        <v>3048</v>
      </c>
      <c r="G194">
        <v>2134</v>
      </c>
    </row>
    <row r="195" spans="1:7" x14ac:dyDescent="0.3">
      <c r="A195" t="s">
        <v>1910</v>
      </c>
      <c r="B195" t="s">
        <v>283</v>
      </c>
      <c r="C195">
        <v>2002</v>
      </c>
      <c r="D195">
        <v>1915</v>
      </c>
      <c r="E195">
        <v>6617</v>
      </c>
      <c r="F195">
        <v>2957</v>
      </c>
      <c r="G195">
        <v>2161</v>
      </c>
    </row>
    <row r="196" spans="1:7" x14ac:dyDescent="0.3">
      <c r="A196" t="s">
        <v>1911</v>
      </c>
      <c r="B196" t="s">
        <v>283</v>
      </c>
      <c r="C196">
        <v>2003</v>
      </c>
      <c r="D196">
        <v>1960</v>
      </c>
      <c r="E196">
        <v>6554</v>
      </c>
      <c r="F196">
        <v>2906</v>
      </c>
      <c r="G196">
        <v>2196</v>
      </c>
    </row>
    <row r="197" spans="1:7" x14ac:dyDescent="0.3">
      <c r="A197" t="s">
        <v>1912</v>
      </c>
      <c r="B197" t="s">
        <v>283</v>
      </c>
      <c r="C197">
        <v>2004</v>
      </c>
      <c r="D197">
        <v>1923</v>
      </c>
      <c r="E197">
        <v>6561</v>
      </c>
      <c r="F197">
        <v>2923</v>
      </c>
      <c r="G197">
        <v>2205</v>
      </c>
    </row>
    <row r="198" spans="1:7" x14ac:dyDescent="0.3">
      <c r="A198" t="s">
        <v>1913</v>
      </c>
      <c r="B198" t="s">
        <v>283</v>
      </c>
      <c r="C198">
        <v>2005</v>
      </c>
      <c r="D198">
        <v>1899</v>
      </c>
      <c r="E198">
        <v>6690</v>
      </c>
      <c r="F198">
        <v>2906</v>
      </c>
      <c r="G198">
        <v>2197</v>
      </c>
    </row>
    <row r="199" spans="1:7" x14ac:dyDescent="0.3">
      <c r="A199" t="s">
        <v>1914</v>
      </c>
      <c r="B199" t="s">
        <v>283</v>
      </c>
      <c r="C199">
        <v>2006</v>
      </c>
      <c r="D199">
        <v>1886</v>
      </c>
      <c r="E199">
        <v>6941</v>
      </c>
      <c r="F199">
        <v>3016</v>
      </c>
      <c r="G199">
        <v>2148</v>
      </c>
    </row>
    <row r="200" spans="1:7" x14ac:dyDescent="0.3">
      <c r="A200" t="s">
        <v>1915</v>
      </c>
      <c r="B200" t="s">
        <v>283</v>
      </c>
      <c r="C200">
        <v>2007</v>
      </c>
      <c r="D200">
        <v>1901</v>
      </c>
      <c r="E200">
        <v>7327</v>
      </c>
      <c r="F200">
        <v>3140</v>
      </c>
      <c r="G200">
        <v>2094</v>
      </c>
    </row>
    <row r="201" spans="1:7" x14ac:dyDescent="0.3">
      <c r="A201" t="s">
        <v>1916</v>
      </c>
      <c r="B201" t="s">
        <v>283</v>
      </c>
      <c r="C201">
        <v>2008</v>
      </c>
      <c r="D201">
        <v>1898</v>
      </c>
      <c r="E201">
        <v>7754</v>
      </c>
      <c r="F201">
        <v>3163</v>
      </c>
      <c r="G201">
        <v>2086</v>
      </c>
    </row>
    <row r="202" spans="1:7" x14ac:dyDescent="0.3">
      <c r="A202" t="s">
        <v>1917</v>
      </c>
      <c r="B202" t="s">
        <v>283</v>
      </c>
      <c r="C202">
        <v>2009</v>
      </c>
      <c r="D202">
        <v>1955</v>
      </c>
      <c r="E202">
        <v>8296</v>
      </c>
      <c r="F202">
        <v>3238</v>
      </c>
      <c r="G202">
        <v>2013</v>
      </c>
    </row>
    <row r="203" spans="1:7" x14ac:dyDescent="0.3">
      <c r="A203" t="s">
        <v>1918</v>
      </c>
      <c r="B203" t="s">
        <v>283</v>
      </c>
      <c r="C203">
        <v>2010</v>
      </c>
      <c r="D203">
        <v>1968</v>
      </c>
      <c r="E203">
        <v>8683</v>
      </c>
      <c r="F203">
        <v>3299</v>
      </c>
      <c r="G203">
        <v>1997</v>
      </c>
    </row>
    <row r="204" spans="1:7" x14ac:dyDescent="0.3">
      <c r="A204" t="s">
        <v>1919</v>
      </c>
      <c r="B204" t="s">
        <v>283</v>
      </c>
      <c r="C204">
        <v>2011</v>
      </c>
      <c r="D204">
        <v>1944</v>
      </c>
      <c r="E204">
        <v>9376</v>
      </c>
      <c r="F204">
        <v>3360</v>
      </c>
      <c r="G204">
        <v>1990</v>
      </c>
    </row>
    <row r="205" spans="1:7" x14ac:dyDescent="0.3">
      <c r="A205" t="s">
        <v>1920</v>
      </c>
      <c r="B205" t="s">
        <v>283</v>
      </c>
      <c r="C205">
        <v>2012</v>
      </c>
      <c r="D205">
        <v>1976</v>
      </c>
      <c r="E205">
        <v>9444</v>
      </c>
      <c r="F205">
        <v>3428</v>
      </c>
      <c r="G205">
        <v>2024</v>
      </c>
    </row>
    <row r="206" spans="1:7" x14ac:dyDescent="0.3">
      <c r="A206" t="s">
        <v>1921</v>
      </c>
      <c r="B206" t="s">
        <v>283</v>
      </c>
      <c r="C206">
        <v>2013</v>
      </c>
      <c r="D206">
        <v>2080</v>
      </c>
      <c r="E206">
        <v>9469</v>
      </c>
      <c r="F206">
        <v>3472</v>
      </c>
      <c r="G206">
        <v>2023</v>
      </c>
    </row>
    <row r="207" spans="1:7" x14ac:dyDescent="0.3">
      <c r="A207" t="s">
        <v>1922</v>
      </c>
      <c r="B207" t="s">
        <v>283</v>
      </c>
      <c r="C207">
        <v>2014</v>
      </c>
      <c r="D207">
        <v>2216</v>
      </c>
      <c r="E207">
        <v>9530</v>
      </c>
      <c r="F207">
        <v>3500</v>
      </c>
      <c r="G207">
        <v>2030</v>
      </c>
    </row>
    <row r="208" spans="1:7" x14ac:dyDescent="0.3">
      <c r="A208" t="s">
        <v>1923</v>
      </c>
      <c r="B208" t="s">
        <v>283</v>
      </c>
      <c r="C208">
        <v>2015</v>
      </c>
      <c r="D208">
        <v>2199</v>
      </c>
      <c r="E208">
        <v>9895</v>
      </c>
      <c r="F208">
        <v>3559</v>
      </c>
      <c r="G208">
        <v>1957</v>
      </c>
    </row>
    <row r="209" spans="1:7" x14ac:dyDescent="0.3">
      <c r="A209" t="s">
        <v>1924</v>
      </c>
      <c r="B209" t="s">
        <v>283</v>
      </c>
      <c r="C209">
        <v>2016</v>
      </c>
      <c r="D209">
        <v>2213</v>
      </c>
      <c r="E209">
        <v>10383</v>
      </c>
      <c r="F209">
        <v>3517</v>
      </c>
      <c r="G209">
        <v>1945</v>
      </c>
    </row>
    <row r="210" spans="1:7" x14ac:dyDescent="0.3">
      <c r="A210" t="s">
        <v>1925</v>
      </c>
      <c r="B210" t="s">
        <v>283</v>
      </c>
      <c r="C210">
        <v>2017</v>
      </c>
      <c r="D210">
        <v>2202</v>
      </c>
      <c r="E210">
        <v>10437</v>
      </c>
      <c r="F210">
        <v>3501</v>
      </c>
      <c r="G210">
        <v>1922</v>
      </c>
    </row>
    <row r="211" spans="1:7" x14ac:dyDescent="0.3">
      <c r="A211" t="s">
        <v>1926</v>
      </c>
      <c r="B211" t="s">
        <v>283</v>
      </c>
      <c r="C211">
        <v>2018</v>
      </c>
      <c r="D211">
        <v>2232</v>
      </c>
      <c r="E211">
        <v>10345</v>
      </c>
      <c r="F211">
        <v>3511</v>
      </c>
      <c r="G211">
        <v>1927</v>
      </c>
    </row>
    <row r="212" spans="1:7" x14ac:dyDescent="0.3">
      <c r="A212" t="s">
        <v>1927</v>
      </c>
      <c r="B212" t="s">
        <v>283</v>
      </c>
      <c r="C212">
        <v>2019</v>
      </c>
      <c r="D212">
        <v>2270</v>
      </c>
      <c r="E212">
        <v>10523</v>
      </c>
      <c r="F212">
        <v>3453</v>
      </c>
      <c r="G212">
        <v>1921</v>
      </c>
    </row>
    <row r="213" spans="1:7" x14ac:dyDescent="0.3">
      <c r="A213" t="s">
        <v>1928</v>
      </c>
      <c r="B213" t="s">
        <v>283</v>
      </c>
      <c r="C213">
        <v>2020</v>
      </c>
      <c r="D213">
        <v>2312</v>
      </c>
      <c r="E213">
        <v>10673</v>
      </c>
      <c r="F213">
        <v>3499</v>
      </c>
      <c r="G213">
        <v>1900</v>
      </c>
    </row>
    <row r="214" spans="1:7" x14ac:dyDescent="0.3">
      <c r="A214" t="s">
        <v>1929</v>
      </c>
      <c r="B214" t="s">
        <v>283</v>
      </c>
      <c r="C214">
        <v>2021</v>
      </c>
      <c r="D214">
        <v>2333</v>
      </c>
      <c r="E214">
        <v>10403</v>
      </c>
      <c r="F214">
        <v>3442</v>
      </c>
      <c r="G214">
        <v>1918</v>
      </c>
    </row>
    <row r="215" spans="1:7" x14ac:dyDescent="0.3">
      <c r="A215" t="s">
        <v>1930</v>
      </c>
      <c r="B215" t="s">
        <v>283</v>
      </c>
      <c r="C215">
        <v>2022</v>
      </c>
      <c r="D215">
        <v>2436</v>
      </c>
      <c r="E215">
        <v>11198</v>
      </c>
      <c r="F215">
        <v>3440</v>
      </c>
      <c r="G215">
        <v>1906</v>
      </c>
    </row>
    <row r="216" spans="1:7" x14ac:dyDescent="0.3">
      <c r="A216" t="s">
        <v>10387</v>
      </c>
      <c r="B216" t="s">
        <v>283</v>
      </c>
      <c r="C216">
        <v>2023</v>
      </c>
      <c r="D216">
        <v>2572</v>
      </c>
      <c r="E216">
        <v>12270</v>
      </c>
      <c r="F216">
        <v>3445</v>
      </c>
      <c r="G216">
        <v>1940</v>
      </c>
    </row>
    <row r="217" spans="1:7" x14ac:dyDescent="0.3">
      <c r="A217" t="s">
        <v>10388</v>
      </c>
      <c r="B217" t="s">
        <v>283</v>
      </c>
      <c r="C217">
        <v>2024</v>
      </c>
      <c r="D217">
        <v>2824</v>
      </c>
      <c r="E217">
        <v>13366</v>
      </c>
      <c r="F217">
        <v>3545</v>
      </c>
      <c r="G217">
        <v>2041</v>
      </c>
    </row>
    <row r="218" spans="1:7" x14ac:dyDescent="0.3">
      <c r="A218" t="s">
        <v>1931</v>
      </c>
      <c r="B218" t="s">
        <v>10</v>
      </c>
      <c r="C218">
        <v>2001</v>
      </c>
      <c r="D218">
        <v>147</v>
      </c>
      <c r="E218">
        <v>233</v>
      </c>
      <c r="F218">
        <v>228</v>
      </c>
      <c r="G218">
        <v>146</v>
      </c>
    </row>
    <row r="219" spans="1:7" x14ac:dyDescent="0.3">
      <c r="A219" t="s">
        <v>1932</v>
      </c>
      <c r="B219" t="s">
        <v>10</v>
      </c>
      <c r="C219">
        <v>2002</v>
      </c>
      <c r="D219">
        <v>136</v>
      </c>
      <c r="E219">
        <v>240</v>
      </c>
      <c r="F219">
        <v>236</v>
      </c>
      <c r="G219">
        <v>149</v>
      </c>
    </row>
    <row r="220" spans="1:7" x14ac:dyDescent="0.3">
      <c r="A220" t="s">
        <v>1933</v>
      </c>
      <c r="B220" t="s">
        <v>10</v>
      </c>
      <c r="C220">
        <v>2003</v>
      </c>
      <c r="D220">
        <v>135</v>
      </c>
      <c r="E220">
        <v>240</v>
      </c>
      <c r="F220">
        <v>231</v>
      </c>
      <c r="G220">
        <v>151</v>
      </c>
    </row>
    <row r="221" spans="1:7" x14ac:dyDescent="0.3">
      <c r="A221" t="s">
        <v>1934</v>
      </c>
      <c r="B221" t="s">
        <v>10</v>
      </c>
      <c r="C221">
        <v>2004</v>
      </c>
      <c r="D221">
        <v>136</v>
      </c>
      <c r="E221">
        <v>233</v>
      </c>
      <c r="F221">
        <v>234</v>
      </c>
      <c r="G221">
        <v>158</v>
      </c>
    </row>
    <row r="222" spans="1:7" x14ac:dyDescent="0.3">
      <c r="A222" t="s">
        <v>1935</v>
      </c>
      <c r="B222" t="s">
        <v>10</v>
      </c>
      <c r="C222">
        <v>2005</v>
      </c>
      <c r="D222">
        <v>95</v>
      </c>
      <c r="E222">
        <v>192</v>
      </c>
      <c r="F222">
        <v>220</v>
      </c>
      <c r="G222">
        <v>152</v>
      </c>
    </row>
    <row r="223" spans="1:7" x14ac:dyDescent="0.3">
      <c r="A223" t="s">
        <v>1936</v>
      </c>
      <c r="B223" t="s">
        <v>10</v>
      </c>
      <c r="C223">
        <v>2006</v>
      </c>
      <c r="D223">
        <v>109</v>
      </c>
      <c r="E223">
        <v>204</v>
      </c>
      <c r="F223">
        <v>214</v>
      </c>
      <c r="G223">
        <v>157</v>
      </c>
    </row>
    <row r="224" spans="1:7" x14ac:dyDescent="0.3">
      <c r="A224" t="s">
        <v>1937</v>
      </c>
      <c r="B224" t="s">
        <v>10</v>
      </c>
      <c r="C224">
        <v>2007</v>
      </c>
      <c r="D224">
        <v>127</v>
      </c>
      <c r="E224">
        <v>213</v>
      </c>
      <c r="F224">
        <v>222</v>
      </c>
      <c r="G224">
        <v>169</v>
      </c>
    </row>
    <row r="225" spans="1:7" x14ac:dyDescent="0.3">
      <c r="A225" t="s">
        <v>1938</v>
      </c>
      <c r="B225" t="s">
        <v>10</v>
      </c>
      <c r="C225">
        <v>2008</v>
      </c>
      <c r="D225">
        <v>155</v>
      </c>
      <c r="E225">
        <v>246</v>
      </c>
      <c r="F225">
        <v>237</v>
      </c>
      <c r="G225">
        <v>167</v>
      </c>
    </row>
    <row r="226" spans="1:7" x14ac:dyDescent="0.3">
      <c r="A226" t="s">
        <v>1939</v>
      </c>
      <c r="B226" t="s">
        <v>10</v>
      </c>
      <c r="C226">
        <v>2009</v>
      </c>
      <c r="D226">
        <v>159</v>
      </c>
      <c r="E226">
        <v>245</v>
      </c>
      <c r="F226">
        <v>255</v>
      </c>
      <c r="G226">
        <v>175</v>
      </c>
    </row>
    <row r="227" spans="1:7" x14ac:dyDescent="0.3">
      <c r="A227" t="s">
        <v>1940</v>
      </c>
      <c r="B227" t="s">
        <v>10</v>
      </c>
      <c r="C227">
        <v>2010</v>
      </c>
      <c r="D227">
        <v>163</v>
      </c>
      <c r="E227">
        <v>260</v>
      </c>
      <c r="F227">
        <v>255</v>
      </c>
      <c r="G227">
        <v>176</v>
      </c>
    </row>
    <row r="228" spans="1:7" x14ac:dyDescent="0.3">
      <c r="A228" t="s">
        <v>1941</v>
      </c>
      <c r="B228" t="s">
        <v>10</v>
      </c>
      <c r="C228">
        <v>2011</v>
      </c>
      <c r="D228">
        <v>157</v>
      </c>
      <c r="E228">
        <v>259</v>
      </c>
      <c r="F228">
        <v>257</v>
      </c>
      <c r="G228">
        <v>188</v>
      </c>
    </row>
    <row r="229" spans="1:7" x14ac:dyDescent="0.3">
      <c r="A229" t="s">
        <v>1942</v>
      </c>
      <c r="B229" t="s">
        <v>10</v>
      </c>
      <c r="C229">
        <v>2012</v>
      </c>
      <c r="D229">
        <v>146</v>
      </c>
      <c r="E229">
        <v>273</v>
      </c>
      <c r="F229">
        <v>260</v>
      </c>
      <c r="G229">
        <v>185</v>
      </c>
    </row>
    <row r="230" spans="1:7" x14ac:dyDescent="0.3">
      <c r="A230" t="s">
        <v>1943</v>
      </c>
      <c r="B230" t="s">
        <v>10</v>
      </c>
      <c r="C230">
        <v>2013</v>
      </c>
      <c r="D230">
        <v>148</v>
      </c>
      <c r="E230">
        <v>258</v>
      </c>
      <c r="F230">
        <v>269</v>
      </c>
      <c r="G230">
        <v>189</v>
      </c>
    </row>
    <row r="231" spans="1:7" x14ac:dyDescent="0.3">
      <c r="A231" t="s">
        <v>1944</v>
      </c>
      <c r="B231" t="s">
        <v>10</v>
      </c>
      <c r="C231">
        <v>2014</v>
      </c>
      <c r="D231">
        <v>156</v>
      </c>
      <c r="E231">
        <v>269</v>
      </c>
      <c r="F231">
        <v>264</v>
      </c>
      <c r="G231">
        <v>190</v>
      </c>
    </row>
    <row r="232" spans="1:7" x14ac:dyDescent="0.3">
      <c r="A232" t="s">
        <v>1945</v>
      </c>
      <c r="B232" t="s">
        <v>10</v>
      </c>
      <c r="C232">
        <v>2015</v>
      </c>
      <c r="D232">
        <v>145</v>
      </c>
      <c r="E232">
        <v>262</v>
      </c>
      <c r="F232">
        <v>264</v>
      </c>
      <c r="G232">
        <v>185</v>
      </c>
    </row>
    <row r="233" spans="1:7" x14ac:dyDescent="0.3">
      <c r="A233" t="s">
        <v>1946</v>
      </c>
      <c r="B233" t="s">
        <v>10</v>
      </c>
      <c r="C233">
        <v>2016</v>
      </c>
      <c r="D233">
        <v>155</v>
      </c>
      <c r="E233">
        <v>248</v>
      </c>
      <c r="F233">
        <v>276</v>
      </c>
      <c r="G233">
        <v>182</v>
      </c>
    </row>
    <row r="234" spans="1:7" x14ac:dyDescent="0.3">
      <c r="A234" t="s">
        <v>1947</v>
      </c>
      <c r="B234" t="s">
        <v>10</v>
      </c>
      <c r="C234">
        <v>2017</v>
      </c>
      <c r="D234">
        <v>169</v>
      </c>
      <c r="E234">
        <v>238</v>
      </c>
      <c r="F234">
        <v>277</v>
      </c>
      <c r="G234">
        <v>193</v>
      </c>
    </row>
    <row r="235" spans="1:7" x14ac:dyDescent="0.3">
      <c r="A235" t="s">
        <v>1948</v>
      </c>
      <c r="B235" t="s">
        <v>10</v>
      </c>
      <c r="C235">
        <v>2018</v>
      </c>
      <c r="D235">
        <v>172</v>
      </c>
      <c r="E235">
        <v>238</v>
      </c>
      <c r="F235">
        <v>265</v>
      </c>
      <c r="G235">
        <v>201</v>
      </c>
    </row>
    <row r="236" spans="1:7" x14ac:dyDescent="0.3">
      <c r="A236" t="s">
        <v>1949</v>
      </c>
      <c r="B236" t="s">
        <v>10</v>
      </c>
      <c r="C236">
        <v>2019</v>
      </c>
      <c r="D236">
        <v>148</v>
      </c>
      <c r="E236">
        <v>221</v>
      </c>
      <c r="F236">
        <v>269</v>
      </c>
      <c r="G236">
        <v>212</v>
      </c>
    </row>
    <row r="237" spans="1:7" x14ac:dyDescent="0.3">
      <c r="A237" t="s">
        <v>1950</v>
      </c>
      <c r="B237" t="s">
        <v>10</v>
      </c>
      <c r="C237">
        <v>2020</v>
      </c>
      <c r="D237">
        <v>148</v>
      </c>
      <c r="E237">
        <v>219</v>
      </c>
      <c r="F237">
        <v>257</v>
      </c>
      <c r="G237">
        <v>217</v>
      </c>
    </row>
    <row r="238" spans="1:7" x14ac:dyDescent="0.3">
      <c r="A238" t="s">
        <v>1951</v>
      </c>
      <c r="B238" t="s">
        <v>10</v>
      </c>
      <c r="C238">
        <v>2021</v>
      </c>
      <c r="D238">
        <v>139</v>
      </c>
      <c r="E238">
        <v>230</v>
      </c>
      <c r="F238">
        <v>265</v>
      </c>
      <c r="G238">
        <v>200</v>
      </c>
    </row>
    <row r="239" spans="1:7" x14ac:dyDescent="0.3">
      <c r="A239" t="s">
        <v>1952</v>
      </c>
      <c r="B239" t="s">
        <v>10</v>
      </c>
      <c r="C239">
        <v>2022</v>
      </c>
      <c r="D239">
        <v>134</v>
      </c>
      <c r="E239">
        <v>210</v>
      </c>
      <c r="F239">
        <v>251</v>
      </c>
      <c r="G239">
        <v>206</v>
      </c>
    </row>
    <row r="240" spans="1:7" x14ac:dyDescent="0.3">
      <c r="A240" t="s">
        <v>10389</v>
      </c>
      <c r="B240" t="s">
        <v>10</v>
      </c>
      <c r="C240">
        <v>2023</v>
      </c>
      <c r="D240">
        <v>129</v>
      </c>
      <c r="E240">
        <v>197</v>
      </c>
      <c r="F240">
        <v>236</v>
      </c>
      <c r="G240">
        <v>207</v>
      </c>
    </row>
    <row r="241" spans="1:7" x14ac:dyDescent="0.3">
      <c r="A241" t="s">
        <v>10390</v>
      </c>
      <c r="B241" t="s">
        <v>10</v>
      </c>
      <c r="C241">
        <v>2024</v>
      </c>
      <c r="D241">
        <v>127</v>
      </c>
      <c r="E241">
        <v>188</v>
      </c>
      <c r="F241">
        <v>224</v>
      </c>
      <c r="G241">
        <v>211</v>
      </c>
    </row>
    <row r="242" spans="1:7" x14ac:dyDescent="0.3">
      <c r="A242" t="s">
        <v>1953</v>
      </c>
      <c r="B242" t="s">
        <v>11</v>
      </c>
      <c r="C242">
        <v>2001</v>
      </c>
      <c r="D242">
        <v>3335</v>
      </c>
      <c r="E242">
        <v>5861</v>
      </c>
      <c r="F242">
        <v>3203</v>
      </c>
      <c r="G242">
        <v>2131</v>
      </c>
    </row>
    <row r="243" spans="1:7" x14ac:dyDescent="0.3">
      <c r="A243" t="s">
        <v>1954</v>
      </c>
      <c r="B243" t="s">
        <v>11</v>
      </c>
      <c r="C243">
        <v>2002</v>
      </c>
      <c r="D243">
        <v>3221</v>
      </c>
      <c r="E243">
        <v>5750</v>
      </c>
      <c r="F243">
        <v>3198</v>
      </c>
      <c r="G243">
        <v>2120</v>
      </c>
    </row>
    <row r="244" spans="1:7" x14ac:dyDescent="0.3">
      <c r="A244" t="s">
        <v>1955</v>
      </c>
      <c r="B244" t="s">
        <v>11</v>
      </c>
      <c r="C244">
        <v>2003</v>
      </c>
      <c r="D244">
        <v>3310</v>
      </c>
      <c r="E244">
        <v>5851</v>
      </c>
      <c r="F244">
        <v>3274</v>
      </c>
      <c r="G244">
        <v>2155</v>
      </c>
    </row>
    <row r="245" spans="1:7" x14ac:dyDescent="0.3">
      <c r="A245" t="s">
        <v>1956</v>
      </c>
      <c r="B245" t="s">
        <v>11</v>
      </c>
      <c r="C245">
        <v>2004</v>
      </c>
      <c r="D245">
        <v>3174</v>
      </c>
      <c r="E245">
        <v>5889</v>
      </c>
      <c r="F245">
        <v>3310</v>
      </c>
      <c r="G245">
        <v>2136</v>
      </c>
    </row>
    <row r="246" spans="1:7" x14ac:dyDescent="0.3">
      <c r="A246" t="s">
        <v>1957</v>
      </c>
      <c r="B246" t="s">
        <v>11</v>
      </c>
      <c r="C246">
        <v>2005</v>
      </c>
      <c r="D246">
        <v>3138</v>
      </c>
      <c r="E246">
        <v>5915</v>
      </c>
      <c r="F246">
        <v>3344</v>
      </c>
      <c r="G246">
        <v>2193</v>
      </c>
    </row>
    <row r="247" spans="1:7" x14ac:dyDescent="0.3">
      <c r="A247" t="s">
        <v>1958</v>
      </c>
      <c r="B247" t="s">
        <v>11</v>
      </c>
      <c r="C247">
        <v>2006</v>
      </c>
      <c r="D247">
        <v>3057</v>
      </c>
      <c r="E247">
        <v>5970</v>
      </c>
      <c r="F247">
        <v>3417</v>
      </c>
      <c r="G247">
        <v>2190</v>
      </c>
    </row>
    <row r="248" spans="1:7" x14ac:dyDescent="0.3">
      <c r="A248" t="s">
        <v>1959</v>
      </c>
      <c r="B248" t="s">
        <v>11</v>
      </c>
      <c r="C248">
        <v>2007</v>
      </c>
      <c r="D248">
        <v>3016</v>
      </c>
      <c r="E248">
        <v>5972</v>
      </c>
      <c r="F248">
        <v>3487</v>
      </c>
      <c r="G248">
        <v>2132</v>
      </c>
    </row>
    <row r="249" spans="1:7" x14ac:dyDescent="0.3">
      <c r="A249" t="s">
        <v>1960</v>
      </c>
      <c r="B249" t="s">
        <v>11</v>
      </c>
      <c r="C249">
        <v>2008</v>
      </c>
      <c r="D249">
        <v>3052</v>
      </c>
      <c r="E249">
        <v>5964</v>
      </c>
      <c r="F249">
        <v>3636</v>
      </c>
      <c r="G249">
        <v>2129</v>
      </c>
    </row>
    <row r="250" spans="1:7" x14ac:dyDescent="0.3">
      <c r="A250" t="s">
        <v>1961</v>
      </c>
      <c r="B250" t="s">
        <v>11</v>
      </c>
      <c r="C250">
        <v>2009</v>
      </c>
      <c r="D250">
        <v>3024</v>
      </c>
      <c r="E250">
        <v>5934</v>
      </c>
      <c r="F250">
        <v>3729</v>
      </c>
      <c r="G250">
        <v>2102</v>
      </c>
    </row>
    <row r="251" spans="1:7" x14ac:dyDescent="0.3">
      <c r="A251" t="s">
        <v>1962</v>
      </c>
      <c r="B251" t="s">
        <v>11</v>
      </c>
      <c r="C251">
        <v>2010</v>
      </c>
      <c r="D251">
        <v>3048</v>
      </c>
      <c r="E251">
        <v>5855</v>
      </c>
      <c r="F251">
        <v>3889</v>
      </c>
      <c r="G251">
        <v>2075</v>
      </c>
    </row>
    <row r="252" spans="1:7" x14ac:dyDescent="0.3">
      <c r="A252" t="s">
        <v>1963</v>
      </c>
      <c r="B252" t="s">
        <v>11</v>
      </c>
      <c r="C252">
        <v>2011</v>
      </c>
      <c r="D252">
        <v>3038</v>
      </c>
      <c r="E252">
        <v>5807</v>
      </c>
      <c r="F252">
        <v>4024</v>
      </c>
      <c r="G252">
        <v>2104</v>
      </c>
    </row>
    <row r="253" spans="1:7" x14ac:dyDescent="0.3">
      <c r="A253" t="s">
        <v>1964</v>
      </c>
      <c r="B253" t="s">
        <v>11</v>
      </c>
      <c r="C253">
        <v>2012</v>
      </c>
      <c r="D253">
        <v>3012</v>
      </c>
      <c r="E253">
        <v>5708</v>
      </c>
      <c r="F253">
        <v>4037</v>
      </c>
      <c r="G253">
        <v>2134</v>
      </c>
    </row>
    <row r="254" spans="1:7" x14ac:dyDescent="0.3">
      <c r="A254" t="s">
        <v>1965</v>
      </c>
      <c r="B254" t="s">
        <v>11</v>
      </c>
      <c r="C254">
        <v>2013</v>
      </c>
      <c r="D254">
        <v>3063</v>
      </c>
      <c r="E254">
        <v>5631</v>
      </c>
      <c r="F254">
        <v>4080</v>
      </c>
      <c r="G254">
        <v>2146</v>
      </c>
    </row>
    <row r="255" spans="1:7" x14ac:dyDescent="0.3">
      <c r="A255" t="s">
        <v>1966</v>
      </c>
      <c r="B255" t="s">
        <v>11</v>
      </c>
      <c r="C255">
        <v>2014</v>
      </c>
      <c r="D255">
        <v>3062</v>
      </c>
      <c r="E255">
        <v>5618</v>
      </c>
      <c r="F255">
        <v>4118</v>
      </c>
      <c r="G255">
        <v>2118</v>
      </c>
    </row>
    <row r="256" spans="1:7" x14ac:dyDescent="0.3">
      <c r="A256" t="s">
        <v>1967</v>
      </c>
      <c r="B256" t="s">
        <v>11</v>
      </c>
      <c r="C256">
        <v>2015</v>
      </c>
      <c r="D256">
        <v>3019</v>
      </c>
      <c r="E256">
        <v>5541</v>
      </c>
      <c r="F256">
        <v>4137</v>
      </c>
      <c r="G256">
        <v>2136</v>
      </c>
    </row>
    <row r="257" spans="1:7" x14ac:dyDescent="0.3">
      <c r="A257" t="s">
        <v>1968</v>
      </c>
      <c r="B257" t="s">
        <v>11</v>
      </c>
      <c r="C257">
        <v>2016</v>
      </c>
      <c r="D257">
        <v>2955</v>
      </c>
      <c r="E257">
        <v>5511</v>
      </c>
      <c r="F257">
        <v>4152</v>
      </c>
      <c r="G257">
        <v>2121</v>
      </c>
    </row>
    <row r="258" spans="1:7" x14ac:dyDescent="0.3">
      <c r="A258" t="s">
        <v>1969</v>
      </c>
      <c r="B258" t="s">
        <v>11</v>
      </c>
      <c r="C258">
        <v>2017</v>
      </c>
      <c r="D258">
        <v>2921</v>
      </c>
      <c r="E258">
        <v>5463</v>
      </c>
      <c r="F258">
        <v>4142</v>
      </c>
      <c r="G258">
        <v>2092</v>
      </c>
    </row>
    <row r="259" spans="1:7" x14ac:dyDescent="0.3">
      <c r="A259" t="s">
        <v>1970</v>
      </c>
      <c r="B259" t="s">
        <v>11</v>
      </c>
      <c r="C259">
        <v>2018</v>
      </c>
      <c r="D259">
        <v>2918</v>
      </c>
      <c r="E259">
        <v>5430</v>
      </c>
      <c r="F259">
        <v>4092</v>
      </c>
      <c r="G259">
        <v>2102</v>
      </c>
    </row>
    <row r="260" spans="1:7" x14ac:dyDescent="0.3">
      <c r="A260" t="s">
        <v>1971</v>
      </c>
      <c r="B260" t="s">
        <v>11</v>
      </c>
      <c r="C260">
        <v>2019</v>
      </c>
      <c r="D260">
        <v>2890</v>
      </c>
      <c r="E260">
        <v>5465</v>
      </c>
      <c r="F260">
        <v>4117</v>
      </c>
      <c r="G260">
        <v>2126</v>
      </c>
    </row>
    <row r="261" spans="1:7" x14ac:dyDescent="0.3">
      <c r="A261" t="s">
        <v>1972</v>
      </c>
      <c r="B261" t="s">
        <v>11</v>
      </c>
      <c r="C261">
        <v>2020</v>
      </c>
      <c r="D261">
        <v>2934</v>
      </c>
      <c r="E261">
        <v>5468</v>
      </c>
      <c r="F261">
        <v>4109</v>
      </c>
      <c r="G261">
        <v>2146</v>
      </c>
    </row>
    <row r="262" spans="1:7" x14ac:dyDescent="0.3">
      <c r="A262" t="s">
        <v>1973</v>
      </c>
      <c r="B262" t="s">
        <v>11</v>
      </c>
      <c r="C262">
        <v>2021</v>
      </c>
      <c r="D262">
        <v>2876</v>
      </c>
      <c r="E262">
        <v>5644</v>
      </c>
      <c r="F262">
        <v>4126</v>
      </c>
      <c r="G262">
        <v>2179</v>
      </c>
    </row>
    <row r="263" spans="1:7" x14ac:dyDescent="0.3">
      <c r="A263" t="s">
        <v>1974</v>
      </c>
      <c r="B263" t="s">
        <v>11</v>
      </c>
      <c r="C263">
        <v>2022</v>
      </c>
      <c r="D263">
        <v>2947</v>
      </c>
      <c r="E263">
        <v>5806</v>
      </c>
      <c r="F263">
        <v>4094</v>
      </c>
      <c r="G263">
        <v>2173</v>
      </c>
    </row>
    <row r="264" spans="1:7" x14ac:dyDescent="0.3">
      <c r="A264" t="s">
        <v>10391</v>
      </c>
      <c r="B264" t="s">
        <v>11</v>
      </c>
      <c r="C264">
        <v>2023</v>
      </c>
      <c r="D264">
        <v>2917</v>
      </c>
      <c r="E264">
        <v>5985</v>
      </c>
      <c r="F264">
        <v>4083</v>
      </c>
      <c r="G264">
        <v>2224</v>
      </c>
    </row>
    <row r="265" spans="1:7" x14ac:dyDescent="0.3">
      <c r="A265" t="s">
        <v>10392</v>
      </c>
      <c r="B265" t="s">
        <v>11</v>
      </c>
      <c r="C265">
        <v>2024</v>
      </c>
      <c r="D265">
        <v>3007</v>
      </c>
      <c r="E265">
        <v>6168</v>
      </c>
      <c r="F265">
        <v>4099</v>
      </c>
      <c r="G265">
        <v>2262</v>
      </c>
    </row>
    <row r="266" spans="1:7" x14ac:dyDescent="0.3">
      <c r="A266" t="s">
        <v>1975</v>
      </c>
      <c r="B266" t="s">
        <v>278</v>
      </c>
      <c r="C266">
        <v>2001</v>
      </c>
      <c r="D266">
        <v>1417</v>
      </c>
      <c r="E266">
        <v>3254</v>
      </c>
      <c r="F266">
        <v>2072</v>
      </c>
      <c r="G266">
        <v>1218</v>
      </c>
    </row>
    <row r="267" spans="1:7" x14ac:dyDescent="0.3">
      <c r="A267" t="s">
        <v>1976</v>
      </c>
      <c r="B267" t="s">
        <v>278</v>
      </c>
      <c r="C267">
        <v>2002</v>
      </c>
      <c r="D267">
        <v>1367</v>
      </c>
      <c r="E267">
        <v>3193</v>
      </c>
      <c r="F267">
        <v>2120</v>
      </c>
      <c r="G267">
        <v>1228</v>
      </c>
    </row>
    <row r="268" spans="1:7" x14ac:dyDescent="0.3">
      <c r="A268" t="s">
        <v>1977</v>
      </c>
      <c r="B268" t="s">
        <v>278</v>
      </c>
      <c r="C268">
        <v>2003</v>
      </c>
      <c r="D268">
        <v>1352</v>
      </c>
      <c r="E268">
        <v>3175</v>
      </c>
      <c r="F268">
        <v>2108</v>
      </c>
      <c r="G268">
        <v>1229</v>
      </c>
    </row>
    <row r="269" spans="1:7" x14ac:dyDescent="0.3">
      <c r="A269" t="s">
        <v>1978</v>
      </c>
      <c r="B269" t="s">
        <v>278</v>
      </c>
      <c r="C269">
        <v>2004</v>
      </c>
      <c r="D269">
        <v>1361</v>
      </c>
      <c r="E269">
        <v>3123</v>
      </c>
      <c r="F269">
        <v>2135</v>
      </c>
      <c r="G269">
        <v>1208</v>
      </c>
    </row>
    <row r="270" spans="1:7" x14ac:dyDescent="0.3">
      <c r="A270" t="s">
        <v>1979</v>
      </c>
      <c r="B270" t="s">
        <v>278</v>
      </c>
      <c r="C270">
        <v>2005</v>
      </c>
      <c r="D270">
        <v>1302</v>
      </c>
      <c r="E270">
        <v>3082</v>
      </c>
      <c r="F270">
        <v>2152</v>
      </c>
      <c r="G270">
        <v>1208</v>
      </c>
    </row>
    <row r="271" spans="1:7" x14ac:dyDescent="0.3">
      <c r="A271" t="s">
        <v>1980</v>
      </c>
      <c r="B271" t="s">
        <v>278</v>
      </c>
      <c r="C271">
        <v>2006</v>
      </c>
      <c r="D271">
        <v>1259</v>
      </c>
      <c r="E271">
        <v>2988</v>
      </c>
      <c r="F271">
        <v>2194</v>
      </c>
      <c r="G271">
        <v>1219</v>
      </c>
    </row>
    <row r="272" spans="1:7" x14ac:dyDescent="0.3">
      <c r="A272" t="s">
        <v>1981</v>
      </c>
      <c r="B272" t="s">
        <v>278</v>
      </c>
      <c r="C272">
        <v>2007</v>
      </c>
      <c r="D272">
        <v>1255</v>
      </c>
      <c r="E272">
        <v>2922</v>
      </c>
      <c r="F272">
        <v>2240</v>
      </c>
      <c r="G272">
        <v>1209</v>
      </c>
    </row>
    <row r="273" spans="1:7" x14ac:dyDescent="0.3">
      <c r="A273" t="s">
        <v>1982</v>
      </c>
      <c r="B273" t="s">
        <v>278</v>
      </c>
      <c r="C273">
        <v>2008</v>
      </c>
      <c r="D273">
        <v>1238</v>
      </c>
      <c r="E273">
        <v>2923</v>
      </c>
      <c r="F273">
        <v>2265</v>
      </c>
      <c r="G273">
        <v>1220</v>
      </c>
    </row>
    <row r="274" spans="1:7" x14ac:dyDescent="0.3">
      <c r="A274" t="s">
        <v>1983</v>
      </c>
      <c r="B274" t="s">
        <v>278</v>
      </c>
      <c r="C274">
        <v>2009</v>
      </c>
      <c r="D274">
        <v>1200</v>
      </c>
      <c r="E274">
        <v>2873</v>
      </c>
      <c r="F274">
        <v>2309</v>
      </c>
      <c r="G274">
        <v>1230</v>
      </c>
    </row>
    <row r="275" spans="1:7" x14ac:dyDescent="0.3">
      <c r="A275" t="s">
        <v>1984</v>
      </c>
      <c r="B275" t="s">
        <v>278</v>
      </c>
      <c r="C275">
        <v>2010</v>
      </c>
      <c r="D275">
        <v>1183</v>
      </c>
      <c r="E275">
        <v>2811</v>
      </c>
      <c r="F275">
        <v>2266</v>
      </c>
      <c r="G275">
        <v>1273</v>
      </c>
    </row>
    <row r="276" spans="1:7" x14ac:dyDescent="0.3">
      <c r="A276" t="s">
        <v>1985</v>
      </c>
      <c r="B276" t="s">
        <v>278</v>
      </c>
      <c r="C276">
        <v>2011</v>
      </c>
      <c r="D276">
        <v>1170</v>
      </c>
      <c r="E276">
        <v>2821</v>
      </c>
      <c r="F276">
        <v>2249</v>
      </c>
      <c r="G276">
        <v>1321</v>
      </c>
    </row>
    <row r="277" spans="1:7" x14ac:dyDescent="0.3">
      <c r="A277" t="s">
        <v>1986</v>
      </c>
      <c r="B277" t="s">
        <v>278</v>
      </c>
      <c r="C277">
        <v>2012</v>
      </c>
      <c r="D277">
        <v>1159</v>
      </c>
      <c r="E277">
        <v>2704</v>
      </c>
      <c r="F277">
        <v>2234</v>
      </c>
      <c r="G277">
        <v>1382</v>
      </c>
    </row>
    <row r="278" spans="1:7" x14ac:dyDescent="0.3">
      <c r="A278" t="s">
        <v>1987</v>
      </c>
      <c r="B278" t="s">
        <v>278</v>
      </c>
      <c r="C278">
        <v>2013</v>
      </c>
      <c r="D278">
        <v>1114</v>
      </c>
      <c r="E278">
        <v>2599</v>
      </c>
      <c r="F278">
        <v>2249</v>
      </c>
      <c r="G278">
        <v>1416</v>
      </c>
    </row>
    <row r="279" spans="1:7" x14ac:dyDescent="0.3">
      <c r="A279" t="s">
        <v>1988</v>
      </c>
      <c r="B279" t="s">
        <v>278</v>
      </c>
      <c r="C279">
        <v>2014</v>
      </c>
      <c r="D279">
        <v>1106</v>
      </c>
      <c r="E279">
        <v>2585</v>
      </c>
      <c r="F279">
        <v>2292</v>
      </c>
      <c r="G279">
        <v>1431</v>
      </c>
    </row>
    <row r="280" spans="1:7" x14ac:dyDescent="0.3">
      <c r="A280" t="s">
        <v>1989</v>
      </c>
      <c r="B280" t="s">
        <v>278</v>
      </c>
      <c r="C280">
        <v>2015</v>
      </c>
      <c r="D280">
        <v>1081</v>
      </c>
      <c r="E280">
        <v>2538</v>
      </c>
      <c r="F280">
        <v>2283</v>
      </c>
      <c r="G280">
        <v>1411</v>
      </c>
    </row>
    <row r="281" spans="1:7" x14ac:dyDescent="0.3">
      <c r="A281" t="s">
        <v>1990</v>
      </c>
      <c r="B281" t="s">
        <v>278</v>
      </c>
      <c r="C281">
        <v>2016</v>
      </c>
      <c r="D281">
        <v>1059</v>
      </c>
      <c r="E281">
        <v>2522</v>
      </c>
      <c r="F281">
        <v>2239</v>
      </c>
      <c r="G281">
        <v>1453</v>
      </c>
    </row>
    <row r="282" spans="1:7" x14ac:dyDescent="0.3">
      <c r="A282" t="s">
        <v>1991</v>
      </c>
      <c r="B282" t="s">
        <v>278</v>
      </c>
      <c r="C282">
        <v>2017</v>
      </c>
      <c r="D282">
        <v>1080</v>
      </c>
      <c r="E282">
        <v>2512</v>
      </c>
      <c r="F282">
        <v>2215</v>
      </c>
      <c r="G282">
        <v>1479</v>
      </c>
    </row>
    <row r="283" spans="1:7" x14ac:dyDescent="0.3">
      <c r="A283" t="s">
        <v>1992</v>
      </c>
      <c r="B283" t="s">
        <v>278</v>
      </c>
      <c r="C283">
        <v>2018</v>
      </c>
      <c r="D283">
        <v>1051</v>
      </c>
      <c r="E283">
        <v>2484</v>
      </c>
      <c r="F283">
        <v>2168</v>
      </c>
      <c r="G283">
        <v>1543</v>
      </c>
    </row>
    <row r="284" spans="1:7" x14ac:dyDescent="0.3">
      <c r="A284" t="s">
        <v>1993</v>
      </c>
      <c r="B284" t="s">
        <v>278</v>
      </c>
      <c r="C284">
        <v>2019</v>
      </c>
      <c r="D284">
        <v>1078</v>
      </c>
      <c r="E284">
        <v>2515</v>
      </c>
      <c r="F284">
        <v>2118</v>
      </c>
      <c r="G284">
        <v>1548</v>
      </c>
    </row>
    <row r="285" spans="1:7" x14ac:dyDescent="0.3">
      <c r="A285" t="s">
        <v>1994</v>
      </c>
      <c r="B285" t="s">
        <v>278</v>
      </c>
      <c r="C285">
        <v>2020</v>
      </c>
      <c r="D285">
        <v>1051</v>
      </c>
      <c r="E285">
        <v>2537</v>
      </c>
      <c r="F285">
        <v>2128</v>
      </c>
      <c r="G285">
        <v>1596</v>
      </c>
    </row>
    <row r="286" spans="1:7" x14ac:dyDescent="0.3">
      <c r="A286" t="s">
        <v>1995</v>
      </c>
      <c r="B286" t="s">
        <v>278</v>
      </c>
      <c r="C286">
        <v>2021</v>
      </c>
      <c r="D286">
        <v>1042</v>
      </c>
      <c r="E286">
        <v>2631</v>
      </c>
      <c r="F286">
        <v>2072</v>
      </c>
      <c r="G286">
        <v>1673</v>
      </c>
    </row>
    <row r="287" spans="1:7" x14ac:dyDescent="0.3">
      <c r="A287" t="s">
        <v>1996</v>
      </c>
      <c r="B287" t="s">
        <v>278</v>
      </c>
      <c r="C287">
        <v>2022</v>
      </c>
      <c r="D287">
        <v>1014</v>
      </c>
      <c r="E287">
        <v>2554</v>
      </c>
      <c r="F287">
        <v>2010</v>
      </c>
      <c r="G287">
        <v>1700</v>
      </c>
    </row>
    <row r="288" spans="1:7" x14ac:dyDescent="0.3">
      <c r="A288" t="s">
        <v>10393</v>
      </c>
      <c r="B288" t="s">
        <v>278</v>
      </c>
      <c r="C288">
        <v>2023</v>
      </c>
      <c r="D288">
        <v>1016</v>
      </c>
      <c r="E288">
        <v>2629</v>
      </c>
      <c r="F288">
        <v>1955</v>
      </c>
      <c r="G288">
        <v>1710</v>
      </c>
    </row>
    <row r="289" spans="1:7" x14ac:dyDescent="0.3">
      <c r="A289" t="s">
        <v>10394</v>
      </c>
      <c r="B289" t="s">
        <v>278</v>
      </c>
      <c r="C289">
        <v>2024</v>
      </c>
      <c r="D289">
        <v>1012</v>
      </c>
      <c r="E289">
        <v>2689</v>
      </c>
      <c r="F289">
        <v>1880</v>
      </c>
      <c r="G289">
        <v>1718</v>
      </c>
    </row>
    <row r="290" spans="1:7" x14ac:dyDescent="0.3">
      <c r="A290" t="s">
        <v>1997</v>
      </c>
      <c r="B290" t="s">
        <v>254</v>
      </c>
      <c r="C290">
        <v>2001</v>
      </c>
      <c r="D290">
        <v>786</v>
      </c>
      <c r="E290">
        <v>7594</v>
      </c>
      <c r="F290">
        <v>1990</v>
      </c>
      <c r="G290">
        <v>1838</v>
      </c>
    </row>
    <row r="291" spans="1:7" x14ac:dyDescent="0.3">
      <c r="A291" t="s">
        <v>1998</v>
      </c>
      <c r="B291" t="s">
        <v>254</v>
      </c>
      <c r="C291">
        <v>2002</v>
      </c>
      <c r="D291">
        <v>852</v>
      </c>
      <c r="E291">
        <v>7726</v>
      </c>
      <c r="F291">
        <v>2007</v>
      </c>
      <c r="G291">
        <v>1800</v>
      </c>
    </row>
    <row r="292" spans="1:7" x14ac:dyDescent="0.3">
      <c r="A292" t="s">
        <v>1999</v>
      </c>
      <c r="B292" t="s">
        <v>254</v>
      </c>
      <c r="C292">
        <v>2003</v>
      </c>
      <c r="D292">
        <v>893</v>
      </c>
      <c r="E292">
        <v>7880</v>
      </c>
      <c r="F292">
        <v>2033</v>
      </c>
      <c r="G292">
        <v>1766</v>
      </c>
    </row>
    <row r="293" spans="1:7" x14ac:dyDescent="0.3">
      <c r="A293" t="s">
        <v>2000</v>
      </c>
      <c r="B293" t="s">
        <v>254</v>
      </c>
      <c r="C293">
        <v>2004</v>
      </c>
      <c r="D293">
        <v>921</v>
      </c>
      <c r="E293">
        <v>8324</v>
      </c>
      <c r="F293">
        <v>2046</v>
      </c>
      <c r="G293">
        <v>1697</v>
      </c>
    </row>
    <row r="294" spans="1:7" x14ac:dyDescent="0.3">
      <c r="A294" t="s">
        <v>2001</v>
      </c>
      <c r="B294" t="s">
        <v>254</v>
      </c>
      <c r="C294">
        <v>2005</v>
      </c>
      <c r="D294">
        <v>913</v>
      </c>
      <c r="E294">
        <v>8842</v>
      </c>
      <c r="F294">
        <v>2034</v>
      </c>
      <c r="G294">
        <v>1661</v>
      </c>
    </row>
    <row r="295" spans="1:7" x14ac:dyDescent="0.3">
      <c r="A295" t="s">
        <v>2002</v>
      </c>
      <c r="B295" t="s">
        <v>254</v>
      </c>
      <c r="C295">
        <v>2006</v>
      </c>
      <c r="D295">
        <v>938</v>
      </c>
      <c r="E295">
        <v>9205</v>
      </c>
      <c r="F295">
        <v>2002</v>
      </c>
      <c r="G295">
        <v>1616</v>
      </c>
    </row>
    <row r="296" spans="1:7" x14ac:dyDescent="0.3">
      <c r="A296" t="s">
        <v>2003</v>
      </c>
      <c r="B296" t="s">
        <v>254</v>
      </c>
      <c r="C296">
        <v>2007</v>
      </c>
      <c r="D296">
        <v>951</v>
      </c>
      <c r="E296">
        <v>9619</v>
      </c>
      <c r="F296">
        <v>2025</v>
      </c>
      <c r="G296">
        <v>1597</v>
      </c>
    </row>
    <row r="297" spans="1:7" x14ac:dyDescent="0.3">
      <c r="A297" t="s">
        <v>2004</v>
      </c>
      <c r="B297" t="s">
        <v>254</v>
      </c>
      <c r="C297">
        <v>2008</v>
      </c>
      <c r="D297">
        <v>874</v>
      </c>
      <c r="E297">
        <v>10019</v>
      </c>
      <c r="F297">
        <v>2105</v>
      </c>
      <c r="G297">
        <v>1545</v>
      </c>
    </row>
    <row r="298" spans="1:7" x14ac:dyDescent="0.3">
      <c r="A298" t="s">
        <v>2005</v>
      </c>
      <c r="B298" t="s">
        <v>254</v>
      </c>
      <c r="C298">
        <v>2009</v>
      </c>
      <c r="D298">
        <v>865</v>
      </c>
      <c r="E298">
        <v>10486</v>
      </c>
      <c r="F298">
        <v>2072</v>
      </c>
      <c r="G298">
        <v>1494</v>
      </c>
    </row>
    <row r="299" spans="1:7" x14ac:dyDescent="0.3">
      <c r="A299" t="s">
        <v>2006</v>
      </c>
      <c r="B299" t="s">
        <v>254</v>
      </c>
      <c r="C299">
        <v>2010</v>
      </c>
      <c r="D299">
        <v>784</v>
      </c>
      <c r="E299">
        <v>11358</v>
      </c>
      <c r="F299">
        <v>2053</v>
      </c>
      <c r="G299">
        <v>1458</v>
      </c>
    </row>
    <row r="300" spans="1:7" x14ac:dyDescent="0.3">
      <c r="A300" t="s">
        <v>2007</v>
      </c>
      <c r="B300" t="s">
        <v>254</v>
      </c>
      <c r="C300">
        <v>2011</v>
      </c>
      <c r="D300">
        <v>726</v>
      </c>
      <c r="E300">
        <v>12069</v>
      </c>
      <c r="F300">
        <v>2102</v>
      </c>
      <c r="G300">
        <v>1413</v>
      </c>
    </row>
    <row r="301" spans="1:7" x14ac:dyDescent="0.3">
      <c r="A301" t="s">
        <v>2008</v>
      </c>
      <c r="B301" t="s">
        <v>254</v>
      </c>
      <c r="C301">
        <v>2012</v>
      </c>
      <c r="D301">
        <v>827</v>
      </c>
      <c r="E301">
        <v>12091</v>
      </c>
      <c r="F301">
        <v>2137</v>
      </c>
      <c r="G301">
        <v>1396</v>
      </c>
    </row>
    <row r="302" spans="1:7" x14ac:dyDescent="0.3">
      <c r="A302" t="s">
        <v>2009</v>
      </c>
      <c r="B302" t="s">
        <v>254</v>
      </c>
      <c r="C302">
        <v>2013</v>
      </c>
      <c r="D302">
        <v>902</v>
      </c>
      <c r="E302">
        <v>11912</v>
      </c>
      <c r="F302">
        <v>2192</v>
      </c>
      <c r="G302">
        <v>1362</v>
      </c>
    </row>
    <row r="303" spans="1:7" x14ac:dyDescent="0.3">
      <c r="A303" t="s">
        <v>2010</v>
      </c>
      <c r="B303" t="s">
        <v>254</v>
      </c>
      <c r="C303">
        <v>2014</v>
      </c>
      <c r="D303">
        <v>957</v>
      </c>
      <c r="E303">
        <v>11973</v>
      </c>
      <c r="F303">
        <v>2296</v>
      </c>
      <c r="G303">
        <v>1374</v>
      </c>
    </row>
    <row r="304" spans="1:7" x14ac:dyDescent="0.3">
      <c r="A304" t="s">
        <v>2011</v>
      </c>
      <c r="B304" t="s">
        <v>254</v>
      </c>
      <c r="C304">
        <v>2015</v>
      </c>
      <c r="D304">
        <v>1084</v>
      </c>
      <c r="E304">
        <v>12576</v>
      </c>
      <c r="F304">
        <v>2352</v>
      </c>
      <c r="G304">
        <v>1359</v>
      </c>
    </row>
    <row r="305" spans="1:7" x14ac:dyDescent="0.3">
      <c r="A305" t="s">
        <v>2012</v>
      </c>
      <c r="B305" t="s">
        <v>254</v>
      </c>
      <c r="C305">
        <v>2016</v>
      </c>
      <c r="D305">
        <v>1155</v>
      </c>
      <c r="E305">
        <v>13129</v>
      </c>
      <c r="F305">
        <v>2404</v>
      </c>
      <c r="G305">
        <v>1331</v>
      </c>
    </row>
    <row r="306" spans="1:7" x14ac:dyDescent="0.3">
      <c r="A306" t="s">
        <v>2013</v>
      </c>
      <c r="B306" t="s">
        <v>254</v>
      </c>
      <c r="C306">
        <v>2017</v>
      </c>
      <c r="D306">
        <v>1205</v>
      </c>
      <c r="E306">
        <v>13321</v>
      </c>
      <c r="F306">
        <v>2397</v>
      </c>
      <c r="G306">
        <v>1287</v>
      </c>
    </row>
    <row r="307" spans="1:7" x14ac:dyDescent="0.3">
      <c r="A307" t="s">
        <v>2014</v>
      </c>
      <c r="B307" t="s">
        <v>254</v>
      </c>
      <c r="C307">
        <v>2018</v>
      </c>
      <c r="D307">
        <v>1178</v>
      </c>
      <c r="E307">
        <v>14062</v>
      </c>
      <c r="F307">
        <v>2400</v>
      </c>
      <c r="G307">
        <v>1243</v>
      </c>
    </row>
    <row r="308" spans="1:7" x14ac:dyDescent="0.3">
      <c r="A308" t="s">
        <v>2015</v>
      </c>
      <c r="B308" t="s">
        <v>254</v>
      </c>
      <c r="C308">
        <v>2019</v>
      </c>
      <c r="D308">
        <v>1147</v>
      </c>
      <c r="E308">
        <v>14601</v>
      </c>
      <c r="F308">
        <v>2426</v>
      </c>
      <c r="G308">
        <v>1241</v>
      </c>
    </row>
    <row r="309" spans="1:7" x14ac:dyDescent="0.3">
      <c r="A309" t="s">
        <v>2016</v>
      </c>
      <c r="B309" t="s">
        <v>254</v>
      </c>
      <c r="C309">
        <v>2020</v>
      </c>
      <c r="D309">
        <v>1049</v>
      </c>
      <c r="E309">
        <v>15114</v>
      </c>
      <c r="F309">
        <v>2357</v>
      </c>
      <c r="G309">
        <v>1223</v>
      </c>
    </row>
    <row r="310" spans="1:7" x14ac:dyDescent="0.3">
      <c r="A310" t="s">
        <v>2017</v>
      </c>
      <c r="B310" t="s">
        <v>254</v>
      </c>
      <c r="C310">
        <v>2021</v>
      </c>
      <c r="D310">
        <v>1015</v>
      </c>
      <c r="E310">
        <v>14667</v>
      </c>
      <c r="F310">
        <v>2345</v>
      </c>
      <c r="G310">
        <v>1221</v>
      </c>
    </row>
    <row r="311" spans="1:7" x14ac:dyDescent="0.3">
      <c r="A311" t="s">
        <v>2018</v>
      </c>
      <c r="B311" t="s">
        <v>254</v>
      </c>
      <c r="C311">
        <v>2022</v>
      </c>
      <c r="D311">
        <v>1141</v>
      </c>
      <c r="E311">
        <v>16860</v>
      </c>
      <c r="F311">
        <v>2308</v>
      </c>
      <c r="G311">
        <v>1207</v>
      </c>
    </row>
    <row r="312" spans="1:7" x14ac:dyDescent="0.3">
      <c r="A312" t="s">
        <v>10395</v>
      </c>
      <c r="B312" t="s">
        <v>254</v>
      </c>
      <c r="C312">
        <v>2023</v>
      </c>
      <c r="D312">
        <v>1253</v>
      </c>
      <c r="E312">
        <v>19079</v>
      </c>
      <c r="F312">
        <v>2352</v>
      </c>
      <c r="G312">
        <v>1218</v>
      </c>
    </row>
    <row r="313" spans="1:7" x14ac:dyDescent="0.3">
      <c r="A313" t="s">
        <v>10396</v>
      </c>
      <c r="B313" t="s">
        <v>254</v>
      </c>
      <c r="C313">
        <v>2024</v>
      </c>
      <c r="D313">
        <v>1273</v>
      </c>
      <c r="E313">
        <v>19678</v>
      </c>
      <c r="F313">
        <v>2382</v>
      </c>
      <c r="G313">
        <v>1223</v>
      </c>
    </row>
    <row r="314" spans="1:7" x14ac:dyDescent="0.3">
      <c r="A314" t="s">
        <v>2019</v>
      </c>
      <c r="B314" t="s">
        <v>270</v>
      </c>
      <c r="C314">
        <v>2001</v>
      </c>
      <c r="D314">
        <v>1255</v>
      </c>
      <c r="E314">
        <v>1997</v>
      </c>
      <c r="F314">
        <v>965</v>
      </c>
      <c r="G314">
        <v>541</v>
      </c>
    </row>
    <row r="315" spans="1:7" x14ac:dyDescent="0.3">
      <c r="A315" t="s">
        <v>2020</v>
      </c>
      <c r="B315" t="s">
        <v>270</v>
      </c>
      <c r="C315">
        <v>2002</v>
      </c>
      <c r="D315">
        <v>1188</v>
      </c>
      <c r="E315">
        <v>1986</v>
      </c>
      <c r="F315">
        <v>969</v>
      </c>
      <c r="G315">
        <v>544</v>
      </c>
    </row>
    <row r="316" spans="1:7" x14ac:dyDescent="0.3">
      <c r="A316" t="s">
        <v>2021</v>
      </c>
      <c r="B316" t="s">
        <v>270</v>
      </c>
      <c r="C316">
        <v>2003</v>
      </c>
      <c r="D316">
        <v>1103</v>
      </c>
      <c r="E316">
        <v>1973</v>
      </c>
      <c r="F316">
        <v>965</v>
      </c>
      <c r="G316">
        <v>556</v>
      </c>
    </row>
    <row r="317" spans="1:7" x14ac:dyDescent="0.3">
      <c r="A317" t="s">
        <v>2022</v>
      </c>
      <c r="B317" t="s">
        <v>270</v>
      </c>
      <c r="C317">
        <v>2004</v>
      </c>
      <c r="D317">
        <v>1090</v>
      </c>
      <c r="E317">
        <v>1980</v>
      </c>
      <c r="F317">
        <v>941</v>
      </c>
      <c r="G317">
        <v>607</v>
      </c>
    </row>
    <row r="318" spans="1:7" x14ac:dyDescent="0.3">
      <c r="A318" t="s">
        <v>2023</v>
      </c>
      <c r="B318" t="s">
        <v>270</v>
      </c>
      <c r="C318">
        <v>2005</v>
      </c>
      <c r="D318">
        <v>1072</v>
      </c>
      <c r="E318">
        <v>2021</v>
      </c>
      <c r="F318">
        <v>940</v>
      </c>
      <c r="G318">
        <v>609</v>
      </c>
    </row>
    <row r="319" spans="1:7" x14ac:dyDescent="0.3">
      <c r="A319" t="s">
        <v>2024</v>
      </c>
      <c r="B319" t="s">
        <v>270</v>
      </c>
      <c r="C319">
        <v>2006</v>
      </c>
      <c r="D319">
        <v>1081</v>
      </c>
      <c r="E319">
        <v>2069</v>
      </c>
      <c r="F319">
        <v>967</v>
      </c>
      <c r="G319">
        <v>618</v>
      </c>
    </row>
    <row r="320" spans="1:7" x14ac:dyDescent="0.3">
      <c r="A320" t="s">
        <v>2025</v>
      </c>
      <c r="B320" t="s">
        <v>270</v>
      </c>
      <c r="C320">
        <v>2007</v>
      </c>
      <c r="D320">
        <v>1050</v>
      </c>
      <c r="E320">
        <v>2050</v>
      </c>
      <c r="F320">
        <v>1008</v>
      </c>
      <c r="G320">
        <v>618</v>
      </c>
    </row>
    <row r="321" spans="1:7" x14ac:dyDescent="0.3">
      <c r="A321" t="s">
        <v>2026</v>
      </c>
      <c r="B321" t="s">
        <v>270</v>
      </c>
      <c r="C321">
        <v>2008</v>
      </c>
      <c r="D321">
        <v>1066</v>
      </c>
      <c r="E321">
        <v>1994</v>
      </c>
      <c r="F321">
        <v>1042</v>
      </c>
      <c r="G321">
        <v>601</v>
      </c>
    </row>
    <row r="322" spans="1:7" x14ac:dyDescent="0.3">
      <c r="A322" t="s">
        <v>2027</v>
      </c>
      <c r="B322" t="s">
        <v>270</v>
      </c>
      <c r="C322">
        <v>2009</v>
      </c>
      <c r="D322">
        <v>1057</v>
      </c>
      <c r="E322">
        <v>1964</v>
      </c>
      <c r="F322">
        <v>1095</v>
      </c>
      <c r="G322">
        <v>586</v>
      </c>
    </row>
    <row r="323" spans="1:7" x14ac:dyDescent="0.3">
      <c r="A323" t="s">
        <v>2028</v>
      </c>
      <c r="B323" t="s">
        <v>270</v>
      </c>
      <c r="C323">
        <v>2010</v>
      </c>
      <c r="D323">
        <v>1082</v>
      </c>
      <c r="E323">
        <v>1957</v>
      </c>
      <c r="F323">
        <v>1138</v>
      </c>
      <c r="G323">
        <v>579</v>
      </c>
    </row>
    <row r="324" spans="1:7" x14ac:dyDescent="0.3">
      <c r="A324" t="s">
        <v>2029</v>
      </c>
      <c r="B324" t="s">
        <v>270</v>
      </c>
      <c r="C324">
        <v>2011</v>
      </c>
      <c r="D324">
        <v>1059</v>
      </c>
      <c r="E324">
        <v>1917</v>
      </c>
      <c r="F324">
        <v>1167</v>
      </c>
      <c r="G324">
        <v>580</v>
      </c>
    </row>
    <row r="325" spans="1:7" x14ac:dyDescent="0.3">
      <c r="A325" t="s">
        <v>2030</v>
      </c>
      <c r="B325" t="s">
        <v>270</v>
      </c>
      <c r="C325">
        <v>2012</v>
      </c>
      <c r="D325">
        <v>1008</v>
      </c>
      <c r="E325">
        <v>1833</v>
      </c>
      <c r="F325">
        <v>1204</v>
      </c>
      <c r="G325">
        <v>598</v>
      </c>
    </row>
    <row r="326" spans="1:7" x14ac:dyDescent="0.3">
      <c r="A326" t="s">
        <v>2031</v>
      </c>
      <c r="B326" t="s">
        <v>270</v>
      </c>
      <c r="C326">
        <v>2013</v>
      </c>
      <c r="D326">
        <v>996</v>
      </c>
      <c r="E326">
        <v>1792</v>
      </c>
      <c r="F326">
        <v>1210</v>
      </c>
      <c r="G326">
        <v>612</v>
      </c>
    </row>
    <row r="327" spans="1:7" x14ac:dyDescent="0.3">
      <c r="A327" t="s">
        <v>2032</v>
      </c>
      <c r="B327" t="s">
        <v>270</v>
      </c>
      <c r="C327">
        <v>2014</v>
      </c>
      <c r="D327">
        <v>985</v>
      </c>
      <c r="E327">
        <v>1797</v>
      </c>
      <c r="F327">
        <v>1231</v>
      </c>
      <c r="G327">
        <v>604</v>
      </c>
    </row>
    <row r="328" spans="1:7" x14ac:dyDescent="0.3">
      <c r="A328" t="s">
        <v>2033</v>
      </c>
      <c r="B328" t="s">
        <v>270</v>
      </c>
      <c r="C328">
        <v>2015</v>
      </c>
      <c r="D328">
        <v>936</v>
      </c>
      <c r="E328">
        <v>1776</v>
      </c>
      <c r="F328">
        <v>1251</v>
      </c>
      <c r="G328">
        <v>588</v>
      </c>
    </row>
    <row r="329" spans="1:7" x14ac:dyDescent="0.3">
      <c r="A329" t="s">
        <v>2034</v>
      </c>
      <c r="B329" t="s">
        <v>270</v>
      </c>
      <c r="C329">
        <v>2016</v>
      </c>
      <c r="D329">
        <v>904</v>
      </c>
      <c r="E329">
        <v>1739</v>
      </c>
      <c r="F329">
        <v>1269</v>
      </c>
      <c r="G329">
        <v>593</v>
      </c>
    </row>
    <row r="330" spans="1:7" x14ac:dyDescent="0.3">
      <c r="A330" t="s">
        <v>2035</v>
      </c>
      <c r="B330" t="s">
        <v>270</v>
      </c>
      <c r="C330">
        <v>2017</v>
      </c>
      <c r="D330">
        <v>872</v>
      </c>
      <c r="E330">
        <v>1689</v>
      </c>
      <c r="F330">
        <v>1281</v>
      </c>
      <c r="G330">
        <v>609</v>
      </c>
    </row>
    <row r="331" spans="1:7" x14ac:dyDescent="0.3">
      <c r="A331" t="s">
        <v>2036</v>
      </c>
      <c r="B331" t="s">
        <v>270</v>
      </c>
      <c r="C331">
        <v>2018</v>
      </c>
      <c r="D331">
        <v>888</v>
      </c>
      <c r="E331">
        <v>1670</v>
      </c>
      <c r="F331">
        <v>1303</v>
      </c>
      <c r="G331">
        <v>594</v>
      </c>
    </row>
    <row r="332" spans="1:7" x14ac:dyDescent="0.3">
      <c r="A332" t="s">
        <v>2037</v>
      </c>
      <c r="B332" t="s">
        <v>270</v>
      </c>
      <c r="C332">
        <v>2019</v>
      </c>
      <c r="D332">
        <v>962</v>
      </c>
      <c r="E332">
        <v>1684</v>
      </c>
      <c r="F332">
        <v>1303</v>
      </c>
      <c r="G332">
        <v>631</v>
      </c>
    </row>
    <row r="333" spans="1:7" x14ac:dyDescent="0.3">
      <c r="A333" t="s">
        <v>2038</v>
      </c>
      <c r="B333" t="s">
        <v>270</v>
      </c>
      <c r="C333">
        <v>2020</v>
      </c>
      <c r="D333">
        <v>944</v>
      </c>
      <c r="E333">
        <v>1727</v>
      </c>
      <c r="F333">
        <v>1316</v>
      </c>
      <c r="G333">
        <v>654</v>
      </c>
    </row>
    <row r="334" spans="1:7" x14ac:dyDescent="0.3">
      <c r="A334" t="s">
        <v>2039</v>
      </c>
      <c r="B334" t="s">
        <v>270</v>
      </c>
      <c r="C334">
        <v>2021</v>
      </c>
      <c r="D334">
        <v>930</v>
      </c>
      <c r="E334">
        <v>1742</v>
      </c>
      <c r="F334">
        <v>1343</v>
      </c>
      <c r="G334">
        <v>674</v>
      </c>
    </row>
    <row r="335" spans="1:7" x14ac:dyDescent="0.3">
      <c r="A335" t="s">
        <v>2040</v>
      </c>
      <c r="B335" t="s">
        <v>270</v>
      </c>
      <c r="C335">
        <v>2022</v>
      </c>
      <c r="D335">
        <v>899</v>
      </c>
      <c r="E335">
        <v>1731</v>
      </c>
      <c r="F335">
        <v>1314</v>
      </c>
      <c r="G335">
        <v>691</v>
      </c>
    </row>
    <row r="336" spans="1:7" x14ac:dyDescent="0.3">
      <c r="A336" t="s">
        <v>10397</v>
      </c>
      <c r="B336" t="s">
        <v>270</v>
      </c>
      <c r="C336">
        <v>2023</v>
      </c>
      <c r="D336">
        <v>918</v>
      </c>
      <c r="E336">
        <v>1751</v>
      </c>
      <c r="F336">
        <v>1300</v>
      </c>
      <c r="G336">
        <v>716</v>
      </c>
    </row>
    <row r="337" spans="1:7" x14ac:dyDescent="0.3">
      <c r="A337" t="s">
        <v>10398</v>
      </c>
      <c r="B337" t="s">
        <v>270</v>
      </c>
      <c r="C337">
        <v>2024</v>
      </c>
      <c r="D337">
        <v>917</v>
      </c>
      <c r="E337">
        <v>1750</v>
      </c>
      <c r="F337">
        <v>1296</v>
      </c>
      <c r="G337">
        <v>751</v>
      </c>
    </row>
    <row r="338" spans="1:7" x14ac:dyDescent="0.3">
      <c r="A338" t="s">
        <v>2041</v>
      </c>
      <c r="B338" t="s">
        <v>12</v>
      </c>
      <c r="C338">
        <v>2001</v>
      </c>
      <c r="D338">
        <v>1581</v>
      </c>
      <c r="E338">
        <v>3178</v>
      </c>
      <c r="F338">
        <v>1340</v>
      </c>
      <c r="G338">
        <v>657</v>
      </c>
    </row>
    <row r="339" spans="1:7" x14ac:dyDescent="0.3">
      <c r="A339" t="s">
        <v>2042</v>
      </c>
      <c r="B339" t="s">
        <v>12</v>
      </c>
      <c r="C339">
        <v>2002</v>
      </c>
      <c r="D339">
        <v>1546</v>
      </c>
      <c r="E339">
        <v>3196</v>
      </c>
      <c r="F339">
        <v>1392</v>
      </c>
      <c r="G339">
        <v>666</v>
      </c>
    </row>
    <row r="340" spans="1:7" x14ac:dyDescent="0.3">
      <c r="A340" t="s">
        <v>2043</v>
      </c>
      <c r="B340" t="s">
        <v>12</v>
      </c>
      <c r="C340">
        <v>2003</v>
      </c>
      <c r="D340">
        <v>1502</v>
      </c>
      <c r="E340">
        <v>3047</v>
      </c>
      <c r="F340">
        <v>1393</v>
      </c>
      <c r="G340">
        <v>689</v>
      </c>
    </row>
    <row r="341" spans="1:7" x14ac:dyDescent="0.3">
      <c r="A341" t="s">
        <v>2044</v>
      </c>
      <c r="B341" t="s">
        <v>12</v>
      </c>
      <c r="C341">
        <v>2004</v>
      </c>
      <c r="D341">
        <v>1465</v>
      </c>
      <c r="E341">
        <v>2980</v>
      </c>
      <c r="F341">
        <v>1423</v>
      </c>
      <c r="G341">
        <v>693</v>
      </c>
    </row>
    <row r="342" spans="1:7" x14ac:dyDescent="0.3">
      <c r="A342" t="s">
        <v>2045</v>
      </c>
      <c r="B342" t="s">
        <v>12</v>
      </c>
      <c r="C342">
        <v>2005</v>
      </c>
      <c r="D342">
        <v>1384</v>
      </c>
      <c r="E342">
        <v>2931</v>
      </c>
      <c r="F342">
        <v>1466</v>
      </c>
      <c r="G342">
        <v>685</v>
      </c>
    </row>
    <row r="343" spans="1:7" x14ac:dyDescent="0.3">
      <c r="A343" t="s">
        <v>2046</v>
      </c>
      <c r="B343" t="s">
        <v>12</v>
      </c>
      <c r="C343">
        <v>2006</v>
      </c>
      <c r="D343">
        <v>1362</v>
      </c>
      <c r="E343">
        <v>2933</v>
      </c>
      <c r="F343">
        <v>1491</v>
      </c>
      <c r="G343">
        <v>690</v>
      </c>
    </row>
    <row r="344" spans="1:7" x14ac:dyDescent="0.3">
      <c r="A344" t="s">
        <v>2047</v>
      </c>
      <c r="B344" t="s">
        <v>12</v>
      </c>
      <c r="C344">
        <v>2007</v>
      </c>
      <c r="D344">
        <v>1314</v>
      </c>
      <c r="E344">
        <v>2890</v>
      </c>
      <c r="F344">
        <v>1515</v>
      </c>
      <c r="G344">
        <v>690</v>
      </c>
    </row>
    <row r="345" spans="1:7" x14ac:dyDescent="0.3">
      <c r="A345" t="s">
        <v>2048</v>
      </c>
      <c r="B345" t="s">
        <v>12</v>
      </c>
      <c r="C345">
        <v>2008</v>
      </c>
      <c r="D345">
        <v>1319</v>
      </c>
      <c r="E345">
        <v>2907</v>
      </c>
      <c r="F345">
        <v>1560</v>
      </c>
      <c r="G345">
        <v>682</v>
      </c>
    </row>
    <row r="346" spans="1:7" x14ac:dyDescent="0.3">
      <c r="A346" t="s">
        <v>2049</v>
      </c>
      <c r="B346" t="s">
        <v>12</v>
      </c>
      <c r="C346">
        <v>2009</v>
      </c>
      <c r="D346">
        <v>1292</v>
      </c>
      <c r="E346">
        <v>2873</v>
      </c>
      <c r="F346">
        <v>1558</v>
      </c>
      <c r="G346">
        <v>693</v>
      </c>
    </row>
    <row r="347" spans="1:7" x14ac:dyDescent="0.3">
      <c r="A347" t="s">
        <v>2050</v>
      </c>
      <c r="B347" t="s">
        <v>12</v>
      </c>
      <c r="C347">
        <v>2010</v>
      </c>
      <c r="D347">
        <v>1257</v>
      </c>
      <c r="E347">
        <v>2858</v>
      </c>
      <c r="F347">
        <v>1592</v>
      </c>
      <c r="G347">
        <v>696</v>
      </c>
    </row>
    <row r="348" spans="1:7" x14ac:dyDescent="0.3">
      <c r="A348" t="s">
        <v>2051</v>
      </c>
      <c r="B348" t="s">
        <v>12</v>
      </c>
      <c r="C348">
        <v>2011</v>
      </c>
      <c r="D348">
        <v>1317</v>
      </c>
      <c r="E348">
        <v>2867</v>
      </c>
      <c r="F348">
        <v>1612</v>
      </c>
      <c r="G348">
        <v>705</v>
      </c>
    </row>
    <row r="349" spans="1:7" x14ac:dyDescent="0.3">
      <c r="A349" t="s">
        <v>2052</v>
      </c>
      <c r="B349" t="s">
        <v>12</v>
      </c>
      <c r="C349">
        <v>2012</v>
      </c>
      <c r="D349">
        <v>1325</v>
      </c>
      <c r="E349">
        <v>2817</v>
      </c>
      <c r="F349">
        <v>1607</v>
      </c>
      <c r="G349">
        <v>733</v>
      </c>
    </row>
    <row r="350" spans="1:7" x14ac:dyDescent="0.3">
      <c r="A350" t="s">
        <v>2053</v>
      </c>
      <c r="B350" t="s">
        <v>12</v>
      </c>
      <c r="C350">
        <v>2013</v>
      </c>
      <c r="D350">
        <v>1272</v>
      </c>
      <c r="E350">
        <v>2723</v>
      </c>
      <c r="F350">
        <v>1613</v>
      </c>
      <c r="G350">
        <v>765</v>
      </c>
    </row>
    <row r="351" spans="1:7" x14ac:dyDescent="0.3">
      <c r="A351" t="s">
        <v>2054</v>
      </c>
      <c r="B351" t="s">
        <v>12</v>
      </c>
      <c r="C351">
        <v>2014</v>
      </c>
      <c r="D351">
        <v>1251</v>
      </c>
      <c r="E351">
        <v>2681</v>
      </c>
      <c r="F351">
        <v>1613</v>
      </c>
      <c r="G351">
        <v>791</v>
      </c>
    </row>
    <row r="352" spans="1:7" x14ac:dyDescent="0.3">
      <c r="A352" t="s">
        <v>2055</v>
      </c>
      <c r="B352" t="s">
        <v>12</v>
      </c>
      <c r="C352">
        <v>2015</v>
      </c>
      <c r="D352">
        <v>1260</v>
      </c>
      <c r="E352">
        <v>2639</v>
      </c>
      <c r="F352">
        <v>1624</v>
      </c>
      <c r="G352">
        <v>808</v>
      </c>
    </row>
    <row r="353" spans="1:7" x14ac:dyDescent="0.3">
      <c r="A353" t="s">
        <v>2056</v>
      </c>
      <c r="B353" t="s">
        <v>12</v>
      </c>
      <c r="C353">
        <v>2016</v>
      </c>
      <c r="D353">
        <v>1247</v>
      </c>
      <c r="E353">
        <v>2686</v>
      </c>
      <c r="F353">
        <v>1624</v>
      </c>
      <c r="G353">
        <v>824</v>
      </c>
    </row>
    <row r="354" spans="1:7" x14ac:dyDescent="0.3">
      <c r="A354" t="s">
        <v>2057</v>
      </c>
      <c r="B354" t="s">
        <v>12</v>
      </c>
      <c r="C354">
        <v>2017</v>
      </c>
      <c r="D354">
        <v>1263</v>
      </c>
      <c r="E354">
        <v>2645</v>
      </c>
      <c r="F354">
        <v>1628</v>
      </c>
      <c r="G354">
        <v>829</v>
      </c>
    </row>
    <row r="355" spans="1:7" x14ac:dyDescent="0.3">
      <c r="A355" t="s">
        <v>2058</v>
      </c>
      <c r="B355" t="s">
        <v>12</v>
      </c>
      <c r="C355">
        <v>2018</v>
      </c>
      <c r="D355">
        <v>1204</v>
      </c>
      <c r="E355">
        <v>2578</v>
      </c>
      <c r="F355">
        <v>1597</v>
      </c>
      <c r="G355">
        <v>848</v>
      </c>
    </row>
    <row r="356" spans="1:7" x14ac:dyDescent="0.3">
      <c r="A356" t="s">
        <v>2059</v>
      </c>
      <c r="B356" t="s">
        <v>12</v>
      </c>
      <c r="C356">
        <v>2019</v>
      </c>
      <c r="D356">
        <v>1184</v>
      </c>
      <c r="E356">
        <v>2583</v>
      </c>
      <c r="F356">
        <v>1603</v>
      </c>
      <c r="G356">
        <v>880</v>
      </c>
    </row>
    <row r="357" spans="1:7" x14ac:dyDescent="0.3">
      <c r="A357" t="s">
        <v>2060</v>
      </c>
      <c r="B357" t="s">
        <v>12</v>
      </c>
      <c r="C357">
        <v>2020</v>
      </c>
      <c r="D357">
        <v>1120</v>
      </c>
      <c r="E357">
        <v>2555</v>
      </c>
      <c r="F357">
        <v>1589</v>
      </c>
      <c r="G357">
        <v>902</v>
      </c>
    </row>
    <row r="358" spans="1:7" x14ac:dyDescent="0.3">
      <c r="A358" t="s">
        <v>2061</v>
      </c>
      <c r="B358" t="s">
        <v>12</v>
      </c>
      <c r="C358">
        <v>2021</v>
      </c>
      <c r="D358">
        <v>1054</v>
      </c>
      <c r="E358">
        <v>2459</v>
      </c>
      <c r="F358">
        <v>1548</v>
      </c>
      <c r="G358">
        <v>929</v>
      </c>
    </row>
    <row r="359" spans="1:7" x14ac:dyDescent="0.3">
      <c r="A359" t="s">
        <v>2062</v>
      </c>
      <c r="B359" t="s">
        <v>12</v>
      </c>
      <c r="C359">
        <v>2022</v>
      </c>
      <c r="D359">
        <v>1046</v>
      </c>
      <c r="E359">
        <v>2380</v>
      </c>
      <c r="F359">
        <v>1517</v>
      </c>
      <c r="G359">
        <v>961</v>
      </c>
    </row>
    <row r="360" spans="1:7" x14ac:dyDescent="0.3">
      <c r="A360" t="s">
        <v>10399</v>
      </c>
      <c r="B360" t="s">
        <v>12</v>
      </c>
      <c r="C360">
        <v>2023</v>
      </c>
      <c r="D360">
        <v>1050</v>
      </c>
      <c r="E360">
        <v>2511</v>
      </c>
      <c r="F360">
        <v>1456</v>
      </c>
      <c r="G360">
        <v>994</v>
      </c>
    </row>
    <row r="361" spans="1:7" x14ac:dyDescent="0.3">
      <c r="A361" t="s">
        <v>10400</v>
      </c>
      <c r="B361" t="s">
        <v>12</v>
      </c>
      <c r="C361">
        <v>2024</v>
      </c>
      <c r="D361">
        <v>1050</v>
      </c>
      <c r="E361">
        <v>2507</v>
      </c>
      <c r="F361">
        <v>1445</v>
      </c>
      <c r="G361">
        <v>1013</v>
      </c>
    </row>
    <row r="362" spans="1:7" x14ac:dyDescent="0.3">
      <c r="A362" t="s">
        <v>2063</v>
      </c>
      <c r="B362" t="s">
        <v>271</v>
      </c>
      <c r="C362">
        <v>2001</v>
      </c>
      <c r="D362">
        <v>1625</v>
      </c>
      <c r="E362">
        <v>3217</v>
      </c>
      <c r="F362">
        <v>1977</v>
      </c>
      <c r="G362">
        <v>1798</v>
      </c>
    </row>
    <row r="363" spans="1:7" x14ac:dyDescent="0.3">
      <c r="A363" t="s">
        <v>2064</v>
      </c>
      <c r="B363" t="s">
        <v>271</v>
      </c>
      <c r="C363">
        <v>2002</v>
      </c>
      <c r="D363">
        <v>1634</v>
      </c>
      <c r="E363">
        <v>3222</v>
      </c>
      <c r="F363">
        <v>2013</v>
      </c>
      <c r="G363">
        <v>1755</v>
      </c>
    </row>
    <row r="364" spans="1:7" x14ac:dyDescent="0.3">
      <c r="A364" t="s">
        <v>2065</v>
      </c>
      <c r="B364" t="s">
        <v>271</v>
      </c>
      <c r="C364">
        <v>2003</v>
      </c>
      <c r="D364">
        <v>1559</v>
      </c>
      <c r="E364">
        <v>3194</v>
      </c>
      <c r="F364">
        <v>1997</v>
      </c>
      <c r="G364">
        <v>1671</v>
      </c>
    </row>
    <row r="365" spans="1:7" x14ac:dyDescent="0.3">
      <c r="A365" t="s">
        <v>2066</v>
      </c>
      <c r="B365" t="s">
        <v>271</v>
      </c>
      <c r="C365">
        <v>2004</v>
      </c>
      <c r="D365">
        <v>1486</v>
      </c>
      <c r="E365">
        <v>3145</v>
      </c>
      <c r="F365">
        <v>2027</v>
      </c>
      <c r="G365">
        <v>1657</v>
      </c>
    </row>
    <row r="366" spans="1:7" x14ac:dyDescent="0.3">
      <c r="A366" t="s">
        <v>2067</v>
      </c>
      <c r="B366" t="s">
        <v>271</v>
      </c>
      <c r="C366">
        <v>2005</v>
      </c>
      <c r="D366">
        <v>1450</v>
      </c>
      <c r="E366">
        <v>3145</v>
      </c>
      <c r="F366">
        <v>2077</v>
      </c>
      <c r="G366">
        <v>1625</v>
      </c>
    </row>
    <row r="367" spans="1:7" x14ac:dyDescent="0.3">
      <c r="A367" t="s">
        <v>2068</v>
      </c>
      <c r="B367" t="s">
        <v>271</v>
      </c>
      <c r="C367">
        <v>2006</v>
      </c>
      <c r="D367">
        <v>1400</v>
      </c>
      <c r="E367">
        <v>3107</v>
      </c>
      <c r="F367">
        <v>2080</v>
      </c>
      <c r="G367">
        <v>1613</v>
      </c>
    </row>
    <row r="368" spans="1:7" x14ac:dyDescent="0.3">
      <c r="A368" t="s">
        <v>2069</v>
      </c>
      <c r="B368" t="s">
        <v>271</v>
      </c>
      <c r="C368">
        <v>2007</v>
      </c>
      <c r="D368">
        <v>1404</v>
      </c>
      <c r="E368">
        <v>3109</v>
      </c>
      <c r="F368">
        <v>2122</v>
      </c>
      <c r="G368">
        <v>1593</v>
      </c>
    </row>
    <row r="369" spans="1:7" x14ac:dyDescent="0.3">
      <c r="A369" t="s">
        <v>2070</v>
      </c>
      <c r="B369" t="s">
        <v>271</v>
      </c>
      <c r="C369">
        <v>2008</v>
      </c>
      <c r="D369">
        <v>1408</v>
      </c>
      <c r="E369">
        <v>3052</v>
      </c>
      <c r="F369">
        <v>2134</v>
      </c>
      <c r="G369">
        <v>1629</v>
      </c>
    </row>
    <row r="370" spans="1:7" x14ac:dyDescent="0.3">
      <c r="A370" t="s">
        <v>2071</v>
      </c>
      <c r="B370" t="s">
        <v>271</v>
      </c>
      <c r="C370">
        <v>2009</v>
      </c>
      <c r="D370">
        <v>1348</v>
      </c>
      <c r="E370">
        <v>3026</v>
      </c>
      <c r="F370">
        <v>2169</v>
      </c>
      <c r="G370">
        <v>1632</v>
      </c>
    </row>
    <row r="371" spans="1:7" x14ac:dyDescent="0.3">
      <c r="A371" t="s">
        <v>2072</v>
      </c>
      <c r="B371" t="s">
        <v>271</v>
      </c>
      <c r="C371">
        <v>2010</v>
      </c>
      <c r="D371">
        <v>1382</v>
      </c>
      <c r="E371">
        <v>3009</v>
      </c>
      <c r="F371">
        <v>2167</v>
      </c>
      <c r="G371">
        <v>1637</v>
      </c>
    </row>
    <row r="372" spans="1:7" x14ac:dyDescent="0.3">
      <c r="A372" t="s">
        <v>2073</v>
      </c>
      <c r="B372" t="s">
        <v>271</v>
      </c>
      <c r="C372">
        <v>2011</v>
      </c>
      <c r="D372">
        <v>1322</v>
      </c>
      <c r="E372">
        <v>2887</v>
      </c>
      <c r="F372">
        <v>2197</v>
      </c>
      <c r="G372">
        <v>1665</v>
      </c>
    </row>
    <row r="373" spans="1:7" x14ac:dyDescent="0.3">
      <c r="A373" t="s">
        <v>2074</v>
      </c>
      <c r="B373" t="s">
        <v>271</v>
      </c>
      <c r="C373">
        <v>2012</v>
      </c>
      <c r="D373">
        <v>1289</v>
      </c>
      <c r="E373">
        <v>2806</v>
      </c>
      <c r="F373">
        <v>2140</v>
      </c>
      <c r="G373">
        <v>1670</v>
      </c>
    </row>
    <row r="374" spans="1:7" x14ac:dyDescent="0.3">
      <c r="A374" t="s">
        <v>2075</v>
      </c>
      <c r="B374" t="s">
        <v>271</v>
      </c>
      <c r="C374">
        <v>2013</v>
      </c>
      <c r="D374">
        <v>1204</v>
      </c>
      <c r="E374">
        <v>2685</v>
      </c>
      <c r="F374">
        <v>2097</v>
      </c>
      <c r="G374">
        <v>1683</v>
      </c>
    </row>
    <row r="375" spans="1:7" x14ac:dyDescent="0.3">
      <c r="A375" t="s">
        <v>2076</v>
      </c>
      <c r="B375" t="s">
        <v>271</v>
      </c>
      <c r="C375">
        <v>2014</v>
      </c>
      <c r="D375">
        <v>1186</v>
      </c>
      <c r="E375">
        <v>2546</v>
      </c>
      <c r="F375">
        <v>2124</v>
      </c>
      <c r="G375">
        <v>1667</v>
      </c>
    </row>
    <row r="376" spans="1:7" x14ac:dyDescent="0.3">
      <c r="A376" t="s">
        <v>2077</v>
      </c>
      <c r="B376" t="s">
        <v>271</v>
      </c>
      <c r="C376">
        <v>2015</v>
      </c>
      <c r="D376">
        <v>1190</v>
      </c>
      <c r="E376">
        <v>2522</v>
      </c>
      <c r="F376">
        <v>2085</v>
      </c>
      <c r="G376">
        <v>1651</v>
      </c>
    </row>
    <row r="377" spans="1:7" x14ac:dyDescent="0.3">
      <c r="A377" t="s">
        <v>2078</v>
      </c>
      <c r="B377" t="s">
        <v>271</v>
      </c>
      <c r="C377">
        <v>2016</v>
      </c>
      <c r="D377">
        <v>1205</v>
      </c>
      <c r="E377">
        <v>2569</v>
      </c>
      <c r="F377">
        <v>2143</v>
      </c>
      <c r="G377">
        <v>1671</v>
      </c>
    </row>
    <row r="378" spans="1:7" x14ac:dyDescent="0.3">
      <c r="A378" t="s">
        <v>2079</v>
      </c>
      <c r="B378" t="s">
        <v>271</v>
      </c>
      <c r="C378">
        <v>2017</v>
      </c>
      <c r="D378">
        <v>1188</v>
      </c>
      <c r="E378">
        <v>2538</v>
      </c>
      <c r="F378">
        <v>2124</v>
      </c>
      <c r="G378">
        <v>1672</v>
      </c>
    </row>
    <row r="379" spans="1:7" x14ac:dyDescent="0.3">
      <c r="A379" t="s">
        <v>2080</v>
      </c>
      <c r="B379" t="s">
        <v>271</v>
      </c>
      <c r="C379">
        <v>2018</v>
      </c>
      <c r="D379">
        <v>1159</v>
      </c>
      <c r="E379">
        <v>2506</v>
      </c>
      <c r="F379">
        <v>2119</v>
      </c>
      <c r="G379">
        <v>1664</v>
      </c>
    </row>
    <row r="380" spans="1:7" x14ac:dyDescent="0.3">
      <c r="A380" t="s">
        <v>2081</v>
      </c>
      <c r="B380" t="s">
        <v>271</v>
      </c>
      <c r="C380">
        <v>2019</v>
      </c>
      <c r="D380">
        <v>1128</v>
      </c>
      <c r="E380">
        <v>2494</v>
      </c>
      <c r="F380">
        <v>2087</v>
      </c>
      <c r="G380">
        <v>1695</v>
      </c>
    </row>
    <row r="381" spans="1:7" x14ac:dyDescent="0.3">
      <c r="A381" t="s">
        <v>2082</v>
      </c>
      <c r="B381" t="s">
        <v>271</v>
      </c>
      <c r="C381">
        <v>2020</v>
      </c>
      <c r="D381">
        <v>1066</v>
      </c>
      <c r="E381">
        <v>2469</v>
      </c>
      <c r="F381">
        <v>2049</v>
      </c>
      <c r="G381">
        <v>1669</v>
      </c>
    </row>
    <row r="382" spans="1:7" x14ac:dyDescent="0.3">
      <c r="A382" t="s">
        <v>2083</v>
      </c>
      <c r="B382" t="s">
        <v>271</v>
      </c>
      <c r="C382">
        <v>2021</v>
      </c>
      <c r="D382">
        <v>1045</v>
      </c>
      <c r="E382">
        <v>2450</v>
      </c>
      <c r="F382">
        <v>2010</v>
      </c>
      <c r="G382">
        <v>1703</v>
      </c>
    </row>
    <row r="383" spans="1:7" x14ac:dyDescent="0.3">
      <c r="A383" t="s">
        <v>2084</v>
      </c>
      <c r="B383" t="s">
        <v>271</v>
      </c>
      <c r="C383">
        <v>2022</v>
      </c>
      <c r="D383">
        <v>1020</v>
      </c>
      <c r="E383">
        <v>2409</v>
      </c>
      <c r="F383">
        <v>1968</v>
      </c>
      <c r="G383">
        <v>1693</v>
      </c>
    </row>
    <row r="384" spans="1:7" x14ac:dyDescent="0.3">
      <c r="A384" t="s">
        <v>10401</v>
      </c>
      <c r="B384" t="s">
        <v>271</v>
      </c>
      <c r="C384">
        <v>2023</v>
      </c>
      <c r="D384">
        <v>1019</v>
      </c>
      <c r="E384">
        <v>2482</v>
      </c>
      <c r="F384">
        <v>1950</v>
      </c>
      <c r="G384">
        <v>1711</v>
      </c>
    </row>
    <row r="385" spans="1:7" x14ac:dyDescent="0.3">
      <c r="A385" t="s">
        <v>10402</v>
      </c>
      <c r="B385" t="s">
        <v>271</v>
      </c>
      <c r="C385">
        <v>2024</v>
      </c>
      <c r="D385">
        <v>1003</v>
      </c>
      <c r="E385">
        <v>2543</v>
      </c>
      <c r="F385">
        <v>1915</v>
      </c>
      <c r="G385">
        <v>1715</v>
      </c>
    </row>
    <row r="386" spans="1:7" x14ac:dyDescent="0.3">
      <c r="A386" t="s">
        <v>2085</v>
      </c>
      <c r="B386" t="s">
        <v>18</v>
      </c>
      <c r="C386">
        <v>2001</v>
      </c>
      <c r="D386">
        <v>1134</v>
      </c>
      <c r="E386">
        <v>4490</v>
      </c>
      <c r="F386">
        <v>1786</v>
      </c>
      <c r="G386">
        <v>1302</v>
      </c>
    </row>
    <row r="387" spans="1:7" x14ac:dyDescent="0.3">
      <c r="A387" t="s">
        <v>2086</v>
      </c>
      <c r="B387" t="s">
        <v>18</v>
      </c>
      <c r="C387">
        <v>2002</v>
      </c>
      <c r="D387">
        <v>1154</v>
      </c>
      <c r="E387">
        <v>4589</v>
      </c>
      <c r="F387">
        <v>1750</v>
      </c>
      <c r="G387">
        <v>1299</v>
      </c>
    </row>
    <row r="388" spans="1:7" x14ac:dyDescent="0.3">
      <c r="A388" t="s">
        <v>2087</v>
      </c>
      <c r="B388" t="s">
        <v>18</v>
      </c>
      <c r="C388">
        <v>2003</v>
      </c>
      <c r="D388">
        <v>1099</v>
      </c>
      <c r="E388">
        <v>4489</v>
      </c>
      <c r="F388">
        <v>1722</v>
      </c>
      <c r="G388">
        <v>1289</v>
      </c>
    </row>
    <row r="389" spans="1:7" x14ac:dyDescent="0.3">
      <c r="A389" t="s">
        <v>2088</v>
      </c>
      <c r="B389" t="s">
        <v>18</v>
      </c>
      <c r="C389">
        <v>2004</v>
      </c>
      <c r="D389">
        <v>1102</v>
      </c>
      <c r="E389">
        <v>4570</v>
      </c>
      <c r="F389">
        <v>1701</v>
      </c>
      <c r="G389">
        <v>1230</v>
      </c>
    </row>
    <row r="390" spans="1:7" x14ac:dyDescent="0.3">
      <c r="A390" t="s">
        <v>2089</v>
      </c>
      <c r="B390" t="s">
        <v>18</v>
      </c>
      <c r="C390">
        <v>2005</v>
      </c>
      <c r="D390">
        <v>1076</v>
      </c>
      <c r="E390">
        <v>4741</v>
      </c>
      <c r="F390">
        <v>1681</v>
      </c>
      <c r="G390">
        <v>1202</v>
      </c>
    </row>
    <row r="391" spans="1:7" x14ac:dyDescent="0.3">
      <c r="A391" t="s">
        <v>2090</v>
      </c>
      <c r="B391" t="s">
        <v>18</v>
      </c>
      <c r="C391">
        <v>2006</v>
      </c>
      <c r="D391">
        <v>1066</v>
      </c>
      <c r="E391">
        <v>4861</v>
      </c>
      <c r="F391">
        <v>1682</v>
      </c>
      <c r="G391">
        <v>1169</v>
      </c>
    </row>
    <row r="392" spans="1:7" x14ac:dyDescent="0.3">
      <c r="A392" t="s">
        <v>2091</v>
      </c>
      <c r="B392" t="s">
        <v>18</v>
      </c>
      <c r="C392">
        <v>2007</v>
      </c>
      <c r="D392">
        <v>1007</v>
      </c>
      <c r="E392">
        <v>5076</v>
      </c>
      <c r="F392">
        <v>1684</v>
      </c>
      <c r="G392">
        <v>1142</v>
      </c>
    </row>
    <row r="393" spans="1:7" x14ac:dyDescent="0.3">
      <c r="A393" t="s">
        <v>2092</v>
      </c>
      <c r="B393" t="s">
        <v>18</v>
      </c>
      <c r="C393">
        <v>2008</v>
      </c>
      <c r="D393">
        <v>967</v>
      </c>
      <c r="E393">
        <v>5354</v>
      </c>
      <c r="F393">
        <v>1634</v>
      </c>
      <c r="G393">
        <v>1142</v>
      </c>
    </row>
    <row r="394" spans="1:7" x14ac:dyDescent="0.3">
      <c r="A394" t="s">
        <v>2093</v>
      </c>
      <c r="B394" t="s">
        <v>18</v>
      </c>
      <c r="C394">
        <v>2009</v>
      </c>
      <c r="D394">
        <v>1030</v>
      </c>
      <c r="E394">
        <v>5599</v>
      </c>
      <c r="F394">
        <v>1639</v>
      </c>
      <c r="G394">
        <v>1129</v>
      </c>
    </row>
    <row r="395" spans="1:7" x14ac:dyDescent="0.3">
      <c r="A395" t="s">
        <v>2094</v>
      </c>
      <c r="B395" t="s">
        <v>18</v>
      </c>
      <c r="C395">
        <v>2010</v>
      </c>
      <c r="D395">
        <v>998</v>
      </c>
      <c r="E395">
        <v>5881</v>
      </c>
      <c r="F395">
        <v>1644</v>
      </c>
      <c r="G395">
        <v>1091</v>
      </c>
    </row>
    <row r="396" spans="1:7" x14ac:dyDescent="0.3">
      <c r="A396" t="s">
        <v>2095</v>
      </c>
      <c r="B396" t="s">
        <v>18</v>
      </c>
      <c r="C396">
        <v>2011</v>
      </c>
      <c r="D396">
        <v>992</v>
      </c>
      <c r="E396">
        <v>5966</v>
      </c>
      <c r="F396">
        <v>1670</v>
      </c>
      <c r="G396">
        <v>1074</v>
      </c>
    </row>
    <row r="397" spans="1:7" x14ac:dyDescent="0.3">
      <c r="A397" t="s">
        <v>2096</v>
      </c>
      <c r="B397" t="s">
        <v>18</v>
      </c>
      <c r="C397">
        <v>2012</v>
      </c>
      <c r="D397">
        <v>1035</v>
      </c>
      <c r="E397">
        <v>5902</v>
      </c>
      <c r="F397">
        <v>1701</v>
      </c>
      <c r="G397">
        <v>1078</v>
      </c>
    </row>
    <row r="398" spans="1:7" x14ac:dyDescent="0.3">
      <c r="A398" t="s">
        <v>2097</v>
      </c>
      <c r="B398" t="s">
        <v>18</v>
      </c>
      <c r="C398">
        <v>2013</v>
      </c>
      <c r="D398">
        <v>1113</v>
      </c>
      <c r="E398">
        <v>5878</v>
      </c>
      <c r="F398">
        <v>1721</v>
      </c>
      <c r="G398">
        <v>1056</v>
      </c>
    </row>
    <row r="399" spans="1:7" x14ac:dyDescent="0.3">
      <c r="A399" t="s">
        <v>2098</v>
      </c>
      <c r="B399" t="s">
        <v>18</v>
      </c>
      <c r="C399">
        <v>2014</v>
      </c>
      <c r="D399">
        <v>1156</v>
      </c>
      <c r="E399">
        <v>5807</v>
      </c>
      <c r="F399">
        <v>1704</v>
      </c>
      <c r="G399">
        <v>1040</v>
      </c>
    </row>
    <row r="400" spans="1:7" x14ac:dyDescent="0.3">
      <c r="A400" t="s">
        <v>2099</v>
      </c>
      <c r="B400" t="s">
        <v>18</v>
      </c>
      <c r="C400">
        <v>2015</v>
      </c>
      <c r="D400">
        <v>1111</v>
      </c>
      <c r="E400">
        <v>5819</v>
      </c>
      <c r="F400">
        <v>1670</v>
      </c>
      <c r="G400">
        <v>1026</v>
      </c>
    </row>
    <row r="401" spans="1:7" x14ac:dyDescent="0.3">
      <c r="A401" t="s">
        <v>2100</v>
      </c>
      <c r="B401" t="s">
        <v>18</v>
      </c>
      <c r="C401">
        <v>2016</v>
      </c>
      <c r="D401">
        <v>1034</v>
      </c>
      <c r="E401">
        <v>5892</v>
      </c>
      <c r="F401">
        <v>1686</v>
      </c>
      <c r="G401">
        <v>992</v>
      </c>
    </row>
    <row r="402" spans="1:7" x14ac:dyDescent="0.3">
      <c r="A402" t="s">
        <v>2101</v>
      </c>
      <c r="B402" t="s">
        <v>18</v>
      </c>
      <c r="C402">
        <v>2017</v>
      </c>
      <c r="D402">
        <v>1012</v>
      </c>
      <c r="E402">
        <v>5984</v>
      </c>
      <c r="F402">
        <v>1733</v>
      </c>
      <c r="G402">
        <v>1014</v>
      </c>
    </row>
    <row r="403" spans="1:7" x14ac:dyDescent="0.3">
      <c r="A403" t="s">
        <v>2102</v>
      </c>
      <c r="B403" t="s">
        <v>18</v>
      </c>
      <c r="C403">
        <v>2018</v>
      </c>
      <c r="D403">
        <v>961</v>
      </c>
      <c r="E403">
        <v>6063</v>
      </c>
      <c r="F403">
        <v>1726</v>
      </c>
      <c r="G403">
        <v>984</v>
      </c>
    </row>
    <row r="404" spans="1:7" x14ac:dyDescent="0.3">
      <c r="A404" t="s">
        <v>2103</v>
      </c>
      <c r="B404" t="s">
        <v>18</v>
      </c>
      <c r="C404">
        <v>2019</v>
      </c>
      <c r="D404">
        <v>946</v>
      </c>
      <c r="E404">
        <v>6133</v>
      </c>
      <c r="F404">
        <v>1662</v>
      </c>
      <c r="G404">
        <v>967</v>
      </c>
    </row>
    <row r="405" spans="1:7" x14ac:dyDescent="0.3">
      <c r="A405" t="s">
        <v>2104</v>
      </c>
      <c r="B405" t="s">
        <v>18</v>
      </c>
      <c r="C405">
        <v>2020</v>
      </c>
      <c r="D405">
        <v>863</v>
      </c>
      <c r="E405">
        <v>6174</v>
      </c>
      <c r="F405">
        <v>1654</v>
      </c>
      <c r="G405">
        <v>972</v>
      </c>
    </row>
    <row r="406" spans="1:7" x14ac:dyDescent="0.3">
      <c r="A406" t="s">
        <v>2105</v>
      </c>
      <c r="B406" t="s">
        <v>18</v>
      </c>
      <c r="C406">
        <v>2021</v>
      </c>
      <c r="D406">
        <v>773</v>
      </c>
      <c r="E406">
        <v>6025</v>
      </c>
      <c r="F406">
        <v>1627</v>
      </c>
      <c r="G406">
        <v>970</v>
      </c>
    </row>
    <row r="407" spans="1:7" x14ac:dyDescent="0.3">
      <c r="A407" t="s">
        <v>2106</v>
      </c>
      <c r="B407" t="s">
        <v>18</v>
      </c>
      <c r="C407">
        <v>2022</v>
      </c>
      <c r="D407">
        <v>776</v>
      </c>
      <c r="E407">
        <v>6119</v>
      </c>
      <c r="F407">
        <v>1563</v>
      </c>
      <c r="G407">
        <v>910</v>
      </c>
    </row>
    <row r="408" spans="1:7" x14ac:dyDescent="0.3">
      <c r="A408" t="s">
        <v>10403</v>
      </c>
      <c r="B408" t="s">
        <v>18</v>
      </c>
      <c r="C408">
        <v>2023</v>
      </c>
      <c r="D408">
        <v>799</v>
      </c>
      <c r="E408">
        <v>6258</v>
      </c>
      <c r="F408">
        <v>1544</v>
      </c>
      <c r="G408">
        <v>929</v>
      </c>
    </row>
    <row r="409" spans="1:7" x14ac:dyDescent="0.3">
      <c r="A409" t="s">
        <v>10404</v>
      </c>
      <c r="B409" t="s">
        <v>18</v>
      </c>
      <c r="C409">
        <v>2024</v>
      </c>
      <c r="D409">
        <v>834</v>
      </c>
      <c r="E409">
        <v>6347</v>
      </c>
      <c r="F409">
        <v>1549</v>
      </c>
      <c r="G409">
        <v>930</v>
      </c>
    </row>
    <row r="410" spans="1:7" x14ac:dyDescent="0.3">
      <c r="A410" t="s">
        <v>2107</v>
      </c>
      <c r="B410" t="s">
        <v>4</v>
      </c>
      <c r="C410">
        <v>2001</v>
      </c>
      <c r="D410">
        <v>3725</v>
      </c>
      <c r="E410">
        <v>5715</v>
      </c>
      <c r="F410">
        <v>2557</v>
      </c>
      <c r="G410">
        <v>1474</v>
      </c>
    </row>
    <row r="411" spans="1:7" x14ac:dyDescent="0.3">
      <c r="A411" t="s">
        <v>2108</v>
      </c>
      <c r="B411" t="s">
        <v>4</v>
      </c>
      <c r="C411">
        <v>2002</v>
      </c>
      <c r="D411">
        <v>3539</v>
      </c>
      <c r="E411">
        <v>5593</v>
      </c>
      <c r="F411">
        <v>2505</v>
      </c>
      <c r="G411">
        <v>1436</v>
      </c>
    </row>
    <row r="412" spans="1:7" x14ac:dyDescent="0.3">
      <c r="A412" t="s">
        <v>2109</v>
      </c>
      <c r="B412" t="s">
        <v>4</v>
      </c>
      <c r="C412">
        <v>2003</v>
      </c>
      <c r="D412">
        <v>3396</v>
      </c>
      <c r="E412">
        <v>5540</v>
      </c>
      <c r="F412">
        <v>2547</v>
      </c>
      <c r="G412">
        <v>1381</v>
      </c>
    </row>
    <row r="413" spans="1:7" x14ac:dyDescent="0.3">
      <c r="A413" t="s">
        <v>2110</v>
      </c>
      <c r="B413" t="s">
        <v>4</v>
      </c>
      <c r="C413">
        <v>2004</v>
      </c>
      <c r="D413">
        <v>3302</v>
      </c>
      <c r="E413">
        <v>5558</v>
      </c>
      <c r="F413">
        <v>2595</v>
      </c>
      <c r="G413">
        <v>1378</v>
      </c>
    </row>
    <row r="414" spans="1:7" x14ac:dyDescent="0.3">
      <c r="A414" t="s">
        <v>2111</v>
      </c>
      <c r="B414" t="s">
        <v>4</v>
      </c>
      <c r="C414">
        <v>2005</v>
      </c>
      <c r="D414">
        <v>3204</v>
      </c>
      <c r="E414">
        <v>5638</v>
      </c>
      <c r="F414">
        <v>2618</v>
      </c>
      <c r="G414">
        <v>1365</v>
      </c>
    </row>
    <row r="415" spans="1:7" x14ac:dyDescent="0.3">
      <c r="A415" t="s">
        <v>2112</v>
      </c>
      <c r="B415" t="s">
        <v>4</v>
      </c>
      <c r="C415">
        <v>2006</v>
      </c>
      <c r="D415">
        <v>3170</v>
      </c>
      <c r="E415">
        <v>5623</v>
      </c>
      <c r="F415">
        <v>2641</v>
      </c>
      <c r="G415">
        <v>1360</v>
      </c>
    </row>
    <row r="416" spans="1:7" x14ac:dyDescent="0.3">
      <c r="A416" t="s">
        <v>2113</v>
      </c>
      <c r="B416" t="s">
        <v>4</v>
      </c>
      <c r="C416">
        <v>2007</v>
      </c>
      <c r="D416">
        <v>3225</v>
      </c>
      <c r="E416">
        <v>5588</v>
      </c>
      <c r="F416">
        <v>2670</v>
      </c>
      <c r="G416">
        <v>1375</v>
      </c>
    </row>
    <row r="417" spans="1:7" x14ac:dyDescent="0.3">
      <c r="A417" t="s">
        <v>2114</v>
      </c>
      <c r="B417" t="s">
        <v>4</v>
      </c>
      <c r="C417">
        <v>2008</v>
      </c>
      <c r="D417">
        <v>3217</v>
      </c>
      <c r="E417">
        <v>5592</v>
      </c>
      <c r="F417">
        <v>2705</v>
      </c>
      <c r="G417">
        <v>1365</v>
      </c>
    </row>
    <row r="418" spans="1:7" x14ac:dyDescent="0.3">
      <c r="A418" t="s">
        <v>2115</v>
      </c>
      <c r="B418" t="s">
        <v>4</v>
      </c>
      <c r="C418">
        <v>2009</v>
      </c>
      <c r="D418">
        <v>3146</v>
      </c>
      <c r="E418">
        <v>5522</v>
      </c>
      <c r="F418">
        <v>2751</v>
      </c>
      <c r="G418">
        <v>1380</v>
      </c>
    </row>
    <row r="419" spans="1:7" x14ac:dyDescent="0.3">
      <c r="A419" t="s">
        <v>2116</v>
      </c>
      <c r="B419" t="s">
        <v>4</v>
      </c>
      <c r="C419">
        <v>2010</v>
      </c>
      <c r="D419">
        <v>3156</v>
      </c>
      <c r="E419">
        <v>5528</v>
      </c>
      <c r="F419">
        <v>2840</v>
      </c>
      <c r="G419">
        <v>1381</v>
      </c>
    </row>
    <row r="420" spans="1:7" x14ac:dyDescent="0.3">
      <c r="A420" t="s">
        <v>2117</v>
      </c>
      <c r="B420" t="s">
        <v>4</v>
      </c>
      <c r="C420">
        <v>2011</v>
      </c>
      <c r="D420">
        <v>3246</v>
      </c>
      <c r="E420">
        <v>5506</v>
      </c>
      <c r="F420">
        <v>2939</v>
      </c>
      <c r="G420">
        <v>1345</v>
      </c>
    </row>
    <row r="421" spans="1:7" x14ac:dyDescent="0.3">
      <c r="A421" t="s">
        <v>2118</v>
      </c>
      <c r="B421" t="s">
        <v>4</v>
      </c>
      <c r="C421">
        <v>2012</v>
      </c>
      <c r="D421">
        <v>3172</v>
      </c>
      <c r="E421">
        <v>5383</v>
      </c>
      <c r="F421">
        <v>2938</v>
      </c>
      <c r="G421">
        <v>1422</v>
      </c>
    </row>
    <row r="422" spans="1:7" x14ac:dyDescent="0.3">
      <c r="A422" t="s">
        <v>2119</v>
      </c>
      <c r="B422" t="s">
        <v>4</v>
      </c>
      <c r="C422">
        <v>2013</v>
      </c>
      <c r="D422">
        <v>3167</v>
      </c>
      <c r="E422">
        <v>5238</v>
      </c>
      <c r="F422">
        <v>3006</v>
      </c>
      <c r="G422">
        <v>1446</v>
      </c>
    </row>
    <row r="423" spans="1:7" x14ac:dyDescent="0.3">
      <c r="A423" t="s">
        <v>2120</v>
      </c>
      <c r="B423" t="s">
        <v>4</v>
      </c>
      <c r="C423">
        <v>2014</v>
      </c>
      <c r="D423">
        <v>3088</v>
      </c>
      <c r="E423">
        <v>5099</v>
      </c>
      <c r="F423">
        <v>3052</v>
      </c>
      <c r="G423">
        <v>1495</v>
      </c>
    </row>
    <row r="424" spans="1:7" x14ac:dyDescent="0.3">
      <c r="A424" t="s">
        <v>2121</v>
      </c>
      <c r="B424" t="s">
        <v>4</v>
      </c>
      <c r="C424">
        <v>2015</v>
      </c>
      <c r="D424">
        <v>3030</v>
      </c>
      <c r="E424">
        <v>4950</v>
      </c>
      <c r="F424">
        <v>3076</v>
      </c>
      <c r="G424">
        <v>1480</v>
      </c>
    </row>
    <row r="425" spans="1:7" x14ac:dyDescent="0.3">
      <c r="A425" t="s">
        <v>2122</v>
      </c>
      <c r="B425" t="s">
        <v>4</v>
      </c>
      <c r="C425">
        <v>2016</v>
      </c>
      <c r="D425">
        <v>3030</v>
      </c>
      <c r="E425">
        <v>4922</v>
      </c>
      <c r="F425">
        <v>3109</v>
      </c>
      <c r="G425">
        <v>1481</v>
      </c>
    </row>
    <row r="426" spans="1:7" x14ac:dyDescent="0.3">
      <c r="A426" t="s">
        <v>2123</v>
      </c>
      <c r="B426" t="s">
        <v>4</v>
      </c>
      <c r="C426">
        <v>2017</v>
      </c>
      <c r="D426">
        <v>2983</v>
      </c>
      <c r="E426">
        <v>4904</v>
      </c>
      <c r="F426">
        <v>3096</v>
      </c>
      <c r="G426">
        <v>1491</v>
      </c>
    </row>
    <row r="427" spans="1:7" x14ac:dyDescent="0.3">
      <c r="A427" t="s">
        <v>2124</v>
      </c>
      <c r="B427" t="s">
        <v>4</v>
      </c>
      <c r="C427">
        <v>2018</v>
      </c>
      <c r="D427">
        <v>2952</v>
      </c>
      <c r="E427">
        <v>4955</v>
      </c>
      <c r="F427">
        <v>3128</v>
      </c>
      <c r="G427">
        <v>1486</v>
      </c>
    </row>
    <row r="428" spans="1:7" x14ac:dyDescent="0.3">
      <c r="A428" t="s">
        <v>2125</v>
      </c>
      <c r="B428" t="s">
        <v>4</v>
      </c>
      <c r="C428">
        <v>2019</v>
      </c>
      <c r="D428">
        <v>2928</v>
      </c>
      <c r="E428">
        <v>4958</v>
      </c>
      <c r="F428">
        <v>3156</v>
      </c>
      <c r="G428">
        <v>1505</v>
      </c>
    </row>
    <row r="429" spans="1:7" x14ac:dyDescent="0.3">
      <c r="A429" t="s">
        <v>2126</v>
      </c>
      <c r="B429" t="s">
        <v>4</v>
      </c>
      <c r="C429">
        <v>2020</v>
      </c>
      <c r="D429">
        <v>2870</v>
      </c>
      <c r="E429">
        <v>4932</v>
      </c>
      <c r="F429">
        <v>3163</v>
      </c>
      <c r="G429">
        <v>1468</v>
      </c>
    </row>
    <row r="430" spans="1:7" x14ac:dyDescent="0.3">
      <c r="A430" t="s">
        <v>2127</v>
      </c>
      <c r="B430" t="s">
        <v>4</v>
      </c>
      <c r="C430">
        <v>2021</v>
      </c>
      <c r="D430">
        <v>2985</v>
      </c>
      <c r="E430">
        <v>5096</v>
      </c>
      <c r="F430">
        <v>3169</v>
      </c>
      <c r="G430">
        <v>1490</v>
      </c>
    </row>
    <row r="431" spans="1:7" x14ac:dyDescent="0.3">
      <c r="A431" t="s">
        <v>2128</v>
      </c>
      <c r="B431" t="s">
        <v>4</v>
      </c>
      <c r="C431">
        <v>2022</v>
      </c>
      <c r="D431">
        <v>2897</v>
      </c>
      <c r="E431">
        <v>5123</v>
      </c>
      <c r="F431">
        <v>3201</v>
      </c>
      <c r="G431">
        <v>1496</v>
      </c>
    </row>
    <row r="432" spans="1:7" x14ac:dyDescent="0.3">
      <c r="A432" t="s">
        <v>10405</v>
      </c>
      <c r="B432" t="s">
        <v>4</v>
      </c>
      <c r="C432">
        <v>2023</v>
      </c>
      <c r="D432">
        <v>2904</v>
      </c>
      <c r="E432">
        <v>5220</v>
      </c>
      <c r="F432">
        <v>3188</v>
      </c>
      <c r="G432">
        <v>1498</v>
      </c>
    </row>
    <row r="433" spans="1:7" x14ac:dyDescent="0.3">
      <c r="A433" t="s">
        <v>10406</v>
      </c>
      <c r="B433" t="s">
        <v>4</v>
      </c>
      <c r="C433">
        <v>2024</v>
      </c>
      <c r="D433">
        <v>2885</v>
      </c>
      <c r="E433">
        <v>5424</v>
      </c>
      <c r="F433">
        <v>3153</v>
      </c>
      <c r="G433">
        <v>1569</v>
      </c>
    </row>
    <row r="434" spans="1:7" x14ac:dyDescent="0.3">
      <c r="A434" t="s">
        <v>2129</v>
      </c>
      <c r="B434" t="s">
        <v>19</v>
      </c>
      <c r="C434">
        <v>2001</v>
      </c>
      <c r="D434">
        <v>2698</v>
      </c>
      <c r="E434">
        <v>4287</v>
      </c>
      <c r="F434">
        <v>1947</v>
      </c>
      <c r="G434">
        <v>1100</v>
      </c>
    </row>
    <row r="435" spans="1:7" x14ac:dyDescent="0.3">
      <c r="A435" t="s">
        <v>2130</v>
      </c>
      <c r="B435" t="s">
        <v>19</v>
      </c>
      <c r="C435">
        <v>2002</v>
      </c>
      <c r="D435">
        <v>2520</v>
      </c>
      <c r="E435">
        <v>4123</v>
      </c>
      <c r="F435">
        <v>1925</v>
      </c>
      <c r="G435">
        <v>1097</v>
      </c>
    </row>
    <row r="436" spans="1:7" x14ac:dyDescent="0.3">
      <c r="A436" t="s">
        <v>2131</v>
      </c>
      <c r="B436" t="s">
        <v>19</v>
      </c>
      <c r="C436">
        <v>2003</v>
      </c>
      <c r="D436">
        <v>2374</v>
      </c>
      <c r="E436">
        <v>3891</v>
      </c>
      <c r="F436">
        <v>1898</v>
      </c>
      <c r="G436">
        <v>1098</v>
      </c>
    </row>
    <row r="437" spans="1:7" x14ac:dyDescent="0.3">
      <c r="A437" t="s">
        <v>2132</v>
      </c>
      <c r="B437" t="s">
        <v>19</v>
      </c>
      <c r="C437">
        <v>2004</v>
      </c>
      <c r="D437">
        <v>2245</v>
      </c>
      <c r="E437">
        <v>3786</v>
      </c>
      <c r="F437">
        <v>1928</v>
      </c>
      <c r="G437">
        <v>1103</v>
      </c>
    </row>
    <row r="438" spans="1:7" x14ac:dyDescent="0.3">
      <c r="A438" t="s">
        <v>2133</v>
      </c>
      <c r="B438" t="s">
        <v>19</v>
      </c>
      <c r="C438">
        <v>2005</v>
      </c>
      <c r="D438">
        <v>2155</v>
      </c>
      <c r="E438">
        <v>3796</v>
      </c>
      <c r="F438">
        <v>1952</v>
      </c>
      <c r="G438">
        <v>1113</v>
      </c>
    </row>
    <row r="439" spans="1:7" x14ac:dyDescent="0.3">
      <c r="A439" t="s">
        <v>2134</v>
      </c>
      <c r="B439" t="s">
        <v>19</v>
      </c>
      <c r="C439">
        <v>2006</v>
      </c>
      <c r="D439">
        <v>2116</v>
      </c>
      <c r="E439">
        <v>3710</v>
      </c>
      <c r="F439">
        <v>1997</v>
      </c>
      <c r="G439">
        <v>1082</v>
      </c>
    </row>
    <row r="440" spans="1:7" x14ac:dyDescent="0.3">
      <c r="A440" t="s">
        <v>2135</v>
      </c>
      <c r="B440" t="s">
        <v>19</v>
      </c>
      <c r="C440">
        <v>2007</v>
      </c>
      <c r="D440">
        <v>2086</v>
      </c>
      <c r="E440">
        <v>3764</v>
      </c>
      <c r="F440">
        <v>2064</v>
      </c>
      <c r="G440">
        <v>1056</v>
      </c>
    </row>
    <row r="441" spans="1:7" x14ac:dyDescent="0.3">
      <c r="A441" t="s">
        <v>2136</v>
      </c>
      <c r="B441" t="s">
        <v>19</v>
      </c>
      <c r="C441">
        <v>2008</v>
      </c>
      <c r="D441">
        <v>1963</v>
      </c>
      <c r="E441">
        <v>3778</v>
      </c>
      <c r="F441">
        <v>2099</v>
      </c>
      <c r="G441">
        <v>1014</v>
      </c>
    </row>
    <row r="442" spans="1:7" x14ac:dyDescent="0.3">
      <c r="A442" t="s">
        <v>2137</v>
      </c>
      <c r="B442" t="s">
        <v>19</v>
      </c>
      <c r="C442">
        <v>2009</v>
      </c>
      <c r="D442">
        <v>1846</v>
      </c>
      <c r="E442">
        <v>3650</v>
      </c>
      <c r="F442">
        <v>2153</v>
      </c>
      <c r="G442">
        <v>1020</v>
      </c>
    </row>
    <row r="443" spans="1:7" x14ac:dyDescent="0.3">
      <c r="A443" t="s">
        <v>2138</v>
      </c>
      <c r="B443" t="s">
        <v>19</v>
      </c>
      <c r="C443">
        <v>2010</v>
      </c>
      <c r="D443">
        <v>1769</v>
      </c>
      <c r="E443">
        <v>3466</v>
      </c>
      <c r="F443">
        <v>2219</v>
      </c>
      <c r="G443">
        <v>1026</v>
      </c>
    </row>
    <row r="444" spans="1:7" x14ac:dyDescent="0.3">
      <c r="A444" t="s">
        <v>2139</v>
      </c>
      <c r="B444" t="s">
        <v>19</v>
      </c>
      <c r="C444">
        <v>2011</v>
      </c>
      <c r="D444">
        <v>1715</v>
      </c>
      <c r="E444">
        <v>3380</v>
      </c>
      <c r="F444">
        <v>2270</v>
      </c>
      <c r="G444">
        <v>993</v>
      </c>
    </row>
    <row r="445" spans="1:7" x14ac:dyDescent="0.3">
      <c r="A445" t="s">
        <v>2140</v>
      </c>
      <c r="B445" t="s">
        <v>19</v>
      </c>
      <c r="C445">
        <v>2012</v>
      </c>
      <c r="D445">
        <v>1686</v>
      </c>
      <c r="E445">
        <v>3309</v>
      </c>
      <c r="F445">
        <v>2267</v>
      </c>
      <c r="G445">
        <v>990</v>
      </c>
    </row>
    <row r="446" spans="1:7" x14ac:dyDescent="0.3">
      <c r="A446" t="s">
        <v>2141</v>
      </c>
      <c r="B446" t="s">
        <v>19</v>
      </c>
      <c r="C446">
        <v>2013</v>
      </c>
      <c r="D446">
        <v>1697</v>
      </c>
      <c r="E446">
        <v>3336</v>
      </c>
      <c r="F446">
        <v>2276</v>
      </c>
      <c r="G446">
        <v>981</v>
      </c>
    </row>
    <row r="447" spans="1:7" x14ac:dyDescent="0.3">
      <c r="A447" t="s">
        <v>2142</v>
      </c>
      <c r="B447" t="s">
        <v>19</v>
      </c>
      <c r="C447">
        <v>2014</v>
      </c>
      <c r="D447">
        <v>1729</v>
      </c>
      <c r="E447">
        <v>3466</v>
      </c>
      <c r="F447">
        <v>2323</v>
      </c>
      <c r="G447">
        <v>954</v>
      </c>
    </row>
    <row r="448" spans="1:7" x14ac:dyDescent="0.3">
      <c r="A448" t="s">
        <v>2143</v>
      </c>
      <c r="B448" t="s">
        <v>19</v>
      </c>
      <c r="C448">
        <v>2015</v>
      </c>
      <c r="D448">
        <v>1731</v>
      </c>
      <c r="E448">
        <v>3516</v>
      </c>
      <c r="F448">
        <v>2371</v>
      </c>
      <c r="G448">
        <v>974</v>
      </c>
    </row>
    <row r="449" spans="1:7" x14ac:dyDescent="0.3">
      <c r="A449" t="s">
        <v>2144</v>
      </c>
      <c r="B449" t="s">
        <v>19</v>
      </c>
      <c r="C449">
        <v>2016</v>
      </c>
      <c r="D449">
        <v>1803</v>
      </c>
      <c r="E449">
        <v>3463</v>
      </c>
      <c r="F449">
        <v>2411</v>
      </c>
      <c r="G449">
        <v>994</v>
      </c>
    </row>
    <row r="450" spans="1:7" x14ac:dyDescent="0.3">
      <c r="A450" t="s">
        <v>2145</v>
      </c>
      <c r="B450" t="s">
        <v>19</v>
      </c>
      <c r="C450">
        <v>2017</v>
      </c>
      <c r="D450">
        <v>1814</v>
      </c>
      <c r="E450">
        <v>3446</v>
      </c>
      <c r="F450">
        <v>2447</v>
      </c>
      <c r="G450">
        <v>973</v>
      </c>
    </row>
    <row r="451" spans="1:7" x14ac:dyDescent="0.3">
      <c r="A451" t="s">
        <v>2146</v>
      </c>
      <c r="B451" t="s">
        <v>19</v>
      </c>
      <c r="C451">
        <v>2018</v>
      </c>
      <c r="D451">
        <v>1837</v>
      </c>
      <c r="E451">
        <v>3400</v>
      </c>
      <c r="F451">
        <v>2475</v>
      </c>
      <c r="G451">
        <v>1013</v>
      </c>
    </row>
    <row r="452" spans="1:7" x14ac:dyDescent="0.3">
      <c r="A452" t="s">
        <v>2147</v>
      </c>
      <c r="B452" t="s">
        <v>19</v>
      </c>
      <c r="C452">
        <v>2019</v>
      </c>
      <c r="D452">
        <v>1743</v>
      </c>
      <c r="E452">
        <v>3339</v>
      </c>
      <c r="F452">
        <v>2523</v>
      </c>
      <c r="G452">
        <v>1058</v>
      </c>
    </row>
    <row r="453" spans="1:7" x14ac:dyDescent="0.3">
      <c r="A453" t="s">
        <v>2148</v>
      </c>
      <c r="B453" t="s">
        <v>19</v>
      </c>
      <c r="C453">
        <v>2020</v>
      </c>
      <c r="D453">
        <v>1770</v>
      </c>
      <c r="E453">
        <v>3400</v>
      </c>
      <c r="F453">
        <v>2501</v>
      </c>
      <c r="G453">
        <v>1082</v>
      </c>
    </row>
    <row r="454" spans="1:7" x14ac:dyDescent="0.3">
      <c r="A454" t="s">
        <v>2149</v>
      </c>
      <c r="B454" t="s">
        <v>19</v>
      </c>
      <c r="C454">
        <v>2021</v>
      </c>
      <c r="D454">
        <v>1758</v>
      </c>
      <c r="E454">
        <v>3377</v>
      </c>
      <c r="F454">
        <v>2557</v>
      </c>
      <c r="G454">
        <v>1126</v>
      </c>
    </row>
    <row r="455" spans="1:7" x14ac:dyDescent="0.3">
      <c r="A455" t="s">
        <v>2150</v>
      </c>
      <c r="B455" t="s">
        <v>19</v>
      </c>
      <c r="C455">
        <v>2022</v>
      </c>
      <c r="D455">
        <v>1821</v>
      </c>
      <c r="E455">
        <v>3547</v>
      </c>
      <c r="F455">
        <v>2527</v>
      </c>
      <c r="G455">
        <v>1187</v>
      </c>
    </row>
    <row r="456" spans="1:7" x14ac:dyDescent="0.3">
      <c r="A456" t="s">
        <v>10407</v>
      </c>
      <c r="B456" t="s">
        <v>19</v>
      </c>
      <c r="C456">
        <v>2023</v>
      </c>
      <c r="D456">
        <v>1854</v>
      </c>
      <c r="E456">
        <v>3674</v>
      </c>
      <c r="F456">
        <v>2469</v>
      </c>
      <c r="G456">
        <v>1243</v>
      </c>
    </row>
    <row r="457" spans="1:7" x14ac:dyDescent="0.3">
      <c r="A457" t="s">
        <v>10408</v>
      </c>
      <c r="B457" t="s">
        <v>19</v>
      </c>
      <c r="C457">
        <v>2024</v>
      </c>
      <c r="D457">
        <v>1805</v>
      </c>
      <c r="E457">
        <v>3700</v>
      </c>
      <c r="F457">
        <v>2433</v>
      </c>
      <c r="G457">
        <v>1330</v>
      </c>
    </row>
    <row r="458" spans="1:7" x14ac:dyDescent="0.3">
      <c r="A458" t="s">
        <v>2151</v>
      </c>
      <c r="B458" t="s">
        <v>13</v>
      </c>
      <c r="C458">
        <v>2001</v>
      </c>
      <c r="D458">
        <v>2454</v>
      </c>
      <c r="E458">
        <v>7183</v>
      </c>
      <c r="F458">
        <v>2673</v>
      </c>
      <c r="G458">
        <v>1916</v>
      </c>
    </row>
    <row r="459" spans="1:7" x14ac:dyDescent="0.3">
      <c r="A459" t="s">
        <v>2152</v>
      </c>
      <c r="B459" t="s">
        <v>13</v>
      </c>
      <c r="C459">
        <v>2002</v>
      </c>
      <c r="D459">
        <v>2568</v>
      </c>
      <c r="E459">
        <v>7137</v>
      </c>
      <c r="F459">
        <v>2697</v>
      </c>
      <c r="G459">
        <v>1844</v>
      </c>
    </row>
    <row r="460" spans="1:7" x14ac:dyDescent="0.3">
      <c r="A460" t="s">
        <v>2153</v>
      </c>
      <c r="B460" t="s">
        <v>13</v>
      </c>
      <c r="C460">
        <v>2003</v>
      </c>
      <c r="D460">
        <v>2453</v>
      </c>
      <c r="E460">
        <v>6869</v>
      </c>
      <c r="F460">
        <v>2716</v>
      </c>
      <c r="G460">
        <v>1787</v>
      </c>
    </row>
    <row r="461" spans="1:7" x14ac:dyDescent="0.3">
      <c r="A461" t="s">
        <v>2154</v>
      </c>
      <c r="B461" t="s">
        <v>13</v>
      </c>
      <c r="C461">
        <v>2004</v>
      </c>
      <c r="D461">
        <v>2429</v>
      </c>
      <c r="E461">
        <v>6728</v>
      </c>
      <c r="F461">
        <v>2747</v>
      </c>
      <c r="G461">
        <v>1755</v>
      </c>
    </row>
    <row r="462" spans="1:7" x14ac:dyDescent="0.3">
      <c r="A462" t="s">
        <v>2155</v>
      </c>
      <c r="B462" t="s">
        <v>13</v>
      </c>
      <c r="C462">
        <v>2005</v>
      </c>
      <c r="D462">
        <v>2465</v>
      </c>
      <c r="E462">
        <v>6831</v>
      </c>
      <c r="F462">
        <v>2818</v>
      </c>
      <c r="G462">
        <v>1739</v>
      </c>
    </row>
    <row r="463" spans="1:7" x14ac:dyDescent="0.3">
      <c r="A463" t="s">
        <v>2156</v>
      </c>
      <c r="B463" t="s">
        <v>13</v>
      </c>
      <c r="C463">
        <v>2006</v>
      </c>
      <c r="D463">
        <v>2449</v>
      </c>
      <c r="E463">
        <v>6789</v>
      </c>
      <c r="F463">
        <v>2860</v>
      </c>
      <c r="G463">
        <v>1699</v>
      </c>
    </row>
    <row r="464" spans="1:7" x14ac:dyDescent="0.3">
      <c r="A464" t="s">
        <v>2157</v>
      </c>
      <c r="B464" t="s">
        <v>13</v>
      </c>
      <c r="C464">
        <v>2007</v>
      </c>
      <c r="D464">
        <v>2560</v>
      </c>
      <c r="E464">
        <v>6917</v>
      </c>
      <c r="F464">
        <v>2920</v>
      </c>
      <c r="G464">
        <v>1682</v>
      </c>
    </row>
    <row r="465" spans="1:7" x14ac:dyDescent="0.3">
      <c r="A465" t="s">
        <v>2158</v>
      </c>
      <c r="B465" t="s">
        <v>13</v>
      </c>
      <c r="C465">
        <v>2008</v>
      </c>
      <c r="D465">
        <v>2619</v>
      </c>
      <c r="E465">
        <v>7070</v>
      </c>
      <c r="F465">
        <v>2961</v>
      </c>
      <c r="G465">
        <v>1657</v>
      </c>
    </row>
    <row r="466" spans="1:7" x14ac:dyDescent="0.3">
      <c r="A466" t="s">
        <v>2159</v>
      </c>
      <c r="B466" t="s">
        <v>13</v>
      </c>
      <c r="C466">
        <v>2009</v>
      </c>
      <c r="D466">
        <v>2718</v>
      </c>
      <c r="E466">
        <v>7239</v>
      </c>
      <c r="F466">
        <v>3028</v>
      </c>
      <c r="G466">
        <v>1627</v>
      </c>
    </row>
    <row r="467" spans="1:7" x14ac:dyDescent="0.3">
      <c r="A467" t="s">
        <v>2160</v>
      </c>
      <c r="B467" t="s">
        <v>13</v>
      </c>
      <c r="C467">
        <v>2010</v>
      </c>
      <c r="D467">
        <v>2590</v>
      </c>
      <c r="E467">
        <v>7219</v>
      </c>
      <c r="F467">
        <v>3073</v>
      </c>
      <c r="G467">
        <v>1600</v>
      </c>
    </row>
    <row r="468" spans="1:7" x14ac:dyDescent="0.3">
      <c r="A468" t="s">
        <v>2161</v>
      </c>
      <c r="B468" t="s">
        <v>13</v>
      </c>
      <c r="C468">
        <v>2011</v>
      </c>
      <c r="D468">
        <v>2487</v>
      </c>
      <c r="E468">
        <v>7280</v>
      </c>
      <c r="F468">
        <v>3075</v>
      </c>
      <c r="G468">
        <v>1589</v>
      </c>
    </row>
    <row r="469" spans="1:7" x14ac:dyDescent="0.3">
      <c r="A469" t="s">
        <v>2162</v>
      </c>
      <c r="B469" t="s">
        <v>13</v>
      </c>
      <c r="C469">
        <v>2012</v>
      </c>
      <c r="D469">
        <v>2545</v>
      </c>
      <c r="E469">
        <v>7106</v>
      </c>
      <c r="F469">
        <v>3077</v>
      </c>
      <c r="G469">
        <v>1596</v>
      </c>
    </row>
    <row r="470" spans="1:7" x14ac:dyDescent="0.3">
      <c r="A470" t="s">
        <v>2163</v>
      </c>
      <c r="B470" t="s">
        <v>13</v>
      </c>
      <c r="C470">
        <v>2013</v>
      </c>
      <c r="D470">
        <v>2650</v>
      </c>
      <c r="E470">
        <v>6903</v>
      </c>
      <c r="F470">
        <v>3170</v>
      </c>
      <c r="G470">
        <v>1574</v>
      </c>
    </row>
    <row r="471" spans="1:7" x14ac:dyDescent="0.3">
      <c r="A471" t="s">
        <v>2164</v>
      </c>
      <c r="B471" t="s">
        <v>13</v>
      </c>
      <c r="C471">
        <v>2014</v>
      </c>
      <c r="D471">
        <v>2680</v>
      </c>
      <c r="E471">
        <v>6721</v>
      </c>
      <c r="F471">
        <v>3258</v>
      </c>
      <c r="G471">
        <v>1568</v>
      </c>
    </row>
    <row r="472" spans="1:7" x14ac:dyDescent="0.3">
      <c r="A472" t="s">
        <v>2165</v>
      </c>
      <c r="B472" t="s">
        <v>13</v>
      </c>
      <c r="C472">
        <v>2015</v>
      </c>
      <c r="D472">
        <v>2865</v>
      </c>
      <c r="E472">
        <v>6773</v>
      </c>
      <c r="F472">
        <v>3305</v>
      </c>
      <c r="G472">
        <v>1564</v>
      </c>
    </row>
    <row r="473" spans="1:7" x14ac:dyDescent="0.3">
      <c r="A473" t="s">
        <v>2166</v>
      </c>
      <c r="B473" t="s">
        <v>13</v>
      </c>
      <c r="C473">
        <v>2016</v>
      </c>
      <c r="D473">
        <v>3034</v>
      </c>
      <c r="E473">
        <v>6851</v>
      </c>
      <c r="F473">
        <v>3388</v>
      </c>
      <c r="G473">
        <v>1607</v>
      </c>
    </row>
    <row r="474" spans="1:7" x14ac:dyDescent="0.3">
      <c r="A474" t="s">
        <v>2167</v>
      </c>
      <c r="B474" t="s">
        <v>13</v>
      </c>
      <c r="C474">
        <v>2017</v>
      </c>
      <c r="D474">
        <v>3167</v>
      </c>
      <c r="E474">
        <v>6795</v>
      </c>
      <c r="F474">
        <v>3411</v>
      </c>
      <c r="G474">
        <v>1560</v>
      </c>
    </row>
    <row r="475" spans="1:7" x14ac:dyDescent="0.3">
      <c r="A475" t="s">
        <v>2168</v>
      </c>
      <c r="B475" t="s">
        <v>13</v>
      </c>
      <c r="C475">
        <v>2018</v>
      </c>
      <c r="D475">
        <v>3173</v>
      </c>
      <c r="E475">
        <v>6978</v>
      </c>
      <c r="F475">
        <v>3456</v>
      </c>
      <c r="G475">
        <v>1539</v>
      </c>
    </row>
    <row r="476" spans="1:7" x14ac:dyDescent="0.3">
      <c r="A476" t="s">
        <v>2169</v>
      </c>
      <c r="B476" t="s">
        <v>13</v>
      </c>
      <c r="C476">
        <v>2019</v>
      </c>
      <c r="D476">
        <v>3219</v>
      </c>
      <c r="E476">
        <v>7196</v>
      </c>
      <c r="F476">
        <v>3424</v>
      </c>
      <c r="G476">
        <v>1522</v>
      </c>
    </row>
    <row r="477" spans="1:7" x14ac:dyDescent="0.3">
      <c r="A477" t="s">
        <v>2170</v>
      </c>
      <c r="B477" t="s">
        <v>13</v>
      </c>
      <c r="C477">
        <v>2020</v>
      </c>
      <c r="D477">
        <v>3149</v>
      </c>
      <c r="E477">
        <v>7281</v>
      </c>
      <c r="F477">
        <v>3476</v>
      </c>
      <c r="G477">
        <v>1510</v>
      </c>
    </row>
    <row r="478" spans="1:7" x14ac:dyDescent="0.3">
      <c r="A478" t="s">
        <v>2171</v>
      </c>
      <c r="B478" t="s">
        <v>13</v>
      </c>
      <c r="C478">
        <v>2021</v>
      </c>
      <c r="D478">
        <v>3075</v>
      </c>
      <c r="E478">
        <v>7531</v>
      </c>
      <c r="F478">
        <v>3494</v>
      </c>
      <c r="G478">
        <v>1473</v>
      </c>
    </row>
    <row r="479" spans="1:7" x14ac:dyDescent="0.3">
      <c r="A479" t="s">
        <v>2172</v>
      </c>
      <c r="B479" t="s">
        <v>13</v>
      </c>
      <c r="C479">
        <v>2022</v>
      </c>
      <c r="D479">
        <v>3096</v>
      </c>
      <c r="E479">
        <v>8139</v>
      </c>
      <c r="F479">
        <v>3536</v>
      </c>
      <c r="G479">
        <v>1476</v>
      </c>
    </row>
    <row r="480" spans="1:7" x14ac:dyDescent="0.3">
      <c r="A480" t="s">
        <v>10409</v>
      </c>
      <c r="B480" t="s">
        <v>13</v>
      </c>
      <c r="C480">
        <v>2023</v>
      </c>
      <c r="D480">
        <v>3265</v>
      </c>
      <c r="E480">
        <v>8646</v>
      </c>
      <c r="F480">
        <v>3463</v>
      </c>
      <c r="G480">
        <v>1508</v>
      </c>
    </row>
    <row r="481" spans="1:7" x14ac:dyDescent="0.3">
      <c r="A481" t="s">
        <v>10410</v>
      </c>
      <c r="B481" t="s">
        <v>13</v>
      </c>
      <c r="C481">
        <v>2024</v>
      </c>
      <c r="D481">
        <v>3347</v>
      </c>
      <c r="E481">
        <v>8992</v>
      </c>
      <c r="F481">
        <v>3466</v>
      </c>
      <c r="G481">
        <v>1529</v>
      </c>
    </row>
    <row r="482" spans="1:7" x14ac:dyDescent="0.3">
      <c r="A482" t="s">
        <v>2173</v>
      </c>
      <c r="B482" t="s">
        <v>14</v>
      </c>
      <c r="C482">
        <v>2001</v>
      </c>
      <c r="D482">
        <v>1195</v>
      </c>
      <c r="E482">
        <v>3308</v>
      </c>
      <c r="F482">
        <v>1898</v>
      </c>
      <c r="G482">
        <v>1503</v>
      </c>
    </row>
    <row r="483" spans="1:7" x14ac:dyDescent="0.3">
      <c r="A483" t="s">
        <v>2174</v>
      </c>
      <c r="B483" t="s">
        <v>14</v>
      </c>
      <c r="C483">
        <v>2002</v>
      </c>
      <c r="D483">
        <v>1098</v>
      </c>
      <c r="E483">
        <v>3299</v>
      </c>
      <c r="F483">
        <v>1881</v>
      </c>
      <c r="G483">
        <v>1474</v>
      </c>
    </row>
    <row r="484" spans="1:7" x14ac:dyDescent="0.3">
      <c r="A484" t="s">
        <v>2175</v>
      </c>
      <c r="B484" t="s">
        <v>14</v>
      </c>
      <c r="C484">
        <v>2003</v>
      </c>
      <c r="D484">
        <v>1104</v>
      </c>
      <c r="E484">
        <v>3346</v>
      </c>
      <c r="F484">
        <v>1828</v>
      </c>
      <c r="G484">
        <v>1454</v>
      </c>
    </row>
    <row r="485" spans="1:7" x14ac:dyDescent="0.3">
      <c r="A485" t="s">
        <v>2176</v>
      </c>
      <c r="B485" t="s">
        <v>14</v>
      </c>
      <c r="C485">
        <v>2004</v>
      </c>
      <c r="D485">
        <v>1079</v>
      </c>
      <c r="E485">
        <v>3400</v>
      </c>
      <c r="F485">
        <v>1794</v>
      </c>
      <c r="G485">
        <v>1423</v>
      </c>
    </row>
    <row r="486" spans="1:7" x14ac:dyDescent="0.3">
      <c r="A486" t="s">
        <v>2177</v>
      </c>
      <c r="B486" t="s">
        <v>14</v>
      </c>
      <c r="C486">
        <v>2005</v>
      </c>
      <c r="D486">
        <v>1120</v>
      </c>
      <c r="E486">
        <v>3530</v>
      </c>
      <c r="F486">
        <v>1783</v>
      </c>
      <c r="G486">
        <v>1387</v>
      </c>
    </row>
    <row r="487" spans="1:7" x14ac:dyDescent="0.3">
      <c r="A487" t="s">
        <v>2178</v>
      </c>
      <c r="B487" t="s">
        <v>14</v>
      </c>
      <c r="C487">
        <v>2006</v>
      </c>
      <c r="D487">
        <v>1113</v>
      </c>
      <c r="E487">
        <v>3548</v>
      </c>
      <c r="F487">
        <v>1777</v>
      </c>
      <c r="G487">
        <v>1345</v>
      </c>
    </row>
    <row r="488" spans="1:7" x14ac:dyDescent="0.3">
      <c r="A488" t="s">
        <v>2179</v>
      </c>
      <c r="B488" t="s">
        <v>14</v>
      </c>
      <c r="C488">
        <v>2007</v>
      </c>
      <c r="D488">
        <v>1146</v>
      </c>
      <c r="E488">
        <v>3584</v>
      </c>
      <c r="F488">
        <v>1821</v>
      </c>
      <c r="G488">
        <v>1317</v>
      </c>
    </row>
    <row r="489" spans="1:7" x14ac:dyDescent="0.3">
      <c r="A489" t="s">
        <v>2180</v>
      </c>
      <c r="B489" t="s">
        <v>14</v>
      </c>
      <c r="C489">
        <v>2008</v>
      </c>
      <c r="D489">
        <v>1193</v>
      </c>
      <c r="E489">
        <v>3675</v>
      </c>
      <c r="F489">
        <v>1818</v>
      </c>
      <c r="G489">
        <v>1314</v>
      </c>
    </row>
    <row r="490" spans="1:7" x14ac:dyDescent="0.3">
      <c r="A490" t="s">
        <v>2181</v>
      </c>
      <c r="B490" t="s">
        <v>14</v>
      </c>
      <c r="C490">
        <v>2009</v>
      </c>
      <c r="D490">
        <v>1171</v>
      </c>
      <c r="E490">
        <v>3831</v>
      </c>
      <c r="F490">
        <v>1849</v>
      </c>
      <c r="G490">
        <v>1322</v>
      </c>
    </row>
    <row r="491" spans="1:7" x14ac:dyDescent="0.3">
      <c r="A491" t="s">
        <v>2182</v>
      </c>
      <c r="B491" t="s">
        <v>14</v>
      </c>
      <c r="C491">
        <v>2010</v>
      </c>
      <c r="D491">
        <v>1247</v>
      </c>
      <c r="E491">
        <v>3939</v>
      </c>
      <c r="F491">
        <v>1874</v>
      </c>
      <c r="G491">
        <v>1324</v>
      </c>
    </row>
    <row r="492" spans="1:7" x14ac:dyDescent="0.3">
      <c r="A492" t="s">
        <v>2183</v>
      </c>
      <c r="B492" t="s">
        <v>14</v>
      </c>
      <c r="C492">
        <v>2011</v>
      </c>
      <c r="D492">
        <v>1285</v>
      </c>
      <c r="E492">
        <v>4002</v>
      </c>
      <c r="F492">
        <v>1901</v>
      </c>
      <c r="G492">
        <v>1293</v>
      </c>
    </row>
    <row r="493" spans="1:7" x14ac:dyDescent="0.3">
      <c r="A493" t="s">
        <v>2184</v>
      </c>
      <c r="B493" t="s">
        <v>14</v>
      </c>
      <c r="C493">
        <v>2012</v>
      </c>
      <c r="D493">
        <v>1246</v>
      </c>
      <c r="E493">
        <v>3968</v>
      </c>
      <c r="F493">
        <v>1919</v>
      </c>
      <c r="G493">
        <v>1319</v>
      </c>
    </row>
    <row r="494" spans="1:7" x14ac:dyDescent="0.3">
      <c r="A494" t="s">
        <v>2185</v>
      </c>
      <c r="B494" t="s">
        <v>14</v>
      </c>
      <c r="C494">
        <v>2013</v>
      </c>
      <c r="D494">
        <v>1319</v>
      </c>
      <c r="E494">
        <v>4002</v>
      </c>
      <c r="F494">
        <v>1947</v>
      </c>
      <c r="G494">
        <v>1294</v>
      </c>
    </row>
    <row r="495" spans="1:7" x14ac:dyDescent="0.3">
      <c r="A495" t="s">
        <v>2186</v>
      </c>
      <c r="B495" t="s">
        <v>14</v>
      </c>
      <c r="C495">
        <v>2014</v>
      </c>
      <c r="D495">
        <v>1312</v>
      </c>
      <c r="E495">
        <v>4061</v>
      </c>
      <c r="F495">
        <v>1979</v>
      </c>
      <c r="G495">
        <v>1257</v>
      </c>
    </row>
    <row r="496" spans="1:7" x14ac:dyDescent="0.3">
      <c r="A496" t="s">
        <v>2187</v>
      </c>
      <c r="B496" t="s">
        <v>14</v>
      </c>
      <c r="C496">
        <v>2015</v>
      </c>
      <c r="D496">
        <v>1404</v>
      </c>
      <c r="E496">
        <v>4150</v>
      </c>
      <c r="F496">
        <v>2049</v>
      </c>
      <c r="G496">
        <v>1296</v>
      </c>
    </row>
    <row r="497" spans="1:7" x14ac:dyDescent="0.3">
      <c r="A497" t="s">
        <v>2188</v>
      </c>
      <c r="B497" t="s">
        <v>14</v>
      </c>
      <c r="C497">
        <v>2016</v>
      </c>
      <c r="D497">
        <v>1467</v>
      </c>
      <c r="E497">
        <v>4244</v>
      </c>
      <c r="F497">
        <v>2114</v>
      </c>
      <c r="G497">
        <v>1292</v>
      </c>
    </row>
    <row r="498" spans="1:7" x14ac:dyDescent="0.3">
      <c r="A498" t="s">
        <v>2189</v>
      </c>
      <c r="B498" t="s">
        <v>14</v>
      </c>
      <c r="C498">
        <v>2017</v>
      </c>
      <c r="D498">
        <v>1519</v>
      </c>
      <c r="E498">
        <v>4444</v>
      </c>
      <c r="F498">
        <v>2181</v>
      </c>
      <c r="G498">
        <v>1276</v>
      </c>
    </row>
    <row r="499" spans="1:7" x14ac:dyDescent="0.3">
      <c r="A499" t="s">
        <v>2190</v>
      </c>
      <c r="B499" t="s">
        <v>14</v>
      </c>
      <c r="C499">
        <v>2018</v>
      </c>
      <c r="D499">
        <v>1548</v>
      </c>
      <c r="E499">
        <v>4555</v>
      </c>
      <c r="F499">
        <v>2232</v>
      </c>
      <c r="G499">
        <v>1255</v>
      </c>
    </row>
    <row r="500" spans="1:7" x14ac:dyDescent="0.3">
      <c r="A500" t="s">
        <v>2191</v>
      </c>
      <c r="B500" t="s">
        <v>14</v>
      </c>
      <c r="C500">
        <v>2019</v>
      </c>
      <c r="D500">
        <v>1622</v>
      </c>
      <c r="E500">
        <v>4805</v>
      </c>
      <c r="F500">
        <v>2253</v>
      </c>
      <c r="G500">
        <v>1271</v>
      </c>
    </row>
    <row r="501" spans="1:7" x14ac:dyDescent="0.3">
      <c r="A501" t="s">
        <v>2192</v>
      </c>
      <c r="B501" t="s">
        <v>14</v>
      </c>
      <c r="C501">
        <v>2020</v>
      </c>
      <c r="D501">
        <v>1632</v>
      </c>
      <c r="E501">
        <v>4791</v>
      </c>
      <c r="F501">
        <v>2283</v>
      </c>
      <c r="G501">
        <v>1239</v>
      </c>
    </row>
    <row r="502" spans="1:7" x14ac:dyDescent="0.3">
      <c r="A502" t="s">
        <v>2193</v>
      </c>
      <c r="B502" t="s">
        <v>14</v>
      </c>
      <c r="C502">
        <v>2021</v>
      </c>
      <c r="D502">
        <v>1640</v>
      </c>
      <c r="E502">
        <v>4847</v>
      </c>
      <c r="F502">
        <v>2269</v>
      </c>
      <c r="G502">
        <v>1236</v>
      </c>
    </row>
    <row r="503" spans="1:7" x14ac:dyDescent="0.3">
      <c r="A503" t="s">
        <v>2194</v>
      </c>
      <c r="B503" t="s">
        <v>14</v>
      </c>
      <c r="C503">
        <v>2022</v>
      </c>
      <c r="D503">
        <v>1648</v>
      </c>
      <c r="E503">
        <v>4966</v>
      </c>
      <c r="F503">
        <v>2275</v>
      </c>
      <c r="G503">
        <v>1254</v>
      </c>
    </row>
    <row r="504" spans="1:7" x14ac:dyDescent="0.3">
      <c r="A504" t="s">
        <v>10411</v>
      </c>
      <c r="B504" t="s">
        <v>14</v>
      </c>
      <c r="C504">
        <v>2023</v>
      </c>
      <c r="D504">
        <v>1705</v>
      </c>
      <c r="E504">
        <v>5133</v>
      </c>
      <c r="F504">
        <v>2277</v>
      </c>
      <c r="G504">
        <v>1268</v>
      </c>
    </row>
    <row r="505" spans="1:7" x14ac:dyDescent="0.3">
      <c r="A505" t="s">
        <v>10412</v>
      </c>
      <c r="B505" t="s">
        <v>14</v>
      </c>
      <c r="C505">
        <v>2024</v>
      </c>
      <c r="D505">
        <v>1744</v>
      </c>
      <c r="E505">
        <v>5357</v>
      </c>
      <c r="F505">
        <v>2255</v>
      </c>
      <c r="G505">
        <v>1290</v>
      </c>
    </row>
    <row r="506" spans="1:7" x14ac:dyDescent="0.3">
      <c r="A506" t="s">
        <v>2195</v>
      </c>
      <c r="B506" t="s">
        <v>8</v>
      </c>
      <c r="C506">
        <v>2001</v>
      </c>
      <c r="D506">
        <v>2330</v>
      </c>
      <c r="E506">
        <v>4967</v>
      </c>
      <c r="F506">
        <v>2885</v>
      </c>
      <c r="G506">
        <v>2150</v>
      </c>
    </row>
    <row r="507" spans="1:7" x14ac:dyDescent="0.3">
      <c r="A507" t="s">
        <v>2196</v>
      </c>
      <c r="B507" t="s">
        <v>8</v>
      </c>
      <c r="C507">
        <v>2002</v>
      </c>
      <c r="D507">
        <v>2362</v>
      </c>
      <c r="E507">
        <v>5158</v>
      </c>
      <c r="F507">
        <v>2915</v>
      </c>
      <c r="G507">
        <v>2164</v>
      </c>
    </row>
    <row r="508" spans="1:7" x14ac:dyDescent="0.3">
      <c r="A508" t="s">
        <v>2197</v>
      </c>
      <c r="B508" t="s">
        <v>8</v>
      </c>
      <c r="C508">
        <v>2003</v>
      </c>
      <c r="D508">
        <v>2261</v>
      </c>
      <c r="E508">
        <v>5185</v>
      </c>
      <c r="F508">
        <v>2961</v>
      </c>
      <c r="G508">
        <v>2097</v>
      </c>
    </row>
    <row r="509" spans="1:7" x14ac:dyDescent="0.3">
      <c r="A509" t="s">
        <v>2198</v>
      </c>
      <c r="B509" t="s">
        <v>8</v>
      </c>
      <c r="C509">
        <v>2004</v>
      </c>
      <c r="D509">
        <v>2241</v>
      </c>
      <c r="E509">
        <v>5241</v>
      </c>
      <c r="F509">
        <v>2973</v>
      </c>
      <c r="G509">
        <v>2052</v>
      </c>
    </row>
    <row r="510" spans="1:7" x14ac:dyDescent="0.3">
      <c r="A510" t="s">
        <v>2199</v>
      </c>
      <c r="B510" t="s">
        <v>8</v>
      </c>
      <c r="C510">
        <v>2005</v>
      </c>
      <c r="D510">
        <v>2251</v>
      </c>
      <c r="E510">
        <v>5281</v>
      </c>
      <c r="F510">
        <v>3032</v>
      </c>
      <c r="G510">
        <v>2021</v>
      </c>
    </row>
    <row r="511" spans="1:7" x14ac:dyDescent="0.3">
      <c r="A511" t="s">
        <v>2200</v>
      </c>
      <c r="B511" t="s">
        <v>8</v>
      </c>
      <c r="C511">
        <v>2006</v>
      </c>
      <c r="D511">
        <v>2284</v>
      </c>
      <c r="E511">
        <v>5307</v>
      </c>
      <c r="F511">
        <v>3086</v>
      </c>
      <c r="G511">
        <v>1956</v>
      </c>
    </row>
    <row r="512" spans="1:7" x14ac:dyDescent="0.3">
      <c r="A512" t="s">
        <v>2201</v>
      </c>
      <c r="B512" t="s">
        <v>8</v>
      </c>
      <c r="C512">
        <v>2007</v>
      </c>
      <c r="D512">
        <v>2267</v>
      </c>
      <c r="E512">
        <v>5353</v>
      </c>
      <c r="F512">
        <v>3125</v>
      </c>
      <c r="G512">
        <v>1923</v>
      </c>
    </row>
    <row r="513" spans="1:7" x14ac:dyDescent="0.3">
      <c r="A513" t="s">
        <v>2202</v>
      </c>
      <c r="B513" t="s">
        <v>8</v>
      </c>
      <c r="C513">
        <v>2008</v>
      </c>
      <c r="D513">
        <v>2206</v>
      </c>
      <c r="E513">
        <v>5470</v>
      </c>
      <c r="F513">
        <v>3182</v>
      </c>
      <c r="G513">
        <v>1858</v>
      </c>
    </row>
    <row r="514" spans="1:7" x14ac:dyDescent="0.3">
      <c r="A514" t="s">
        <v>2203</v>
      </c>
      <c r="B514" t="s">
        <v>8</v>
      </c>
      <c r="C514">
        <v>2009</v>
      </c>
      <c r="D514">
        <v>2193</v>
      </c>
      <c r="E514">
        <v>5434</v>
      </c>
      <c r="F514">
        <v>3234</v>
      </c>
      <c r="G514">
        <v>1829</v>
      </c>
    </row>
    <row r="515" spans="1:7" x14ac:dyDescent="0.3">
      <c r="A515" t="s">
        <v>2204</v>
      </c>
      <c r="B515" t="s">
        <v>8</v>
      </c>
      <c r="C515">
        <v>2010</v>
      </c>
      <c r="D515">
        <v>2176</v>
      </c>
      <c r="E515">
        <v>5465</v>
      </c>
      <c r="F515">
        <v>3307</v>
      </c>
      <c r="G515">
        <v>1803</v>
      </c>
    </row>
    <row r="516" spans="1:7" x14ac:dyDescent="0.3">
      <c r="A516" t="s">
        <v>2205</v>
      </c>
      <c r="B516" t="s">
        <v>8</v>
      </c>
      <c r="C516">
        <v>2011</v>
      </c>
      <c r="D516">
        <v>2224</v>
      </c>
      <c r="E516">
        <v>5582</v>
      </c>
      <c r="F516">
        <v>3400</v>
      </c>
      <c r="G516">
        <v>1837</v>
      </c>
    </row>
    <row r="517" spans="1:7" x14ac:dyDescent="0.3">
      <c r="A517" t="s">
        <v>2206</v>
      </c>
      <c r="B517" t="s">
        <v>8</v>
      </c>
      <c r="C517">
        <v>2012</v>
      </c>
      <c r="D517">
        <v>2363</v>
      </c>
      <c r="E517">
        <v>5752</v>
      </c>
      <c r="F517">
        <v>3415</v>
      </c>
      <c r="G517">
        <v>1832</v>
      </c>
    </row>
    <row r="518" spans="1:7" x14ac:dyDescent="0.3">
      <c r="A518" t="s">
        <v>2207</v>
      </c>
      <c r="B518" t="s">
        <v>8</v>
      </c>
      <c r="C518">
        <v>2013</v>
      </c>
      <c r="D518">
        <v>2507</v>
      </c>
      <c r="E518">
        <v>5789</v>
      </c>
      <c r="F518">
        <v>3461</v>
      </c>
      <c r="G518">
        <v>1846</v>
      </c>
    </row>
    <row r="519" spans="1:7" x14ac:dyDescent="0.3">
      <c r="A519" t="s">
        <v>2208</v>
      </c>
      <c r="B519" t="s">
        <v>8</v>
      </c>
      <c r="C519">
        <v>2014</v>
      </c>
      <c r="D519">
        <v>2558</v>
      </c>
      <c r="E519">
        <v>5810</v>
      </c>
      <c r="F519">
        <v>3515</v>
      </c>
      <c r="G519">
        <v>1825</v>
      </c>
    </row>
    <row r="520" spans="1:7" x14ac:dyDescent="0.3">
      <c r="A520" t="s">
        <v>2209</v>
      </c>
      <c r="B520" t="s">
        <v>8</v>
      </c>
      <c r="C520">
        <v>2015</v>
      </c>
      <c r="D520">
        <v>2585</v>
      </c>
      <c r="E520">
        <v>5735</v>
      </c>
      <c r="F520">
        <v>3539</v>
      </c>
      <c r="G520">
        <v>1837</v>
      </c>
    </row>
    <row r="521" spans="1:7" x14ac:dyDescent="0.3">
      <c r="A521" t="s">
        <v>2210</v>
      </c>
      <c r="B521" t="s">
        <v>8</v>
      </c>
      <c r="C521">
        <v>2016</v>
      </c>
      <c r="D521">
        <v>2661</v>
      </c>
      <c r="E521">
        <v>5736</v>
      </c>
      <c r="F521">
        <v>3603</v>
      </c>
      <c r="G521">
        <v>1837</v>
      </c>
    </row>
    <row r="522" spans="1:7" x14ac:dyDescent="0.3">
      <c r="A522" t="s">
        <v>2211</v>
      </c>
      <c r="B522" t="s">
        <v>8</v>
      </c>
      <c r="C522">
        <v>2017</v>
      </c>
      <c r="D522">
        <v>2640</v>
      </c>
      <c r="E522">
        <v>5643</v>
      </c>
      <c r="F522">
        <v>3637</v>
      </c>
      <c r="G522">
        <v>1847</v>
      </c>
    </row>
    <row r="523" spans="1:7" x14ac:dyDescent="0.3">
      <c r="A523" t="s">
        <v>2212</v>
      </c>
      <c r="B523" t="s">
        <v>8</v>
      </c>
      <c r="C523">
        <v>2018</v>
      </c>
      <c r="D523">
        <v>2565</v>
      </c>
      <c r="E523">
        <v>5695</v>
      </c>
      <c r="F523">
        <v>3654</v>
      </c>
      <c r="G523">
        <v>1877</v>
      </c>
    </row>
    <row r="524" spans="1:7" x14ac:dyDescent="0.3">
      <c r="A524" t="s">
        <v>2213</v>
      </c>
      <c r="B524" t="s">
        <v>8</v>
      </c>
      <c r="C524">
        <v>2019</v>
      </c>
      <c r="D524">
        <v>2486</v>
      </c>
      <c r="E524">
        <v>5697</v>
      </c>
      <c r="F524">
        <v>3655</v>
      </c>
      <c r="G524">
        <v>1924</v>
      </c>
    </row>
    <row r="525" spans="1:7" x14ac:dyDescent="0.3">
      <c r="A525" t="s">
        <v>2214</v>
      </c>
      <c r="B525" t="s">
        <v>8</v>
      </c>
      <c r="C525">
        <v>2020</v>
      </c>
      <c r="D525">
        <v>2429</v>
      </c>
      <c r="E525">
        <v>5705</v>
      </c>
      <c r="F525">
        <v>3702</v>
      </c>
      <c r="G525">
        <v>1893</v>
      </c>
    </row>
    <row r="526" spans="1:7" x14ac:dyDescent="0.3">
      <c r="A526" t="s">
        <v>2215</v>
      </c>
      <c r="B526" t="s">
        <v>8</v>
      </c>
      <c r="C526">
        <v>2021</v>
      </c>
      <c r="D526">
        <v>2385</v>
      </c>
      <c r="E526">
        <v>5757</v>
      </c>
      <c r="F526">
        <v>3719</v>
      </c>
      <c r="G526">
        <v>1907</v>
      </c>
    </row>
    <row r="527" spans="1:7" x14ac:dyDescent="0.3">
      <c r="A527" t="s">
        <v>2216</v>
      </c>
      <c r="B527" t="s">
        <v>8</v>
      </c>
      <c r="C527">
        <v>2022</v>
      </c>
      <c r="D527">
        <v>2325</v>
      </c>
      <c r="E527">
        <v>6016</v>
      </c>
      <c r="F527">
        <v>3677</v>
      </c>
      <c r="G527">
        <v>1961</v>
      </c>
    </row>
    <row r="528" spans="1:7" x14ac:dyDescent="0.3">
      <c r="A528" t="s">
        <v>10413</v>
      </c>
      <c r="B528" t="s">
        <v>8</v>
      </c>
      <c r="C528">
        <v>2023</v>
      </c>
      <c r="D528">
        <v>2478</v>
      </c>
      <c r="E528">
        <v>6436</v>
      </c>
      <c r="F528">
        <v>3628</v>
      </c>
      <c r="G528">
        <v>2009</v>
      </c>
    </row>
    <row r="529" spans="1:7" x14ac:dyDescent="0.3">
      <c r="A529" t="s">
        <v>10414</v>
      </c>
      <c r="B529" t="s">
        <v>8</v>
      </c>
      <c r="C529">
        <v>2024</v>
      </c>
      <c r="D529">
        <v>2425</v>
      </c>
      <c r="E529">
        <v>6543</v>
      </c>
      <c r="F529">
        <v>3594</v>
      </c>
      <c r="G529">
        <v>2039</v>
      </c>
    </row>
    <row r="530" spans="1:7" x14ac:dyDescent="0.3">
      <c r="A530" t="s">
        <v>2217</v>
      </c>
      <c r="B530" t="s">
        <v>284</v>
      </c>
      <c r="C530">
        <v>2001</v>
      </c>
      <c r="D530">
        <v>1302</v>
      </c>
      <c r="E530">
        <v>3234</v>
      </c>
      <c r="F530">
        <v>1743</v>
      </c>
      <c r="G530">
        <v>1601</v>
      </c>
    </row>
    <row r="531" spans="1:7" x14ac:dyDescent="0.3">
      <c r="A531" t="s">
        <v>2218</v>
      </c>
      <c r="B531" t="s">
        <v>284</v>
      </c>
      <c r="C531">
        <v>2002</v>
      </c>
      <c r="D531">
        <v>1272</v>
      </c>
      <c r="E531">
        <v>3179</v>
      </c>
      <c r="F531">
        <v>1766</v>
      </c>
      <c r="G531">
        <v>1573</v>
      </c>
    </row>
    <row r="532" spans="1:7" x14ac:dyDescent="0.3">
      <c r="A532" t="s">
        <v>2219</v>
      </c>
      <c r="B532" t="s">
        <v>284</v>
      </c>
      <c r="C532">
        <v>2003</v>
      </c>
      <c r="D532">
        <v>1233</v>
      </c>
      <c r="E532">
        <v>3024</v>
      </c>
      <c r="F532">
        <v>1732</v>
      </c>
      <c r="G532">
        <v>1558</v>
      </c>
    </row>
    <row r="533" spans="1:7" x14ac:dyDescent="0.3">
      <c r="A533" t="s">
        <v>2220</v>
      </c>
      <c r="B533" t="s">
        <v>284</v>
      </c>
      <c r="C533">
        <v>2004</v>
      </c>
      <c r="D533">
        <v>1214</v>
      </c>
      <c r="E533">
        <v>2959</v>
      </c>
      <c r="F533">
        <v>1681</v>
      </c>
      <c r="G533">
        <v>1553</v>
      </c>
    </row>
    <row r="534" spans="1:7" x14ac:dyDescent="0.3">
      <c r="A534" t="s">
        <v>2221</v>
      </c>
      <c r="B534" t="s">
        <v>284</v>
      </c>
      <c r="C534">
        <v>2005</v>
      </c>
      <c r="D534">
        <v>1220</v>
      </c>
      <c r="E534">
        <v>2982</v>
      </c>
      <c r="F534">
        <v>1669</v>
      </c>
      <c r="G534">
        <v>1513</v>
      </c>
    </row>
    <row r="535" spans="1:7" x14ac:dyDescent="0.3">
      <c r="A535" t="s">
        <v>2222</v>
      </c>
      <c r="B535" t="s">
        <v>284</v>
      </c>
      <c r="C535">
        <v>2006</v>
      </c>
      <c r="D535">
        <v>1188</v>
      </c>
      <c r="E535">
        <v>2970</v>
      </c>
      <c r="F535">
        <v>1708</v>
      </c>
      <c r="G535">
        <v>1481</v>
      </c>
    </row>
    <row r="536" spans="1:7" x14ac:dyDescent="0.3">
      <c r="A536" t="s">
        <v>2223</v>
      </c>
      <c r="B536" t="s">
        <v>284</v>
      </c>
      <c r="C536">
        <v>2007</v>
      </c>
      <c r="D536">
        <v>1209</v>
      </c>
      <c r="E536">
        <v>3015</v>
      </c>
      <c r="F536">
        <v>1737</v>
      </c>
      <c r="G536">
        <v>1470</v>
      </c>
    </row>
    <row r="537" spans="1:7" x14ac:dyDescent="0.3">
      <c r="A537" t="s">
        <v>2224</v>
      </c>
      <c r="B537" t="s">
        <v>284</v>
      </c>
      <c r="C537">
        <v>2008</v>
      </c>
      <c r="D537">
        <v>1235</v>
      </c>
      <c r="E537">
        <v>3143</v>
      </c>
      <c r="F537">
        <v>1746</v>
      </c>
      <c r="G537">
        <v>1414</v>
      </c>
    </row>
    <row r="538" spans="1:7" x14ac:dyDescent="0.3">
      <c r="A538" t="s">
        <v>2225</v>
      </c>
      <c r="B538" t="s">
        <v>284</v>
      </c>
      <c r="C538">
        <v>2009</v>
      </c>
      <c r="D538">
        <v>1193</v>
      </c>
      <c r="E538">
        <v>3283</v>
      </c>
      <c r="F538">
        <v>1826</v>
      </c>
      <c r="G538">
        <v>1400</v>
      </c>
    </row>
    <row r="539" spans="1:7" x14ac:dyDescent="0.3">
      <c r="A539" t="s">
        <v>2226</v>
      </c>
      <c r="B539" t="s">
        <v>284</v>
      </c>
      <c r="C539">
        <v>2010</v>
      </c>
      <c r="D539">
        <v>1200</v>
      </c>
      <c r="E539">
        <v>3315</v>
      </c>
      <c r="F539">
        <v>1864</v>
      </c>
      <c r="G539">
        <v>1356</v>
      </c>
    </row>
    <row r="540" spans="1:7" x14ac:dyDescent="0.3">
      <c r="A540" t="s">
        <v>2227</v>
      </c>
      <c r="B540" t="s">
        <v>284</v>
      </c>
      <c r="C540">
        <v>2011</v>
      </c>
      <c r="D540">
        <v>1211</v>
      </c>
      <c r="E540">
        <v>3517</v>
      </c>
      <c r="F540">
        <v>1915</v>
      </c>
      <c r="G540">
        <v>1335</v>
      </c>
    </row>
    <row r="541" spans="1:7" x14ac:dyDescent="0.3">
      <c r="A541" t="s">
        <v>2228</v>
      </c>
      <c r="B541" t="s">
        <v>284</v>
      </c>
      <c r="C541">
        <v>2012</v>
      </c>
      <c r="D541">
        <v>1240</v>
      </c>
      <c r="E541">
        <v>3533</v>
      </c>
      <c r="F541">
        <v>1928</v>
      </c>
      <c r="G541">
        <v>1324</v>
      </c>
    </row>
    <row r="542" spans="1:7" x14ac:dyDescent="0.3">
      <c r="A542" t="s">
        <v>2229</v>
      </c>
      <c r="B542" t="s">
        <v>284</v>
      </c>
      <c r="C542">
        <v>2013</v>
      </c>
      <c r="D542">
        <v>1292</v>
      </c>
      <c r="E542">
        <v>3506</v>
      </c>
      <c r="F542">
        <v>1912</v>
      </c>
      <c r="G542">
        <v>1314</v>
      </c>
    </row>
    <row r="543" spans="1:7" x14ac:dyDescent="0.3">
      <c r="A543" t="s">
        <v>2230</v>
      </c>
      <c r="B543" t="s">
        <v>284</v>
      </c>
      <c r="C543">
        <v>2014</v>
      </c>
      <c r="D543">
        <v>1302</v>
      </c>
      <c r="E543">
        <v>3567</v>
      </c>
      <c r="F543">
        <v>1936</v>
      </c>
      <c r="G543">
        <v>1279</v>
      </c>
    </row>
    <row r="544" spans="1:7" x14ac:dyDescent="0.3">
      <c r="A544" t="s">
        <v>2231</v>
      </c>
      <c r="B544" t="s">
        <v>284</v>
      </c>
      <c r="C544">
        <v>2015</v>
      </c>
      <c r="D544">
        <v>1286</v>
      </c>
      <c r="E544">
        <v>3615</v>
      </c>
      <c r="F544">
        <v>1982</v>
      </c>
      <c r="G544">
        <v>1308</v>
      </c>
    </row>
    <row r="545" spans="1:7" x14ac:dyDescent="0.3">
      <c r="A545" t="s">
        <v>2232</v>
      </c>
      <c r="B545" t="s">
        <v>284</v>
      </c>
      <c r="C545">
        <v>2016</v>
      </c>
      <c r="D545">
        <v>1343</v>
      </c>
      <c r="E545">
        <v>3658</v>
      </c>
      <c r="F545">
        <v>2020</v>
      </c>
      <c r="G545">
        <v>1319</v>
      </c>
    </row>
    <row r="546" spans="1:7" x14ac:dyDescent="0.3">
      <c r="A546" t="s">
        <v>2233</v>
      </c>
      <c r="B546" t="s">
        <v>284</v>
      </c>
      <c r="C546">
        <v>2017</v>
      </c>
      <c r="D546">
        <v>1460</v>
      </c>
      <c r="E546">
        <v>3736</v>
      </c>
      <c r="F546">
        <v>2058</v>
      </c>
      <c r="G546">
        <v>1275</v>
      </c>
    </row>
    <row r="547" spans="1:7" x14ac:dyDescent="0.3">
      <c r="A547" t="s">
        <v>2234</v>
      </c>
      <c r="B547" t="s">
        <v>284</v>
      </c>
      <c r="C547">
        <v>2018</v>
      </c>
      <c r="D547">
        <v>1500</v>
      </c>
      <c r="E547">
        <v>3859</v>
      </c>
      <c r="F547">
        <v>2111</v>
      </c>
      <c r="G547">
        <v>1272</v>
      </c>
    </row>
    <row r="548" spans="1:7" x14ac:dyDescent="0.3">
      <c r="A548" t="s">
        <v>2235</v>
      </c>
      <c r="B548" t="s">
        <v>284</v>
      </c>
      <c r="C548">
        <v>2019</v>
      </c>
      <c r="D548">
        <v>1534</v>
      </c>
      <c r="E548">
        <v>3926</v>
      </c>
      <c r="F548">
        <v>2152</v>
      </c>
      <c r="G548">
        <v>1271</v>
      </c>
    </row>
    <row r="549" spans="1:7" x14ac:dyDescent="0.3">
      <c r="A549" t="s">
        <v>2236</v>
      </c>
      <c r="B549" t="s">
        <v>284</v>
      </c>
      <c r="C549">
        <v>2020</v>
      </c>
      <c r="D549">
        <v>1604</v>
      </c>
      <c r="E549">
        <v>3977</v>
      </c>
      <c r="F549">
        <v>2154</v>
      </c>
      <c r="G549">
        <v>1292</v>
      </c>
    </row>
    <row r="550" spans="1:7" x14ac:dyDescent="0.3">
      <c r="A550" t="s">
        <v>2237</v>
      </c>
      <c r="B550" t="s">
        <v>284</v>
      </c>
      <c r="C550">
        <v>2021</v>
      </c>
      <c r="D550">
        <v>1555</v>
      </c>
      <c r="E550">
        <v>4003</v>
      </c>
      <c r="F550">
        <v>2138</v>
      </c>
      <c r="G550">
        <v>1304</v>
      </c>
    </row>
    <row r="551" spans="1:7" x14ac:dyDescent="0.3">
      <c r="A551" t="s">
        <v>2238</v>
      </c>
      <c r="B551" t="s">
        <v>284</v>
      </c>
      <c r="C551">
        <v>2022</v>
      </c>
      <c r="D551">
        <v>1528</v>
      </c>
      <c r="E551">
        <v>4048</v>
      </c>
      <c r="F551">
        <v>2121</v>
      </c>
      <c r="G551">
        <v>1326</v>
      </c>
    </row>
    <row r="552" spans="1:7" x14ac:dyDescent="0.3">
      <c r="A552" t="s">
        <v>10415</v>
      </c>
      <c r="B552" t="s">
        <v>284</v>
      </c>
      <c r="C552">
        <v>2023</v>
      </c>
      <c r="D552">
        <v>1568</v>
      </c>
      <c r="E552">
        <v>4211</v>
      </c>
      <c r="F552">
        <v>2102</v>
      </c>
      <c r="G552">
        <v>1363</v>
      </c>
    </row>
    <row r="553" spans="1:7" x14ac:dyDescent="0.3">
      <c r="A553" t="s">
        <v>10416</v>
      </c>
      <c r="B553" t="s">
        <v>284</v>
      </c>
      <c r="C553">
        <v>2024</v>
      </c>
      <c r="D553">
        <v>1654</v>
      </c>
      <c r="E553">
        <v>4311</v>
      </c>
      <c r="F553">
        <v>2095</v>
      </c>
      <c r="G553">
        <v>1377</v>
      </c>
    </row>
    <row r="554" spans="1:7" x14ac:dyDescent="0.3">
      <c r="A554" t="s">
        <v>2239</v>
      </c>
      <c r="B554" t="s">
        <v>255</v>
      </c>
      <c r="C554">
        <v>2001</v>
      </c>
      <c r="D554">
        <v>2058</v>
      </c>
      <c r="E554">
        <v>12061</v>
      </c>
      <c r="F554">
        <v>2627</v>
      </c>
      <c r="G554">
        <v>1819</v>
      </c>
    </row>
    <row r="555" spans="1:7" x14ac:dyDescent="0.3">
      <c r="A555" t="s">
        <v>2240</v>
      </c>
      <c r="B555" t="s">
        <v>255</v>
      </c>
      <c r="C555">
        <v>2002</v>
      </c>
      <c r="D555">
        <v>2043</v>
      </c>
      <c r="E555">
        <v>12185</v>
      </c>
      <c r="F555">
        <v>2620</v>
      </c>
      <c r="G555">
        <v>1823</v>
      </c>
    </row>
    <row r="556" spans="1:7" x14ac:dyDescent="0.3">
      <c r="A556" t="s">
        <v>2241</v>
      </c>
      <c r="B556" t="s">
        <v>255</v>
      </c>
      <c r="C556">
        <v>2003</v>
      </c>
      <c r="D556">
        <v>1984</v>
      </c>
      <c r="E556">
        <v>11651</v>
      </c>
      <c r="F556">
        <v>2620</v>
      </c>
      <c r="G556">
        <v>1803</v>
      </c>
    </row>
    <row r="557" spans="1:7" x14ac:dyDescent="0.3">
      <c r="A557" t="s">
        <v>2242</v>
      </c>
      <c r="B557" t="s">
        <v>255</v>
      </c>
      <c r="C557">
        <v>2004</v>
      </c>
      <c r="D557">
        <v>2042</v>
      </c>
      <c r="E557">
        <v>11417</v>
      </c>
      <c r="F557">
        <v>2631</v>
      </c>
      <c r="G557">
        <v>1754</v>
      </c>
    </row>
    <row r="558" spans="1:7" x14ac:dyDescent="0.3">
      <c r="A558" t="s">
        <v>2243</v>
      </c>
      <c r="B558" t="s">
        <v>255</v>
      </c>
      <c r="C558">
        <v>2005</v>
      </c>
      <c r="D558">
        <v>2093</v>
      </c>
      <c r="E558">
        <v>11317</v>
      </c>
      <c r="F558">
        <v>2681</v>
      </c>
      <c r="G558">
        <v>1763</v>
      </c>
    </row>
    <row r="559" spans="1:7" x14ac:dyDescent="0.3">
      <c r="A559" t="s">
        <v>2244</v>
      </c>
      <c r="B559" t="s">
        <v>255</v>
      </c>
      <c r="C559">
        <v>2006</v>
      </c>
      <c r="D559">
        <v>2046</v>
      </c>
      <c r="E559">
        <v>11055</v>
      </c>
      <c r="F559">
        <v>2708</v>
      </c>
      <c r="G559">
        <v>1688</v>
      </c>
    </row>
    <row r="560" spans="1:7" x14ac:dyDescent="0.3">
      <c r="A560" t="s">
        <v>2245</v>
      </c>
      <c r="B560" t="s">
        <v>255</v>
      </c>
      <c r="C560">
        <v>2007</v>
      </c>
      <c r="D560">
        <v>2075</v>
      </c>
      <c r="E560">
        <v>11280</v>
      </c>
      <c r="F560">
        <v>2791</v>
      </c>
      <c r="G560">
        <v>1656</v>
      </c>
    </row>
    <row r="561" spans="1:7" x14ac:dyDescent="0.3">
      <c r="A561" t="s">
        <v>2246</v>
      </c>
      <c r="B561" t="s">
        <v>255</v>
      </c>
      <c r="C561">
        <v>2008</v>
      </c>
      <c r="D561">
        <v>2026</v>
      </c>
      <c r="E561">
        <v>11536</v>
      </c>
      <c r="F561">
        <v>2865</v>
      </c>
      <c r="G561">
        <v>1630</v>
      </c>
    </row>
    <row r="562" spans="1:7" x14ac:dyDescent="0.3">
      <c r="A562" t="s">
        <v>2247</v>
      </c>
      <c r="B562" t="s">
        <v>255</v>
      </c>
      <c r="C562">
        <v>2009</v>
      </c>
      <c r="D562">
        <v>2017</v>
      </c>
      <c r="E562">
        <v>11613</v>
      </c>
      <c r="F562">
        <v>2868</v>
      </c>
      <c r="G562">
        <v>1619</v>
      </c>
    </row>
    <row r="563" spans="1:7" x14ac:dyDescent="0.3">
      <c r="A563" t="s">
        <v>2248</v>
      </c>
      <c r="B563" t="s">
        <v>255</v>
      </c>
      <c r="C563">
        <v>2010</v>
      </c>
      <c r="D563">
        <v>1902</v>
      </c>
      <c r="E563">
        <v>12480</v>
      </c>
      <c r="F563">
        <v>2891</v>
      </c>
      <c r="G563">
        <v>1587</v>
      </c>
    </row>
    <row r="564" spans="1:7" x14ac:dyDescent="0.3">
      <c r="A564" t="s">
        <v>2249</v>
      </c>
      <c r="B564" t="s">
        <v>255</v>
      </c>
      <c r="C564">
        <v>2011</v>
      </c>
      <c r="D564">
        <v>1924</v>
      </c>
      <c r="E564">
        <v>13390</v>
      </c>
      <c r="F564">
        <v>2889</v>
      </c>
      <c r="G564">
        <v>1568</v>
      </c>
    </row>
    <row r="565" spans="1:7" x14ac:dyDescent="0.3">
      <c r="A565" t="s">
        <v>2250</v>
      </c>
      <c r="B565" t="s">
        <v>255</v>
      </c>
      <c r="C565">
        <v>2012</v>
      </c>
      <c r="D565">
        <v>2046</v>
      </c>
      <c r="E565">
        <v>13412</v>
      </c>
      <c r="F565">
        <v>2987</v>
      </c>
      <c r="G565">
        <v>1624</v>
      </c>
    </row>
    <row r="566" spans="1:7" x14ac:dyDescent="0.3">
      <c r="A566" t="s">
        <v>2251</v>
      </c>
      <c r="B566" t="s">
        <v>255</v>
      </c>
      <c r="C566">
        <v>2013</v>
      </c>
      <c r="D566">
        <v>2163</v>
      </c>
      <c r="E566">
        <v>13410</v>
      </c>
      <c r="F566">
        <v>3103</v>
      </c>
      <c r="G566">
        <v>1656</v>
      </c>
    </row>
    <row r="567" spans="1:7" x14ac:dyDescent="0.3">
      <c r="A567" t="s">
        <v>2252</v>
      </c>
      <c r="B567" t="s">
        <v>255</v>
      </c>
      <c r="C567">
        <v>2014</v>
      </c>
      <c r="D567">
        <v>2282</v>
      </c>
      <c r="E567">
        <v>13258</v>
      </c>
      <c r="F567">
        <v>3246</v>
      </c>
      <c r="G567">
        <v>1660</v>
      </c>
    </row>
    <row r="568" spans="1:7" x14ac:dyDescent="0.3">
      <c r="A568" t="s">
        <v>2253</v>
      </c>
      <c r="B568" t="s">
        <v>255</v>
      </c>
      <c r="C568">
        <v>2015</v>
      </c>
      <c r="D568">
        <v>2283</v>
      </c>
      <c r="E568">
        <v>13336</v>
      </c>
      <c r="F568">
        <v>3439</v>
      </c>
      <c r="G568">
        <v>1646</v>
      </c>
    </row>
    <row r="569" spans="1:7" x14ac:dyDescent="0.3">
      <c r="A569" t="s">
        <v>2254</v>
      </c>
      <c r="B569" t="s">
        <v>255</v>
      </c>
      <c r="C569">
        <v>2016</v>
      </c>
      <c r="D569">
        <v>2387</v>
      </c>
      <c r="E569">
        <v>13694</v>
      </c>
      <c r="F569">
        <v>3540</v>
      </c>
      <c r="G569">
        <v>1657</v>
      </c>
    </row>
    <row r="570" spans="1:7" x14ac:dyDescent="0.3">
      <c r="A570" t="s">
        <v>2255</v>
      </c>
      <c r="B570" t="s">
        <v>255</v>
      </c>
      <c r="C570">
        <v>2017</v>
      </c>
      <c r="D570">
        <v>2330</v>
      </c>
      <c r="E570">
        <v>13993</v>
      </c>
      <c r="F570">
        <v>3606</v>
      </c>
      <c r="G570">
        <v>1697</v>
      </c>
    </row>
    <row r="571" spans="1:7" x14ac:dyDescent="0.3">
      <c r="A571" t="s">
        <v>2256</v>
      </c>
      <c r="B571" t="s">
        <v>255</v>
      </c>
      <c r="C571">
        <v>2018</v>
      </c>
      <c r="D571">
        <v>2299</v>
      </c>
      <c r="E571">
        <v>14006</v>
      </c>
      <c r="F571">
        <v>3675</v>
      </c>
      <c r="G571">
        <v>1732</v>
      </c>
    </row>
    <row r="572" spans="1:7" x14ac:dyDescent="0.3">
      <c r="A572" t="s">
        <v>2257</v>
      </c>
      <c r="B572" t="s">
        <v>255</v>
      </c>
      <c r="C572">
        <v>2019</v>
      </c>
      <c r="D572">
        <v>2279</v>
      </c>
      <c r="E572">
        <v>14103</v>
      </c>
      <c r="F572">
        <v>3722</v>
      </c>
      <c r="G572">
        <v>1770</v>
      </c>
    </row>
    <row r="573" spans="1:7" x14ac:dyDescent="0.3">
      <c r="A573" t="s">
        <v>2258</v>
      </c>
      <c r="B573" t="s">
        <v>255</v>
      </c>
      <c r="C573">
        <v>2020</v>
      </c>
      <c r="D573">
        <v>2165</v>
      </c>
      <c r="E573">
        <v>13926</v>
      </c>
      <c r="F573">
        <v>3777</v>
      </c>
      <c r="G573">
        <v>1768</v>
      </c>
    </row>
    <row r="574" spans="1:7" x14ac:dyDescent="0.3">
      <c r="A574" t="s">
        <v>2259</v>
      </c>
      <c r="B574" t="s">
        <v>255</v>
      </c>
      <c r="C574">
        <v>2021</v>
      </c>
      <c r="D574">
        <v>2106</v>
      </c>
      <c r="E574">
        <v>13375</v>
      </c>
      <c r="F574">
        <v>3713</v>
      </c>
      <c r="G574">
        <v>1810</v>
      </c>
    </row>
    <row r="575" spans="1:7" x14ac:dyDescent="0.3">
      <c r="A575" t="s">
        <v>2260</v>
      </c>
      <c r="B575" t="s">
        <v>255</v>
      </c>
      <c r="C575">
        <v>2022</v>
      </c>
      <c r="D575">
        <v>2041</v>
      </c>
      <c r="E575">
        <v>13905</v>
      </c>
      <c r="F575">
        <v>3689</v>
      </c>
      <c r="G575">
        <v>1852</v>
      </c>
    </row>
    <row r="576" spans="1:7" x14ac:dyDescent="0.3">
      <c r="A576" t="s">
        <v>10417</v>
      </c>
      <c r="B576" t="s">
        <v>255</v>
      </c>
      <c r="C576">
        <v>2023</v>
      </c>
      <c r="D576">
        <v>2126</v>
      </c>
      <c r="E576">
        <v>14813</v>
      </c>
      <c r="F576">
        <v>3686</v>
      </c>
      <c r="G576">
        <v>1885</v>
      </c>
    </row>
    <row r="577" spans="1:7" x14ac:dyDescent="0.3">
      <c r="A577" t="s">
        <v>10418</v>
      </c>
      <c r="B577" t="s">
        <v>255</v>
      </c>
      <c r="C577">
        <v>2024</v>
      </c>
      <c r="D577">
        <v>2195</v>
      </c>
      <c r="E577">
        <v>14985</v>
      </c>
      <c r="F577">
        <v>3713</v>
      </c>
      <c r="G577">
        <v>1941</v>
      </c>
    </row>
    <row r="578" spans="1:7" x14ac:dyDescent="0.3">
      <c r="A578" t="s">
        <v>2261</v>
      </c>
      <c r="B578" t="s">
        <v>256</v>
      </c>
      <c r="C578">
        <v>2001</v>
      </c>
      <c r="D578">
        <v>1927</v>
      </c>
      <c r="E578">
        <v>10964</v>
      </c>
      <c r="F578">
        <v>3601</v>
      </c>
      <c r="G578">
        <v>2355</v>
      </c>
    </row>
    <row r="579" spans="1:7" x14ac:dyDescent="0.3">
      <c r="A579" t="s">
        <v>2262</v>
      </c>
      <c r="B579" t="s">
        <v>256</v>
      </c>
      <c r="C579">
        <v>2002</v>
      </c>
      <c r="D579">
        <v>1954</v>
      </c>
      <c r="E579">
        <v>10991</v>
      </c>
      <c r="F579">
        <v>3657</v>
      </c>
      <c r="G579">
        <v>2332</v>
      </c>
    </row>
    <row r="580" spans="1:7" x14ac:dyDescent="0.3">
      <c r="A580" t="s">
        <v>2263</v>
      </c>
      <c r="B580" t="s">
        <v>256</v>
      </c>
      <c r="C580">
        <v>2003</v>
      </c>
      <c r="D580">
        <v>1955</v>
      </c>
      <c r="E580">
        <v>10561</v>
      </c>
      <c r="F580">
        <v>3652</v>
      </c>
      <c r="G580">
        <v>2256</v>
      </c>
    </row>
    <row r="581" spans="1:7" x14ac:dyDescent="0.3">
      <c r="A581" t="s">
        <v>2264</v>
      </c>
      <c r="B581" t="s">
        <v>256</v>
      </c>
      <c r="C581">
        <v>2004</v>
      </c>
      <c r="D581">
        <v>2067</v>
      </c>
      <c r="E581">
        <v>10421</v>
      </c>
      <c r="F581">
        <v>3712</v>
      </c>
      <c r="G581">
        <v>2246</v>
      </c>
    </row>
    <row r="582" spans="1:7" x14ac:dyDescent="0.3">
      <c r="A582" t="s">
        <v>2265</v>
      </c>
      <c r="B582" t="s">
        <v>256</v>
      </c>
      <c r="C582">
        <v>2005</v>
      </c>
      <c r="D582">
        <v>2079</v>
      </c>
      <c r="E582">
        <v>10415</v>
      </c>
      <c r="F582">
        <v>3780</v>
      </c>
      <c r="G582">
        <v>2245</v>
      </c>
    </row>
    <row r="583" spans="1:7" x14ac:dyDescent="0.3">
      <c r="A583" t="s">
        <v>2266</v>
      </c>
      <c r="B583" t="s">
        <v>256</v>
      </c>
      <c r="C583">
        <v>2006</v>
      </c>
      <c r="D583">
        <v>2028</v>
      </c>
      <c r="E583">
        <v>10189</v>
      </c>
      <c r="F583">
        <v>3844</v>
      </c>
      <c r="G583">
        <v>2232</v>
      </c>
    </row>
    <row r="584" spans="1:7" x14ac:dyDescent="0.3">
      <c r="A584" t="s">
        <v>2267</v>
      </c>
      <c r="B584" t="s">
        <v>256</v>
      </c>
      <c r="C584">
        <v>2007</v>
      </c>
      <c r="D584">
        <v>2026</v>
      </c>
      <c r="E584">
        <v>10222</v>
      </c>
      <c r="F584">
        <v>3962</v>
      </c>
      <c r="G584">
        <v>2213</v>
      </c>
    </row>
    <row r="585" spans="1:7" x14ac:dyDescent="0.3">
      <c r="A585" t="s">
        <v>2268</v>
      </c>
      <c r="B585" t="s">
        <v>256</v>
      </c>
      <c r="C585">
        <v>2008</v>
      </c>
      <c r="D585">
        <v>1954</v>
      </c>
      <c r="E585">
        <v>10356</v>
      </c>
      <c r="F585">
        <v>4058</v>
      </c>
      <c r="G585">
        <v>2263</v>
      </c>
    </row>
    <row r="586" spans="1:7" x14ac:dyDescent="0.3">
      <c r="A586" t="s">
        <v>2269</v>
      </c>
      <c r="B586" t="s">
        <v>256</v>
      </c>
      <c r="C586">
        <v>2009</v>
      </c>
      <c r="D586">
        <v>1875</v>
      </c>
      <c r="E586">
        <v>10641</v>
      </c>
      <c r="F586">
        <v>4122</v>
      </c>
      <c r="G586">
        <v>2285</v>
      </c>
    </row>
    <row r="587" spans="1:7" x14ac:dyDescent="0.3">
      <c r="A587" t="s">
        <v>2270</v>
      </c>
      <c r="B587" t="s">
        <v>256</v>
      </c>
      <c r="C587">
        <v>2010</v>
      </c>
      <c r="D587">
        <v>1848</v>
      </c>
      <c r="E587">
        <v>11116</v>
      </c>
      <c r="F587">
        <v>4226</v>
      </c>
      <c r="G587">
        <v>2324</v>
      </c>
    </row>
    <row r="588" spans="1:7" x14ac:dyDescent="0.3">
      <c r="A588" t="s">
        <v>2271</v>
      </c>
      <c r="B588" t="s">
        <v>256</v>
      </c>
      <c r="C588">
        <v>2011</v>
      </c>
      <c r="D588">
        <v>1795</v>
      </c>
      <c r="E588">
        <v>11591</v>
      </c>
      <c r="F588">
        <v>4327</v>
      </c>
      <c r="G588">
        <v>2344</v>
      </c>
    </row>
    <row r="589" spans="1:7" x14ac:dyDescent="0.3">
      <c r="A589" t="s">
        <v>2272</v>
      </c>
      <c r="B589" t="s">
        <v>256</v>
      </c>
      <c r="C589">
        <v>2012</v>
      </c>
      <c r="D589">
        <v>1914</v>
      </c>
      <c r="E589">
        <v>11669</v>
      </c>
      <c r="F589">
        <v>4338</v>
      </c>
      <c r="G589">
        <v>2412</v>
      </c>
    </row>
    <row r="590" spans="1:7" x14ac:dyDescent="0.3">
      <c r="A590" t="s">
        <v>2273</v>
      </c>
      <c r="B590" t="s">
        <v>256</v>
      </c>
      <c r="C590">
        <v>2013</v>
      </c>
      <c r="D590">
        <v>1933</v>
      </c>
      <c r="E590">
        <v>11526</v>
      </c>
      <c r="F590">
        <v>4428</v>
      </c>
      <c r="G590">
        <v>2478</v>
      </c>
    </row>
    <row r="591" spans="1:7" x14ac:dyDescent="0.3">
      <c r="A591" t="s">
        <v>2274</v>
      </c>
      <c r="B591" t="s">
        <v>256</v>
      </c>
      <c r="C591">
        <v>2014</v>
      </c>
      <c r="D591">
        <v>1956</v>
      </c>
      <c r="E591">
        <v>11259</v>
      </c>
      <c r="F591">
        <v>4513</v>
      </c>
      <c r="G591">
        <v>2574</v>
      </c>
    </row>
    <row r="592" spans="1:7" x14ac:dyDescent="0.3">
      <c r="A592" t="s">
        <v>2275</v>
      </c>
      <c r="B592" t="s">
        <v>256</v>
      </c>
      <c r="C592">
        <v>2015</v>
      </c>
      <c r="D592">
        <v>2023</v>
      </c>
      <c r="E592">
        <v>11203</v>
      </c>
      <c r="F592">
        <v>4620</v>
      </c>
      <c r="G592">
        <v>2608</v>
      </c>
    </row>
    <row r="593" spans="1:7" x14ac:dyDescent="0.3">
      <c r="A593" t="s">
        <v>2276</v>
      </c>
      <c r="B593" t="s">
        <v>256</v>
      </c>
      <c r="C593">
        <v>2016</v>
      </c>
      <c r="D593">
        <v>2012</v>
      </c>
      <c r="E593">
        <v>11398</v>
      </c>
      <c r="F593">
        <v>4623</v>
      </c>
      <c r="G593">
        <v>2682</v>
      </c>
    </row>
    <row r="594" spans="1:7" x14ac:dyDescent="0.3">
      <c r="A594" t="s">
        <v>2277</v>
      </c>
      <c r="B594" t="s">
        <v>256</v>
      </c>
      <c r="C594">
        <v>2017</v>
      </c>
      <c r="D594">
        <v>2002</v>
      </c>
      <c r="E594">
        <v>11819</v>
      </c>
      <c r="F594">
        <v>4780</v>
      </c>
      <c r="G594">
        <v>2739</v>
      </c>
    </row>
    <row r="595" spans="1:7" x14ac:dyDescent="0.3">
      <c r="A595" t="s">
        <v>2278</v>
      </c>
      <c r="B595" t="s">
        <v>256</v>
      </c>
      <c r="C595">
        <v>2018</v>
      </c>
      <c r="D595">
        <v>2083</v>
      </c>
      <c r="E595">
        <v>11989</v>
      </c>
      <c r="F595">
        <v>4793</v>
      </c>
      <c r="G595">
        <v>2825</v>
      </c>
    </row>
    <row r="596" spans="1:7" x14ac:dyDescent="0.3">
      <c r="A596" t="s">
        <v>2279</v>
      </c>
      <c r="B596" t="s">
        <v>256</v>
      </c>
      <c r="C596">
        <v>2019</v>
      </c>
      <c r="D596">
        <v>2020</v>
      </c>
      <c r="E596">
        <v>12413</v>
      </c>
      <c r="F596">
        <v>4792</v>
      </c>
      <c r="G596">
        <v>2915</v>
      </c>
    </row>
    <row r="597" spans="1:7" x14ac:dyDescent="0.3">
      <c r="A597" t="s">
        <v>2280</v>
      </c>
      <c r="B597" t="s">
        <v>256</v>
      </c>
      <c r="C597">
        <v>2020</v>
      </c>
      <c r="D597">
        <v>1930</v>
      </c>
      <c r="E597">
        <v>12504</v>
      </c>
      <c r="F597">
        <v>4781</v>
      </c>
      <c r="G597">
        <v>3030</v>
      </c>
    </row>
    <row r="598" spans="1:7" x14ac:dyDescent="0.3">
      <c r="A598" t="s">
        <v>2281</v>
      </c>
      <c r="B598" t="s">
        <v>256</v>
      </c>
      <c r="C598">
        <v>2021</v>
      </c>
      <c r="D598">
        <v>1907</v>
      </c>
      <c r="E598">
        <v>12630</v>
      </c>
      <c r="F598">
        <v>4737</v>
      </c>
      <c r="G598">
        <v>3081</v>
      </c>
    </row>
    <row r="599" spans="1:7" x14ac:dyDescent="0.3">
      <c r="A599" t="s">
        <v>2282</v>
      </c>
      <c r="B599" t="s">
        <v>256</v>
      </c>
      <c r="C599">
        <v>2022</v>
      </c>
      <c r="D599">
        <v>1903</v>
      </c>
      <c r="E599">
        <v>13666</v>
      </c>
      <c r="F599">
        <v>4678</v>
      </c>
      <c r="G599">
        <v>3163</v>
      </c>
    </row>
    <row r="600" spans="1:7" x14ac:dyDescent="0.3">
      <c r="A600" t="s">
        <v>10419</v>
      </c>
      <c r="B600" t="s">
        <v>256</v>
      </c>
      <c r="C600">
        <v>2023</v>
      </c>
      <c r="D600">
        <v>2032</v>
      </c>
      <c r="E600">
        <v>15456</v>
      </c>
      <c r="F600">
        <v>4635</v>
      </c>
      <c r="G600">
        <v>3208</v>
      </c>
    </row>
    <row r="601" spans="1:7" x14ac:dyDescent="0.3">
      <c r="A601" t="s">
        <v>10420</v>
      </c>
      <c r="B601" t="s">
        <v>256</v>
      </c>
      <c r="C601">
        <v>2024</v>
      </c>
      <c r="D601">
        <v>2045</v>
      </c>
      <c r="E601">
        <v>16294</v>
      </c>
      <c r="F601">
        <v>4606</v>
      </c>
      <c r="G601">
        <v>3323</v>
      </c>
    </row>
    <row r="602" spans="1:7" x14ac:dyDescent="0.3">
      <c r="A602" t="s">
        <v>2283</v>
      </c>
      <c r="B602" t="s">
        <v>272</v>
      </c>
      <c r="C602">
        <v>2001</v>
      </c>
      <c r="D602">
        <v>2338</v>
      </c>
      <c r="E602">
        <v>6825</v>
      </c>
      <c r="F602">
        <v>2178</v>
      </c>
      <c r="G602">
        <v>1410</v>
      </c>
    </row>
    <row r="603" spans="1:7" x14ac:dyDescent="0.3">
      <c r="A603" t="s">
        <v>2284</v>
      </c>
      <c r="B603" t="s">
        <v>272</v>
      </c>
      <c r="C603">
        <v>2002</v>
      </c>
      <c r="D603">
        <v>2215</v>
      </c>
      <c r="E603">
        <v>6741</v>
      </c>
      <c r="F603">
        <v>2145</v>
      </c>
      <c r="G603">
        <v>1400</v>
      </c>
    </row>
    <row r="604" spans="1:7" x14ac:dyDescent="0.3">
      <c r="A604" t="s">
        <v>2285</v>
      </c>
      <c r="B604" t="s">
        <v>272</v>
      </c>
      <c r="C604">
        <v>2003</v>
      </c>
      <c r="D604">
        <v>2077</v>
      </c>
      <c r="E604">
        <v>6593</v>
      </c>
      <c r="F604">
        <v>2089</v>
      </c>
      <c r="G604">
        <v>1369</v>
      </c>
    </row>
    <row r="605" spans="1:7" x14ac:dyDescent="0.3">
      <c r="A605" t="s">
        <v>2286</v>
      </c>
      <c r="B605" t="s">
        <v>272</v>
      </c>
      <c r="C605">
        <v>2004</v>
      </c>
      <c r="D605">
        <v>2012</v>
      </c>
      <c r="E605">
        <v>6466</v>
      </c>
      <c r="F605">
        <v>2087</v>
      </c>
      <c r="G605">
        <v>1340</v>
      </c>
    </row>
    <row r="606" spans="1:7" x14ac:dyDescent="0.3">
      <c r="A606" t="s">
        <v>2287</v>
      </c>
      <c r="B606" t="s">
        <v>272</v>
      </c>
      <c r="C606">
        <v>2005</v>
      </c>
      <c r="D606">
        <v>1924</v>
      </c>
      <c r="E606">
        <v>6398</v>
      </c>
      <c r="F606">
        <v>2114</v>
      </c>
      <c r="G606">
        <v>1306</v>
      </c>
    </row>
    <row r="607" spans="1:7" x14ac:dyDescent="0.3">
      <c r="A607" t="s">
        <v>2288</v>
      </c>
      <c r="B607" t="s">
        <v>272</v>
      </c>
      <c r="C607">
        <v>2006</v>
      </c>
      <c r="D607">
        <v>1787</v>
      </c>
      <c r="E607">
        <v>6394</v>
      </c>
      <c r="F607">
        <v>2117</v>
      </c>
      <c r="G607">
        <v>1293</v>
      </c>
    </row>
    <row r="608" spans="1:7" x14ac:dyDescent="0.3">
      <c r="A608" t="s">
        <v>2289</v>
      </c>
      <c r="B608" t="s">
        <v>272</v>
      </c>
      <c r="C608">
        <v>2007</v>
      </c>
      <c r="D608">
        <v>1689</v>
      </c>
      <c r="E608">
        <v>6555</v>
      </c>
      <c r="F608">
        <v>2181</v>
      </c>
      <c r="G608">
        <v>1304</v>
      </c>
    </row>
    <row r="609" spans="1:7" x14ac:dyDescent="0.3">
      <c r="A609" t="s">
        <v>2290</v>
      </c>
      <c r="B609" t="s">
        <v>272</v>
      </c>
      <c r="C609">
        <v>2008</v>
      </c>
      <c r="D609">
        <v>1709</v>
      </c>
      <c r="E609">
        <v>6537</v>
      </c>
      <c r="F609">
        <v>2224</v>
      </c>
      <c r="G609">
        <v>1253</v>
      </c>
    </row>
    <row r="610" spans="1:7" x14ac:dyDescent="0.3">
      <c r="A610" t="s">
        <v>2291</v>
      </c>
      <c r="B610" t="s">
        <v>272</v>
      </c>
      <c r="C610">
        <v>2009</v>
      </c>
      <c r="D610">
        <v>1619</v>
      </c>
      <c r="E610">
        <v>6759</v>
      </c>
      <c r="F610">
        <v>2289</v>
      </c>
      <c r="G610">
        <v>1240</v>
      </c>
    </row>
    <row r="611" spans="1:7" x14ac:dyDescent="0.3">
      <c r="A611" t="s">
        <v>2292</v>
      </c>
      <c r="B611" t="s">
        <v>272</v>
      </c>
      <c r="C611">
        <v>2010</v>
      </c>
      <c r="D611">
        <v>1512</v>
      </c>
      <c r="E611">
        <v>6988</v>
      </c>
      <c r="F611">
        <v>2298</v>
      </c>
      <c r="G611">
        <v>1196</v>
      </c>
    </row>
    <row r="612" spans="1:7" x14ac:dyDescent="0.3">
      <c r="A612" t="s">
        <v>2293</v>
      </c>
      <c r="B612" t="s">
        <v>272</v>
      </c>
      <c r="C612">
        <v>2011</v>
      </c>
      <c r="D612">
        <v>1397</v>
      </c>
      <c r="E612">
        <v>7081</v>
      </c>
      <c r="F612">
        <v>2254</v>
      </c>
      <c r="G612">
        <v>1185</v>
      </c>
    </row>
    <row r="613" spans="1:7" x14ac:dyDescent="0.3">
      <c r="A613" t="s">
        <v>2294</v>
      </c>
      <c r="B613" t="s">
        <v>272</v>
      </c>
      <c r="C613">
        <v>2012</v>
      </c>
      <c r="D613">
        <v>1518</v>
      </c>
      <c r="E613">
        <v>7199</v>
      </c>
      <c r="F613">
        <v>2297</v>
      </c>
      <c r="G613">
        <v>1173</v>
      </c>
    </row>
    <row r="614" spans="1:7" x14ac:dyDescent="0.3">
      <c r="A614" t="s">
        <v>2295</v>
      </c>
      <c r="B614" t="s">
        <v>272</v>
      </c>
      <c r="C614">
        <v>2013</v>
      </c>
      <c r="D614">
        <v>1529</v>
      </c>
      <c r="E614">
        <v>6982</v>
      </c>
      <c r="F614">
        <v>2416</v>
      </c>
      <c r="G614">
        <v>1167</v>
      </c>
    </row>
    <row r="615" spans="1:7" x14ac:dyDescent="0.3">
      <c r="A615" t="s">
        <v>2296</v>
      </c>
      <c r="B615" t="s">
        <v>272</v>
      </c>
      <c r="C615">
        <v>2014</v>
      </c>
      <c r="D615">
        <v>1611</v>
      </c>
      <c r="E615">
        <v>6876</v>
      </c>
      <c r="F615">
        <v>2478</v>
      </c>
      <c r="G615">
        <v>1212</v>
      </c>
    </row>
    <row r="616" spans="1:7" x14ac:dyDescent="0.3">
      <c r="A616" t="s">
        <v>2297</v>
      </c>
      <c r="B616" t="s">
        <v>272</v>
      </c>
      <c r="C616">
        <v>2015</v>
      </c>
      <c r="D616">
        <v>1604</v>
      </c>
      <c r="E616">
        <v>6879</v>
      </c>
      <c r="F616">
        <v>2563</v>
      </c>
      <c r="G616">
        <v>1217</v>
      </c>
    </row>
    <row r="617" spans="1:7" x14ac:dyDescent="0.3">
      <c r="A617" t="s">
        <v>2298</v>
      </c>
      <c r="B617" t="s">
        <v>272</v>
      </c>
      <c r="C617">
        <v>2016</v>
      </c>
      <c r="D617">
        <v>1615</v>
      </c>
      <c r="E617">
        <v>7124</v>
      </c>
      <c r="F617">
        <v>2567</v>
      </c>
      <c r="G617">
        <v>1216</v>
      </c>
    </row>
    <row r="618" spans="1:7" x14ac:dyDescent="0.3">
      <c r="A618" t="s">
        <v>2299</v>
      </c>
      <c r="B618" t="s">
        <v>272</v>
      </c>
      <c r="C618">
        <v>2017</v>
      </c>
      <c r="D618">
        <v>1690</v>
      </c>
      <c r="E618">
        <v>7345</v>
      </c>
      <c r="F618">
        <v>2618</v>
      </c>
      <c r="G618">
        <v>1187</v>
      </c>
    </row>
    <row r="619" spans="1:7" x14ac:dyDescent="0.3">
      <c r="A619" t="s">
        <v>2300</v>
      </c>
      <c r="B619" t="s">
        <v>272</v>
      </c>
      <c r="C619">
        <v>2018</v>
      </c>
      <c r="D619">
        <v>1691</v>
      </c>
      <c r="E619">
        <v>7350</v>
      </c>
      <c r="F619">
        <v>2636</v>
      </c>
      <c r="G619">
        <v>1182</v>
      </c>
    </row>
    <row r="620" spans="1:7" x14ac:dyDescent="0.3">
      <c r="A620" t="s">
        <v>2301</v>
      </c>
      <c r="B620" t="s">
        <v>272</v>
      </c>
      <c r="C620">
        <v>2019</v>
      </c>
      <c r="D620">
        <v>1717</v>
      </c>
      <c r="E620">
        <v>7546</v>
      </c>
      <c r="F620">
        <v>2652</v>
      </c>
      <c r="G620">
        <v>1172</v>
      </c>
    </row>
    <row r="621" spans="1:7" x14ac:dyDescent="0.3">
      <c r="A621" t="s">
        <v>2302</v>
      </c>
      <c r="B621" t="s">
        <v>272</v>
      </c>
      <c r="C621">
        <v>2020</v>
      </c>
      <c r="D621">
        <v>1636</v>
      </c>
      <c r="E621">
        <v>7663</v>
      </c>
      <c r="F621">
        <v>2632</v>
      </c>
      <c r="G621">
        <v>1181</v>
      </c>
    </row>
    <row r="622" spans="1:7" x14ac:dyDescent="0.3">
      <c r="A622" t="s">
        <v>2303</v>
      </c>
      <c r="B622" t="s">
        <v>272</v>
      </c>
      <c r="C622">
        <v>2021</v>
      </c>
      <c r="D622">
        <v>1621</v>
      </c>
      <c r="E622">
        <v>7677</v>
      </c>
      <c r="F622">
        <v>2591</v>
      </c>
      <c r="G622">
        <v>1160</v>
      </c>
    </row>
    <row r="623" spans="1:7" x14ac:dyDescent="0.3">
      <c r="A623" t="s">
        <v>2304</v>
      </c>
      <c r="B623" t="s">
        <v>272</v>
      </c>
      <c r="C623">
        <v>2022</v>
      </c>
      <c r="D623">
        <v>1769</v>
      </c>
      <c r="E623">
        <v>8105</v>
      </c>
      <c r="F623">
        <v>2561</v>
      </c>
      <c r="G623">
        <v>1182</v>
      </c>
    </row>
    <row r="624" spans="1:7" x14ac:dyDescent="0.3">
      <c r="A624" t="s">
        <v>10421</v>
      </c>
      <c r="B624" t="s">
        <v>272</v>
      </c>
      <c r="C624">
        <v>2023</v>
      </c>
      <c r="D624">
        <v>1876</v>
      </c>
      <c r="E624">
        <v>8675</v>
      </c>
      <c r="F624">
        <v>2544</v>
      </c>
      <c r="G624">
        <v>1248</v>
      </c>
    </row>
    <row r="625" spans="1:7" x14ac:dyDescent="0.3">
      <c r="A625" t="s">
        <v>10422</v>
      </c>
      <c r="B625" t="s">
        <v>272</v>
      </c>
      <c r="C625">
        <v>2024</v>
      </c>
      <c r="D625">
        <v>1924</v>
      </c>
      <c r="E625">
        <v>9188</v>
      </c>
      <c r="F625">
        <v>2573</v>
      </c>
      <c r="G625">
        <v>1310</v>
      </c>
    </row>
    <row r="626" spans="1:7" x14ac:dyDescent="0.3">
      <c r="A626" t="s">
        <v>2305</v>
      </c>
      <c r="B626" t="s">
        <v>262</v>
      </c>
      <c r="C626">
        <v>2001</v>
      </c>
      <c r="D626">
        <v>1151</v>
      </c>
      <c r="E626">
        <v>3358</v>
      </c>
      <c r="F626">
        <v>1736</v>
      </c>
      <c r="G626">
        <v>1234</v>
      </c>
    </row>
    <row r="627" spans="1:7" x14ac:dyDescent="0.3">
      <c r="A627" t="s">
        <v>2306</v>
      </c>
      <c r="B627" t="s">
        <v>262</v>
      </c>
      <c r="C627">
        <v>2002</v>
      </c>
      <c r="D627">
        <v>1194</v>
      </c>
      <c r="E627">
        <v>3182</v>
      </c>
      <c r="F627">
        <v>1796</v>
      </c>
      <c r="G627">
        <v>1199</v>
      </c>
    </row>
    <row r="628" spans="1:7" x14ac:dyDescent="0.3">
      <c r="A628" t="s">
        <v>2307</v>
      </c>
      <c r="B628" t="s">
        <v>262</v>
      </c>
      <c r="C628">
        <v>2003</v>
      </c>
      <c r="D628">
        <v>1151</v>
      </c>
      <c r="E628">
        <v>3414</v>
      </c>
      <c r="F628">
        <v>1814</v>
      </c>
      <c r="G628">
        <v>1190</v>
      </c>
    </row>
    <row r="629" spans="1:7" x14ac:dyDescent="0.3">
      <c r="A629" t="s">
        <v>2308</v>
      </c>
      <c r="B629" t="s">
        <v>262</v>
      </c>
      <c r="C629">
        <v>2004</v>
      </c>
      <c r="D629">
        <v>1156</v>
      </c>
      <c r="E629">
        <v>3394</v>
      </c>
      <c r="F629">
        <v>1866</v>
      </c>
      <c r="G629">
        <v>1200</v>
      </c>
    </row>
    <row r="630" spans="1:7" x14ac:dyDescent="0.3">
      <c r="A630" t="s">
        <v>2309</v>
      </c>
      <c r="B630" t="s">
        <v>262</v>
      </c>
      <c r="C630">
        <v>2005</v>
      </c>
      <c r="D630">
        <v>1114</v>
      </c>
      <c r="E630">
        <v>3479</v>
      </c>
      <c r="F630">
        <v>1920</v>
      </c>
      <c r="G630">
        <v>1180</v>
      </c>
    </row>
    <row r="631" spans="1:7" x14ac:dyDescent="0.3">
      <c r="A631" t="s">
        <v>2310</v>
      </c>
      <c r="B631" t="s">
        <v>262</v>
      </c>
      <c r="C631">
        <v>2006</v>
      </c>
      <c r="D631">
        <v>1081</v>
      </c>
      <c r="E631">
        <v>3437</v>
      </c>
      <c r="F631">
        <v>1972</v>
      </c>
      <c r="G631">
        <v>1166</v>
      </c>
    </row>
    <row r="632" spans="1:7" x14ac:dyDescent="0.3">
      <c r="A632" t="s">
        <v>2311</v>
      </c>
      <c r="B632" t="s">
        <v>262</v>
      </c>
      <c r="C632">
        <v>2007</v>
      </c>
      <c r="D632">
        <v>1041</v>
      </c>
      <c r="E632">
        <v>3324</v>
      </c>
      <c r="F632">
        <v>2024</v>
      </c>
      <c r="G632">
        <v>1109</v>
      </c>
    </row>
    <row r="633" spans="1:7" x14ac:dyDescent="0.3">
      <c r="A633" t="s">
        <v>2312</v>
      </c>
      <c r="B633" t="s">
        <v>262</v>
      </c>
      <c r="C633">
        <v>2008</v>
      </c>
      <c r="D633">
        <v>1020</v>
      </c>
      <c r="E633">
        <v>3287</v>
      </c>
      <c r="F633">
        <v>2074</v>
      </c>
      <c r="G633">
        <v>1183</v>
      </c>
    </row>
    <row r="634" spans="1:7" x14ac:dyDescent="0.3">
      <c r="A634" t="s">
        <v>2313</v>
      </c>
      <c r="B634" t="s">
        <v>262</v>
      </c>
      <c r="C634">
        <v>2009</v>
      </c>
      <c r="D634">
        <v>996</v>
      </c>
      <c r="E634">
        <v>3316</v>
      </c>
      <c r="F634">
        <v>2072</v>
      </c>
      <c r="G634">
        <v>1209</v>
      </c>
    </row>
    <row r="635" spans="1:7" x14ac:dyDescent="0.3">
      <c r="A635" t="s">
        <v>2314</v>
      </c>
      <c r="B635" t="s">
        <v>262</v>
      </c>
      <c r="C635">
        <v>2010</v>
      </c>
      <c r="D635">
        <v>1011</v>
      </c>
      <c r="E635">
        <v>3324</v>
      </c>
      <c r="F635">
        <v>2095</v>
      </c>
      <c r="G635">
        <v>1225</v>
      </c>
    </row>
    <row r="636" spans="1:7" x14ac:dyDescent="0.3">
      <c r="A636" t="s">
        <v>2315</v>
      </c>
      <c r="B636" t="s">
        <v>262</v>
      </c>
      <c r="C636">
        <v>2011</v>
      </c>
      <c r="D636">
        <v>1023</v>
      </c>
      <c r="E636">
        <v>3531</v>
      </c>
      <c r="F636">
        <v>2117</v>
      </c>
      <c r="G636">
        <v>1256</v>
      </c>
    </row>
    <row r="637" spans="1:7" x14ac:dyDescent="0.3">
      <c r="A637" t="s">
        <v>2316</v>
      </c>
      <c r="B637" t="s">
        <v>262</v>
      </c>
      <c r="C637">
        <v>2012</v>
      </c>
      <c r="D637">
        <v>974</v>
      </c>
      <c r="E637">
        <v>3523</v>
      </c>
      <c r="F637">
        <v>2127</v>
      </c>
      <c r="G637">
        <v>1312</v>
      </c>
    </row>
    <row r="638" spans="1:7" x14ac:dyDescent="0.3">
      <c r="A638" t="s">
        <v>2317</v>
      </c>
      <c r="B638" t="s">
        <v>262</v>
      </c>
      <c r="C638">
        <v>2013</v>
      </c>
      <c r="D638">
        <v>991</v>
      </c>
      <c r="E638">
        <v>3412</v>
      </c>
      <c r="F638">
        <v>2145</v>
      </c>
      <c r="G638">
        <v>1329</v>
      </c>
    </row>
    <row r="639" spans="1:7" x14ac:dyDescent="0.3">
      <c r="A639" t="s">
        <v>2318</v>
      </c>
      <c r="B639" t="s">
        <v>262</v>
      </c>
      <c r="C639">
        <v>2014</v>
      </c>
      <c r="D639">
        <v>1001</v>
      </c>
      <c r="E639">
        <v>3336</v>
      </c>
      <c r="F639">
        <v>2125</v>
      </c>
      <c r="G639">
        <v>1398</v>
      </c>
    </row>
    <row r="640" spans="1:7" x14ac:dyDescent="0.3">
      <c r="A640" t="s">
        <v>2319</v>
      </c>
      <c r="B640" t="s">
        <v>262</v>
      </c>
      <c r="C640">
        <v>2015</v>
      </c>
      <c r="D640">
        <v>1062</v>
      </c>
      <c r="E640">
        <v>3330</v>
      </c>
      <c r="F640">
        <v>2120</v>
      </c>
      <c r="G640">
        <v>1426</v>
      </c>
    </row>
    <row r="641" spans="1:7" x14ac:dyDescent="0.3">
      <c r="A641" t="s">
        <v>2320</v>
      </c>
      <c r="B641" t="s">
        <v>262</v>
      </c>
      <c r="C641">
        <v>2016</v>
      </c>
      <c r="D641">
        <v>1039</v>
      </c>
      <c r="E641">
        <v>3356</v>
      </c>
      <c r="F641">
        <v>2108</v>
      </c>
      <c r="G641">
        <v>1467</v>
      </c>
    </row>
    <row r="642" spans="1:7" x14ac:dyDescent="0.3">
      <c r="A642" t="s">
        <v>2321</v>
      </c>
      <c r="B642" t="s">
        <v>262</v>
      </c>
      <c r="C642">
        <v>2017</v>
      </c>
      <c r="D642">
        <v>1040</v>
      </c>
      <c r="E642">
        <v>3279</v>
      </c>
      <c r="F642">
        <v>2099</v>
      </c>
      <c r="G642">
        <v>1539</v>
      </c>
    </row>
    <row r="643" spans="1:7" x14ac:dyDescent="0.3">
      <c r="A643" t="s">
        <v>2322</v>
      </c>
      <c r="B643" t="s">
        <v>262</v>
      </c>
      <c r="C643">
        <v>2018</v>
      </c>
      <c r="D643">
        <v>1029</v>
      </c>
      <c r="E643">
        <v>3229</v>
      </c>
      <c r="F643">
        <v>2091</v>
      </c>
      <c r="G643">
        <v>1595</v>
      </c>
    </row>
    <row r="644" spans="1:7" x14ac:dyDescent="0.3">
      <c r="A644" t="s">
        <v>2323</v>
      </c>
      <c r="B644" t="s">
        <v>262</v>
      </c>
      <c r="C644">
        <v>2019</v>
      </c>
      <c r="D644">
        <v>1005</v>
      </c>
      <c r="E644">
        <v>3168</v>
      </c>
      <c r="F644">
        <v>2092</v>
      </c>
      <c r="G644">
        <v>1603</v>
      </c>
    </row>
    <row r="645" spans="1:7" x14ac:dyDescent="0.3">
      <c r="A645" t="s">
        <v>2324</v>
      </c>
      <c r="B645" t="s">
        <v>262</v>
      </c>
      <c r="C645">
        <v>2020</v>
      </c>
      <c r="D645">
        <v>943</v>
      </c>
      <c r="E645">
        <v>3265</v>
      </c>
      <c r="F645">
        <v>2046</v>
      </c>
      <c r="G645">
        <v>1637</v>
      </c>
    </row>
    <row r="646" spans="1:7" x14ac:dyDescent="0.3">
      <c r="A646" t="s">
        <v>2325</v>
      </c>
      <c r="B646" t="s">
        <v>262</v>
      </c>
      <c r="C646">
        <v>2021</v>
      </c>
      <c r="D646">
        <v>933</v>
      </c>
      <c r="E646">
        <v>3071</v>
      </c>
      <c r="F646">
        <v>1960</v>
      </c>
      <c r="G646">
        <v>1685</v>
      </c>
    </row>
    <row r="647" spans="1:7" x14ac:dyDescent="0.3">
      <c r="A647" t="s">
        <v>2326</v>
      </c>
      <c r="B647" t="s">
        <v>262</v>
      </c>
      <c r="C647">
        <v>2022</v>
      </c>
      <c r="D647">
        <v>1005</v>
      </c>
      <c r="E647">
        <v>3373</v>
      </c>
      <c r="F647">
        <v>1942</v>
      </c>
      <c r="G647">
        <v>1679</v>
      </c>
    </row>
    <row r="648" spans="1:7" x14ac:dyDescent="0.3">
      <c r="A648" t="s">
        <v>10423</v>
      </c>
      <c r="B648" t="s">
        <v>262</v>
      </c>
      <c r="C648">
        <v>2023</v>
      </c>
      <c r="D648">
        <v>1020</v>
      </c>
      <c r="E648">
        <v>3478</v>
      </c>
      <c r="F648">
        <v>1930</v>
      </c>
      <c r="G648">
        <v>1655</v>
      </c>
    </row>
    <row r="649" spans="1:7" x14ac:dyDescent="0.3">
      <c r="A649" t="s">
        <v>10424</v>
      </c>
      <c r="B649" t="s">
        <v>262</v>
      </c>
      <c r="C649">
        <v>2024</v>
      </c>
      <c r="D649">
        <v>963</v>
      </c>
      <c r="E649">
        <v>3527</v>
      </c>
      <c r="F649">
        <v>1909</v>
      </c>
      <c r="G649">
        <v>1692</v>
      </c>
    </row>
    <row r="650" spans="1:7" x14ac:dyDescent="0.3">
      <c r="A650" t="s">
        <v>2327</v>
      </c>
      <c r="B650" t="s">
        <v>321</v>
      </c>
      <c r="C650">
        <v>2001</v>
      </c>
      <c r="D650">
        <v>1910</v>
      </c>
      <c r="E650">
        <v>4474</v>
      </c>
      <c r="F650">
        <v>2175</v>
      </c>
      <c r="G650">
        <v>1334</v>
      </c>
    </row>
    <row r="651" spans="1:7" x14ac:dyDescent="0.3">
      <c r="A651" t="s">
        <v>2328</v>
      </c>
      <c r="B651" t="s">
        <v>321</v>
      </c>
      <c r="C651">
        <v>2002</v>
      </c>
      <c r="D651">
        <v>1829</v>
      </c>
      <c r="E651">
        <v>4402</v>
      </c>
      <c r="F651">
        <v>2219</v>
      </c>
      <c r="G651">
        <v>1292</v>
      </c>
    </row>
    <row r="652" spans="1:7" x14ac:dyDescent="0.3">
      <c r="A652" t="s">
        <v>2329</v>
      </c>
      <c r="B652" t="s">
        <v>321</v>
      </c>
      <c r="C652">
        <v>2003</v>
      </c>
      <c r="D652">
        <v>1783</v>
      </c>
      <c r="E652">
        <v>4436</v>
      </c>
      <c r="F652">
        <v>2239</v>
      </c>
      <c r="G652">
        <v>1271</v>
      </c>
    </row>
    <row r="653" spans="1:7" x14ac:dyDescent="0.3">
      <c r="A653" t="s">
        <v>2330</v>
      </c>
      <c r="B653" t="s">
        <v>321</v>
      </c>
      <c r="C653">
        <v>2004</v>
      </c>
      <c r="D653">
        <v>1771</v>
      </c>
      <c r="E653">
        <v>4355</v>
      </c>
      <c r="F653">
        <v>2278</v>
      </c>
      <c r="G653">
        <v>1255</v>
      </c>
    </row>
    <row r="654" spans="1:7" x14ac:dyDescent="0.3">
      <c r="A654" t="s">
        <v>2331</v>
      </c>
      <c r="B654" t="s">
        <v>321</v>
      </c>
      <c r="C654">
        <v>2005</v>
      </c>
      <c r="D654">
        <v>1643</v>
      </c>
      <c r="E654">
        <v>4325</v>
      </c>
      <c r="F654">
        <v>2317</v>
      </c>
      <c r="G654">
        <v>1244</v>
      </c>
    </row>
    <row r="655" spans="1:7" x14ac:dyDescent="0.3">
      <c r="A655" t="s">
        <v>2332</v>
      </c>
      <c r="B655" t="s">
        <v>321</v>
      </c>
      <c r="C655">
        <v>2006</v>
      </c>
      <c r="D655">
        <v>1574</v>
      </c>
      <c r="E655">
        <v>4279</v>
      </c>
      <c r="F655">
        <v>2384</v>
      </c>
      <c r="G655">
        <v>1241</v>
      </c>
    </row>
    <row r="656" spans="1:7" x14ac:dyDescent="0.3">
      <c r="A656" t="s">
        <v>2333</v>
      </c>
      <c r="B656" t="s">
        <v>321</v>
      </c>
      <c r="C656">
        <v>2007</v>
      </c>
      <c r="D656">
        <v>1568</v>
      </c>
      <c r="E656">
        <v>4241</v>
      </c>
      <c r="F656">
        <v>2421</v>
      </c>
      <c r="G656">
        <v>1241</v>
      </c>
    </row>
    <row r="657" spans="1:7" x14ac:dyDescent="0.3">
      <c r="A657" t="s">
        <v>2334</v>
      </c>
      <c r="B657" t="s">
        <v>321</v>
      </c>
      <c r="C657">
        <v>2008</v>
      </c>
      <c r="D657">
        <v>1509</v>
      </c>
      <c r="E657">
        <v>4221</v>
      </c>
      <c r="F657">
        <v>2427</v>
      </c>
      <c r="G657">
        <v>1273</v>
      </c>
    </row>
    <row r="658" spans="1:7" x14ac:dyDescent="0.3">
      <c r="A658" t="s">
        <v>2335</v>
      </c>
      <c r="B658" t="s">
        <v>321</v>
      </c>
      <c r="C658">
        <v>2009</v>
      </c>
      <c r="D658">
        <v>1520</v>
      </c>
      <c r="E658">
        <v>4186</v>
      </c>
      <c r="F658">
        <v>2476</v>
      </c>
      <c r="G658">
        <v>1296</v>
      </c>
    </row>
    <row r="659" spans="1:7" x14ac:dyDescent="0.3">
      <c r="A659" t="s">
        <v>2336</v>
      </c>
      <c r="B659" t="s">
        <v>321</v>
      </c>
      <c r="C659">
        <v>2010</v>
      </c>
      <c r="D659">
        <v>1495</v>
      </c>
      <c r="E659">
        <v>4109</v>
      </c>
      <c r="F659">
        <v>2509</v>
      </c>
      <c r="G659">
        <v>1316</v>
      </c>
    </row>
    <row r="660" spans="1:7" x14ac:dyDescent="0.3">
      <c r="A660" t="s">
        <v>2337</v>
      </c>
      <c r="B660" t="s">
        <v>321</v>
      </c>
      <c r="C660">
        <v>2011</v>
      </c>
      <c r="D660">
        <v>1494</v>
      </c>
      <c r="E660">
        <v>4136</v>
      </c>
      <c r="F660">
        <v>2554</v>
      </c>
      <c r="G660">
        <v>1309</v>
      </c>
    </row>
    <row r="661" spans="1:7" x14ac:dyDescent="0.3">
      <c r="A661" t="s">
        <v>2338</v>
      </c>
      <c r="B661" t="s">
        <v>321</v>
      </c>
      <c r="C661">
        <v>2012</v>
      </c>
      <c r="D661">
        <v>1485</v>
      </c>
      <c r="E661">
        <v>4049</v>
      </c>
      <c r="F661">
        <v>2592</v>
      </c>
      <c r="G661">
        <v>1334</v>
      </c>
    </row>
    <row r="662" spans="1:7" x14ac:dyDescent="0.3">
      <c r="A662" t="s">
        <v>2339</v>
      </c>
      <c r="B662" t="s">
        <v>321</v>
      </c>
      <c r="C662">
        <v>2013</v>
      </c>
      <c r="D662">
        <v>1477</v>
      </c>
      <c r="E662">
        <v>4015</v>
      </c>
      <c r="F662">
        <v>2635</v>
      </c>
      <c r="G662">
        <v>1341</v>
      </c>
    </row>
    <row r="663" spans="1:7" x14ac:dyDescent="0.3">
      <c r="A663" t="s">
        <v>2340</v>
      </c>
      <c r="B663" t="s">
        <v>321</v>
      </c>
      <c r="C663">
        <v>2014</v>
      </c>
      <c r="D663">
        <v>1499</v>
      </c>
      <c r="E663">
        <v>3970</v>
      </c>
      <c r="F663">
        <v>2640</v>
      </c>
      <c r="G663">
        <v>1370</v>
      </c>
    </row>
    <row r="664" spans="1:7" x14ac:dyDescent="0.3">
      <c r="A664" t="s">
        <v>2341</v>
      </c>
      <c r="B664" t="s">
        <v>321</v>
      </c>
      <c r="C664">
        <v>2015</v>
      </c>
      <c r="D664">
        <v>1484</v>
      </c>
      <c r="E664">
        <v>3826</v>
      </c>
      <c r="F664">
        <v>2594</v>
      </c>
      <c r="G664">
        <v>1400</v>
      </c>
    </row>
    <row r="665" spans="1:7" x14ac:dyDescent="0.3">
      <c r="A665" t="s">
        <v>2342</v>
      </c>
      <c r="B665" t="s">
        <v>321</v>
      </c>
      <c r="C665">
        <v>2016</v>
      </c>
      <c r="D665">
        <v>1511</v>
      </c>
      <c r="E665">
        <v>3719</v>
      </c>
      <c r="F665">
        <v>2573</v>
      </c>
      <c r="G665">
        <v>1447</v>
      </c>
    </row>
    <row r="666" spans="1:7" x14ac:dyDescent="0.3">
      <c r="A666" t="s">
        <v>2343</v>
      </c>
      <c r="B666" t="s">
        <v>321</v>
      </c>
      <c r="C666">
        <v>2017</v>
      </c>
      <c r="D666">
        <v>1469</v>
      </c>
      <c r="E666">
        <v>3650</v>
      </c>
      <c r="F666">
        <v>2605</v>
      </c>
      <c r="G666">
        <v>1439</v>
      </c>
    </row>
    <row r="667" spans="1:7" x14ac:dyDescent="0.3">
      <c r="A667" t="s">
        <v>2344</v>
      </c>
      <c r="B667" t="s">
        <v>321</v>
      </c>
      <c r="C667">
        <v>2018</v>
      </c>
      <c r="D667">
        <v>1463</v>
      </c>
      <c r="E667">
        <v>3680</v>
      </c>
      <c r="F667">
        <v>2596</v>
      </c>
      <c r="G667">
        <v>1452</v>
      </c>
    </row>
    <row r="668" spans="1:7" x14ac:dyDescent="0.3">
      <c r="A668" t="s">
        <v>2345</v>
      </c>
      <c r="B668" t="s">
        <v>321</v>
      </c>
      <c r="C668">
        <v>2019</v>
      </c>
      <c r="D668">
        <v>1371</v>
      </c>
      <c r="E668">
        <v>3699</v>
      </c>
      <c r="F668">
        <v>2497</v>
      </c>
      <c r="G668">
        <v>1471</v>
      </c>
    </row>
    <row r="669" spans="1:7" x14ac:dyDescent="0.3">
      <c r="A669" t="s">
        <v>2346</v>
      </c>
      <c r="B669" t="s">
        <v>321</v>
      </c>
      <c r="C669">
        <v>2020</v>
      </c>
      <c r="D669">
        <v>1317</v>
      </c>
      <c r="E669">
        <v>3726</v>
      </c>
      <c r="F669">
        <v>2461</v>
      </c>
      <c r="G669">
        <v>1481</v>
      </c>
    </row>
    <row r="670" spans="1:7" x14ac:dyDescent="0.3">
      <c r="A670" t="s">
        <v>2347</v>
      </c>
      <c r="B670" t="s">
        <v>321</v>
      </c>
      <c r="C670">
        <v>2021</v>
      </c>
      <c r="D670">
        <v>1285</v>
      </c>
      <c r="E670">
        <v>3672</v>
      </c>
      <c r="F670">
        <v>2452</v>
      </c>
      <c r="G670">
        <v>1511</v>
      </c>
    </row>
    <row r="671" spans="1:7" x14ac:dyDescent="0.3">
      <c r="A671" t="s">
        <v>2348</v>
      </c>
      <c r="B671" t="s">
        <v>321</v>
      </c>
      <c r="C671">
        <v>2022</v>
      </c>
      <c r="D671">
        <v>1214</v>
      </c>
      <c r="E671">
        <v>3717</v>
      </c>
      <c r="F671">
        <v>2372</v>
      </c>
      <c r="G671">
        <v>1519</v>
      </c>
    </row>
    <row r="672" spans="1:7" x14ac:dyDescent="0.3">
      <c r="A672" t="s">
        <v>10425</v>
      </c>
      <c r="B672" t="s">
        <v>321</v>
      </c>
      <c r="C672">
        <v>2023</v>
      </c>
      <c r="D672">
        <v>1238</v>
      </c>
      <c r="E672">
        <v>3770</v>
      </c>
      <c r="F672">
        <v>2283</v>
      </c>
      <c r="G672">
        <v>1546</v>
      </c>
    </row>
    <row r="673" spans="1:7" x14ac:dyDescent="0.3">
      <c r="A673" t="s">
        <v>10426</v>
      </c>
      <c r="B673" t="s">
        <v>321</v>
      </c>
      <c r="C673">
        <v>2024</v>
      </c>
      <c r="D673">
        <v>1229</v>
      </c>
      <c r="E673">
        <v>3814</v>
      </c>
      <c r="F673">
        <v>2252</v>
      </c>
      <c r="G673">
        <v>1570</v>
      </c>
    </row>
    <row r="674" spans="1:7" x14ac:dyDescent="0.3">
      <c r="A674" t="s">
        <v>2349</v>
      </c>
      <c r="B674" t="s">
        <v>5</v>
      </c>
      <c r="C674">
        <v>2001</v>
      </c>
      <c r="D674">
        <v>2950</v>
      </c>
      <c r="E674">
        <v>5970</v>
      </c>
      <c r="F674">
        <v>3744</v>
      </c>
      <c r="G674">
        <v>4063</v>
      </c>
    </row>
    <row r="675" spans="1:7" x14ac:dyDescent="0.3">
      <c r="A675" t="s">
        <v>2350</v>
      </c>
      <c r="B675" t="s">
        <v>5</v>
      </c>
      <c r="C675">
        <v>2002</v>
      </c>
      <c r="D675">
        <v>2932</v>
      </c>
      <c r="E675">
        <v>6041</v>
      </c>
      <c r="F675">
        <v>3725</v>
      </c>
      <c r="G675">
        <v>3994</v>
      </c>
    </row>
    <row r="676" spans="1:7" x14ac:dyDescent="0.3">
      <c r="A676" t="s">
        <v>2351</v>
      </c>
      <c r="B676" t="s">
        <v>5</v>
      </c>
      <c r="C676">
        <v>2003</v>
      </c>
      <c r="D676">
        <v>2903</v>
      </c>
      <c r="E676">
        <v>6133</v>
      </c>
      <c r="F676">
        <v>3842</v>
      </c>
      <c r="G676">
        <v>3885</v>
      </c>
    </row>
    <row r="677" spans="1:7" x14ac:dyDescent="0.3">
      <c r="A677" t="s">
        <v>2352</v>
      </c>
      <c r="B677" t="s">
        <v>5</v>
      </c>
      <c r="C677">
        <v>2004</v>
      </c>
      <c r="D677">
        <v>2945</v>
      </c>
      <c r="E677">
        <v>6207</v>
      </c>
      <c r="F677">
        <v>3927</v>
      </c>
      <c r="G677">
        <v>3801</v>
      </c>
    </row>
    <row r="678" spans="1:7" x14ac:dyDescent="0.3">
      <c r="A678" t="s">
        <v>2353</v>
      </c>
      <c r="B678" t="s">
        <v>5</v>
      </c>
      <c r="C678">
        <v>2005</v>
      </c>
      <c r="D678">
        <v>2866</v>
      </c>
      <c r="E678">
        <v>6264</v>
      </c>
      <c r="F678">
        <v>3973</v>
      </c>
      <c r="G678">
        <v>3738</v>
      </c>
    </row>
    <row r="679" spans="1:7" x14ac:dyDescent="0.3">
      <c r="A679" t="s">
        <v>2354</v>
      </c>
      <c r="B679" t="s">
        <v>5</v>
      </c>
      <c r="C679">
        <v>2006</v>
      </c>
      <c r="D679">
        <v>2827</v>
      </c>
      <c r="E679">
        <v>6222</v>
      </c>
      <c r="F679">
        <v>4051</v>
      </c>
      <c r="G679">
        <v>3684</v>
      </c>
    </row>
    <row r="680" spans="1:7" x14ac:dyDescent="0.3">
      <c r="A680" t="s">
        <v>2355</v>
      </c>
      <c r="B680" t="s">
        <v>5</v>
      </c>
      <c r="C680">
        <v>2007</v>
      </c>
      <c r="D680">
        <v>2850</v>
      </c>
      <c r="E680">
        <v>6226</v>
      </c>
      <c r="F680">
        <v>4057</v>
      </c>
      <c r="G680">
        <v>3615</v>
      </c>
    </row>
    <row r="681" spans="1:7" x14ac:dyDescent="0.3">
      <c r="A681" t="s">
        <v>2356</v>
      </c>
      <c r="B681" t="s">
        <v>5</v>
      </c>
      <c r="C681">
        <v>2008</v>
      </c>
      <c r="D681">
        <v>2848</v>
      </c>
      <c r="E681">
        <v>6124</v>
      </c>
      <c r="F681">
        <v>4162</v>
      </c>
      <c r="G681">
        <v>3599</v>
      </c>
    </row>
    <row r="682" spans="1:7" x14ac:dyDescent="0.3">
      <c r="A682" t="s">
        <v>2357</v>
      </c>
      <c r="B682" t="s">
        <v>5</v>
      </c>
      <c r="C682">
        <v>2009</v>
      </c>
      <c r="D682">
        <v>2862</v>
      </c>
      <c r="E682">
        <v>6216</v>
      </c>
      <c r="F682">
        <v>4262</v>
      </c>
      <c r="G682">
        <v>3561</v>
      </c>
    </row>
    <row r="683" spans="1:7" x14ac:dyDescent="0.3">
      <c r="A683" t="s">
        <v>2358</v>
      </c>
      <c r="B683" t="s">
        <v>5</v>
      </c>
      <c r="C683">
        <v>2010</v>
      </c>
      <c r="D683">
        <v>2932</v>
      </c>
      <c r="E683">
        <v>6181</v>
      </c>
      <c r="F683">
        <v>4365</v>
      </c>
      <c r="G683">
        <v>3554</v>
      </c>
    </row>
    <row r="684" spans="1:7" x14ac:dyDescent="0.3">
      <c r="A684" t="s">
        <v>2359</v>
      </c>
      <c r="B684" t="s">
        <v>5</v>
      </c>
      <c r="C684">
        <v>2011</v>
      </c>
      <c r="D684">
        <v>2984</v>
      </c>
      <c r="E684">
        <v>6216</v>
      </c>
      <c r="F684">
        <v>4432</v>
      </c>
      <c r="G684">
        <v>3485</v>
      </c>
    </row>
    <row r="685" spans="1:7" x14ac:dyDescent="0.3">
      <c r="A685" t="s">
        <v>2360</v>
      </c>
      <c r="B685" t="s">
        <v>5</v>
      </c>
      <c r="C685">
        <v>2012</v>
      </c>
      <c r="D685">
        <v>2985</v>
      </c>
      <c r="E685">
        <v>6135</v>
      </c>
      <c r="F685">
        <v>4510</v>
      </c>
      <c r="G685">
        <v>3403</v>
      </c>
    </row>
    <row r="686" spans="1:7" x14ac:dyDescent="0.3">
      <c r="A686" t="s">
        <v>2361</v>
      </c>
      <c r="B686" t="s">
        <v>5</v>
      </c>
      <c r="C686">
        <v>2013</v>
      </c>
      <c r="D686">
        <v>2992</v>
      </c>
      <c r="E686">
        <v>5987</v>
      </c>
      <c r="F686">
        <v>4631</v>
      </c>
      <c r="G686">
        <v>3367</v>
      </c>
    </row>
    <row r="687" spans="1:7" x14ac:dyDescent="0.3">
      <c r="A687" t="s">
        <v>2362</v>
      </c>
      <c r="B687" t="s">
        <v>5</v>
      </c>
      <c r="C687">
        <v>2014</v>
      </c>
      <c r="D687">
        <v>2879</v>
      </c>
      <c r="E687">
        <v>5829</v>
      </c>
      <c r="F687">
        <v>4698</v>
      </c>
      <c r="G687">
        <v>3301</v>
      </c>
    </row>
    <row r="688" spans="1:7" x14ac:dyDescent="0.3">
      <c r="A688" t="s">
        <v>2363</v>
      </c>
      <c r="B688" t="s">
        <v>5</v>
      </c>
      <c r="C688">
        <v>2015</v>
      </c>
      <c r="D688">
        <v>2849</v>
      </c>
      <c r="E688">
        <v>5797</v>
      </c>
      <c r="F688">
        <v>4740</v>
      </c>
      <c r="G688">
        <v>3246</v>
      </c>
    </row>
    <row r="689" spans="1:7" x14ac:dyDescent="0.3">
      <c r="A689" t="s">
        <v>2364</v>
      </c>
      <c r="B689" t="s">
        <v>5</v>
      </c>
      <c r="C689">
        <v>2016</v>
      </c>
      <c r="D689">
        <v>2763</v>
      </c>
      <c r="E689">
        <v>5733</v>
      </c>
      <c r="F689">
        <v>4803</v>
      </c>
      <c r="G689">
        <v>3169</v>
      </c>
    </row>
    <row r="690" spans="1:7" x14ac:dyDescent="0.3">
      <c r="A690" t="s">
        <v>2365</v>
      </c>
      <c r="B690" t="s">
        <v>5</v>
      </c>
      <c r="C690">
        <v>2017</v>
      </c>
      <c r="D690">
        <v>2815</v>
      </c>
      <c r="E690">
        <v>5703</v>
      </c>
      <c r="F690">
        <v>4857</v>
      </c>
      <c r="G690">
        <v>3093</v>
      </c>
    </row>
    <row r="691" spans="1:7" x14ac:dyDescent="0.3">
      <c r="A691" t="s">
        <v>2366</v>
      </c>
      <c r="B691" t="s">
        <v>5</v>
      </c>
      <c r="C691">
        <v>2018</v>
      </c>
      <c r="D691">
        <v>2771</v>
      </c>
      <c r="E691">
        <v>5698</v>
      </c>
      <c r="F691">
        <v>4908</v>
      </c>
      <c r="G691">
        <v>3058</v>
      </c>
    </row>
    <row r="692" spans="1:7" x14ac:dyDescent="0.3">
      <c r="A692" t="s">
        <v>2367</v>
      </c>
      <c r="B692" t="s">
        <v>5</v>
      </c>
      <c r="C692">
        <v>2019</v>
      </c>
      <c r="D692">
        <v>2770</v>
      </c>
      <c r="E692">
        <v>5776</v>
      </c>
      <c r="F692">
        <v>4898</v>
      </c>
      <c r="G692">
        <v>3057</v>
      </c>
    </row>
    <row r="693" spans="1:7" x14ac:dyDescent="0.3">
      <c r="A693" t="s">
        <v>2368</v>
      </c>
      <c r="B693" t="s">
        <v>5</v>
      </c>
      <c r="C693">
        <v>2020</v>
      </c>
      <c r="D693">
        <v>2744</v>
      </c>
      <c r="E693">
        <v>5733</v>
      </c>
      <c r="F693">
        <v>4757</v>
      </c>
      <c r="G693">
        <v>3120</v>
      </c>
    </row>
    <row r="694" spans="1:7" x14ac:dyDescent="0.3">
      <c r="A694" t="s">
        <v>2369</v>
      </c>
      <c r="B694" t="s">
        <v>5</v>
      </c>
      <c r="C694">
        <v>2021</v>
      </c>
      <c r="D694">
        <v>2672</v>
      </c>
      <c r="E694">
        <v>5721</v>
      </c>
      <c r="F694">
        <v>4633</v>
      </c>
      <c r="G694">
        <v>3170</v>
      </c>
    </row>
    <row r="695" spans="1:7" x14ac:dyDescent="0.3">
      <c r="A695" t="s">
        <v>2370</v>
      </c>
      <c r="B695" t="s">
        <v>5</v>
      </c>
      <c r="C695">
        <v>2022</v>
      </c>
      <c r="D695">
        <v>2694</v>
      </c>
      <c r="E695">
        <v>5837</v>
      </c>
      <c r="F695">
        <v>4575</v>
      </c>
      <c r="G695">
        <v>3206</v>
      </c>
    </row>
    <row r="696" spans="1:7" x14ac:dyDescent="0.3">
      <c r="A696" t="s">
        <v>10427</v>
      </c>
      <c r="B696" t="s">
        <v>5</v>
      </c>
      <c r="C696">
        <v>2023</v>
      </c>
      <c r="D696">
        <v>2719</v>
      </c>
      <c r="E696">
        <v>6045</v>
      </c>
      <c r="F696">
        <v>4489</v>
      </c>
      <c r="G696">
        <v>3228</v>
      </c>
    </row>
    <row r="697" spans="1:7" x14ac:dyDescent="0.3">
      <c r="A697" t="s">
        <v>10428</v>
      </c>
      <c r="B697" t="s">
        <v>5</v>
      </c>
      <c r="C697">
        <v>2024</v>
      </c>
      <c r="D697">
        <v>2702</v>
      </c>
      <c r="E697">
        <v>6140</v>
      </c>
      <c r="F697">
        <v>4403</v>
      </c>
      <c r="G697">
        <v>3204</v>
      </c>
    </row>
    <row r="698" spans="1:7" x14ac:dyDescent="0.3">
      <c r="A698" t="s">
        <v>2371</v>
      </c>
      <c r="B698" t="s">
        <v>263</v>
      </c>
      <c r="C698">
        <v>2001</v>
      </c>
      <c r="D698">
        <v>2600</v>
      </c>
      <c r="E698">
        <v>4927</v>
      </c>
      <c r="F698">
        <v>3307</v>
      </c>
      <c r="G698">
        <v>2760</v>
      </c>
    </row>
    <row r="699" spans="1:7" x14ac:dyDescent="0.3">
      <c r="A699" t="s">
        <v>2372</v>
      </c>
      <c r="B699" t="s">
        <v>263</v>
      </c>
      <c r="C699">
        <v>2002</v>
      </c>
      <c r="D699">
        <v>2532</v>
      </c>
      <c r="E699">
        <v>4864</v>
      </c>
      <c r="F699">
        <v>3254</v>
      </c>
      <c r="G699">
        <v>2709</v>
      </c>
    </row>
    <row r="700" spans="1:7" x14ac:dyDescent="0.3">
      <c r="A700" t="s">
        <v>2373</v>
      </c>
      <c r="B700" t="s">
        <v>263</v>
      </c>
      <c r="C700">
        <v>2003</v>
      </c>
      <c r="D700">
        <v>2492</v>
      </c>
      <c r="E700">
        <v>4764</v>
      </c>
      <c r="F700">
        <v>3180</v>
      </c>
      <c r="G700">
        <v>2603</v>
      </c>
    </row>
    <row r="701" spans="1:7" x14ac:dyDescent="0.3">
      <c r="A701" t="s">
        <v>2374</v>
      </c>
      <c r="B701" t="s">
        <v>263</v>
      </c>
      <c r="C701">
        <v>2004</v>
      </c>
      <c r="D701">
        <v>2415</v>
      </c>
      <c r="E701">
        <v>4740</v>
      </c>
      <c r="F701">
        <v>3107</v>
      </c>
      <c r="G701">
        <v>2605</v>
      </c>
    </row>
    <row r="702" spans="1:7" x14ac:dyDescent="0.3">
      <c r="A702" t="s">
        <v>2375</v>
      </c>
      <c r="B702" t="s">
        <v>263</v>
      </c>
      <c r="C702">
        <v>2005</v>
      </c>
      <c r="D702">
        <v>2346</v>
      </c>
      <c r="E702">
        <v>4773</v>
      </c>
      <c r="F702">
        <v>3079</v>
      </c>
      <c r="G702">
        <v>2535</v>
      </c>
    </row>
    <row r="703" spans="1:7" x14ac:dyDescent="0.3">
      <c r="A703" t="s">
        <v>2376</v>
      </c>
      <c r="B703" t="s">
        <v>263</v>
      </c>
      <c r="C703">
        <v>2006</v>
      </c>
      <c r="D703">
        <v>2368</v>
      </c>
      <c r="E703">
        <v>4767</v>
      </c>
      <c r="F703">
        <v>3138</v>
      </c>
      <c r="G703">
        <v>2564</v>
      </c>
    </row>
    <row r="704" spans="1:7" x14ac:dyDescent="0.3">
      <c r="A704" t="s">
        <v>2377</v>
      </c>
      <c r="B704" t="s">
        <v>263</v>
      </c>
      <c r="C704">
        <v>2007</v>
      </c>
      <c r="D704">
        <v>2363</v>
      </c>
      <c r="E704">
        <v>4732</v>
      </c>
      <c r="F704">
        <v>3176</v>
      </c>
      <c r="G704">
        <v>2538</v>
      </c>
    </row>
    <row r="705" spans="1:7" x14ac:dyDescent="0.3">
      <c r="A705" t="s">
        <v>2378</v>
      </c>
      <c r="B705" t="s">
        <v>263</v>
      </c>
      <c r="C705">
        <v>2008</v>
      </c>
      <c r="D705">
        <v>2366</v>
      </c>
      <c r="E705">
        <v>4742</v>
      </c>
      <c r="F705">
        <v>3187</v>
      </c>
      <c r="G705">
        <v>2487</v>
      </c>
    </row>
    <row r="706" spans="1:7" x14ac:dyDescent="0.3">
      <c r="A706" t="s">
        <v>2379</v>
      </c>
      <c r="B706" t="s">
        <v>263</v>
      </c>
      <c r="C706">
        <v>2009</v>
      </c>
      <c r="D706">
        <v>2348</v>
      </c>
      <c r="E706">
        <v>4759</v>
      </c>
      <c r="F706">
        <v>3212</v>
      </c>
      <c r="G706">
        <v>2476</v>
      </c>
    </row>
    <row r="707" spans="1:7" x14ac:dyDescent="0.3">
      <c r="A707" t="s">
        <v>2380</v>
      </c>
      <c r="B707" t="s">
        <v>263</v>
      </c>
      <c r="C707">
        <v>2010</v>
      </c>
      <c r="D707">
        <v>2382</v>
      </c>
      <c r="E707">
        <v>4717</v>
      </c>
      <c r="F707">
        <v>3239</v>
      </c>
      <c r="G707">
        <v>2516</v>
      </c>
    </row>
    <row r="708" spans="1:7" x14ac:dyDescent="0.3">
      <c r="A708" t="s">
        <v>2381</v>
      </c>
      <c r="B708" t="s">
        <v>263</v>
      </c>
      <c r="C708">
        <v>2011</v>
      </c>
      <c r="D708">
        <v>2374</v>
      </c>
      <c r="E708">
        <v>4682</v>
      </c>
      <c r="F708">
        <v>3246</v>
      </c>
      <c r="G708">
        <v>2505</v>
      </c>
    </row>
    <row r="709" spans="1:7" x14ac:dyDescent="0.3">
      <c r="A709" t="s">
        <v>2382</v>
      </c>
      <c r="B709" t="s">
        <v>263</v>
      </c>
      <c r="C709">
        <v>2012</v>
      </c>
      <c r="D709">
        <v>2302</v>
      </c>
      <c r="E709">
        <v>4591</v>
      </c>
      <c r="F709">
        <v>3236</v>
      </c>
      <c r="G709">
        <v>2498</v>
      </c>
    </row>
    <row r="710" spans="1:7" x14ac:dyDescent="0.3">
      <c r="A710" t="s">
        <v>2383</v>
      </c>
      <c r="B710" t="s">
        <v>263</v>
      </c>
      <c r="C710">
        <v>2013</v>
      </c>
      <c r="D710">
        <v>2349</v>
      </c>
      <c r="E710">
        <v>4567</v>
      </c>
      <c r="F710">
        <v>3272</v>
      </c>
      <c r="G710">
        <v>2441</v>
      </c>
    </row>
    <row r="711" spans="1:7" x14ac:dyDescent="0.3">
      <c r="A711" t="s">
        <v>2384</v>
      </c>
      <c r="B711" t="s">
        <v>263</v>
      </c>
      <c r="C711">
        <v>2014</v>
      </c>
      <c r="D711">
        <v>2410</v>
      </c>
      <c r="E711">
        <v>4591</v>
      </c>
      <c r="F711">
        <v>3344</v>
      </c>
      <c r="G711">
        <v>2426</v>
      </c>
    </row>
    <row r="712" spans="1:7" x14ac:dyDescent="0.3">
      <c r="A712" t="s">
        <v>2385</v>
      </c>
      <c r="B712" t="s">
        <v>263</v>
      </c>
      <c r="C712">
        <v>2015</v>
      </c>
      <c r="D712">
        <v>2308</v>
      </c>
      <c r="E712">
        <v>4518</v>
      </c>
      <c r="F712">
        <v>3360</v>
      </c>
      <c r="G712">
        <v>2377</v>
      </c>
    </row>
    <row r="713" spans="1:7" x14ac:dyDescent="0.3">
      <c r="A713" t="s">
        <v>2386</v>
      </c>
      <c r="B713" t="s">
        <v>263</v>
      </c>
      <c r="C713">
        <v>2016</v>
      </c>
      <c r="D713">
        <v>2252</v>
      </c>
      <c r="E713">
        <v>4429</v>
      </c>
      <c r="F713">
        <v>3381</v>
      </c>
      <c r="G713">
        <v>2319</v>
      </c>
    </row>
    <row r="714" spans="1:7" x14ac:dyDescent="0.3">
      <c r="A714" t="s">
        <v>2387</v>
      </c>
      <c r="B714" t="s">
        <v>263</v>
      </c>
      <c r="C714">
        <v>2017</v>
      </c>
      <c r="D714">
        <v>2273</v>
      </c>
      <c r="E714">
        <v>4412</v>
      </c>
      <c r="F714">
        <v>3423</v>
      </c>
      <c r="G714">
        <v>2272</v>
      </c>
    </row>
    <row r="715" spans="1:7" x14ac:dyDescent="0.3">
      <c r="A715" t="s">
        <v>2388</v>
      </c>
      <c r="B715" t="s">
        <v>263</v>
      </c>
      <c r="C715">
        <v>2018</v>
      </c>
      <c r="D715">
        <v>2289</v>
      </c>
      <c r="E715">
        <v>4406</v>
      </c>
      <c r="F715">
        <v>3411</v>
      </c>
      <c r="G715">
        <v>2221</v>
      </c>
    </row>
    <row r="716" spans="1:7" x14ac:dyDescent="0.3">
      <c r="A716" t="s">
        <v>2389</v>
      </c>
      <c r="B716" t="s">
        <v>263</v>
      </c>
      <c r="C716">
        <v>2019</v>
      </c>
      <c r="D716">
        <v>2352</v>
      </c>
      <c r="E716">
        <v>4592</v>
      </c>
      <c r="F716">
        <v>3495</v>
      </c>
      <c r="G716">
        <v>2242</v>
      </c>
    </row>
    <row r="717" spans="1:7" x14ac:dyDescent="0.3">
      <c r="A717" t="s">
        <v>2390</v>
      </c>
      <c r="B717" t="s">
        <v>263</v>
      </c>
      <c r="C717">
        <v>2020</v>
      </c>
      <c r="D717">
        <v>2338</v>
      </c>
      <c r="E717">
        <v>4661</v>
      </c>
      <c r="F717">
        <v>3471</v>
      </c>
      <c r="G717">
        <v>2221</v>
      </c>
    </row>
    <row r="718" spans="1:7" x14ac:dyDescent="0.3">
      <c r="A718" t="s">
        <v>2391</v>
      </c>
      <c r="B718" t="s">
        <v>263</v>
      </c>
      <c r="C718">
        <v>2021</v>
      </c>
      <c r="D718">
        <v>2341</v>
      </c>
      <c r="E718">
        <v>4680</v>
      </c>
      <c r="F718">
        <v>3447</v>
      </c>
      <c r="G718">
        <v>2224</v>
      </c>
    </row>
    <row r="719" spans="1:7" x14ac:dyDescent="0.3">
      <c r="A719" t="s">
        <v>2392</v>
      </c>
      <c r="B719" t="s">
        <v>263</v>
      </c>
      <c r="C719">
        <v>2022</v>
      </c>
      <c r="D719">
        <v>2449</v>
      </c>
      <c r="E719">
        <v>4850</v>
      </c>
      <c r="F719">
        <v>3427</v>
      </c>
      <c r="G719">
        <v>2205</v>
      </c>
    </row>
    <row r="720" spans="1:7" x14ac:dyDescent="0.3">
      <c r="A720" t="s">
        <v>10429</v>
      </c>
      <c r="B720" t="s">
        <v>263</v>
      </c>
      <c r="C720">
        <v>2023</v>
      </c>
      <c r="D720">
        <v>2496</v>
      </c>
      <c r="E720">
        <v>4980</v>
      </c>
      <c r="F720">
        <v>3367</v>
      </c>
      <c r="G720">
        <v>2206</v>
      </c>
    </row>
    <row r="721" spans="1:7" x14ac:dyDescent="0.3">
      <c r="A721" t="s">
        <v>10430</v>
      </c>
      <c r="B721" t="s">
        <v>263</v>
      </c>
      <c r="C721">
        <v>2024</v>
      </c>
      <c r="D721">
        <v>2501</v>
      </c>
      <c r="E721">
        <v>5144</v>
      </c>
      <c r="F721">
        <v>3352</v>
      </c>
      <c r="G721">
        <v>2240</v>
      </c>
    </row>
    <row r="722" spans="1:7" x14ac:dyDescent="0.3">
      <c r="A722" t="s">
        <v>2393</v>
      </c>
      <c r="B722" t="s">
        <v>280</v>
      </c>
      <c r="C722">
        <v>2001</v>
      </c>
      <c r="D722">
        <v>1397</v>
      </c>
      <c r="E722">
        <v>7081</v>
      </c>
      <c r="F722">
        <v>1972</v>
      </c>
      <c r="G722">
        <v>1829</v>
      </c>
    </row>
    <row r="723" spans="1:7" x14ac:dyDescent="0.3">
      <c r="A723" t="s">
        <v>2394</v>
      </c>
      <c r="B723" t="s">
        <v>280</v>
      </c>
      <c r="C723">
        <v>2002</v>
      </c>
      <c r="D723">
        <v>1365</v>
      </c>
      <c r="E723">
        <v>7042</v>
      </c>
      <c r="F723">
        <v>2082</v>
      </c>
      <c r="G723">
        <v>1765</v>
      </c>
    </row>
    <row r="724" spans="1:7" x14ac:dyDescent="0.3">
      <c r="A724" t="s">
        <v>2395</v>
      </c>
      <c r="B724" t="s">
        <v>280</v>
      </c>
      <c r="C724">
        <v>2003</v>
      </c>
      <c r="D724">
        <v>1341</v>
      </c>
      <c r="E724">
        <v>6970</v>
      </c>
      <c r="F724">
        <v>2098</v>
      </c>
      <c r="G724">
        <v>1675</v>
      </c>
    </row>
    <row r="725" spans="1:7" x14ac:dyDescent="0.3">
      <c r="A725" t="s">
        <v>2396</v>
      </c>
      <c r="B725" t="s">
        <v>280</v>
      </c>
      <c r="C725">
        <v>2004</v>
      </c>
      <c r="D725">
        <v>1363</v>
      </c>
      <c r="E725">
        <v>6922</v>
      </c>
      <c r="F725">
        <v>2136</v>
      </c>
      <c r="G725">
        <v>1597</v>
      </c>
    </row>
    <row r="726" spans="1:7" x14ac:dyDescent="0.3">
      <c r="A726" t="s">
        <v>2397</v>
      </c>
      <c r="B726" t="s">
        <v>280</v>
      </c>
      <c r="C726">
        <v>2005</v>
      </c>
      <c r="D726">
        <v>1317</v>
      </c>
      <c r="E726">
        <v>6848</v>
      </c>
      <c r="F726">
        <v>2230</v>
      </c>
      <c r="G726">
        <v>1582</v>
      </c>
    </row>
    <row r="727" spans="1:7" x14ac:dyDescent="0.3">
      <c r="A727" t="s">
        <v>2398</v>
      </c>
      <c r="B727" t="s">
        <v>280</v>
      </c>
      <c r="C727">
        <v>2006</v>
      </c>
      <c r="D727">
        <v>1332</v>
      </c>
      <c r="E727">
        <v>6882</v>
      </c>
      <c r="F727">
        <v>2317</v>
      </c>
      <c r="G727">
        <v>1531</v>
      </c>
    </row>
    <row r="728" spans="1:7" x14ac:dyDescent="0.3">
      <c r="A728" t="s">
        <v>2399</v>
      </c>
      <c r="B728" t="s">
        <v>280</v>
      </c>
      <c r="C728">
        <v>2007</v>
      </c>
      <c r="D728">
        <v>1264</v>
      </c>
      <c r="E728">
        <v>6982</v>
      </c>
      <c r="F728">
        <v>2380</v>
      </c>
      <c r="G728">
        <v>1503</v>
      </c>
    </row>
    <row r="729" spans="1:7" x14ac:dyDescent="0.3">
      <c r="A729" t="s">
        <v>2400</v>
      </c>
      <c r="B729" t="s">
        <v>280</v>
      </c>
      <c r="C729">
        <v>2008</v>
      </c>
      <c r="D729">
        <v>1283</v>
      </c>
      <c r="E729">
        <v>7030</v>
      </c>
      <c r="F729">
        <v>2431</v>
      </c>
      <c r="G729">
        <v>1448</v>
      </c>
    </row>
    <row r="730" spans="1:7" x14ac:dyDescent="0.3">
      <c r="A730" t="s">
        <v>2401</v>
      </c>
      <c r="B730" t="s">
        <v>280</v>
      </c>
      <c r="C730">
        <v>2009</v>
      </c>
      <c r="D730">
        <v>1338</v>
      </c>
      <c r="E730">
        <v>7128</v>
      </c>
      <c r="F730">
        <v>2521</v>
      </c>
      <c r="G730">
        <v>1425</v>
      </c>
    </row>
    <row r="731" spans="1:7" x14ac:dyDescent="0.3">
      <c r="A731" t="s">
        <v>2402</v>
      </c>
      <c r="B731" t="s">
        <v>280</v>
      </c>
      <c r="C731">
        <v>2010</v>
      </c>
      <c r="D731">
        <v>1373</v>
      </c>
      <c r="E731">
        <v>7240</v>
      </c>
      <c r="F731">
        <v>2629</v>
      </c>
      <c r="G731">
        <v>1408</v>
      </c>
    </row>
    <row r="732" spans="1:7" x14ac:dyDescent="0.3">
      <c r="A732" t="s">
        <v>2403</v>
      </c>
      <c r="B732" t="s">
        <v>280</v>
      </c>
      <c r="C732">
        <v>2011</v>
      </c>
      <c r="D732">
        <v>1381</v>
      </c>
      <c r="E732">
        <v>7438</v>
      </c>
      <c r="F732">
        <v>2655</v>
      </c>
      <c r="G732">
        <v>1430</v>
      </c>
    </row>
    <row r="733" spans="1:7" x14ac:dyDescent="0.3">
      <c r="A733" t="s">
        <v>2404</v>
      </c>
      <c r="B733" t="s">
        <v>280</v>
      </c>
      <c r="C733">
        <v>2012</v>
      </c>
      <c r="D733">
        <v>1436</v>
      </c>
      <c r="E733">
        <v>7408</v>
      </c>
      <c r="F733">
        <v>2699</v>
      </c>
      <c r="G733">
        <v>1504</v>
      </c>
    </row>
    <row r="734" spans="1:7" x14ac:dyDescent="0.3">
      <c r="A734" t="s">
        <v>2405</v>
      </c>
      <c r="B734" t="s">
        <v>280</v>
      </c>
      <c r="C734">
        <v>2013</v>
      </c>
      <c r="D734">
        <v>1449</v>
      </c>
      <c r="E734">
        <v>7395</v>
      </c>
      <c r="F734">
        <v>2808</v>
      </c>
      <c r="G734">
        <v>1532</v>
      </c>
    </row>
    <row r="735" spans="1:7" x14ac:dyDescent="0.3">
      <c r="A735" t="s">
        <v>2406</v>
      </c>
      <c r="B735" t="s">
        <v>280</v>
      </c>
      <c r="C735">
        <v>2014</v>
      </c>
      <c r="D735">
        <v>1491</v>
      </c>
      <c r="E735">
        <v>7319</v>
      </c>
      <c r="F735">
        <v>2922</v>
      </c>
      <c r="G735">
        <v>1558</v>
      </c>
    </row>
    <row r="736" spans="1:7" x14ac:dyDescent="0.3">
      <c r="A736" t="s">
        <v>2407</v>
      </c>
      <c r="B736" t="s">
        <v>280</v>
      </c>
      <c r="C736">
        <v>2015</v>
      </c>
      <c r="D736">
        <v>1587</v>
      </c>
      <c r="E736">
        <v>7275</v>
      </c>
      <c r="F736">
        <v>2980</v>
      </c>
      <c r="G736">
        <v>1563</v>
      </c>
    </row>
    <row r="737" spans="1:7" x14ac:dyDescent="0.3">
      <c r="A737" t="s">
        <v>2408</v>
      </c>
      <c r="B737" t="s">
        <v>280</v>
      </c>
      <c r="C737">
        <v>2016</v>
      </c>
      <c r="D737">
        <v>1555</v>
      </c>
      <c r="E737">
        <v>7344</v>
      </c>
      <c r="F737">
        <v>3070</v>
      </c>
      <c r="G737">
        <v>1580</v>
      </c>
    </row>
    <row r="738" spans="1:7" x14ac:dyDescent="0.3">
      <c r="A738" t="s">
        <v>2409</v>
      </c>
      <c r="B738" t="s">
        <v>280</v>
      </c>
      <c r="C738">
        <v>2017</v>
      </c>
      <c r="D738">
        <v>1545</v>
      </c>
      <c r="E738">
        <v>7375</v>
      </c>
      <c r="F738">
        <v>3129</v>
      </c>
      <c r="G738">
        <v>1600</v>
      </c>
    </row>
    <row r="739" spans="1:7" x14ac:dyDescent="0.3">
      <c r="A739" t="s">
        <v>2410</v>
      </c>
      <c r="B739" t="s">
        <v>280</v>
      </c>
      <c r="C739">
        <v>2018</v>
      </c>
      <c r="D739">
        <v>1531</v>
      </c>
      <c r="E739">
        <v>7390</v>
      </c>
      <c r="F739">
        <v>3112</v>
      </c>
      <c r="G739">
        <v>1588</v>
      </c>
    </row>
    <row r="740" spans="1:7" x14ac:dyDescent="0.3">
      <c r="A740" t="s">
        <v>2411</v>
      </c>
      <c r="B740" t="s">
        <v>280</v>
      </c>
      <c r="C740">
        <v>2019</v>
      </c>
      <c r="D740">
        <v>1502</v>
      </c>
      <c r="E740">
        <v>7545</v>
      </c>
      <c r="F740">
        <v>3108</v>
      </c>
      <c r="G740">
        <v>1585</v>
      </c>
    </row>
    <row r="741" spans="1:7" x14ac:dyDescent="0.3">
      <c r="A741" t="s">
        <v>2412</v>
      </c>
      <c r="B741" t="s">
        <v>280</v>
      </c>
      <c r="C741">
        <v>2020</v>
      </c>
      <c r="D741">
        <v>1430</v>
      </c>
      <c r="E741">
        <v>7696</v>
      </c>
      <c r="F741">
        <v>3119</v>
      </c>
      <c r="G741">
        <v>1599</v>
      </c>
    </row>
    <row r="742" spans="1:7" x14ac:dyDescent="0.3">
      <c r="A742" t="s">
        <v>2413</v>
      </c>
      <c r="B742" t="s">
        <v>280</v>
      </c>
      <c r="C742">
        <v>2021</v>
      </c>
      <c r="D742">
        <v>1405</v>
      </c>
      <c r="E742">
        <v>7863</v>
      </c>
      <c r="F742">
        <v>2965</v>
      </c>
      <c r="G742">
        <v>1623</v>
      </c>
    </row>
    <row r="743" spans="1:7" x14ac:dyDescent="0.3">
      <c r="A743" t="s">
        <v>2414</v>
      </c>
      <c r="B743" t="s">
        <v>280</v>
      </c>
      <c r="C743">
        <v>2022</v>
      </c>
      <c r="D743">
        <v>1352</v>
      </c>
      <c r="E743">
        <v>7898</v>
      </c>
      <c r="F743">
        <v>2899</v>
      </c>
      <c r="G743">
        <v>1623</v>
      </c>
    </row>
    <row r="744" spans="1:7" x14ac:dyDescent="0.3">
      <c r="A744" t="s">
        <v>10431</v>
      </c>
      <c r="B744" t="s">
        <v>280</v>
      </c>
      <c r="C744">
        <v>2023</v>
      </c>
      <c r="D744">
        <v>1342</v>
      </c>
      <c r="E744">
        <v>8238</v>
      </c>
      <c r="F744">
        <v>2860</v>
      </c>
      <c r="G744">
        <v>1665</v>
      </c>
    </row>
    <row r="745" spans="1:7" x14ac:dyDescent="0.3">
      <c r="A745" t="s">
        <v>10432</v>
      </c>
      <c r="B745" t="s">
        <v>280</v>
      </c>
      <c r="C745">
        <v>2024</v>
      </c>
      <c r="D745">
        <v>1311</v>
      </c>
      <c r="E745">
        <v>8424</v>
      </c>
      <c r="F745">
        <v>2838</v>
      </c>
      <c r="G745">
        <v>1701</v>
      </c>
    </row>
    <row r="746" spans="1:7" x14ac:dyDescent="0.3">
      <c r="A746" t="s">
        <v>2415</v>
      </c>
      <c r="B746" t="s">
        <v>6</v>
      </c>
      <c r="C746">
        <v>2001</v>
      </c>
      <c r="D746">
        <v>1779</v>
      </c>
      <c r="E746">
        <v>8125</v>
      </c>
      <c r="F746">
        <v>2714</v>
      </c>
      <c r="G746">
        <v>2141</v>
      </c>
    </row>
    <row r="747" spans="1:7" x14ac:dyDescent="0.3">
      <c r="A747" t="s">
        <v>2416</v>
      </c>
      <c r="B747" t="s">
        <v>6</v>
      </c>
      <c r="C747">
        <v>2002</v>
      </c>
      <c r="D747">
        <v>1757</v>
      </c>
      <c r="E747">
        <v>8144</v>
      </c>
      <c r="F747">
        <v>2693</v>
      </c>
      <c r="G747">
        <v>2089</v>
      </c>
    </row>
    <row r="748" spans="1:7" x14ac:dyDescent="0.3">
      <c r="A748" t="s">
        <v>2417</v>
      </c>
      <c r="B748" t="s">
        <v>6</v>
      </c>
      <c r="C748">
        <v>2003</v>
      </c>
      <c r="D748">
        <v>1733</v>
      </c>
      <c r="E748">
        <v>8373</v>
      </c>
      <c r="F748">
        <v>2667</v>
      </c>
      <c r="G748">
        <v>2018</v>
      </c>
    </row>
    <row r="749" spans="1:7" x14ac:dyDescent="0.3">
      <c r="A749" t="s">
        <v>2418</v>
      </c>
      <c r="B749" t="s">
        <v>6</v>
      </c>
      <c r="C749">
        <v>2004</v>
      </c>
      <c r="D749">
        <v>1683</v>
      </c>
      <c r="E749">
        <v>7944</v>
      </c>
      <c r="F749">
        <v>2652</v>
      </c>
      <c r="G749">
        <v>1992</v>
      </c>
    </row>
    <row r="750" spans="1:7" x14ac:dyDescent="0.3">
      <c r="A750" t="s">
        <v>2419</v>
      </c>
      <c r="B750" t="s">
        <v>6</v>
      </c>
      <c r="C750">
        <v>2005</v>
      </c>
      <c r="D750">
        <v>1671</v>
      </c>
      <c r="E750">
        <v>7948</v>
      </c>
      <c r="F750">
        <v>2663</v>
      </c>
      <c r="G750">
        <v>1942</v>
      </c>
    </row>
    <row r="751" spans="1:7" x14ac:dyDescent="0.3">
      <c r="A751" t="s">
        <v>2420</v>
      </c>
      <c r="B751" t="s">
        <v>6</v>
      </c>
      <c r="C751">
        <v>2006</v>
      </c>
      <c r="D751">
        <v>1636</v>
      </c>
      <c r="E751">
        <v>8159</v>
      </c>
      <c r="F751">
        <v>2684</v>
      </c>
      <c r="G751">
        <v>1925</v>
      </c>
    </row>
    <row r="752" spans="1:7" x14ac:dyDescent="0.3">
      <c r="A752" t="s">
        <v>2421</v>
      </c>
      <c r="B752" t="s">
        <v>6</v>
      </c>
      <c r="C752">
        <v>2007</v>
      </c>
      <c r="D752">
        <v>1562</v>
      </c>
      <c r="E752">
        <v>8309</v>
      </c>
      <c r="F752">
        <v>2720</v>
      </c>
      <c r="G752">
        <v>1870</v>
      </c>
    </row>
    <row r="753" spans="1:7" x14ac:dyDescent="0.3">
      <c r="A753" t="s">
        <v>2422</v>
      </c>
      <c r="B753" t="s">
        <v>6</v>
      </c>
      <c r="C753">
        <v>2008</v>
      </c>
      <c r="D753">
        <v>1512</v>
      </c>
      <c r="E753">
        <v>8319</v>
      </c>
      <c r="F753">
        <v>2785</v>
      </c>
      <c r="G753">
        <v>1804</v>
      </c>
    </row>
    <row r="754" spans="1:7" x14ac:dyDescent="0.3">
      <c r="A754" t="s">
        <v>2423</v>
      </c>
      <c r="B754" t="s">
        <v>6</v>
      </c>
      <c r="C754">
        <v>2009</v>
      </c>
      <c r="D754">
        <v>1481</v>
      </c>
      <c r="E754">
        <v>8318</v>
      </c>
      <c r="F754">
        <v>2842</v>
      </c>
      <c r="G754">
        <v>1762</v>
      </c>
    </row>
    <row r="755" spans="1:7" x14ac:dyDescent="0.3">
      <c r="A755" t="s">
        <v>2424</v>
      </c>
      <c r="B755" t="s">
        <v>6</v>
      </c>
      <c r="C755">
        <v>2010</v>
      </c>
      <c r="D755">
        <v>1558</v>
      </c>
      <c r="E755">
        <v>8393</v>
      </c>
      <c r="F755">
        <v>2897</v>
      </c>
      <c r="G755">
        <v>1756</v>
      </c>
    </row>
    <row r="756" spans="1:7" x14ac:dyDescent="0.3">
      <c r="A756" t="s">
        <v>2425</v>
      </c>
      <c r="B756" t="s">
        <v>6</v>
      </c>
      <c r="C756">
        <v>2011</v>
      </c>
      <c r="D756">
        <v>1486</v>
      </c>
      <c r="E756">
        <v>8629</v>
      </c>
      <c r="F756">
        <v>2992</v>
      </c>
      <c r="G756">
        <v>1692</v>
      </c>
    </row>
    <row r="757" spans="1:7" x14ac:dyDescent="0.3">
      <c r="A757" t="s">
        <v>2426</v>
      </c>
      <c r="B757" t="s">
        <v>6</v>
      </c>
      <c r="C757">
        <v>2012</v>
      </c>
      <c r="D757">
        <v>1565</v>
      </c>
      <c r="E757">
        <v>8721</v>
      </c>
      <c r="F757">
        <v>3030</v>
      </c>
      <c r="G757">
        <v>1677</v>
      </c>
    </row>
    <row r="758" spans="1:7" x14ac:dyDescent="0.3">
      <c r="A758" t="s">
        <v>2427</v>
      </c>
      <c r="B758" t="s">
        <v>6</v>
      </c>
      <c r="C758">
        <v>2013</v>
      </c>
      <c r="D758">
        <v>1618</v>
      </c>
      <c r="E758">
        <v>8722</v>
      </c>
      <c r="F758">
        <v>3084</v>
      </c>
      <c r="G758">
        <v>1711</v>
      </c>
    </row>
    <row r="759" spans="1:7" x14ac:dyDescent="0.3">
      <c r="A759" t="s">
        <v>2428</v>
      </c>
      <c r="B759" t="s">
        <v>6</v>
      </c>
      <c r="C759">
        <v>2014</v>
      </c>
      <c r="D759">
        <v>1734</v>
      </c>
      <c r="E759">
        <v>8655</v>
      </c>
      <c r="F759">
        <v>3192</v>
      </c>
      <c r="G759">
        <v>1719</v>
      </c>
    </row>
    <row r="760" spans="1:7" x14ac:dyDescent="0.3">
      <c r="A760" t="s">
        <v>2429</v>
      </c>
      <c r="B760" t="s">
        <v>6</v>
      </c>
      <c r="C760">
        <v>2015</v>
      </c>
      <c r="D760">
        <v>1800</v>
      </c>
      <c r="E760">
        <v>8541</v>
      </c>
      <c r="F760">
        <v>3265</v>
      </c>
      <c r="G760">
        <v>1714</v>
      </c>
    </row>
    <row r="761" spans="1:7" x14ac:dyDescent="0.3">
      <c r="A761" t="s">
        <v>2430</v>
      </c>
      <c r="B761" t="s">
        <v>6</v>
      </c>
      <c r="C761">
        <v>2016</v>
      </c>
      <c r="D761">
        <v>1941</v>
      </c>
      <c r="E761">
        <v>8659</v>
      </c>
      <c r="F761">
        <v>3338</v>
      </c>
      <c r="G761">
        <v>1763</v>
      </c>
    </row>
    <row r="762" spans="1:7" x14ac:dyDescent="0.3">
      <c r="A762" t="s">
        <v>2431</v>
      </c>
      <c r="B762" t="s">
        <v>6</v>
      </c>
      <c r="C762">
        <v>2017</v>
      </c>
      <c r="D762">
        <v>2042</v>
      </c>
      <c r="E762">
        <v>8850</v>
      </c>
      <c r="F762">
        <v>3368</v>
      </c>
      <c r="G762">
        <v>1812</v>
      </c>
    </row>
    <row r="763" spans="1:7" x14ac:dyDescent="0.3">
      <c r="A763" t="s">
        <v>2432</v>
      </c>
      <c r="B763" t="s">
        <v>6</v>
      </c>
      <c r="C763">
        <v>2018</v>
      </c>
      <c r="D763">
        <v>1991</v>
      </c>
      <c r="E763">
        <v>8885</v>
      </c>
      <c r="F763">
        <v>3396</v>
      </c>
      <c r="G763">
        <v>1832</v>
      </c>
    </row>
    <row r="764" spans="1:7" x14ac:dyDescent="0.3">
      <c r="A764" t="s">
        <v>2433</v>
      </c>
      <c r="B764" t="s">
        <v>6</v>
      </c>
      <c r="C764">
        <v>2019</v>
      </c>
      <c r="D764">
        <v>1911</v>
      </c>
      <c r="E764">
        <v>8903</v>
      </c>
      <c r="F764">
        <v>3458</v>
      </c>
      <c r="G764">
        <v>1829</v>
      </c>
    </row>
    <row r="765" spans="1:7" x14ac:dyDescent="0.3">
      <c r="A765" t="s">
        <v>2434</v>
      </c>
      <c r="B765" t="s">
        <v>6</v>
      </c>
      <c r="C765">
        <v>2020</v>
      </c>
      <c r="D765">
        <v>1879</v>
      </c>
      <c r="E765">
        <v>8959</v>
      </c>
      <c r="F765">
        <v>3423</v>
      </c>
      <c r="G765">
        <v>1896</v>
      </c>
    </row>
    <row r="766" spans="1:7" x14ac:dyDescent="0.3">
      <c r="A766" t="s">
        <v>2435</v>
      </c>
      <c r="B766" t="s">
        <v>6</v>
      </c>
      <c r="C766">
        <v>2021</v>
      </c>
      <c r="D766">
        <v>1861</v>
      </c>
      <c r="E766">
        <v>8743</v>
      </c>
      <c r="F766">
        <v>3327</v>
      </c>
      <c r="G766">
        <v>1845</v>
      </c>
    </row>
    <row r="767" spans="1:7" x14ac:dyDescent="0.3">
      <c r="A767" t="s">
        <v>2436</v>
      </c>
      <c r="B767" t="s">
        <v>6</v>
      </c>
      <c r="C767">
        <v>2022</v>
      </c>
      <c r="D767">
        <v>1915</v>
      </c>
      <c r="E767">
        <v>9318</v>
      </c>
      <c r="F767">
        <v>3275</v>
      </c>
      <c r="G767">
        <v>1883</v>
      </c>
    </row>
    <row r="768" spans="1:7" x14ac:dyDescent="0.3">
      <c r="A768" t="s">
        <v>10433</v>
      </c>
      <c r="B768" t="s">
        <v>6</v>
      </c>
      <c r="C768">
        <v>2023</v>
      </c>
      <c r="D768">
        <v>1898</v>
      </c>
      <c r="E768">
        <v>9434</v>
      </c>
      <c r="F768">
        <v>3192</v>
      </c>
      <c r="G768">
        <v>1883</v>
      </c>
    </row>
    <row r="769" spans="1:7" x14ac:dyDescent="0.3">
      <c r="A769" t="s">
        <v>10434</v>
      </c>
      <c r="B769" t="s">
        <v>6</v>
      </c>
      <c r="C769">
        <v>2024</v>
      </c>
      <c r="D769">
        <v>1880</v>
      </c>
      <c r="E769">
        <v>9311</v>
      </c>
      <c r="F769">
        <v>3150</v>
      </c>
      <c r="G769">
        <v>1921</v>
      </c>
    </row>
    <row r="770" spans="1:7" x14ac:dyDescent="0.3">
      <c r="A770" t="s">
        <v>2437</v>
      </c>
      <c r="B770" t="s">
        <v>285</v>
      </c>
      <c r="C770">
        <v>2001</v>
      </c>
      <c r="D770">
        <v>1859</v>
      </c>
      <c r="E770">
        <v>3875</v>
      </c>
      <c r="F770">
        <v>2969</v>
      </c>
      <c r="G770">
        <v>2305</v>
      </c>
    </row>
    <row r="771" spans="1:7" x14ac:dyDescent="0.3">
      <c r="A771" t="s">
        <v>2438</v>
      </c>
      <c r="B771" t="s">
        <v>285</v>
      </c>
      <c r="C771">
        <v>2002</v>
      </c>
      <c r="D771">
        <v>1867</v>
      </c>
      <c r="E771">
        <v>3901</v>
      </c>
      <c r="F771">
        <v>3033</v>
      </c>
      <c r="G771">
        <v>2328</v>
      </c>
    </row>
    <row r="772" spans="1:7" x14ac:dyDescent="0.3">
      <c r="A772" t="s">
        <v>2439</v>
      </c>
      <c r="B772" t="s">
        <v>285</v>
      </c>
      <c r="C772">
        <v>2003</v>
      </c>
      <c r="D772">
        <v>1843</v>
      </c>
      <c r="E772">
        <v>3833</v>
      </c>
      <c r="F772">
        <v>3059</v>
      </c>
      <c r="G772">
        <v>2365</v>
      </c>
    </row>
    <row r="773" spans="1:7" x14ac:dyDescent="0.3">
      <c r="A773" t="s">
        <v>2440</v>
      </c>
      <c r="B773" t="s">
        <v>285</v>
      </c>
      <c r="C773">
        <v>2004</v>
      </c>
      <c r="D773">
        <v>1795</v>
      </c>
      <c r="E773">
        <v>3801</v>
      </c>
      <c r="F773">
        <v>3063</v>
      </c>
      <c r="G773">
        <v>2329</v>
      </c>
    </row>
    <row r="774" spans="1:7" x14ac:dyDescent="0.3">
      <c r="A774" t="s">
        <v>2441</v>
      </c>
      <c r="B774" t="s">
        <v>285</v>
      </c>
      <c r="C774">
        <v>2005</v>
      </c>
      <c r="D774">
        <v>1748</v>
      </c>
      <c r="E774">
        <v>3764</v>
      </c>
      <c r="F774">
        <v>3102</v>
      </c>
      <c r="G774">
        <v>2337</v>
      </c>
    </row>
    <row r="775" spans="1:7" x14ac:dyDescent="0.3">
      <c r="A775" t="s">
        <v>2442</v>
      </c>
      <c r="B775" t="s">
        <v>285</v>
      </c>
      <c r="C775">
        <v>2006</v>
      </c>
      <c r="D775">
        <v>1707</v>
      </c>
      <c r="E775">
        <v>3642</v>
      </c>
      <c r="F775">
        <v>3082</v>
      </c>
      <c r="G775">
        <v>2338</v>
      </c>
    </row>
    <row r="776" spans="1:7" x14ac:dyDescent="0.3">
      <c r="A776" t="s">
        <v>2443</v>
      </c>
      <c r="B776" t="s">
        <v>285</v>
      </c>
      <c r="C776">
        <v>2007</v>
      </c>
      <c r="D776">
        <v>1626</v>
      </c>
      <c r="E776">
        <v>3643</v>
      </c>
      <c r="F776">
        <v>3113</v>
      </c>
      <c r="G776">
        <v>2347</v>
      </c>
    </row>
    <row r="777" spans="1:7" x14ac:dyDescent="0.3">
      <c r="A777" t="s">
        <v>2444</v>
      </c>
      <c r="B777" t="s">
        <v>285</v>
      </c>
      <c r="C777">
        <v>2008</v>
      </c>
      <c r="D777">
        <v>1575</v>
      </c>
      <c r="E777">
        <v>3561</v>
      </c>
      <c r="F777">
        <v>3167</v>
      </c>
      <c r="G777">
        <v>2334</v>
      </c>
    </row>
    <row r="778" spans="1:7" x14ac:dyDescent="0.3">
      <c r="A778" t="s">
        <v>2445</v>
      </c>
      <c r="B778" t="s">
        <v>285</v>
      </c>
      <c r="C778">
        <v>2009</v>
      </c>
      <c r="D778">
        <v>1498</v>
      </c>
      <c r="E778">
        <v>3450</v>
      </c>
      <c r="F778">
        <v>3175</v>
      </c>
      <c r="G778">
        <v>2364</v>
      </c>
    </row>
    <row r="779" spans="1:7" x14ac:dyDescent="0.3">
      <c r="A779" t="s">
        <v>2446</v>
      </c>
      <c r="B779" t="s">
        <v>285</v>
      </c>
      <c r="C779">
        <v>2010</v>
      </c>
      <c r="D779">
        <v>1433</v>
      </c>
      <c r="E779">
        <v>3365</v>
      </c>
      <c r="F779">
        <v>3202</v>
      </c>
      <c r="G779">
        <v>2411</v>
      </c>
    </row>
    <row r="780" spans="1:7" x14ac:dyDescent="0.3">
      <c r="A780" t="s">
        <v>2447</v>
      </c>
      <c r="B780" t="s">
        <v>285</v>
      </c>
      <c r="C780">
        <v>2011</v>
      </c>
      <c r="D780">
        <v>1377</v>
      </c>
      <c r="E780">
        <v>3258</v>
      </c>
      <c r="F780">
        <v>3205</v>
      </c>
      <c r="G780">
        <v>2449</v>
      </c>
    </row>
    <row r="781" spans="1:7" x14ac:dyDescent="0.3">
      <c r="A781" t="s">
        <v>2448</v>
      </c>
      <c r="B781" t="s">
        <v>285</v>
      </c>
      <c r="C781">
        <v>2012</v>
      </c>
      <c r="D781">
        <v>1331</v>
      </c>
      <c r="E781">
        <v>3229</v>
      </c>
      <c r="F781">
        <v>3165</v>
      </c>
      <c r="G781">
        <v>2457</v>
      </c>
    </row>
    <row r="782" spans="1:7" x14ac:dyDescent="0.3">
      <c r="A782" t="s">
        <v>2449</v>
      </c>
      <c r="B782" t="s">
        <v>285</v>
      </c>
      <c r="C782">
        <v>2013</v>
      </c>
      <c r="D782">
        <v>1366</v>
      </c>
      <c r="E782">
        <v>3151</v>
      </c>
      <c r="F782">
        <v>3183</v>
      </c>
      <c r="G782">
        <v>2411</v>
      </c>
    </row>
    <row r="783" spans="1:7" x14ac:dyDescent="0.3">
      <c r="A783" t="s">
        <v>2450</v>
      </c>
      <c r="B783" t="s">
        <v>285</v>
      </c>
      <c r="C783">
        <v>2014</v>
      </c>
      <c r="D783">
        <v>1331</v>
      </c>
      <c r="E783">
        <v>3053</v>
      </c>
      <c r="F783">
        <v>3187</v>
      </c>
      <c r="G783">
        <v>2442</v>
      </c>
    </row>
    <row r="784" spans="1:7" x14ac:dyDescent="0.3">
      <c r="A784" t="s">
        <v>2451</v>
      </c>
      <c r="B784" t="s">
        <v>285</v>
      </c>
      <c r="C784">
        <v>2015</v>
      </c>
      <c r="D784">
        <v>1252</v>
      </c>
      <c r="E784">
        <v>2978</v>
      </c>
      <c r="F784">
        <v>3185</v>
      </c>
      <c r="G784">
        <v>2430</v>
      </c>
    </row>
    <row r="785" spans="1:7" x14ac:dyDescent="0.3">
      <c r="A785" t="s">
        <v>2452</v>
      </c>
      <c r="B785" t="s">
        <v>285</v>
      </c>
      <c r="C785">
        <v>2016</v>
      </c>
      <c r="D785">
        <v>1252</v>
      </c>
      <c r="E785">
        <v>2965</v>
      </c>
      <c r="F785">
        <v>3177</v>
      </c>
      <c r="G785">
        <v>2416</v>
      </c>
    </row>
    <row r="786" spans="1:7" x14ac:dyDescent="0.3">
      <c r="A786" t="s">
        <v>2453</v>
      </c>
      <c r="B786" t="s">
        <v>285</v>
      </c>
      <c r="C786">
        <v>2017</v>
      </c>
      <c r="D786">
        <v>1214</v>
      </c>
      <c r="E786">
        <v>2942</v>
      </c>
      <c r="F786">
        <v>3133</v>
      </c>
      <c r="G786">
        <v>2386</v>
      </c>
    </row>
    <row r="787" spans="1:7" x14ac:dyDescent="0.3">
      <c r="A787" t="s">
        <v>2454</v>
      </c>
      <c r="B787" t="s">
        <v>285</v>
      </c>
      <c r="C787">
        <v>2018</v>
      </c>
      <c r="D787">
        <v>1221</v>
      </c>
      <c r="E787">
        <v>2993</v>
      </c>
      <c r="F787">
        <v>3098</v>
      </c>
      <c r="G787">
        <v>2395</v>
      </c>
    </row>
    <row r="788" spans="1:7" x14ac:dyDescent="0.3">
      <c r="A788" t="s">
        <v>2455</v>
      </c>
      <c r="B788" t="s">
        <v>285</v>
      </c>
      <c r="C788">
        <v>2019</v>
      </c>
      <c r="D788">
        <v>1210</v>
      </c>
      <c r="E788">
        <v>2942</v>
      </c>
      <c r="F788">
        <v>3069</v>
      </c>
      <c r="G788">
        <v>2402</v>
      </c>
    </row>
    <row r="789" spans="1:7" x14ac:dyDescent="0.3">
      <c r="A789" t="s">
        <v>2456</v>
      </c>
      <c r="B789" t="s">
        <v>285</v>
      </c>
      <c r="C789">
        <v>2020</v>
      </c>
      <c r="D789">
        <v>1157</v>
      </c>
      <c r="E789">
        <v>2928</v>
      </c>
      <c r="F789">
        <v>2955</v>
      </c>
      <c r="G789">
        <v>2425</v>
      </c>
    </row>
    <row r="790" spans="1:7" x14ac:dyDescent="0.3">
      <c r="A790" t="s">
        <v>2457</v>
      </c>
      <c r="B790" t="s">
        <v>285</v>
      </c>
      <c r="C790">
        <v>2021</v>
      </c>
      <c r="D790">
        <v>1168</v>
      </c>
      <c r="E790">
        <v>2890</v>
      </c>
      <c r="F790">
        <v>2892</v>
      </c>
      <c r="G790">
        <v>2454</v>
      </c>
    </row>
    <row r="791" spans="1:7" x14ac:dyDescent="0.3">
      <c r="A791" t="s">
        <v>2458</v>
      </c>
      <c r="B791" t="s">
        <v>285</v>
      </c>
      <c r="C791">
        <v>2022</v>
      </c>
      <c r="D791">
        <v>1182</v>
      </c>
      <c r="E791">
        <v>2858</v>
      </c>
      <c r="F791">
        <v>2800</v>
      </c>
      <c r="G791">
        <v>2441</v>
      </c>
    </row>
    <row r="792" spans="1:7" x14ac:dyDescent="0.3">
      <c r="A792" t="s">
        <v>10435</v>
      </c>
      <c r="B792" t="s">
        <v>285</v>
      </c>
      <c r="C792">
        <v>2023</v>
      </c>
      <c r="D792">
        <v>1220</v>
      </c>
      <c r="E792">
        <v>2946</v>
      </c>
      <c r="F792">
        <v>2720</v>
      </c>
      <c r="G792">
        <v>2423</v>
      </c>
    </row>
    <row r="793" spans="1:7" x14ac:dyDescent="0.3">
      <c r="A793" t="s">
        <v>10436</v>
      </c>
      <c r="B793" t="s">
        <v>285</v>
      </c>
      <c r="C793">
        <v>2024</v>
      </c>
      <c r="D793">
        <v>1202</v>
      </c>
      <c r="E793">
        <v>3019</v>
      </c>
      <c r="F793">
        <v>2672</v>
      </c>
      <c r="G793">
        <v>2458</v>
      </c>
    </row>
    <row r="794" spans="1:7" x14ac:dyDescent="0.3">
      <c r="A794" t="s">
        <v>2459</v>
      </c>
      <c r="B794" t="s">
        <v>273</v>
      </c>
      <c r="C794">
        <v>2001</v>
      </c>
      <c r="D794">
        <v>1310</v>
      </c>
      <c r="E794">
        <v>2812</v>
      </c>
      <c r="F794">
        <v>1795</v>
      </c>
      <c r="G794">
        <v>1302</v>
      </c>
    </row>
    <row r="795" spans="1:7" x14ac:dyDescent="0.3">
      <c r="A795" t="s">
        <v>2460</v>
      </c>
      <c r="B795" t="s">
        <v>273</v>
      </c>
      <c r="C795">
        <v>2002</v>
      </c>
      <c r="D795">
        <v>1314</v>
      </c>
      <c r="E795">
        <v>2772</v>
      </c>
      <c r="F795">
        <v>1837</v>
      </c>
      <c r="G795">
        <v>1283</v>
      </c>
    </row>
    <row r="796" spans="1:7" x14ac:dyDescent="0.3">
      <c r="A796" t="s">
        <v>2461</v>
      </c>
      <c r="B796" t="s">
        <v>273</v>
      </c>
      <c r="C796">
        <v>2003</v>
      </c>
      <c r="D796">
        <v>1277</v>
      </c>
      <c r="E796">
        <v>2791</v>
      </c>
      <c r="F796">
        <v>1868</v>
      </c>
      <c r="G796">
        <v>1271</v>
      </c>
    </row>
    <row r="797" spans="1:7" x14ac:dyDescent="0.3">
      <c r="A797" t="s">
        <v>2462</v>
      </c>
      <c r="B797" t="s">
        <v>273</v>
      </c>
      <c r="C797">
        <v>2004</v>
      </c>
      <c r="D797">
        <v>1258</v>
      </c>
      <c r="E797">
        <v>2762</v>
      </c>
      <c r="F797">
        <v>1887</v>
      </c>
      <c r="G797">
        <v>1195</v>
      </c>
    </row>
    <row r="798" spans="1:7" x14ac:dyDescent="0.3">
      <c r="A798" t="s">
        <v>2463</v>
      </c>
      <c r="B798" t="s">
        <v>273</v>
      </c>
      <c r="C798">
        <v>2005</v>
      </c>
      <c r="D798">
        <v>1219</v>
      </c>
      <c r="E798">
        <v>2667</v>
      </c>
      <c r="F798">
        <v>1941</v>
      </c>
      <c r="G798">
        <v>1192</v>
      </c>
    </row>
    <row r="799" spans="1:7" x14ac:dyDescent="0.3">
      <c r="A799" t="s">
        <v>2464</v>
      </c>
      <c r="B799" t="s">
        <v>273</v>
      </c>
      <c r="C799">
        <v>2006</v>
      </c>
      <c r="D799">
        <v>1228</v>
      </c>
      <c r="E799">
        <v>2610</v>
      </c>
      <c r="F799">
        <v>1937</v>
      </c>
      <c r="G799">
        <v>1163</v>
      </c>
    </row>
    <row r="800" spans="1:7" x14ac:dyDescent="0.3">
      <c r="A800" t="s">
        <v>2465</v>
      </c>
      <c r="B800" t="s">
        <v>273</v>
      </c>
      <c r="C800">
        <v>2007</v>
      </c>
      <c r="D800">
        <v>1143</v>
      </c>
      <c r="E800">
        <v>2567</v>
      </c>
      <c r="F800">
        <v>1935</v>
      </c>
      <c r="G800">
        <v>1144</v>
      </c>
    </row>
    <row r="801" spans="1:7" x14ac:dyDescent="0.3">
      <c r="A801" t="s">
        <v>2466</v>
      </c>
      <c r="B801" t="s">
        <v>273</v>
      </c>
      <c r="C801">
        <v>2008</v>
      </c>
      <c r="D801">
        <v>1162</v>
      </c>
      <c r="E801">
        <v>2587</v>
      </c>
      <c r="F801">
        <v>1928</v>
      </c>
      <c r="G801">
        <v>1131</v>
      </c>
    </row>
    <row r="802" spans="1:7" x14ac:dyDescent="0.3">
      <c r="A802" t="s">
        <v>2467</v>
      </c>
      <c r="B802" t="s">
        <v>273</v>
      </c>
      <c r="C802">
        <v>2009</v>
      </c>
      <c r="D802">
        <v>1141</v>
      </c>
      <c r="E802">
        <v>2584</v>
      </c>
      <c r="F802">
        <v>2012</v>
      </c>
      <c r="G802">
        <v>1132</v>
      </c>
    </row>
    <row r="803" spans="1:7" x14ac:dyDescent="0.3">
      <c r="A803" t="s">
        <v>2468</v>
      </c>
      <c r="B803" t="s">
        <v>273</v>
      </c>
      <c r="C803">
        <v>2010</v>
      </c>
      <c r="D803">
        <v>1109</v>
      </c>
      <c r="E803">
        <v>2539</v>
      </c>
      <c r="F803">
        <v>2028</v>
      </c>
      <c r="G803">
        <v>1130</v>
      </c>
    </row>
    <row r="804" spans="1:7" x14ac:dyDescent="0.3">
      <c r="A804" t="s">
        <v>2469</v>
      </c>
      <c r="B804" t="s">
        <v>273</v>
      </c>
      <c r="C804">
        <v>2011</v>
      </c>
      <c r="D804">
        <v>1140</v>
      </c>
      <c r="E804">
        <v>2531</v>
      </c>
      <c r="F804">
        <v>2037</v>
      </c>
      <c r="G804">
        <v>1156</v>
      </c>
    </row>
    <row r="805" spans="1:7" x14ac:dyDescent="0.3">
      <c r="A805" t="s">
        <v>2470</v>
      </c>
      <c r="B805" t="s">
        <v>273</v>
      </c>
      <c r="C805">
        <v>2012</v>
      </c>
      <c r="D805">
        <v>1111</v>
      </c>
      <c r="E805">
        <v>2489</v>
      </c>
      <c r="F805">
        <v>2047</v>
      </c>
      <c r="G805">
        <v>1175</v>
      </c>
    </row>
    <row r="806" spans="1:7" x14ac:dyDescent="0.3">
      <c r="A806" t="s">
        <v>2471</v>
      </c>
      <c r="B806" t="s">
        <v>273</v>
      </c>
      <c r="C806">
        <v>2013</v>
      </c>
      <c r="D806">
        <v>1110</v>
      </c>
      <c r="E806">
        <v>2419</v>
      </c>
      <c r="F806">
        <v>2048</v>
      </c>
      <c r="G806">
        <v>1188</v>
      </c>
    </row>
    <row r="807" spans="1:7" x14ac:dyDescent="0.3">
      <c r="A807" t="s">
        <v>2472</v>
      </c>
      <c r="B807" t="s">
        <v>273</v>
      </c>
      <c r="C807">
        <v>2014</v>
      </c>
      <c r="D807">
        <v>1127</v>
      </c>
      <c r="E807">
        <v>2368</v>
      </c>
      <c r="F807">
        <v>2059</v>
      </c>
      <c r="G807">
        <v>1213</v>
      </c>
    </row>
    <row r="808" spans="1:7" x14ac:dyDescent="0.3">
      <c r="A808" t="s">
        <v>2473</v>
      </c>
      <c r="B808" t="s">
        <v>273</v>
      </c>
      <c r="C808">
        <v>2015</v>
      </c>
      <c r="D808">
        <v>1151</v>
      </c>
      <c r="E808">
        <v>2351</v>
      </c>
      <c r="F808">
        <v>2058</v>
      </c>
      <c r="G808">
        <v>1217</v>
      </c>
    </row>
    <row r="809" spans="1:7" x14ac:dyDescent="0.3">
      <c r="A809" t="s">
        <v>2474</v>
      </c>
      <c r="B809" t="s">
        <v>273</v>
      </c>
      <c r="C809">
        <v>2016</v>
      </c>
      <c r="D809">
        <v>1103</v>
      </c>
      <c r="E809">
        <v>2349</v>
      </c>
      <c r="F809">
        <v>2056</v>
      </c>
      <c r="G809">
        <v>1203</v>
      </c>
    </row>
    <row r="810" spans="1:7" x14ac:dyDescent="0.3">
      <c r="A810" t="s">
        <v>2475</v>
      </c>
      <c r="B810" t="s">
        <v>273</v>
      </c>
      <c r="C810">
        <v>2017</v>
      </c>
      <c r="D810">
        <v>1096</v>
      </c>
      <c r="E810">
        <v>2368</v>
      </c>
      <c r="F810">
        <v>2014</v>
      </c>
      <c r="G810">
        <v>1232</v>
      </c>
    </row>
    <row r="811" spans="1:7" x14ac:dyDescent="0.3">
      <c r="A811" t="s">
        <v>2476</v>
      </c>
      <c r="B811" t="s">
        <v>273</v>
      </c>
      <c r="C811">
        <v>2018</v>
      </c>
      <c r="D811">
        <v>1066</v>
      </c>
      <c r="E811">
        <v>2387</v>
      </c>
      <c r="F811">
        <v>1957</v>
      </c>
      <c r="G811">
        <v>1274</v>
      </c>
    </row>
    <row r="812" spans="1:7" x14ac:dyDescent="0.3">
      <c r="A812" t="s">
        <v>2477</v>
      </c>
      <c r="B812" t="s">
        <v>273</v>
      </c>
      <c r="C812">
        <v>2019</v>
      </c>
      <c r="D812">
        <v>1084</v>
      </c>
      <c r="E812">
        <v>2404</v>
      </c>
      <c r="F812">
        <v>1942</v>
      </c>
      <c r="G812">
        <v>1321</v>
      </c>
    </row>
    <row r="813" spans="1:7" x14ac:dyDescent="0.3">
      <c r="A813" t="s">
        <v>2478</v>
      </c>
      <c r="B813" t="s">
        <v>273</v>
      </c>
      <c r="C813">
        <v>2020</v>
      </c>
      <c r="D813">
        <v>1073</v>
      </c>
      <c r="E813">
        <v>2362</v>
      </c>
      <c r="F813">
        <v>1896</v>
      </c>
      <c r="G813">
        <v>1342</v>
      </c>
    </row>
    <row r="814" spans="1:7" x14ac:dyDescent="0.3">
      <c r="A814" t="s">
        <v>2479</v>
      </c>
      <c r="B814" t="s">
        <v>273</v>
      </c>
      <c r="C814">
        <v>2021</v>
      </c>
      <c r="D814">
        <v>1120</v>
      </c>
      <c r="E814">
        <v>2466</v>
      </c>
      <c r="F814">
        <v>1832</v>
      </c>
      <c r="G814">
        <v>1424</v>
      </c>
    </row>
    <row r="815" spans="1:7" x14ac:dyDescent="0.3">
      <c r="A815" t="s">
        <v>2480</v>
      </c>
      <c r="B815" t="s">
        <v>273</v>
      </c>
      <c r="C815">
        <v>2022</v>
      </c>
      <c r="D815">
        <v>1088</v>
      </c>
      <c r="E815">
        <v>2436</v>
      </c>
      <c r="F815">
        <v>1772</v>
      </c>
      <c r="G815">
        <v>1451</v>
      </c>
    </row>
    <row r="816" spans="1:7" x14ac:dyDescent="0.3">
      <c r="A816" t="s">
        <v>10437</v>
      </c>
      <c r="B816" t="s">
        <v>273</v>
      </c>
      <c r="C816">
        <v>2023</v>
      </c>
      <c r="D816">
        <v>1053</v>
      </c>
      <c r="E816">
        <v>2481</v>
      </c>
      <c r="F816">
        <v>1742</v>
      </c>
      <c r="G816">
        <v>1469</v>
      </c>
    </row>
    <row r="817" spans="1:7" x14ac:dyDescent="0.3">
      <c r="A817" t="s">
        <v>10438</v>
      </c>
      <c r="B817" t="s">
        <v>273</v>
      </c>
      <c r="C817">
        <v>2024</v>
      </c>
      <c r="D817">
        <v>1047</v>
      </c>
      <c r="E817">
        <v>2517</v>
      </c>
      <c r="F817">
        <v>1732</v>
      </c>
      <c r="G817">
        <v>1487</v>
      </c>
    </row>
    <row r="818" spans="1:7" x14ac:dyDescent="0.3">
      <c r="A818" t="s">
        <v>2481</v>
      </c>
      <c r="B818" t="s">
        <v>274</v>
      </c>
      <c r="C818">
        <v>2001</v>
      </c>
      <c r="D818">
        <v>2922</v>
      </c>
      <c r="E818">
        <v>5340</v>
      </c>
      <c r="F818">
        <v>3142</v>
      </c>
      <c r="G818">
        <v>2887</v>
      </c>
    </row>
    <row r="819" spans="1:7" x14ac:dyDescent="0.3">
      <c r="A819" t="s">
        <v>2482</v>
      </c>
      <c r="B819" t="s">
        <v>274</v>
      </c>
      <c r="C819">
        <v>2002</v>
      </c>
      <c r="D819">
        <v>2784</v>
      </c>
      <c r="E819">
        <v>5253</v>
      </c>
      <c r="F819">
        <v>3143</v>
      </c>
      <c r="G819">
        <v>2796</v>
      </c>
    </row>
    <row r="820" spans="1:7" x14ac:dyDescent="0.3">
      <c r="A820" t="s">
        <v>2483</v>
      </c>
      <c r="B820" t="s">
        <v>274</v>
      </c>
      <c r="C820">
        <v>2003</v>
      </c>
      <c r="D820">
        <v>2696</v>
      </c>
      <c r="E820">
        <v>5230</v>
      </c>
      <c r="F820">
        <v>3086</v>
      </c>
      <c r="G820">
        <v>2736</v>
      </c>
    </row>
    <row r="821" spans="1:7" x14ac:dyDescent="0.3">
      <c r="A821" t="s">
        <v>2484</v>
      </c>
      <c r="B821" t="s">
        <v>274</v>
      </c>
      <c r="C821">
        <v>2004</v>
      </c>
      <c r="D821">
        <v>2668</v>
      </c>
      <c r="E821">
        <v>5111</v>
      </c>
      <c r="F821">
        <v>3120</v>
      </c>
      <c r="G821">
        <v>2659</v>
      </c>
    </row>
    <row r="822" spans="1:7" x14ac:dyDescent="0.3">
      <c r="A822" t="s">
        <v>2485</v>
      </c>
      <c r="B822" t="s">
        <v>274</v>
      </c>
      <c r="C822">
        <v>2005</v>
      </c>
      <c r="D822">
        <v>2590</v>
      </c>
      <c r="E822">
        <v>5137</v>
      </c>
      <c r="F822">
        <v>3124</v>
      </c>
      <c r="G822">
        <v>2587</v>
      </c>
    </row>
    <row r="823" spans="1:7" x14ac:dyDescent="0.3">
      <c r="A823" t="s">
        <v>2486</v>
      </c>
      <c r="B823" t="s">
        <v>274</v>
      </c>
      <c r="C823">
        <v>2006</v>
      </c>
      <c r="D823">
        <v>2584</v>
      </c>
      <c r="E823">
        <v>5253</v>
      </c>
      <c r="F823">
        <v>3170</v>
      </c>
      <c r="G823">
        <v>2528</v>
      </c>
    </row>
    <row r="824" spans="1:7" x14ac:dyDescent="0.3">
      <c r="A824" t="s">
        <v>2487</v>
      </c>
      <c r="B824" t="s">
        <v>274</v>
      </c>
      <c r="C824">
        <v>2007</v>
      </c>
      <c r="D824">
        <v>2616</v>
      </c>
      <c r="E824">
        <v>5337</v>
      </c>
      <c r="F824">
        <v>3238</v>
      </c>
      <c r="G824">
        <v>2472</v>
      </c>
    </row>
    <row r="825" spans="1:7" x14ac:dyDescent="0.3">
      <c r="A825" t="s">
        <v>2488</v>
      </c>
      <c r="B825" t="s">
        <v>274</v>
      </c>
      <c r="C825">
        <v>2008</v>
      </c>
      <c r="D825">
        <v>2590</v>
      </c>
      <c r="E825">
        <v>5423</v>
      </c>
      <c r="F825">
        <v>3298</v>
      </c>
      <c r="G825">
        <v>2443</v>
      </c>
    </row>
    <row r="826" spans="1:7" x14ac:dyDescent="0.3">
      <c r="A826" t="s">
        <v>2489</v>
      </c>
      <c r="B826" t="s">
        <v>274</v>
      </c>
      <c r="C826">
        <v>2009</v>
      </c>
      <c r="D826">
        <v>2577</v>
      </c>
      <c r="E826">
        <v>5367</v>
      </c>
      <c r="F826">
        <v>3325</v>
      </c>
      <c r="G826">
        <v>2413</v>
      </c>
    </row>
    <row r="827" spans="1:7" x14ac:dyDescent="0.3">
      <c r="A827" t="s">
        <v>2490</v>
      </c>
      <c r="B827" t="s">
        <v>274</v>
      </c>
      <c r="C827">
        <v>2010</v>
      </c>
      <c r="D827">
        <v>2593</v>
      </c>
      <c r="E827">
        <v>5286</v>
      </c>
      <c r="F827">
        <v>3383</v>
      </c>
      <c r="G827">
        <v>2375</v>
      </c>
    </row>
    <row r="828" spans="1:7" x14ac:dyDescent="0.3">
      <c r="A828" t="s">
        <v>2491</v>
      </c>
      <c r="B828" t="s">
        <v>274</v>
      </c>
      <c r="C828">
        <v>2011</v>
      </c>
      <c r="D828">
        <v>2723</v>
      </c>
      <c r="E828">
        <v>5199</v>
      </c>
      <c r="F828">
        <v>3451</v>
      </c>
      <c r="G828">
        <v>2399</v>
      </c>
    </row>
    <row r="829" spans="1:7" x14ac:dyDescent="0.3">
      <c r="A829" t="s">
        <v>2492</v>
      </c>
      <c r="B829" t="s">
        <v>274</v>
      </c>
      <c r="C829">
        <v>2012</v>
      </c>
      <c r="D829">
        <v>2738</v>
      </c>
      <c r="E829">
        <v>5198</v>
      </c>
      <c r="F829">
        <v>3504</v>
      </c>
      <c r="G829">
        <v>2324</v>
      </c>
    </row>
    <row r="830" spans="1:7" x14ac:dyDescent="0.3">
      <c r="A830" t="s">
        <v>2493</v>
      </c>
      <c r="B830" t="s">
        <v>274</v>
      </c>
      <c r="C830">
        <v>2013</v>
      </c>
      <c r="D830">
        <v>2761</v>
      </c>
      <c r="E830">
        <v>5131</v>
      </c>
      <c r="F830">
        <v>3557</v>
      </c>
      <c r="G830">
        <v>2294</v>
      </c>
    </row>
    <row r="831" spans="1:7" x14ac:dyDescent="0.3">
      <c r="A831" t="s">
        <v>2494</v>
      </c>
      <c r="B831" t="s">
        <v>274</v>
      </c>
      <c r="C831">
        <v>2014</v>
      </c>
      <c r="D831">
        <v>2828</v>
      </c>
      <c r="E831">
        <v>5104</v>
      </c>
      <c r="F831">
        <v>3614</v>
      </c>
      <c r="G831">
        <v>2258</v>
      </c>
    </row>
    <row r="832" spans="1:7" x14ac:dyDescent="0.3">
      <c r="A832" t="s">
        <v>2495</v>
      </c>
      <c r="B832" t="s">
        <v>274</v>
      </c>
      <c r="C832">
        <v>2015</v>
      </c>
      <c r="D832">
        <v>2827</v>
      </c>
      <c r="E832">
        <v>5049</v>
      </c>
      <c r="F832">
        <v>3732</v>
      </c>
      <c r="G832">
        <v>2210</v>
      </c>
    </row>
    <row r="833" spans="1:7" x14ac:dyDescent="0.3">
      <c r="A833" t="s">
        <v>2496</v>
      </c>
      <c r="B833" t="s">
        <v>274</v>
      </c>
      <c r="C833">
        <v>2016</v>
      </c>
      <c r="D833">
        <v>2773</v>
      </c>
      <c r="E833">
        <v>4998</v>
      </c>
      <c r="F833">
        <v>3733</v>
      </c>
      <c r="G833">
        <v>2194</v>
      </c>
    </row>
    <row r="834" spans="1:7" x14ac:dyDescent="0.3">
      <c r="A834" t="s">
        <v>2497</v>
      </c>
      <c r="B834" t="s">
        <v>274</v>
      </c>
      <c r="C834">
        <v>2017</v>
      </c>
      <c r="D834">
        <v>2760</v>
      </c>
      <c r="E834">
        <v>4885</v>
      </c>
      <c r="F834">
        <v>3720</v>
      </c>
      <c r="G834">
        <v>2182</v>
      </c>
    </row>
    <row r="835" spans="1:7" x14ac:dyDescent="0.3">
      <c r="A835" t="s">
        <v>2498</v>
      </c>
      <c r="B835" t="s">
        <v>274</v>
      </c>
      <c r="C835">
        <v>2018</v>
      </c>
      <c r="D835">
        <v>2808</v>
      </c>
      <c r="E835">
        <v>4944</v>
      </c>
      <c r="F835">
        <v>3737</v>
      </c>
      <c r="G835">
        <v>2173</v>
      </c>
    </row>
    <row r="836" spans="1:7" x14ac:dyDescent="0.3">
      <c r="A836" t="s">
        <v>2499</v>
      </c>
      <c r="B836" t="s">
        <v>274</v>
      </c>
      <c r="C836">
        <v>2019</v>
      </c>
      <c r="D836">
        <v>2728</v>
      </c>
      <c r="E836">
        <v>4964</v>
      </c>
      <c r="F836">
        <v>3723</v>
      </c>
      <c r="G836">
        <v>2194</v>
      </c>
    </row>
    <row r="837" spans="1:7" x14ac:dyDescent="0.3">
      <c r="A837" t="s">
        <v>2500</v>
      </c>
      <c r="B837" t="s">
        <v>274</v>
      </c>
      <c r="C837">
        <v>2020</v>
      </c>
      <c r="D837">
        <v>2622</v>
      </c>
      <c r="E837">
        <v>4866</v>
      </c>
      <c r="F837">
        <v>3687</v>
      </c>
      <c r="G837">
        <v>2202</v>
      </c>
    </row>
    <row r="838" spans="1:7" x14ac:dyDescent="0.3">
      <c r="A838" t="s">
        <v>2501</v>
      </c>
      <c r="B838" t="s">
        <v>274</v>
      </c>
      <c r="C838">
        <v>2021</v>
      </c>
      <c r="D838">
        <v>2579</v>
      </c>
      <c r="E838">
        <v>4893</v>
      </c>
      <c r="F838">
        <v>3619</v>
      </c>
      <c r="G838">
        <v>2206</v>
      </c>
    </row>
    <row r="839" spans="1:7" x14ac:dyDescent="0.3">
      <c r="A839" t="s">
        <v>2502</v>
      </c>
      <c r="B839" t="s">
        <v>274</v>
      </c>
      <c r="C839">
        <v>2022</v>
      </c>
      <c r="D839">
        <v>2559</v>
      </c>
      <c r="E839">
        <v>4874</v>
      </c>
      <c r="F839">
        <v>3521</v>
      </c>
      <c r="G839">
        <v>2270</v>
      </c>
    </row>
    <row r="840" spans="1:7" x14ac:dyDescent="0.3">
      <c r="A840" t="s">
        <v>10439</v>
      </c>
      <c r="B840" t="s">
        <v>274</v>
      </c>
      <c r="C840">
        <v>2023</v>
      </c>
      <c r="D840">
        <v>2522</v>
      </c>
      <c r="E840">
        <v>5014</v>
      </c>
      <c r="F840">
        <v>3494</v>
      </c>
      <c r="G840">
        <v>2281</v>
      </c>
    </row>
    <row r="841" spans="1:7" x14ac:dyDescent="0.3">
      <c r="A841" t="s">
        <v>10440</v>
      </c>
      <c r="B841" t="s">
        <v>274</v>
      </c>
      <c r="C841">
        <v>2024</v>
      </c>
      <c r="D841">
        <v>2509</v>
      </c>
      <c r="E841">
        <v>5197</v>
      </c>
      <c r="F841">
        <v>3417</v>
      </c>
      <c r="G841">
        <v>2309</v>
      </c>
    </row>
    <row r="842" spans="1:7" x14ac:dyDescent="0.3">
      <c r="A842" t="s">
        <v>2503</v>
      </c>
      <c r="B842" t="s">
        <v>264</v>
      </c>
      <c r="C842">
        <v>2001</v>
      </c>
      <c r="D842">
        <v>2734</v>
      </c>
      <c r="E842">
        <v>5676</v>
      </c>
      <c r="F842">
        <v>2924</v>
      </c>
      <c r="G842">
        <v>1601</v>
      </c>
    </row>
    <row r="843" spans="1:7" x14ac:dyDescent="0.3">
      <c r="A843" t="s">
        <v>2504</v>
      </c>
      <c r="B843" t="s">
        <v>264</v>
      </c>
      <c r="C843">
        <v>2002</v>
      </c>
      <c r="D843">
        <v>2728</v>
      </c>
      <c r="E843">
        <v>5809</v>
      </c>
      <c r="F843">
        <v>2943</v>
      </c>
      <c r="G843">
        <v>1617</v>
      </c>
    </row>
    <row r="844" spans="1:7" x14ac:dyDescent="0.3">
      <c r="A844" t="s">
        <v>2505</v>
      </c>
      <c r="B844" t="s">
        <v>264</v>
      </c>
      <c r="C844">
        <v>2003</v>
      </c>
      <c r="D844">
        <v>2623</v>
      </c>
      <c r="E844">
        <v>5857</v>
      </c>
      <c r="F844">
        <v>2955</v>
      </c>
      <c r="G844">
        <v>1610</v>
      </c>
    </row>
    <row r="845" spans="1:7" x14ac:dyDescent="0.3">
      <c r="A845" t="s">
        <v>2506</v>
      </c>
      <c r="B845" t="s">
        <v>264</v>
      </c>
      <c r="C845">
        <v>2004</v>
      </c>
      <c r="D845">
        <v>2532</v>
      </c>
      <c r="E845">
        <v>5724</v>
      </c>
      <c r="F845">
        <v>2936</v>
      </c>
      <c r="G845">
        <v>1645</v>
      </c>
    </row>
    <row r="846" spans="1:7" x14ac:dyDescent="0.3">
      <c r="A846" t="s">
        <v>2507</v>
      </c>
      <c r="B846" t="s">
        <v>264</v>
      </c>
      <c r="C846">
        <v>2005</v>
      </c>
      <c r="D846">
        <v>2510</v>
      </c>
      <c r="E846">
        <v>5614</v>
      </c>
      <c r="F846">
        <v>2952</v>
      </c>
      <c r="G846">
        <v>1679</v>
      </c>
    </row>
    <row r="847" spans="1:7" x14ac:dyDescent="0.3">
      <c r="A847" t="s">
        <v>2508</v>
      </c>
      <c r="B847" t="s">
        <v>264</v>
      </c>
      <c r="C847">
        <v>2006</v>
      </c>
      <c r="D847">
        <v>2385</v>
      </c>
      <c r="E847">
        <v>5525</v>
      </c>
      <c r="F847">
        <v>3020</v>
      </c>
      <c r="G847">
        <v>1682</v>
      </c>
    </row>
    <row r="848" spans="1:7" x14ac:dyDescent="0.3">
      <c r="A848" t="s">
        <v>2509</v>
      </c>
      <c r="B848" t="s">
        <v>264</v>
      </c>
      <c r="C848">
        <v>2007</v>
      </c>
      <c r="D848">
        <v>2368</v>
      </c>
      <c r="E848">
        <v>5463</v>
      </c>
      <c r="F848">
        <v>3025</v>
      </c>
      <c r="G848">
        <v>1687</v>
      </c>
    </row>
    <row r="849" spans="1:7" x14ac:dyDescent="0.3">
      <c r="A849" t="s">
        <v>2510</v>
      </c>
      <c r="B849" t="s">
        <v>264</v>
      </c>
      <c r="C849">
        <v>2008</v>
      </c>
      <c r="D849">
        <v>2250</v>
      </c>
      <c r="E849">
        <v>5384</v>
      </c>
      <c r="F849">
        <v>3115</v>
      </c>
      <c r="G849">
        <v>1685</v>
      </c>
    </row>
    <row r="850" spans="1:7" x14ac:dyDescent="0.3">
      <c r="A850" t="s">
        <v>2511</v>
      </c>
      <c r="B850" t="s">
        <v>264</v>
      </c>
      <c r="C850">
        <v>2009</v>
      </c>
      <c r="D850">
        <v>2208</v>
      </c>
      <c r="E850">
        <v>5350</v>
      </c>
      <c r="F850">
        <v>3216</v>
      </c>
      <c r="G850">
        <v>1677</v>
      </c>
    </row>
    <row r="851" spans="1:7" x14ac:dyDescent="0.3">
      <c r="A851" t="s">
        <v>2512</v>
      </c>
      <c r="B851" t="s">
        <v>264</v>
      </c>
      <c r="C851">
        <v>2010</v>
      </c>
      <c r="D851">
        <v>2173</v>
      </c>
      <c r="E851">
        <v>5213</v>
      </c>
      <c r="F851">
        <v>3329</v>
      </c>
      <c r="G851">
        <v>1700</v>
      </c>
    </row>
    <row r="852" spans="1:7" x14ac:dyDescent="0.3">
      <c r="A852" t="s">
        <v>2513</v>
      </c>
      <c r="B852" t="s">
        <v>264</v>
      </c>
      <c r="C852">
        <v>2011</v>
      </c>
      <c r="D852">
        <v>2262</v>
      </c>
      <c r="E852">
        <v>5335</v>
      </c>
      <c r="F852">
        <v>3387</v>
      </c>
      <c r="G852">
        <v>1720</v>
      </c>
    </row>
    <row r="853" spans="1:7" x14ac:dyDescent="0.3">
      <c r="A853" t="s">
        <v>2514</v>
      </c>
      <c r="B853" t="s">
        <v>264</v>
      </c>
      <c r="C853">
        <v>2012</v>
      </c>
      <c r="D853">
        <v>2301</v>
      </c>
      <c r="E853">
        <v>5344</v>
      </c>
      <c r="F853">
        <v>3418</v>
      </c>
      <c r="G853">
        <v>1762</v>
      </c>
    </row>
    <row r="854" spans="1:7" x14ac:dyDescent="0.3">
      <c r="A854" t="s">
        <v>2515</v>
      </c>
      <c r="B854" t="s">
        <v>264</v>
      </c>
      <c r="C854">
        <v>2013</v>
      </c>
      <c r="D854">
        <v>2285</v>
      </c>
      <c r="E854">
        <v>5295</v>
      </c>
      <c r="F854">
        <v>3482</v>
      </c>
      <c r="G854">
        <v>1802</v>
      </c>
    </row>
    <row r="855" spans="1:7" x14ac:dyDescent="0.3">
      <c r="A855" t="s">
        <v>2516</v>
      </c>
      <c r="B855" t="s">
        <v>264</v>
      </c>
      <c r="C855">
        <v>2014</v>
      </c>
      <c r="D855">
        <v>2358</v>
      </c>
      <c r="E855">
        <v>5218</v>
      </c>
      <c r="F855">
        <v>3538</v>
      </c>
      <c r="G855">
        <v>1835</v>
      </c>
    </row>
    <row r="856" spans="1:7" x14ac:dyDescent="0.3">
      <c r="A856" t="s">
        <v>2517</v>
      </c>
      <c r="B856" t="s">
        <v>264</v>
      </c>
      <c r="C856">
        <v>2015</v>
      </c>
      <c r="D856">
        <v>2337</v>
      </c>
      <c r="E856">
        <v>5127</v>
      </c>
      <c r="F856">
        <v>3599</v>
      </c>
      <c r="G856">
        <v>1860</v>
      </c>
    </row>
    <row r="857" spans="1:7" x14ac:dyDescent="0.3">
      <c r="A857" t="s">
        <v>2518</v>
      </c>
      <c r="B857" t="s">
        <v>264</v>
      </c>
      <c r="C857">
        <v>2016</v>
      </c>
      <c r="D857">
        <v>2317</v>
      </c>
      <c r="E857">
        <v>5016</v>
      </c>
      <c r="F857">
        <v>3611</v>
      </c>
      <c r="G857">
        <v>1840</v>
      </c>
    </row>
    <row r="858" spans="1:7" x14ac:dyDescent="0.3">
      <c r="A858" t="s">
        <v>2519</v>
      </c>
      <c r="B858" t="s">
        <v>264</v>
      </c>
      <c r="C858">
        <v>2017</v>
      </c>
      <c r="D858">
        <v>2254</v>
      </c>
      <c r="E858">
        <v>5066</v>
      </c>
      <c r="F858">
        <v>3653</v>
      </c>
      <c r="G858">
        <v>1842</v>
      </c>
    </row>
    <row r="859" spans="1:7" x14ac:dyDescent="0.3">
      <c r="A859" t="s">
        <v>2520</v>
      </c>
      <c r="B859" t="s">
        <v>264</v>
      </c>
      <c r="C859">
        <v>2018</v>
      </c>
      <c r="D859">
        <v>2217</v>
      </c>
      <c r="E859">
        <v>5025</v>
      </c>
      <c r="F859">
        <v>3632</v>
      </c>
      <c r="G859">
        <v>1835</v>
      </c>
    </row>
    <row r="860" spans="1:7" x14ac:dyDescent="0.3">
      <c r="A860" t="s">
        <v>2521</v>
      </c>
      <c r="B860" t="s">
        <v>264</v>
      </c>
      <c r="C860">
        <v>2019</v>
      </c>
      <c r="D860">
        <v>2179</v>
      </c>
      <c r="E860">
        <v>5019</v>
      </c>
      <c r="F860">
        <v>3632</v>
      </c>
      <c r="G860">
        <v>1843</v>
      </c>
    </row>
    <row r="861" spans="1:7" x14ac:dyDescent="0.3">
      <c r="A861" t="s">
        <v>2522</v>
      </c>
      <c r="B861" t="s">
        <v>264</v>
      </c>
      <c r="C861">
        <v>2020</v>
      </c>
      <c r="D861">
        <v>2129</v>
      </c>
      <c r="E861">
        <v>5027</v>
      </c>
      <c r="F861">
        <v>3550</v>
      </c>
      <c r="G861">
        <v>1846</v>
      </c>
    </row>
    <row r="862" spans="1:7" x14ac:dyDescent="0.3">
      <c r="A862" t="s">
        <v>2523</v>
      </c>
      <c r="B862" t="s">
        <v>264</v>
      </c>
      <c r="C862">
        <v>2021</v>
      </c>
      <c r="D862">
        <v>2093</v>
      </c>
      <c r="E862">
        <v>4970</v>
      </c>
      <c r="F862">
        <v>3509</v>
      </c>
      <c r="G862">
        <v>1888</v>
      </c>
    </row>
    <row r="863" spans="1:7" x14ac:dyDescent="0.3">
      <c r="A863" t="s">
        <v>2524</v>
      </c>
      <c r="B863" t="s">
        <v>264</v>
      </c>
      <c r="C863">
        <v>2022</v>
      </c>
      <c r="D863">
        <v>2116</v>
      </c>
      <c r="E863">
        <v>5188</v>
      </c>
      <c r="F863">
        <v>3518</v>
      </c>
      <c r="G863">
        <v>1876</v>
      </c>
    </row>
    <row r="864" spans="1:7" x14ac:dyDescent="0.3">
      <c r="A864" t="s">
        <v>10441</v>
      </c>
      <c r="B864" t="s">
        <v>264</v>
      </c>
      <c r="C864">
        <v>2023</v>
      </c>
      <c r="D864">
        <v>2089</v>
      </c>
      <c r="E864">
        <v>5337</v>
      </c>
      <c r="F864">
        <v>3499</v>
      </c>
      <c r="G864">
        <v>1884</v>
      </c>
    </row>
    <row r="865" spans="1:7" x14ac:dyDescent="0.3">
      <c r="A865" t="s">
        <v>10442</v>
      </c>
      <c r="B865" t="s">
        <v>264</v>
      </c>
      <c r="C865">
        <v>2024</v>
      </c>
      <c r="D865">
        <v>2117</v>
      </c>
      <c r="E865">
        <v>5443</v>
      </c>
      <c r="F865">
        <v>3431</v>
      </c>
      <c r="G865">
        <v>1941</v>
      </c>
    </row>
    <row r="866" spans="1:7" x14ac:dyDescent="0.3">
      <c r="A866" t="s">
        <v>2525</v>
      </c>
      <c r="B866" t="s">
        <v>286</v>
      </c>
      <c r="C866">
        <v>2001</v>
      </c>
      <c r="D866">
        <v>1751</v>
      </c>
      <c r="E866">
        <v>3102</v>
      </c>
      <c r="F866">
        <v>1703</v>
      </c>
      <c r="G866">
        <v>1322</v>
      </c>
    </row>
    <row r="867" spans="1:7" x14ac:dyDescent="0.3">
      <c r="A867" t="s">
        <v>2526</v>
      </c>
      <c r="B867" t="s">
        <v>286</v>
      </c>
      <c r="C867">
        <v>2002</v>
      </c>
      <c r="D867">
        <v>1655</v>
      </c>
      <c r="E867">
        <v>2985</v>
      </c>
      <c r="F867">
        <v>1662</v>
      </c>
      <c r="G867">
        <v>1261</v>
      </c>
    </row>
    <row r="868" spans="1:7" x14ac:dyDescent="0.3">
      <c r="A868" t="s">
        <v>2527</v>
      </c>
      <c r="B868" t="s">
        <v>286</v>
      </c>
      <c r="C868">
        <v>2003</v>
      </c>
      <c r="D868">
        <v>1572</v>
      </c>
      <c r="E868">
        <v>2854</v>
      </c>
      <c r="F868">
        <v>1622</v>
      </c>
      <c r="G868">
        <v>1229</v>
      </c>
    </row>
    <row r="869" spans="1:7" x14ac:dyDescent="0.3">
      <c r="A869" t="s">
        <v>2528</v>
      </c>
      <c r="B869" t="s">
        <v>286</v>
      </c>
      <c r="C869">
        <v>2004</v>
      </c>
      <c r="D869">
        <v>1472</v>
      </c>
      <c r="E869">
        <v>2834</v>
      </c>
      <c r="F869">
        <v>1609</v>
      </c>
      <c r="G869">
        <v>1188</v>
      </c>
    </row>
    <row r="870" spans="1:7" x14ac:dyDescent="0.3">
      <c r="A870" t="s">
        <v>2529</v>
      </c>
      <c r="B870" t="s">
        <v>286</v>
      </c>
      <c r="C870">
        <v>2005</v>
      </c>
      <c r="D870">
        <v>1411</v>
      </c>
      <c r="E870">
        <v>2866</v>
      </c>
      <c r="F870">
        <v>1587</v>
      </c>
      <c r="G870">
        <v>1120</v>
      </c>
    </row>
    <row r="871" spans="1:7" x14ac:dyDescent="0.3">
      <c r="A871" t="s">
        <v>2530</v>
      </c>
      <c r="B871" t="s">
        <v>286</v>
      </c>
      <c r="C871">
        <v>2006</v>
      </c>
      <c r="D871">
        <v>1394</v>
      </c>
      <c r="E871">
        <v>2898</v>
      </c>
      <c r="F871">
        <v>1616</v>
      </c>
      <c r="G871">
        <v>1101</v>
      </c>
    </row>
    <row r="872" spans="1:7" x14ac:dyDescent="0.3">
      <c r="A872" t="s">
        <v>2531</v>
      </c>
      <c r="B872" t="s">
        <v>286</v>
      </c>
      <c r="C872">
        <v>2007</v>
      </c>
      <c r="D872">
        <v>1355</v>
      </c>
      <c r="E872">
        <v>2888</v>
      </c>
      <c r="F872">
        <v>1629</v>
      </c>
      <c r="G872">
        <v>1094</v>
      </c>
    </row>
    <row r="873" spans="1:7" x14ac:dyDescent="0.3">
      <c r="A873" t="s">
        <v>2532</v>
      </c>
      <c r="B873" t="s">
        <v>286</v>
      </c>
      <c r="C873">
        <v>2008</v>
      </c>
      <c r="D873">
        <v>1293</v>
      </c>
      <c r="E873">
        <v>2974</v>
      </c>
      <c r="F873">
        <v>1674</v>
      </c>
      <c r="G873">
        <v>1090</v>
      </c>
    </row>
    <row r="874" spans="1:7" x14ac:dyDescent="0.3">
      <c r="A874" t="s">
        <v>2533</v>
      </c>
      <c r="B874" t="s">
        <v>286</v>
      </c>
      <c r="C874">
        <v>2009</v>
      </c>
      <c r="D874">
        <v>1300</v>
      </c>
      <c r="E874">
        <v>3135</v>
      </c>
      <c r="F874">
        <v>1734</v>
      </c>
      <c r="G874">
        <v>1066</v>
      </c>
    </row>
    <row r="875" spans="1:7" x14ac:dyDescent="0.3">
      <c r="A875" t="s">
        <v>2534</v>
      </c>
      <c r="B875" t="s">
        <v>286</v>
      </c>
      <c r="C875">
        <v>2010</v>
      </c>
      <c r="D875">
        <v>1358</v>
      </c>
      <c r="E875">
        <v>3206</v>
      </c>
      <c r="F875">
        <v>1845</v>
      </c>
      <c r="G875">
        <v>1042</v>
      </c>
    </row>
    <row r="876" spans="1:7" x14ac:dyDescent="0.3">
      <c r="A876" t="s">
        <v>2535</v>
      </c>
      <c r="B876" t="s">
        <v>286</v>
      </c>
      <c r="C876">
        <v>2011</v>
      </c>
      <c r="D876">
        <v>1419</v>
      </c>
      <c r="E876">
        <v>3228</v>
      </c>
      <c r="F876">
        <v>1969</v>
      </c>
      <c r="G876">
        <v>1013</v>
      </c>
    </row>
    <row r="877" spans="1:7" x14ac:dyDescent="0.3">
      <c r="A877" t="s">
        <v>2536</v>
      </c>
      <c r="B877" t="s">
        <v>286</v>
      </c>
      <c r="C877">
        <v>2012</v>
      </c>
      <c r="D877">
        <v>1413</v>
      </c>
      <c r="E877">
        <v>3300</v>
      </c>
      <c r="F877">
        <v>1987</v>
      </c>
      <c r="G877">
        <v>1042</v>
      </c>
    </row>
    <row r="878" spans="1:7" x14ac:dyDescent="0.3">
      <c r="A878" t="s">
        <v>2537</v>
      </c>
      <c r="B878" t="s">
        <v>286</v>
      </c>
      <c r="C878">
        <v>2013</v>
      </c>
      <c r="D878">
        <v>1422</v>
      </c>
      <c r="E878">
        <v>3231</v>
      </c>
      <c r="F878">
        <v>2009</v>
      </c>
      <c r="G878">
        <v>1027</v>
      </c>
    </row>
    <row r="879" spans="1:7" x14ac:dyDescent="0.3">
      <c r="A879" t="s">
        <v>2538</v>
      </c>
      <c r="B879" t="s">
        <v>286</v>
      </c>
      <c r="C879">
        <v>2014</v>
      </c>
      <c r="D879">
        <v>1474</v>
      </c>
      <c r="E879">
        <v>3249</v>
      </c>
      <c r="F879">
        <v>2041</v>
      </c>
      <c r="G879">
        <v>1046</v>
      </c>
    </row>
    <row r="880" spans="1:7" x14ac:dyDescent="0.3">
      <c r="A880" t="s">
        <v>2539</v>
      </c>
      <c r="B880" t="s">
        <v>286</v>
      </c>
      <c r="C880">
        <v>2015</v>
      </c>
      <c r="D880">
        <v>1914</v>
      </c>
      <c r="E880">
        <v>3782</v>
      </c>
      <c r="F880">
        <v>2221</v>
      </c>
      <c r="G880">
        <v>1068</v>
      </c>
    </row>
    <row r="881" spans="1:7" x14ac:dyDescent="0.3">
      <c r="A881" t="s">
        <v>2540</v>
      </c>
      <c r="B881" t="s">
        <v>286</v>
      </c>
      <c r="C881">
        <v>2016</v>
      </c>
      <c r="D881">
        <v>2123</v>
      </c>
      <c r="E881">
        <v>4158</v>
      </c>
      <c r="F881">
        <v>2304</v>
      </c>
      <c r="G881">
        <v>1071</v>
      </c>
    </row>
    <row r="882" spans="1:7" x14ac:dyDescent="0.3">
      <c r="A882" t="s">
        <v>2541</v>
      </c>
      <c r="B882" t="s">
        <v>286</v>
      </c>
      <c r="C882">
        <v>2017</v>
      </c>
      <c r="D882">
        <v>2246</v>
      </c>
      <c r="E882">
        <v>4404</v>
      </c>
      <c r="F882">
        <v>2402</v>
      </c>
      <c r="G882">
        <v>1133</v>
      </c>
    </row>
    <row r="883" spans="1:7" x14ac:dyDescent="0.3">
      <c r="A883" t="s">
        <v>2542</v>
      </c>
      <c r="B883" t="s">
        <v>286</v>
      </c>
      <c r="C883">
        <v>2018</v>
      </c>
      <c r="D883">
        <v>2309</v>
      </c>
      <c r="E883">
        <v>4631</v>
      </c>
      <c r="F883">
        <v>2438</v>
      </c>
      <c r="G883">
        <v>1155</v>
      </c>
    </row>
    <row r="884" spans="1:7" x14ac:dyDescent="0.3">
      <c r="A884" t="s">
        <v>2543</v>
      </c>
      <c r="B884" t="s">
        <v>286</v>
      </c>
      <c r="C884">
        <v>2019</v>
      </c>
      <c r="D884">
        <v>2327</v>
      </c>
      <c r="E884">
        <v>4745</v>
      </c>
      <c r="F884">
        <v>2488</v>
      </c>
      <c r="G884">
        <v>1191</v>
      </c>
    </row>
    <row r="885" spans="1:7" x14ac:dyDescent="0.3">
      <c r="A885" t="s">
        <v>2544</v>
      </c>
      <c r="B885" t="s">
        <v>286</v>
      </c>
      <c r="C885">
        <v>2020</v>
      </c>
      <c r="D885">
        <v>2281</v>
      </c>
      <c r="E885">
        <v>4865</v>
      </c>
      <c r="F885">
        <v>2459</v>
      </c>
      <c r="G885">
        <v>1178</v>
      </c>
    </row>
    <row r="886" spans="1:7" x14ac:dyDescent="0.3">
      <c r="A886" t="s">
        <v>2545</v>
      </c>
      <c r="B886" t="s">
        <v>286</v>
      </c>
      <c r="C886">
        <v>2021</v>
      </c>
      <c r="D886">
        <v>2336</v>
      </c>
      <c r="E886">
        <v>4980</v>
      </c>
      <c r="F886">
        <v>2484</v>
      </c>
      <c r="G886">
        <v>1181</v>
      </c>
    </row>
    <row r="887" spans="1:7" x14ac:dyDescent="0.3">
      <c r="A887" t="s">
        <v>2546</v>
      </c>
      <c r="B887" t="s">
        <v>286</v>
      </c>
      <c r="C887">
        <v>2022</v>
      </c>
      <c r="D887">
        <v>2299</v>
      </c>
      <c r="E887">
        <v>5121</v>
      </c>
      <c r="F887">
        <v>2506</v>
      </c>
      <c r="G887">
        <v>1175</v>
      </c>
    </row>
    <row r="888" spans="1:7" x14ac:dyDescent="0.3">
      <c r="A888" t="s">
        <v>10443</v>
      </c>
      <c r="B888" t="s">
        <v>286</v>
      </c>
      <c r="C888">
        <v>2023</v>
      </c>
      <c r="D888">
        <v>2356</v>
      </c>
      <c r="E888">
        <v>5341</v>
      </c>
      <c r="F888">
        <v>2506</v>
      </c>
      <c r="G888">
        <v>1204</v>
      </c>
    </row>
    <row r="889" spans="1:7" x14ac:dyDescent="0.3">
      <c r="A889" t="s">
        <v>10444</v>
      </c>
      <c r="B889" t="s">
        <v>286</v>
      </c>
      <c r="C889">
        <v>2024</v>
      </c>
      <c r="D889">
        <v>2349</v>
      </c>
      <c r="E889">
        <v>5391</v>
      </c>
      <c r="F889">
        <v>2539</v>
      </c>
      <c r="G889">
        <v>1181</v>
      </c>
    </row>
    <row r="890" spans="1:7" x14ac:dyDescent="0.3">
      <c r="A890" t="s">
        <v>2547</v>
      </c>
      <c r="B890" t="s">
        <v>9</v>
      </c>
      <c r="C890">
        <v>2001</v>
      </c>
      <c r="D890">
        <v>1999</v>
      </c>
      <c r="E890">
        <v>3953</v>
      </c>
      <c r="F890">
        <v>2292</v>
      </c>
      <c r="G890">
        <v>1507</v>
      </c>
    </row>
    <row r="891" spans="1:7" x14ac:dyDescent="0.3">
      <c r="A891" t="s">
        <v>2548</v>
      </c>
      <c r="B891" t="s">
        <v>9</v>
      </c>
      <c r="C891">
        <v>2002</v>
      </c>
      <c r="D891">
        <v>2112</v>
      </c>
      <c r="E891">
        <v>4243</v>
      </c>
      <c r="F891">
        <v>2378</v>
      </c>
      <c r="G891">
        <v>1526</v>
      </c>
    </row>
    <row r="892" spans="1:7" x14ac:dyDescent="0.3">
      <c r="A892" t="s">
        <v>2549</v>
      </c>
      <c r="B892" t="s">
        <v>9</v>
      </c>
      <c r="C892">
        <v>2003</v>
      </c>
      <c r="D892">
        <v>2349</v>
      </c>
      <c r="E892">
        <v>4540</v>
      </c>
      <c r="F892">
        <v>2423</v>
      </c>
      <c r="G892">
        <v>1547</v>
      </c>
    </row>
    <row r="893" spans="1:7" x14ac:dyDescent="0.3">
      <c r="A893" t="s">
        <v>2550</v>
      </c>
      <c r="B893" t="s">
        <v>9</v>
      </c>
      <c r="C893">
        <v>2004</v>
      </c>
      <c r="D893">
        <v>2419</v>
      </c>
      <c r="E893">
        <v>4641</v>
      </c>
      <c r="F893">
        <v>2512</v>
      </c>
      <c r="G893">
        <v>1559</v>
      </c>
    </row>
    <row r="894" spans="1:7" x14ac:dyDescent="0.3">
      <c r="A894" t="s">
        <v>2551</v>
      </c>
      <c r="B894" t="s">
        <v>9</v>
      </c>
      <c r="C894">
        <v>2005</v>
      </c>
      <c r="D894">
        <v>2484</v>
      </c>
      <c r="E894">
        <v>4809</v>
      </c>
      <c r="F894">
        <v>2605</v>
      </c>
      <c r="G894">
        <v>1585</v>
      </c>
    </row>
    <row r="895" spans="1:7" x14ac:dyDescent="0.3">
      <c r="A895" t="s">
        <v>2552</v>
      </c>
      <c r="B895" t="s">
        <v>9</v>
      </c>
      <c r="C895">
        <v>2006</v>
      </c>
      <c r="D895">
        <v>2514</v>
      </c>
      <c r="E895">
        <v>4861</v>
      </c>
      <c r="F895">
        <v>2708</v>
      </c>
      <c r="G895">
        <v>1598</v>
      </c>
    </row>
    <row r="896" spans="1:7" x14ac:dyDescent="0.3">
      <c r="A896" t="s">
        <v>2553</v>
      </c>
      <c r="B896" t="s">
        <v>9</v>
      </c>
      <c r="C896">
        <v>2007</v>
      </c>
      <c r="D896">
        <v>2520</v>
      </c>
      <c r="E896">
        <v>4837</v>
      </c>
      <c r="F896">
        <v>2820</v>
      </c>
      <c r="G896">
        <v>1625</v>
      </c>
    </row>
    <row r="897" spans="1:7" x14ac:dyDescent="0.3">
      <c r="A897" t="s">
        <v>2554</v>
      </c>
      <c r="B897" t="s">
        <v>9</v>
      </c>
      <c r="C897">
        <v>2008</v>
      </c>
      <c r="D897">
        <v>2429</v>
      </c>
      <c r="E897">
        <v>4780</v>
      </c>
      <c r="F897">
        <v>2936</v>
      </c>
      <c r="G897">
        <v>1616</v>
      </c>
    </row>
    <row r="898" spans="1:7" x14ac:dyDescent="0.3">
      <c r="A898" t="s">
        <v>2555</v>
      </c>
      <c r="B898" t="s">
        <v>9</v>
      </c>
      <c r="C898">
        <v>2009</v>
      </c>
      <c r="D898">
        <v>2356</v>
      </c>
      <c r="E898">
        <v>4724</v>
      </c>
      <c r="F898">
        <v>3063</v>
      </c>
      <c r="G898">
        <v>1631</v>
      </c>
    </row>
    <row r="899" spans="1:7" x14ac:dyDescent="0.3">
      <c r="A899" t="s">
        <v>2556</v>
      </c>
      <c r="B899" t="s">
        <v>9</v>
      </c>
      <c r="C899">
        <v>2010</v>
      </c>
      <c r="D899">
        <v>2298</v>
      </c>
      <c r="E899">
        <v>4622</v>
      </c>
      <c r="F899">
        <v>3177</v>
      </c>
      <c r="G899">
        <v>1648</v>
      </c>
    </row>
    <row r="900" spans="1:7" x14ac:dyDescent="0.3">
      <c r="A900" t="s">
        <v>2557</v>
      </c>
      <c r="B900" t="s">
        <v>9</v>
      </c>
      <c r="C900">
        <v>2011</v>
      </c>
      <c r="D900">
        <v>2288</v>
      </c>
      <c r="E900">
        <v>4563</v>
      </c>
      <c r="F900">
        <v>3283</v>
      </c>
      <c r="G900">
        <v>1637</v>
      </c>
    </row>
    <row r="901" spans="1:7" x14ac:dyDescent="0.3">
      <c r="A901" t="s">
        <v>2558</v>
      </c>
      <c r="B901" t="s">
        <v>9</v>
      </c>
      <c r="C901">
        <v>2012</v>
      </c>
      <c r="D901">
        <v>2245</v>
      </c>
      <c r="E901">
        <v>4478</v>
      </c>
      <c r="F901">
        <v>3401</v>
      </c>
      <c r="G901">
        <v>1657</v>
      </c>
    </row>
    <row r="902" spans="1:7" x14ac:dyDescent="0.3">
      <c r="A902" t="s">
        <v>2559</v>
      </c>
      <c r="B902" t="s">
        <v>9</v>
      </c>
      <c r="C902">
        <v>2013</v>
      </c>
      <c r="D902">
        <v>2280</v>
      </c>
      <c r="E902">
        <v>4388</v>
      </c>
      <c r="F902">
        <v>3477</v>
      </c>
      <c r="G902">
        <v>1651</v>
      </c>
    </row>
    <row r="903" spans="1:7" x14ac:dyDescent="0.3">
      <c r="A903" t="s">
        <v>2560</v>
      </c>
      <c r="B903" t="s">
        <v>9</v>
      </c>
      <c r="C903">
        <v>2014</v>
      </c>
      <c r="D903">
        <v>2228</v>
      </c>
      <c r="E903">
        <v>4236</v>
      </c>
      <c r="F903">
        <v>3579</v>
      </c>
      <c r="G903">
        <v>1715</v>
      </c>
    </row>
    <row r="904" spans="1:7" x14ac:dyDescent="0.3">
      <c r="A904" t="s">
        <v>2561</v>
      </c>
      <c r="B904" t="s">
        <v>9</v>
      </c>
      <c r="C904">
        <v>2015</v>
      </c>
      <c r="D904">
        <v>2196</v>
      </c>
      <c r="E904">
        <v>4189</v>
      </c>
      <c r="F904">
        <v>3679</v>
      </c>
      <c r="G904">
        <v>1718</v>
      </c>
    </row>
    <row r="905" spans="1:7" x14ac:dyDescent="0.3">
      <c r="A905" t="s">
        <v>2562</v>
      </c>
      <c r="B905" t="s">
        <v>9</v>
      </c>
      <c r="C905">
        <v>2016</v>
      </c>
      <c r="D905">
        <v>2203</v>
      </c>
      <c r="E905">
        <v>4239</v>
      </c>
      <c r="F905">
        <v>3727</v>
      </c>
      <c r="G905">
        <v>1763</v>
      </c>
    </row>
    <row r="906" spans="1:7" x14ac:dyDescent="0.3">
      <c r="A906" t="s">
        <v>2563</v>
      </c>
      <c r="B906" t="s">
        <v>9</v>
      </c>
      <c r="C906">
        <v>2017</v>
      </c>
      <c r="D906">
        <v>2284</v>
      </c>
      <c r="E906">
        <v>4236</v>
      </c>
      <c r="F906">
        <v>3810</v>
      </c>
      <c r="G906">
        <v>1764</v>
      </c>
    </row>
    <row r="907" spans="1:7" x14ac:dyDescent="0.3">
      <c r="A907" t="s">
        <v>2564</v>
      </c>
      <c r="B907" t="s">
        <v>9</v>
      </c>
      <c r="C907">
        <v>2018</v>
      </c>
      <c r="D907">
        <v>2310</v>
      </c>
      <c r="E907">
        <v>4365</v>
      </c>
      <c r="F907">
        <v>3843</v>
      </c>
      <c r="G907">
        <v>1814</v>
      </c>
    </row>
    <row r="908" spans="1:7" x14ac:dyDescent="0.3">
      <c r="A908" t="s">
        <v>2565</v>
      </c>
      <c r="B908" t="s">
        <v>9</v>
      </c>
      <c r="C908">
        <v>2019</v>
      </c>
      <c r="D908">
        <v>2327</v>
      </c>
      <c r="E908">
        <v>4380</v>
      </c>
      <c r="F908">
        <v>3919</v>
      </c>
      <c r="G908">
        <v>1848</v>
      </c>
    </row>
    <row r="909" spans="1:7" x14ac:dyDescent="0.3">
      <c r="A909" t="s">
        <v>2566</v>
      </c>
      <c r="B909" t="s">
        <v>9</v>
      </c>
      <c r="C909">
        <v>2020</v>
      </c>
      <c r="D909">
        <v>2229</v>
      </c>
      <c r="E909">
        <v>4415</v>
      </c>
      <c r="F909">
        <v>3936</v>
      </c>
      <c r="G909">
        <v>1979</v>
      </c>
    </row>
    <row r="910" spans="1:7" x14ac:dyDescent="0.3">
      <c r="A910" t="s">
        <v>2567</v>
      </c>
      <c r="B910" t="s">
        <v>9</v>
      </c>
      <c r="C910">
        <v>2021</v>
      </c>
      <c r="D910">
        <v>2170</v>
      </c>
      <c r="E910">
        <v>4513</v>
      </c>
      <c r="F910">
        <v>3871</v>
      </c>
      <c r="G910">
        <v>2029</v>
      </c>
    </row>
    <row r="911" spans="1:7" x14ac:dyDescent="0.3">
      <c r="A911" t="s">
        <v>2568</v>
      </c>
      <c r="B911" t="s">
        <v>9</v>
      </c>
      <c r="C911">
        <v>2022</v>
      </c>
      <c r="D911">
        <v>2115</v>
      </c>
      <c r="E911">
        <v>4482</v>
      </c>
      <c r="F911">
        <v>3826</v>
      </c>
      <c r="G911">
        <v>2076</v>
      </c>
    </row>
    <row r="912" spans="1:7" x14ac:dyDescent="0.3">
      <c r="A912" t="s">
        <v>10445</v>
      </c>
      <c r="B912" t="s">
        <v>9</v>
      </c>
      <c r="C912">
        <v>2023</v>
      </c>
      <c r="D912">
        <v>2125</v>
      </c>
      <c r="E912">
        <v>4546</v>
      </c>
      <c r="F912">
        <v>3755</v>
      </c>
      <c r="G912">
        <v>2104</v>
      </c>
    </row>
    <row r="913" spans="1:7" x14ac:dyDescent="0.3">
      <c r="A913" t="s">
        <v>10446</v>
      </c>
      <c r="B913" t="s">
        <v>9</v>
      </c>
      <c r="C913">
        <v>2024</v>
      </c>
      <c r="D913">
        <v>2085</v>
      </c>
      <c r="E913">
        <v>4498</v>
      </c>
      <c r="F913">
        <v>3636</v>
      </c>
      <c r="G913">
        <v>2174</v>
      </c>
    </row>
    <row r="914" spans="1:7" x14ac:dyDescent="0.3">
      <c r="A914" t="s">
        <v>2569</v>
      </c>
      <c r="B914" t="s">
        <v>275</v>
      </c>
      <c r="C914">
        <v>2001</v>
      </c>
      <c r="D914">
        <v>2134</v>
      </c>
      <c r="E914">
        <v>4245</v>
      </c>
      <c r="F914">
        <v>2781</v>
      </c>
      <c r="G914">
        <v>2350</v>
      </c>
    </row>
    <row r="915" spans="1:7" x14ac:dyDescent="0.3">
      <c r="A915" t="s">
        <v>2570</v>
      </c>
      <c r="B915" t="s">
        <v>275</v>
      </c>
      <c r="C915">
        <v>2002</v>
      </c>
      <c r="D915">
        <v>2049</v>
      </c>
      <c r="E915">
        <v>4180</v>
      </c>
      <c r="F915">
        <v>2760</v>
      </c>
      <c r="G915">
        <v>2302</v>
      </c>
    </row>
    <row r="916" spans="1:7" x14ac:dyDescent="0.3">
      <c r="A916" t="s">
        <v>2571</v>
      </c>
      <c r="B916" t="s">
        <v>275</v>
      </c>
      <c r="C916">
        <v>2003</v>
      </c>
      <c r="D916">
        <v>2022</v>
      </c>
      <c r="E916">
        <v>4255</v>
      </c>
      <c r="F916">
        <v>2748</v>
      </c>
      <c r="G916">
        <v>2231</v>
      </c>
    </row>
    <row r="917" spans="1:7" x14ac:dyDescent="0.3">
      <c r="A917" t="s">
        <v>2572</v>
      </c>
      <c r="B917" t="s">
        <v>275</v>
      </c>
      <c r="C917">
        <v>2004</v>
      </c>
      <c r="D917">
        <v>1962</v>
      </c>
      <c r="E917">
        <v>4349</v>
      </c>
      <c r="F917">
        <v>2732</v>
      </c>
      <c r="G917">
        <v>2209</v>
      </c>
    </row>
    <row r="918" spans="1:7" x14ac:dyDescent="0.3">
      <c r="A918" t="s">
        <v>2573</v>
      </c>
      <c r="B918" t="s">
        <v>275</v>
      </c>
      <c r="C918">
        <v>2005</v>
      </c>
      <c r="D918">
        <v>1975</v>
      </c>
      <c r="E918">
        <v>4466</v>
      </c>
      <c r="F918">
        <v>2748</v>
      </c>
      <c r="G918">
        <v>2157</v>
      </c>
    </row>
    <row r="919" spans="1:7" x14ac:dyDescent="0.3">
      <c r="A919" t="s">
        <v>2574</v>
      </c>
      <c r="B919" t="s">
        <v>275</v>
      </c>
      <c r="C919">
        <v>2006</v>
      </c>
      <c r="D919">
        <v>1921</v>
      </c>
      <c r="E919">
        <v>4442</v>
      </c>
      <c r="F919">
        <v>2757</v>
      </c>
      <c r="G919">
        <v>2134</v>
      </c>
    </row>
    <row r="920" spans="1:7" x14ac:dyDescent="0.3">
      <c r="A920" t="s">
        <v>2575</v>
      </c>
      <c r="B920" t="s">
        <v>275</v>
      </c>
      <c r="C920">
        <v>2007</v>
      </c>
      <c r="D920">
        <v>1935</v>
      </c>
      <c r="E920">
        <v>4410</v>
      </c>
      <c r="F920">
        <v>2766</v>
      </c>
      <c r="G920">
        <v>2103</v>
      </c>
    </row>
    <row r="921" spans="1:7" x14ac:dyDescent="0.3">
      <c r="A921" t="s">
        <v>2576</v>
      </c>
      <c r="B921" t="s">
        <v>275</v>
      </c>
      <c r="C921">
        <v>2008</v>
      </c>
      <c r="D921">
        <v>1872</v>
      </c>
      <c r="E921">
        <v>4413</v>
      </c>
      <c r="F921">
        <v>2791</v>
      </c>
      <c r="G921">
        <v>2055</v>
      </c>
    </row>
    <row r="922" spans="1:7" x14ac:dyDescent="0.3">
      <c r="A922" t="s">
        <v>2577</v>
      </c>
      <c r="B922" t="s">
        <v>275</v>
      </c>
      <c r="C922">
        <v>2009</v>
      </c>
      <c r="D922">
        <v>1847</v>
      </c>
      <c r="E922">
        <v>4331</v>
      </c>
      <c r="F922">
        <v>2822</v>
      </c>
      <c r="G922">
        <v>2033</v>
      </c>
    </row>
    <row r="923" spans="1:7" x14ac:dyDescent="0.3">
      <c r="A923" t="s">
        <v>2578</v>
      </c>
      <c r="B923" t="s">
        <v>275</v>
      </c>
      <c r="C923">
        <v>2010</v>
      </c>
      <c r="D923">
        <v>1888</v>
      </c>
      <c r="E923">
        <v>4246</v>
      </c>
      <c r="F923">
        <v>2805</v>
      </c>
      <c r="G923">
        <v>2018</v>
      </c>
    </row>
    <row r="924" spans="1:7" x14ac:dyDescent="0.3">
      <c r="A924" t="s">
        <v>2579</v>
      </c>
      <c r="B924" t="s">
        <v>275</v>
      </c>
      <c r="C924">
        <v>2011</v>
      </c>
      <c r="D924">
        <v>1857</v>
      </c>
      <c r="E924">
        <v>4192</v>
      </c>
      <c r="F924">
        <v>2759</v>
      </c>
      <c r="G924">
        <v>2002</v>
      </c>
    </row>
    <row r="925" spans="1:7" x14ac:dyDescent="0.3">
      <c r="A925" t="s">
        <v>2580</v>
      </c>
      <c r="B925" t="s">
        <v>275</v>
      </c>
      <c r="C925">
        <v>2012</v>
      </c>
      <c r="D925">
        <v>1860</v>
      </c>
      <c r="E925">
        <v>4114</v>
      </c>
      <c r="F925">
        <v>2752</v>
      </c>
      <c r="G925">
        <v>2001</v>
      </c>
    </row>
    <row r="926" spans="1:7" x14ac:dyDescent="0.3">
      <c r="A926" t="s">
        <v>2581</v>
      </c>
      <c r="B926" t="s">
        <v>275</v>
      </c>
      <c r="C926">
        <v>2013</v>
      </c>
      <c r="D926">
        <v>1858</v>
      </c>
      <c r="E926">
        <v>4111</v>
      </c>
      <c r="F926">
        <v>2739</v>
      </c>
      <c r="G926">
        <v>2010</v>
      </c>
    </row>
    <row r="927" spans="1:7" x14ac:dyDescent="0.3">
      <c r="A927" t="s">
        <v>2582</v>
      </c>
      <c r="B927" t="s">
        <v>275</v>
      </c>
      <c r="C927">
        <v>2014</v>
      </c>
      <c r="D927">
        <v>1857</v>
      </c>
      <c r="E927">
        <v>4028</v>
      </c>
      <c r="F927">
        <v>2741</v>
      </c>
      <c r="G927">
        <v>2019</v>
      </c>
    </row>
    <row r="928" spans="1:7" x14ac:dyDescent="0.3">
      <c r="A928" t="s">
        <v>2583</v>
      </c>
      <c r="B928" t="s">
        <v>275</v>
      </c>
      <c r="C928">
        <v>2015</v>
      </c>
      <c r="D928">
        <v>1844</v>
      </c>
      <c r="E928">
        <v>4060</v>
      </c>
      <c r="F928">
        <v>2791</v>
      </c>
      <c r="G928">
        <v>1955</v>
      </c>
    </row>
    <row r="929" spans="1:7" x14ac:dyDescent="0.3">
      <c r="A929" t="s">
        <v>2584</v>
      </c>
      <c r="B929" t="s">
        <v>275</v>
      </c>
      <c r="C929">
        <v>2016</v>
      </c>
      <c r="D929">
        <v>1881</v>
      </c>
      <c r="E929">
        <v>3987</v>
      </c>
      <c r="F929">
        <v>2824</v>
      </c>
      <c r="G929">
        <v>1930</v>
      </c>
    </row>
    <row r="930" spans="1:7" x14ac:dyDescent="0.3">
      <c r="A930" t="s">
        <v>2585</v>
      </c>
      <c r="B930" t="s">
        <v>275</v>
      </c>
      <c r="C930">
        <v>2017</v>
      </c>
      <c r="D930">
        <v>1886</v>
      </c>
      <c r="E930">
        <v>4038</v>
      </c>
      <c r="F930">
        <v>2861</v>
      </c>
      <c r="G930">
        <v>1958</v>
      </c>
    </row>
    <row r="931" spans="1:7" x14ac:dyDescent="0.3">
      <c r="A931" t="s">
        <v>2586</v>
      </c>
      <c r="B931" t="s">
        <v>275</v>
      </c>
      <c r="C931">
        <v>2018</v>
      </c>
      <c r="D931">
        <v>1832</v>
      </c>
      <c r="E931">
        <v>4070</v>
      </c>
      <c r="F931">
        <v>2827</v>
      </c>
      <c r="G931">
        <v>1957</v>
      </c>
    </row>
    <row r="932" spans="1:7" x14ac:dyDescent="0.3">
      <c r="A932" t="s">
        <v>2587</v>
      </c>
      <c r="B932" t="s">
        <v>275</v>
      </c>
      <c r="C932">
        <v>2019</v>
      </c>
      <c r="D932">
        <v>1784</v>
      </c>
      <c r="E932">
        <v>4118</v>
      </c>
      <c r="F932">
        <v>2828</v>
      </c>
      <c r="G932">
        <v>1976</v>
      </c>
    </row>
    <row r="933" spans="1:7" x14ac:dyDescent="0.3">
      <c r="A933" t="s">
        <v>2588</v>
      </c>
      <c r="B933" t="s">
        <v>275</v>
      </c>
      <c r="C933">
        <v>2020</v>
      </c>
      <c r="D933">
        <v>1712</v>
      </c>
      <c r="E933">
        <v>4191</v>
      </c>
      <c r="F933">
        <v>2803</v>
      </c>
      <c r="G933">
        <v>1969</v>
      </c>
    </row>
    <row r="934" spans="1:7" x14ac:dyDescent="0.3">
      <c r="A934" t="s">
        <v>2589</v>
      </c>
      <c r="B934" t="s">
        <v>275</v>
      </c>
      <c r="C934">
        <v>2021</v>
      </c>
      <c r="D934">
        <v>1696</v>
      </c>
      <c r="E934">
        <v>4270</v>
      </c>
      <c r="F934">
        <v>2748</v>
      </c>
      <c r="G934">
        <v>1979</v>
      </c>
    </row>
    <row r="935" spans="1:7" x14ac:dyDescent="0.3">
      <c r="A935" t="s">
        <v>2590</v>
      </c>
      <c r="B935" t="s">
        <v>275</v>
      </c>
      <c r="C935">
        <v>2022</v>
      </c>
      <c r="D935">
        <v>1755</v>
      </c>
      <c r="E935">
        <v>4519</v>
      </c>
      <c r="F935">
        <v>2730</v>
      </c>
      <c r="G935">
        <v>2026</v>
      </c>
    </row>
    <row r="936" spans="1:7" x14ac:dyDescent="0.3">
      <c r="A936" t="s">
        <v>10447</v>
      </c>
      <c r="B936" t="s">
        <v>275</v>
      </c>
      <c r="C936">
        <v>2023</v>
      </c>
      <c r="D936">
        <v>1750</v>
      </c>
      <c r="E936">
        <v>4814</v>
      </c>
      <c r="F936">
        <v>2686</v>
      </c>
      <c r="G936">
        <v>2063</v>
      </c>
    </row>
    <row r="937" spans="1:7" x14ac:dyDescent="0.3">
      <c r="A937" t="s">
        <v>10448</v>
      </c>
      <c r="B937" t="s">
        <v>275</v>
      </c>
      <c r="C937">
        <v>2024</v>
      </c>
      <c r="D937">
        <v>1739</v>
      </c>
      <c r="E937">
        <v>5063</v>
      </c>
      <c r="F937">
        <v>2700</v>
      </c>
      <c r="G937">
        <v>2073</v>
      </c>
    </row>
    <row r="938" spans="1:7" x14ac:dyDescent="0.3">
      <c r="A938" t="s">
        <v>2591</v>
      </c>
      <c r="B938" t="s">
        <v>15</v>
      </c>
      <c r="C938">
        <v>2001</v>
      </c>
      <c r="D938">
        <v>1735</v>
      </c>
      <c r="E938">
        <v>3474</v>
      </c>
      <c r="F938">
        <v>1013</v>
      </c>
      <c r="G938">
        <v>820</v>
      </c>
    </row>
    <row r="939" spans="1:7" x14ac:dyDescent="0.3">
      <c r="A939" t="s">
        <v>2592</v>
      </c>
      <c r="B939" t="s">
        <v>15</v>
      </c>
      <c r="C939">
        <v>2002</v>
      </c>
      <c r="D939">
        <v>1728</v>
      </c>
      <c r="E939">
        <v>3413</v>
      </c>
      <c r="F939">
        <v>1016</v>
      </c>
      <c r="G939">
        <v>805</v>
      </c>
    </row>
    <row r="940" spans="1:7" x14ac:dyDescent="0.3">
      <c r="A940" t="s">
        <v>2593</v>
      </c>
      <c r="B940" t="s">
        <v>15</v>
      </c>
      <c r="C940">
        <v>2003</v>
      </c>
      <c r="D940">
        <v>1717</v>
      </c>
      <c r="E940">
        <v>3318</v>
      </c>
      <c r="F940">
        <v>1035</v>
      </c>
      <c r="G940">
        <v>792</v>
      </c>
    </row>
    <row r="941" spans="1:7" x14ac:dyDescent="0.3">
      <c r="A941" t="s">
        <v>2594</v>
      </c>
      <c r="B941" t="s">
        <v>15</v>
      </c>
      <c r="C941">
        <v>2004</v>
      </c>
      <c r="D941">
        <v>1659</v>
      </c>
      <c r="E941">
        <v>3412</v>
      </c>
      <c r="F941">
        <v>1138</v>
      </c>
      <c r="G941">
        <v>811</v>
      </c>
    </row>
    <row r="942" spans="1:7" x14ac:dyDescent="0.3">
      <c r="A942" t="s">
        <v>2595</v>
      </c>
      <c r="B942" t="s">
        <v>15</v>
      </c>
      <c r="C942">
        <v>2005</v>
      </c>
      <c r="D942">
        <v>1740</v>
      </c>
      <c r="E942">
        <v>3418</v>
      </c>
      <c r="F942">
        <v>1196</v>
      </c>
      <c r="G942">
        <v>768</v>
      </c>
    </row>
    <row r="943" spans="1:7" x14ac:dyDescent="0.3">
      <c r="A943" t="s">
        <v>2596</v>
      </c>
      <c r="B943" t="s">
        <v>15</v>
      </c>
      <c r="C943">
        <v>2006</v>
      </c>
      <c r="D943">
        <v>1727</v>
      </c>
      <c r="E943">
        <v>3389</v>
      </c>
      <c r="F943">
        <v>1193</v>
      </c>
      <c r="G943">
        <v>758</v>
      </c>
    </row>
    <row r="944" spans="1:7" x14ac:dyDescent="0.3">
      <c r="A944" t="s">
        <v>2597</v>
      </c>
      <c r="B944" t="s">
        <v>15</v>
      </c>
      <c r="C944">
        <v>2007</v>
      </c>
      <c r="D944">
        <v>1768</v>
      </c>
      <c r="E944">
        <v>3435</v>
      </c>
      <c r="F944">
        <v>1219</v>
      </c>
      <c r="G944">
        <v>753</v>
      </c>
    </row>
    <row r="945" spans="1:7" x14ac:dyDescent="0.3">
      <c r="A945" t="s">
        <v>2598</v>
      </c>
      <c r="B945" t="s">
        <v>15</v>
      </c>
      <c r="C945">
        <v>2008</v>
      </c>
      <c r="D945">
        <v>1731</v>
      </c>
      <c r="E945">
        <v>3608</v>
      </c>
      <c r="F945">
        <v>1245</v>
      </c>
      <c r="G945">
        <v>728</v>
      </c>
    </row>
    <row r="946" spans="1:7" x14ac:dyDescent="0.3">
      <c r="A946" t="s">
        <v>2599</v>
      </c>
      <c r="B946" t="s">
        <v>15</v>
      </c>
      <c r="C946">
        <v>2009</v>
      </c>
      <c r="D946">
        <v>1788</v>
      </c>
      <c r="E946">
        <v>3827</v>
      </c>
      <c r="F946">
        <v>1267</v>
      </c>
      <c r="G946">
        <v>701</v>
      </c>
    </row>
    <row r="947" spans="1:7" x14ac:dyDescent="0.3">
      <c r="A947" t="s">
        <v>2600</v>
      </c>
      <c r="B947" t="s">
        <v>15</v>
      </c>
      <c r="C947">
        <v>2010</v>
      </c>
      <c r="D947">
        <v>1804</v>
      </c>
      <c r="E947">
        <v>4026</v>
      </c>
      <c r="F947">
        <v>1284</v>
      </c>
      <c r="G947">
        <v>702</v>
      </c>
    </row>
    <row r="948" spans="1:7" x14ac:dyDescent="0.3">
      <c r="A948" t="s">
        <v>2601</v>
      </c>
      <c r="B948" t="s">
        <v>15</v>
      </c>
      <c r="C948">
        <v>2011</v>
      </c>
      <c r="D948">
        <v>1792</v>
      </c>
      <c r="E948">
        <v>4293</v>
      </c>
      <c r="F948">
        <v>1342</v>
      </c>
      <c r="G948">
        <v>676</v>
      </c>
    </row>
    <row r="949" spans="1:7" x14ac:dyDescent="0.3">
      <c r="A949" t="s">
        <v>2602</v>
      </c>
      <c r="B949" t="s">
        <v>15</v>
      </c>
      <c r="C949">
        <v>2012</v>
      </c>
      <c r="D949">
        <v>1832</v>
      </c>
      <c r="E949">
        <v>4285</v>
      </c>
      <c r="F949">
        <v>1381</v>
      </c>
      <c r="G949">
        <v>676</v>
      </c>
    </row>
    <row r="950" spans="1:7" x14ac:dyDescent="0.3">
      <c r="A950" t="s">
        <v>2603</v>
      </c>
      <c r="B950" t="s">
        <v>15</v>
      </c>
      <c r="C950">
        <v>2013</v>
      </c>
      <c r="D950">
        <v>1834</v>
      </c>
      <c r="E950">
        <v>4152</v>
      </c>
      <c r="F950">
        <v>1414</v>
      </c>
      <c r="G950">
        <v>671</v>
      </c>
    </row>
    <row r="951" spans="1:7" x14ac:dyDescent="0.3">
      <c r="A951" t="s">
        <v>2604</v>
      </c>
      <c r="B951" t="s">
        <v>15</v>
      </c>
      <c r="C951">
        <v>2014</v>
      </c>
      <c r="D951">
        <v>1800</v>
      </c>
      <c r="E951">
        <v>4047</v>
      </c>
      <c r="F951">
        <v>1466</v>
      </c>
      <c r="G951">
        <v>642</v>
      </c>
    </row>
    <row r="952" spans="1:7" x14ac:dyDescent="0.3">
      <c r="A952" t="s">
        <v>2605</v>
      </c>
      <c r="B952" t="s">
        <v>15</v>
      </c>
      <c r="C952">
        <v>2015</v>
      </c>
      <c r="D952">
        <v>1801</v>
      </c>
      <c r="E952">
        <v>3975</v>
      </c>
      <c r="F952">
        <v>1462</v>
      </c>
      <c r="G952">
        <v>658</v>
      </c>
    </row>
    <row r="953" spans="1:7" x14ac:dyDescent="0.3">
      <c r="A953" t="s">
        <v>2606</v>
      </c>
      <c r="B953" t="s">
        <v>15</v>
      </c>
      <c r="C953">
        <v>2016</v>
      </c>
      <c r="D953">
        <v>1815</v>
      </c>
      <c r="E953">
        <v>3939</v>
      </c>
      <c r="F953">
        <v>1543</v>
      </c>
      <c r="G953">
        <v>656</v>
      </c>
    </row>
    <row r="954" spans="1:7" x14ac:dyDescent="0.3">
      <c r="A954" t="s">
        <v>2607</v>
      </c>
      <c r="B954" t="s">
        <v>15</v>
      </c>
      <c r="C954">
        <v>2017</v>
      </c>
      <c r="D954">
        <v>1754</v>
      </c>
      <c r="E954">
        <v>3910</v>
      </c>
      <c r="F954">
        <v>1566</v>
      </c>
      <c r="G954">
        <v>655</v>
      </c>
    </row>
    <row r="955" spans="1:7" x14ac:dyDescent="0.3">
      <c r="A955" t="s">
        <v>2608</v>
      </c>
      <c r="B955" t="s">
        <v>15</v>
      </c>
      <c r="C955">
        <v>2018</v>
      </c>
      <c r="D955">
        <v>1688</v>
      </c>
      <c r="E955">
        <v>3789</v>
      </c>
      <c r="F955">
        <v>1617</v>
      </c>
      <c r="G955">
        <v>642</v>
      </c>
    </row>
    <row r="956" spans="1:7" x14ac:dyDescent="0.3">
      <c r="A956" t="s">
        <v>2609</v>
      </c>
      <c r="B956" t="s">
        <v>15</v>
      </c>
      <c r="C956">
        <v>2019</v>
      </c>
      <c r="D956">
        <v>1650</v>
      </c>
      <c r="E956">
        <v>3940</v>
      </c>
      <c r="F956">
        <v>1677</v>
      </c>
      <c r="G956">
        <v>665</v>
      </c>
    </row>
    <row r="957" spans="1:7" x14ac:dyDescent="0.3">
      <c r="A957" t="s">
        <v>2610</v>
      </c>
      <c r="B957" t="s">
        <v>15</v>
      </c>
      <c r="C957">
        <v>2020</v>
      </c>
      <c r="D957">
        <v>1701</v>
      </c>
      <c r="E957">
        <v>4041</v>
      </c>
      <c r="F957">
        <v>1716</v>
      </c>
      <c r="G957">
        <v>670</v>
      </c>
    </row>
    <row r="958" spans="1:7" x14ac:dyDescent="0.3">
      <c r="A958" t="s">
        <v>2611</v>
      </c>
      <c r="B958" t="s">
        <v>15</v>
      </c>
      <c r="C958">
        <v>2021</v>
      </c>
      <c r="D958">
        <v>1726</v>
      </c>
      <c r="E958">
        <v>4184</v>
      </c>
      <c r="F958">
        <v>1710</v>
      </c>
      <c r="G958">
        <v>684</v>
      </c>
    </row>
    <row r="959" spans="1:7" x14ac:dyDescent="0.3">
      <c r="A959" t="s">
        <v>2612</v>
      </c>
      <c r="B959" t="s">
        <v>15</v>
      </c>
      <c r="C959">
        <v>2022</v>
      </c>
      <c r="D959">
        <v>1712</v>
      </c>
      <c r="E959">
        <v>4241</v>
      </c>
      <c r="F959">
        <v>1738</v>
      </c>
      <c r="G959">
        <v>662</v>
      </c>
    </row>
    <row r="960" spans="1:7" x14ac:dyDescent="0.3">
      <c r="A960" t="s">
        <v>10449</v>
      </c>
      <c r="B960" t="s">
        <v>15</v>
      </c>
      <c r="C960">
        <v>2023</v>
      </c>
      <c r="D960">
        <v>1754</v>
      </c>
      <c r="E960">
        <v>4418</v>
      </c>
      <c r="F960">
        <v>1732</v>
      </c>
      <c r="G960">
        <v>686</v>
      </c>
    </row>
    <row r="961" spans="1:7" x14ac:dyDescent="0.3">
      <c r="A961" t="s">
        <v>10450</v>
      </c>
      <c r="B961" t="s">
        <v>15</v>
      </c>
      <c r="C961">
        <v>2024</v>
      </c>
      <c r="D961">
        <v>1836</v>
      </c>
      <c r="E961">
        <v>4515</v>
      </c>
      <c r="F961">
        <v>1761</v>
      </c>
      <c r="G961">
        <v>730</v>
      </c>
    </row>
    <row r="962" spans="1:7" x14ac:dyDescent="0.3">
      <c r="A962" t="s">
        <v>2613</v>
      </c>
      <c r="B962" t="s">
        <v>16</v>
      </c>
      <c r="C962">
        <v>2001</v>
      </c>
      <c r="D962">
        <v>1435</v>
      </c>
      <c r="E962">
        <v>2805</v>
      </c>
      <c r="F962">
        <v>1742</v>
      </c>
      <c r="G962">
        <v>1107</v>
      </c>
    </row>
    <row r="963" spans="1:7" x14ac:dyDescent="0.3">
      <c r="A963" t="s">
        <v>2614</v>
      </c>
      <c r="B963" t="s">
        <v>16</v>
      </c>
      <c r="C963">
        <v>2002</v>
      </c>
      <c r="D963">
        <v>1409</v>
      </c>
      <c r="E963">
        <v>2771</v>
      </c>
      <c r="F963">
        <v>1751</v>
      </c>
      <c r="G963">
        <v>1122</v>
      </c>
    </row>
    <row r="964" spans="1:7" x14ac:dyDescent="0.3">
      <c r="A964" t="s">
        <v>2615</v>
      </c>
      <c r="B964" t="s">
        <v>16</v>
      </c>
      <c r="C964">
        <v>2003</v>
      </c>
      <c r="D964">
        <v>1430</v>
      </c>
      <c r="E964">
        <v>2755</v>
      </c>
      <c r="F964">
        <v>1726</v>
      </c>
      <c r="G964">
        <v>1099</v>
      </c>
    </row>
    <row r="965" spans="1:7" x14ac:dyDescent="0.3">
      <c r="A965" t="s">
        <v>2616</v>
      </c>
      <c r="B965" t="s">
        <v>16</v>
      </c>
      <c r="C965">
        <v>2004</v>
      </c>
      <c r="D965">
        <v>1426</v>
      </c>
      <c r="E965">
        <v>2679</v>
      </c>
      <c r="F965">
        <v>1782</v>
      </c>
      <c r="G965">
        <v>1113</v>
      </c>
    </row>
    <row r="966" spans="1:7" x14ac:dyDescent="0.3">
      <c r="A966" t="s">
        <v>2617</v>
      </c>
      <c r="B966" t="s">
        <v>16</v>
      </c>
      <c r="C966">
        <v>2005</v>
      </c>
      <c r="D966">
        <v>1439</v>
      </c>
      <c r="E966">
        <v>2666</v>
      </c>
      <c r="F966">
        <v>1782</v>
      </c>
      <c r="G966">
        <v>1082</v>
      </c>
    </row>
    <row r="967" spans="1:7" x14ac:dyDescent="0.3">
      <c r="A967" t="s">
        <v>2618</v>
      </c>
      <c r="B967" t="s">
        <v>16</v>
      </c>
      <c r="C967">
        <v>2006</v>
      </c>
      <c r="D967">
        <v>1374</v>
      </c>
      <c r="E967">
        <v>2606</v>
      </c>
      <c r="F967">
        <v>1854</v>
      </c>
      <c r="G967">
        <v>1072</v>
      </c>
    </row>
    <row r="968" spans="1:7" x14ac:dyDescent="0.3">
      <c r="A968" t="s">
        <v>2619</v>
      </c>
      <c r="B968" t="s">
        <v>16</v>
      </c>
      <c r="C968">
        <v>2007</v>
      </c>
      <c r="D968">
        <v>1346</v>
      </c>
      <c r="E968">
        <v>2642</v>
      </c>
      <c r="F968">
        <v>1851</v>
      </c>
      <c r="G968">
        <v>1089</v>
      </c>
    </row>
    <row r="969" spans="1:7" x14ac:dyDescent="0.3">
      <c r="A969" t="s">
        <v>2620</v>
      </c>
      <c r="B969" t="s">
        <v>16</v>
      </c>
      <c r="C969">
        <v>2008</v>
      </c>
      <c r="D969">
        <v>1355</v>
      </c>
      <c r="E969">
        <v>2616</v>
      </c>
      <c r="F969">
        <v>1895</v>
      </c>
      <c r="G969">
        <v>1093</v>
      </c>
    </row>
    <row r="970" spans="1:7" x14ac:dyDescent="0.3">
      <c r="A970" t="s">
        <v>2621</v>
      </c>
      <c r="B970" t="s">
        <v>16</v>
      </c>
      <c r="C970">
        <v>2009</v>
      </c>
      <c r="D970">
        <v>1334</v>
      </c>
      <c r="E970">
        <v>2609</v>
      </c>
      <c r="F970">
        <v>1946</v>
      </c>
      <c r="G970">
        <v>1117</v>
      </c>
    </row>
    <row r="971" spans="1:7" x14ac:dyDescent="0.3">
      <c r="A971" t="s">
        <v>2622</v>
      </c>
      <c r="B971" t="s">
        <v>16</v>
      </c>
      <c r="C971">
        <v>2010</v>
      </c>
      <c r="D971">
        <v>1353</v>
      </c>
      <c r="E971">
        <v>2572</v>
      </c>
      <c r="F971">
        <v>2010</v>
      </c>
      <c r="G971">
        <v>1116</v>
      </c>
    </row>
    <row r="972" spans="1:7" x14ac:dyDescent="0.3">
      <c r="A972" t="s">
        <v>2623</v>
      </c>
      <c r="B972" t="s">
        <v>16</v>
      </c>
      <c r="C972">
        <v>2011</v>
      </c>
      <c r="D972">
        <v>1292</v>
      </c>
      <c r="E972">
        <v>2624</v>
      </c>
      <c r="F972">
        <v>2076</v>
      </c>
      <c r="G972">
        <v>1145</v>
      </c>
    </row>
    <row r="973" spans="1:7" x14ac:dyDescent="0.3">
      <c r="A973" t="s">
        <v>2624</v>
      </c>
      <c r="B973" t="s">
        <v>16</v>
      </c>
      <c r="C973">
        <v>2012</v>
      </c>
      <c r="D973">
        <v>1285</v>
      </c>
      <c r="E973">
        <v>2564</v>
      </c>
      <c r="F973">
        <v>2121</v>
      </c>
      <c r="G973">
        <v>1192</v>
      </c>
    </row>
    <row r="974" spans="1:7" x14ac:dyDescent="0.3">
      <c r="A974" t="s">
        <v>2625</v>
      </c>
      <c r="B974" t="s">
        <v>16</v>
      </c>
      <c r="C974">
        <v>2013</v>
      </c>
      <c r="D974">
        <v>1281</v>
      </c>
      <c r="E974">
        <v>2555</v>
      </c>
      <c r="F974">
        <v>2129</v>
      </c>
      <c r="G974">
        <v>1234</v>
      </c>
    </row>
    <row r="975" spans="1:7" x14ac:dyDescent="0.3">
      <c r="A975" t="s">
        <v>2626</v>
      </c>
      <c r="B975" t="s">
        <v>16</v>
      </c>
      <c r="C975">
        <v>2014</v>
      </c>
      <c r="D975">
        <v>1261</v>
      </c>
      <c r="E975">
        <v>2489</v>
      </c>
      <c r="F975">
        <v>2160</v>
      </c>
      <c r="G975">
        <v>1230</v>
      </c>
    </row>
    <row r="976" spans="1:7" x14ac:dyDescent="0.3">
      <c r="A976" t="s">
        <v>2627</v>
      </c>
      <c r="B976" t="s">
        <v>16</v>
      </c>
      <c r="C976">
        <v>2015</v>
      </c>
      <c r="D976">
        <v>1252</v>
      </c>
      <c r="E976">
        <v>2427</v>
      </c>
      <c r="F976">
        <v>2179</v>
      </c>
      <c r="G976">
        <v>1241</v>
      </c>
    </row>
    <row r="977" spans="1:7" x14ac:dyDescent="0.3">
      <c r="A977" t="s">
        <v>2628</v>
      </c>
      <c r="B977" t="s">
        <v>16</v>
      </c>
      <c r="C977">
        <v>2016</v>
      </c>
      <c r="D977">
        <v>1265</v>
      </c>
      <c r="E977">
        <v>2465</v>
      </c>
      <c r="F977">
        <v>2176</v>
      </c>
      <c r="G977">
        <v>1264</v>
      </c>
    </row>
    <row r="978" spans="1:7" x14ac:dyDescent="0.3">
      <c r="A978" t="s">
        <v>2629</v>
      </c>
      <c r="B978" t="s">
        <v>16</v>
      </c>
      <c r="C978">
        <v>2017</v>
      </c>
      <c r="D978">
        <v>1236</v>
      </c>
      <c r="E978">
        <v>2366</v>
      </c>
      <c r="F978">
        <v>2165</v>
      </c>
      <c r="G978">
        <v>1314</v>
      </c>
    </row>
    <row r="979" spans="1:7" x14ac:dyDescent="0.3">
      <c r="A979" t="s">
        <v>2630</v>
      </c>
      <c r="B979" t="s">
        <v>16</v>
      </c>
      <c r="C979">
        <v>2018</v>
      </c>
      <c r="D979">
        <v>1265</v>
      </c>
      <c r="E979">
        <v>2363</v>
      </c>
      <c r="F979">
        <v>2202</v>
      </c>
      <c r="G979">
        <v>1384</v>
      </c>
    </row>
    <row r="980" spans="1:7" x14ac:dyDescent="0.3">
      <c r="A980" t="s">
        <v>2631</v>
      </c>
      <c r="B980" t="s">
        <v>16</v>
      </c>
      <c r="C980">
        <v>2019</v>
      </c>
      <c r="D980">
        <v>1212</v>
      </c>
      <c r="E980">
        <v>2366</v>
      </c>
      <c r="F980">
        <v>2177</v>
      </c>
      <c r="G980">
        <v>1439</v>
      </c>
    </row>
    <row r="981" spans="1:7" x14ac:dyDescent="0.3">
      <c r="A981" t="s">
        <v>2632</v>
      </c>
      <c r="B981" t="s">
        <v>16</v>
      </c>
      <c r="C981">
        <v>2020</v>
      </c>
      <c r="D981">
        <v>1223</v>
      </c>
      <c r="E981">
        <v>2377</v>
      </c>
      <c r="F981">
        <v>2140</v>
      </c>
      <c r="G981">
        <v>1441</v>
      </c>
    </row>
    <row r="982" spans="1:7" x14ac:dyDescent="0.3">
      <c r="A982" t="s">
        <v>2633</v>
      </c>
      <c r="B982" t="s">
        <v>16</v>
      </c>
      <c r="C982">
        <v>2021</v>
      </c>
      <c r="D982">
        <v>1202</v>
      </c>
      <c r="E982">
        <v>2478</v>
      </c>
      <c r="F982">
        <v>2129</v>
      </c>
      <c r="G982">
        <v>1509</v>
      </c>
    </row>
    <row r="983" spans="1:7" x14ac:dyDescent="0.3">
      <c r="A983" t="s">
        <v>2634</v>
      </c>
      <c r="B983" t="s">
        <v>16</v>
      </c>
      <c r="C983">
        <v>2022</v>
      </c>
      <c r="D983">
        <v>1164</v>
      </c>
      <c r="E983">
        <v>2470</v>
      </c>
      <c r="F983">
        <v>2067</v>
      </c>
      <c r="G983">
        <v>1584</v>
      </c>
    </row>
    <row r="984" spans="1:7" x14ac:dyDescent="0.3">
      <c r="A984" t="s">
        <v>10451</v>
      </c>
      <c r="B984" t="s">
        <v>16</v>
      </c>
      <c r="C984">
        <v>2023</v>
      </c>
      <c r="D984">
        <v>1133</v>
      </c>
      <c r="E984">
        <v>2445</v>
      </c>
      <c r="F984">
        <v>2050</v>
      </c>
      <c r="G984">
        <v>1651</v>
      </c>
    </row>
    <row r="985" spans="1:7" x14ac:dyDescent="0.3">
      <c r="A985" t="s">
        <v>10452</v>
      </c>
      <c r="B985" t="s">
        <v>16</v>
      </c>
      <c r="C985">
        <v>2024</v>
      </c>
      <c r="D985">
        <v>1095</v>
      </c>
      <c r="E985">
        <v>2503</v>
      </c>
      <c r="F985">
        <v>1985</v>
      </c>
      <c r="G985">
        <v>1714</v>
      </c>
    </row>
    <row r="986" spans="1:7" x14ac:dyDescent="0.3">
      <c r="A986" t="s">
        <v>2635</v>
      </c>
      <c r="B986" t="s">
        <v>276</v>
      </c>
      <c r="C986">
        <v>2001</v>
      </c>
      <c r="D986">
        <v>2203</v>
      </c>
      <c r="E986">
        <v>3489</v>
      </c>
      <c r="F986">
        <v>1854</v>
      </c>
      <c r="G986">
        <v>1178</v>
      </c>
    </row>
    <row r="987" spans="1:7" x14ac:dyDescent="0.3">
      <c r="A987" t="s">
        <v>2636</v>
      </c>
      <c r="B987" t="s">
        <v>276</v>
      </c>
      <c r="C987">
        <v>2002</v>
      </c>
      <c r="D987">
        <v>2024</v>
      </c>
      <c r="E987">
        <v>3360</v>
      </c>
      <c r="F987">
        <v>1850</v>
      </c>
      <c r="G987">
        <v>1162</v>
      </c>
    </row>
    <row r="988" spans="1:7" x14ac:dyDescent="0.3">
      <c r="A988" t="s">
        <v>2637</v>
      </c>
      <c r="B988" t="s">
        <v>276</v>
      </c>
      <c r="C988">
        <v>2003</v>
      </c>
      <c r="D988">
        <v>1888</v>
      </c>
      <c r="E988">
        <v>3247</v>
      </c>
      <c r="F988">
        <v>1824</v>
      </c>
      <c r="G988">
        <v>1153</v>
      </c>
    </row>
    <row r="989" spans="1:7" x14ac:dyDescent="0.3">
      <c r="A989" t="s">
        <v>2638</v>
      </c>
      <c r="B989" t="s">
        <v>276</v>
      </c>
      <c r="C989">
        <v>2004</v>
      </c>
      <c r="D989">
        <v>1825</v>
      </c>
      <c r="E989">
        <v>3247</v>
      </c>
      <c r="F989">
        <v>1874</v>
      </c>
      <c r="G989">
        <v>1140</v>
      </c>
    </row>
    <row r="990" spans="1:7" x14ac:dyDescent="0.3">
      <c r="A990" t="s">
        <v>2639</v>
      </c>
      <c r="B990" t="s">
        <v>276</v>
      </c>
      <c r="C990">
        <v>2005</v>
      </c>
      <c r="D990">
        <v>1748</v>
      </c>
      <c r="E990">
        <v>3222</v>
      </c>
      <c r="F990">
        <v>1914</v>
      </c>
      <c r="G990">
        <v>1138</v>
      </c>
    </row>
    <row r="991" spans="1:7" x14ac:dyDescent="0.3">
      <c r="A991" t="s">
        <v>2640</v>
      </c>
      <c r="B991" t="s">
        <v>276</v>
      </c>
      <c r="C991">
        <v>2006</v>
      </c>
      <c r="D991">
        <v>1740</v>
      </c>
      <c r="E991">
        <v>3279</v>
      </c>
      <c r="F991">
        <v>1929</v>
      </c>
      <c r="G991">
        <v>1165</v>
      </c>
    </row>
    <row r="992" spans="1:7" x14ac:dyDescent="0.3">
      <c r="A992" t="s">
        <v>2641</v>
      </c>
      <c r="B992" t="s">
        <v>276</v>
      </c>
      <c r="C992">
        <v>2007</v>
      </c>
      <c r="D992">
        <v>1731</v>
      </c>
      <c r="E992">
        <v>3304</v>
      </c>
      <c r="F992">
        <v>1937</v>
      </c>
      <c r="G992">
        <v>1154</v>
      </c>
    </row>
    <row r="993" spans="1:7" x14ac:dyDescent="0.3">
      <c r="A993" t="s">
        <v>2642</v>
      </c>
      <c r="B993" t="s">
        <v>276</v>
      </c>
      <c r="C993">
        <v>2008</v>
      </c>
      <c r="D993">
        <v>1717</v>
      </c>
      <c r="E993">
        <v>3260</v>
      </c>
      <c r="F993">
        <v>2007</v>
      </c>
      <c r="G993">
        <v>1180</v>
      </c>
    </row>
    <row r="994" spans="1:7" x14ac:dyDescent="0.3">
      <c r="A994" t="s">
        <v>2643</v>
      </c>
      <c r="B994" t="s">
        <v>276</v>
      </c>
      <c r="C994">
        <v>2009</v>
      </c>
      <c r="D994">
        <v>1716</v>
      </c>
      <c r="E994">
        <v>3246</v>
      </c>
      <c r="F994">
        <v>2029</v>
      </c>
      <c r="G994">
        <v>1213</v>
      </c>
    </row>
    <row r="995" spans="1:7" x14ac:dyDescent="0.3">
      <c r="A995" t="s">
        <v>2644</v>
      </c>
      <c r="B995" t="s">
        <v>276</v>
      </c>
      <c r="C995">
        <v>2010</v>
      </c>
      <c r="D995">
        <v>1735</v>
      </c>
      <c r="E995">
        <v>3238</v>
      </c>
      <c r="F995">
        <v>2073</v>
      </c>
      <c r="G995">
        <v>1175</v>
      </c>
    </row>
    <row r="996" spans="1:7" x14ac:dyDescent="0.3">
      <c r="A996" t="s">
        <v>2645</v>
      </c>
      <c r="B996" t="s">
        <v>276</v>
      </c>
      <c r="C996">
        <v>2011</v>
      </c>
      <c r="D996">
        <v>1737</v>
      </c>
      <c r="E996">
        <v>3211</v>
      </c>
      <c r="F996">
        <v>2135</v>
      </c>
      <c r="G996">
        <v>1197</v>
      </c>
    </row>
    <row r="997" spans="1:7" x14ac:dyDescent="0.3">
      <c r="A997" t="s">
        <v>2646</v>
      </c>
      <c r="B997" t="s">
        <v>276</v>
      </c>
      <c r="C997">
        <v>2012</v>
      </c>
      <c r="D997">
        <v>1711</v>
      </c>
      <c r="E997">
        <v>3178</v>
      </c>
      <c r="F997">
        <v>2143</v>
      </c>
      <c r="G997">
        <v>1201</v>
      </c>
    </row>
    <row r="998" spans="1:7" x14ac:dyDescent="0.3">
      <c r="A998" t="s">
        <v>2647</v>
      </c>
      <c r="B998" t="s">
        <v>276</v>
      </c>
      <c r="C998">
        <v>2013</v>
      </c>
      <c r="D998">
        <v>1708</v>
      </c>
      <c r="E998">
        <v>3158</v>
      </c>
      <c r="F998">
        <v>2132</v>
      </c>
      <c r="G998">
        <v>1206</v>
      </c>
    </row>
    <row r="999" spans="1:7" x14ac:dyDescent="0.3">
      <c r="A999" t="s">
        <v>2648</v>
      </c>
      <c r="B999" t="s">
        <v>276</v>
      </c>
      <c r="C999">
        <v>2014</v>
      </c>
      <c r="D999">
        <v>1751</v>
      </c>
      <c r="E999">
        <v>3188</v>
      </c>
      <c r="F999">
        <v>2198</v>
      </c>
      <c r="G999">
        <v>1191</v>
      </c>
    </row>
    <row r="1000" spans="1:7" x14ac:dyDescent="0.3">
      <c r="A1000" t="s">
        <v>2649</v>
      </c>
      <c r="B1000" t="s">
        <v>276</v>
      </c>
      <c r="C1000">
        <v>2015</v>
      </c>
      <c r="D1000">
        <v>1764</v>
      </c>
      <c r="E1000">
        <v>3147</v>
      </c>
      <c r="F1000">
        <v>2200</v>
      </c>
      <c r="G1000">
        <v>1169</v>
      </c>
    </row>
    <row r="1001" spans="1:7" x14ac:dyDescent="0.3">
      <c r="A1001" t="s">
        <v>2650</v>
      </c>
      <c r="B1001" t="s">
        <v>276</v>
      </c>
      <c r="C1001">
        <v>2016</v>
      </c>
      <c r="D1001">
        <v>1778</v>
      </c>
      <c r="E1001">
        <v>3070</v>
      </c>
      <c r="F1001">
        <v>2224</v>
      </c>
      <c r="G1001">
        <v>1183</v>
      </c>
    </row>
    <row r="1002" spans="1:7" x14ac:dyDescent="0.3">
      <c r="A1002" t="s">
        <v>2651</v>
      </c>
      <c r="B1002" t="s">
        <v>276</v>
      </c>
      <c r="C1002">
        <v>2017</v>
      </c>
      <c r="D1002">
        <v>1748</v>
      </c>
      <c r="E1002">
        <v>3081</v>
      </c>
      <c r="F1002">
        <v>2253</v>
      </c>
      <c r="G1002">
        <v>1195</v>
      </c>
    </row>
    <row r="1003" spans="1:7" x14ac:dyDescent="0.3">
      <c r="A1003" t="s">
        <v>2652</v>
      </c>
      <c r="B1003" t="s">
        <v>276</v>
      </c>
      <c r="C1003">
        <v>2018</v>
      </c>
      <c r="D1003">
        <v>1789</v>
      </c>
      <c r="E1003">
        <v>3204</v>
      </c>
      <c r="F1003">
        <v>2293</v>
      </c>
      <c r="G1003">
        <v>1207</v>
      </c>
    </row>
    <row r="1004" spans="1:7" x14ac:dyDescent="0.3">
      <c r="A1004" t="s">
        <v>2653</v>
      </c>
      <c r="B1004" t="s">
        <v>276</v>
      </c>
      <c r="C1004">
        <v>2019</v>
      </c>
      <c r="D1004">
        <v>1861</v>
      </c>
      <c r="E1004">
        <v>3350</v>
      </c>
      <c r="F1004">
        <v>2360</v>
      </c>
      <c r="G1004">
        <v>1190</v>
      </c>
    </row>
    <row r="1005" spans="1:7" x14ac:dyDescent="0.3">
      <c r="A1005" t="s">
        <v>2654</v>
      </c>
      <c r="B1005" t="s">
        <v>276</v>
      </c>
      <c r="C1005">
        <v>2020</v>
      </c>
      <c r="D1005">
        <v>2018</v>
      </c>
      <c r="E1005">
        <v>3665</v>
      </c>
      <c r="F1005">
        <v>2386</v>
      </c>
      <c r="G1005">
        <v>1181</v>
      </c>
    </row>
    <row r="1006" spans="1:7" x14ac:dyDescent="0.3">
      <c r="A1006" t="s">
        <v>2655</v>
      </c>
      <c r="B1006" t="s">
        <v>276</v>
      </c>
      <c r="C1006">
        <v>2021</v>
      </c>
      <c r="D1006">
        <v>2052</v>
      </c>
      <c r="E1006">
        <v>3826</v>
      </c>
      <c r="F1006">
        <v>2416</v>
      </c>
      <c r="G1006">
        <v>1202</v>
      </c>
    </row>
    <row r="1007" spans="1:7" x14ac:dyDescent="0.3">
      <c r="A1007" t="s">
        <v>2656</v>
      </c>
      <c r="B1007" t="s">
        <v>276</v>
      </c>
      <c r="C1007">
        <v>2022</v>
      </c>
      <c r="D1007">
        <v>2056</v>
      </c>
      <c r="E1007">
        <v>4010</v>
      </c>
      <c r="F1007">
        <v>2435</v>
      </c>
      <c r="G1007">
        <v>1229</v>
      </c>
    </row>
    <row r="1008" spans="1:7" x14ac:dyDescent="0.3">
      <c r="A1008" t="s">
        <v>10453</v>
      </c>
      <c r="B1008" t="s">
        <v>276</v>
      </c>
      <c r="C1008">
        <v>2023</v>
      </c>
      <c r="D1008">
        <v>2052</v>
      </c>
      <c r="E1008">
        <v>4011</v>
      </c>
      <c r="F1008">
        <v>2459</v>
      </c>
      <c r="G1008">
        <v>1240</v>
      </c>
    </row>
    <row r="1009" spans="1:7" x14ac:dyDescent="0.3">
      <c r="A1009" t="s">
        <v>10454</v>
      </c>
      <c r="B1009" t="s">
        <v>276</v>
      </c>
      <c r="C1009">
        <v>2024</v>
      </c>
      <c r="D1009">
        <v>2058</v>
      </c>
      <c r="E1009">
        <v>4082</v>
      </c>
      <c r="F1009">
        <v>2453</v>
      </c>
      <c r="G1009">
        <v>1275</v>
      </c>
    </row>
    <row r="1010" spans="1:7" x14ac:dyDescent="0.3">
      <c r="A1010" t="s">
        <v>2657</v>
      </c>
      <c r="B1010" t="s">
        <v>287</v>
      </c>
      <c r="C1010">
        <v>2001</v>
      </c>
      <c r="D1010">
        <v>1934</v>
      </c>
      <c r="E1010">
        <v>4263</v>
      </c>
      <c r="F1010">
        <v>2699</v>
      </c>
      <c r="G1010">
        <v>2842</v>
      </c>
    </row>
    <row r="1011" spans="1:7" x14ac:dyDescent="0.3">
      <c r="A1011" t="s">
        <v>2658</v>
      </c>
      <c r="B1011" t="s">
        <v>287</v>
      </c>
      <c r="C1011">
        <v>2002</v>
      </c>
      <c r="D1011">
        <v>1904</v>
      </c>
      <c r="E1011">
        <v>4282</v>
      </c>
      <c r="F1011">
        <v>2722</v>
      </c>
      <c r="G1011">
        <v>2773</v>
      </c>
    </row>
    <row r="1012" spans="1:7" x14ac:dyDescent="0.3">
      <c r="A1012" t="s">
        <v>2659</v>
      </c>
      <c r="B1012" t="s">
        <v>287</v>
      </c>
      <c r="C1012">
        <v>2003</v>
      </c>
      <c r="D1012">
        <v>1882</v>
      </c>
      <c r="E1012">
        <v>4232</v>
      </c>
      <c r="F1012">
        <v>2739</v>
      </c>
      <c r="G1012">
        <v>2750</v>
      </c>
    </row>
    <row r="1013" spans="1:7" x14ac:dyDescent="0.3">
      <c r="A1013" t="s">
        <v>2660</v>
      </c>
      <c r="B1013" t="s">
        <v>287</v>
      </c>
      <c r="C1013">
        <v>2004</v>
      </c>
      <c r="D1013">
        <v>1869</v>
      </c>
      <c r="E1013">
        <v>4275</v>
      </c>
      <c r="F1013">
        <v>2731</v>
      </c>
      <c r="G1013">
        <v>2696</v>
      </c>
    </row>
    <row r="1014" spans="1:7" x14ac:dyDescent="0.3">
      <c r="A1014" t="s">
        <v>2661</v>
      </c>
      <c r="B1014" t="s">
        <v>287</v>
      </c>
      <c r="C1014">
        <v>2005</v>
      </c>
      <c r="D1014">
        <v>1837</v>
      </c>
      <c r="E1014">
        <v>4458</v>
      </c>
      <c r="F1014">
        <v>2783</v>
      </c>
      <c r="G1014">
        <v>2619</v>
      </c>
    </row>
    <row r="1015" spans="1:7" x14ac:dyDescent="0.3">
      <c r="A1015" t="s">
        <v>2662</v>
      </c>
      <c r="B1015" t="s">
        <v>287</v>
      </c>
      <c r="C1015">
        <v>2006</v>
      </c>
      <c r="D1015">
        <v>1843</v>
      </c>
      <c r="E1015">
        <v>4381</v>
      </c>
      <c r="F1015">
        <v>2847</v>
      </c>
      <c r="G1015">
        <v>2597</v>
      </c>
    </row>
    <row r="1016" spans="1:7" x14ac:dyDescent="0.3">
      <c r="A1016" t="s">
        <v>2663</v>
      </c>
      <c r="B1016" t="s">
        <v>287</v>
      </c>
      <c r="C1016">
        <v>2007</v>
      </c>
      <c r="D1016">
        <v>1825</v>
      </c>
      <c r="E1016">
        <v>4378</v>
      </c>
      <c r="F1016">
        <v>2892</v>
      </c>
      <c r="G1016">
        <v>2584</v>
      </c>
    </row>
    <row r="1017" spans="1:7" x14ac:dyDescent="0.3">
      <c r="A1017" t="s">
        <v>2664</v>
      </c>
      <c r="B1017" t="s">
        <v>287</v>
      </c>
      <c r="C1017">
        <v>2008</v>
      </c>
      <c r="D1017">
        <v>1809</v>
      </c>
      <c r="E1017">
        <v>4472</v>
      </c>
      <c r="F1017">
        <v>2957</v>
      </c>
      <c r="G1017">
        <v>2583</v>
      </c>
    </row>
    <row r="1018" spans="1:7" x14ac:dyDescent="0.3">
      <c r="A1018" t="s">
        <v>2665</v>
      </c>
      <c r="B1018" t="s">
        <v>287</v>
      </c>
      <c r="C1018">
        <v>2009</v>
      </c>
      <c r="D1018">
        <v>1837</v>
      </c>
      <c r="E1018">
        <v>4554</v>
      </c>
      <c r="F1018">
        <v>3018</v>
      </c>
      <c r="G1018">
        <v>2514</v>
      </c>
    </row>
    <row r="1019" spans="1:7" x14ac:dyDescent="0.3">
      <c r="A1019" t="s">
        <v>2666</v>
      </c>
      <c r="B1019" t="s">
        <v>287</v>
      </c>
      <c r="C1019">
        <v>2010</v>
      </c>
      <c r="D1019">
        <v>1833</v>
      </c>
      <c r="E1019">
        <v>4495</v>
      </c>
      <c r="F1019">
        <v>3118</v>
      </c>
      <c r="G1019">
        <v>2475</v>
      </c>
    </row>
    <row r="1020" spans="1:7" x14ac:dyDescent="0.3">
      <c r="A1020" t="s">
        <v>2667</v>
      </c>
      <c r="B1020" t="s">
        <v>287</v>
      </c>
      <c r="C1020">
        <v>2011</v>
      </c>
      <c r="D1020">
        <v>1831</v>
      </c>
      <c r="E1020">
        <v>4438</v>
      </c>
      <c r="F1020">
        <v>3166</v>
      </c>
      <c r="G1020">
        <v>2458</v>
      </c>
    </row>
    <row r="1021" spans="1:7" x14ac:dyDescent="0.3">
      <c r="A1021" t="s">
        <v>2668</v>
      </c>
      <c r="B1021" t="s">
        <v>287</v>
      </c>
      <c r="C1021">
        <v>2012</v>
      </c>
      <c r="D1021">
        <v>1874</v>
      </c>
      <c r="E1021">
        <v>4222</v>
      </c>
      <c r="F1021">
        <v>3124</v>
      </c>
      <c r="G1021">
        <v>2452</v>
      </c>
    </row>
    <row r="1022" spans="1:7" x14ac:dyDescent="0.3">
      <c r="A1022" t="s">
        <v>2669</v>
      </c>
      <c r="B1022" t="s">
        <v>287</v>
      </c>
      <c r="C1022">
        <v>2013</v>
      </c>
      <c r="D1022">
        <v>1864</v>
      </c>
      <c r="E1022">
        <v>4247</v>
      </c>
      <c r="F1022">
        <v>3163</v>
      </c>
      <c r="G1022">
        <v>2407</v>
      </c>
    </row>
    <row r="1023" spans="1:7" x14ac:dyDescent="0.3">
      <c r="A1023" t="s">
        <v>2670</v>
      </c>
      <c r="B1023" t="s">
        <v>287</v>
      </c>
      <c r="C1023">
        <v>2014</v>
      </c>
      <c r="D1023">
        <v>1836</v>
      </c>
      <c r="E1023">
        <v>4213</v>
      </c>
      <c r="F1023">
        <v>3191</v>
      </c>
      <c r="G1023">
        <v>2399</v>
      </c>
    </row>
    <row r="1024" spans="1:7" x14ac:dyDescent="0.3">
      <c r="A1024" t="s">
        <v>2671</v>
      </c>
      <c r="B1024" t="s">
        <v>287</v>
      </c>
      <c r="C1024">
        <v>2015</v>
      </c>
      <c r="D1024">
        <v>1884</v>
      </c>
      <c r="E1024">
        <v>4173</v>
      </c>
      <c r="F1024">
        <v>3369</v>
      </c>
      <c r="G1024">
        <v>2306</v>
      </c>
    </row>
    <row r="1025" spans="1:7" x14ac:dyDescent="0.3">
      <c r="A1025" t="s">
        <v>2672</v>
      </c>
      <c r="B1025" t="s">
        <v>287</v>
      </c>
      <c r="C1025">
        <v>2016</v>
      </c>
      <c r="D1025">
        <v>1952</v>
      </c>
      <c r="E1025">
        <v>4220</v>
      </c>
      <c r="F1025">
        <v>3370</v>
      </c>
      <c r="G1025">
        <v>2292</v>
      </c>
    </row>
    <row r="1026" spans="1:7" x14ac:dyDescent="0.3">
      <c r="A1026" t="s">
        <v>2673</v>
      </c>
      <c r="B1026" t="s">
        <v>287</v>
      </c>
      <c r="C1026">
        <v>2017</v>
      </c>
      <c r="D1026">
        <v>1894</v>
      </c>
      <c r="E1026">
        <v>4292</v>
      </c>
      <c r="F1026">
        <v>3368</v>
      </c>
      <c r="G1026">
        <v>2263</v>
      </c>
    </row>
    <row r="1027" spans="1:7" x14ac:dyDescent="0.3">
      <c r="A1027" t="s">
        <v>2674</v>
      </c>
      <c r="B1027" t="s">
        <v>287</v>
      </c>
      <c r="C1027">
        <v>2018</v>
      </c>
      <c r="D1027">
        <v>1893</v>
      </c>
      <c r="E1027">
        <v>4364</v>
      </c>
      <c r="F1027">
        <v>3331</v>
      </c>
      <c r="G1027">
        <v>2234</v>
      </c>
    </row>
    <row r="1028" spans="1:7" x14ac:dyDescent="0.3">
      <c r="A1028" t="s">
        <v>2675</v>
      </c>
      <c r="B1028" t="s">
        <v>287</v>
      </c>
      <c r="C1028">
        <v>2019</v>
      </c>
      <c r="D1028">
        <v>1896</v>
      </c>
      <c r="E1028">
        <v>4619</v>
      </c>
      <c r="F1028">
        <v>3326</v>
      </c>
      <c r="G1028">
        <v>2237</v>
      </c>
    </row>
    <row r="1029" spans="1:7" x14ac:dyDescent="0.3">
      <c r="A1029" t="s">
        <v>2676</v>
      </c>
      <c r="B1029" t="s">
        <v>287</v>
      </c>
      <c r="C1029">
        <v>2020</v>
      </c>
      <c r="D1029">
        <v>1936</v>
      </c>
      <c r="E1029">
        <v>4533</v>
      </c>
      <c r="F1029">
        <v>3224</v>
      </c>
      <c r="G1029">
        <v>2135</v>
      </c>
    </row>
    <row r="1030" spans="1:7" x14ac:dyDescent="0.3">
      <c r="A1030" t="s">
        <v>2677</v>
      </c>
      <c r="B1030" t="s">
        <v>287</v>
      </c>
      <c r="C1030">
        <v>2021</v>
      </c>
      <c r="D1030">
        <v>1828</v>
      </c>
      <c r="E1030">
        <v>4640</v>
      </c>
      <c r="F1030">
        <v>3192</v>
      </c>
      <c r="G1030">
        <v>2116</v>
      </c>
    </row>
    <row r="1031" spans="1:7" x14ac:dyDescent="0.3">
      <c r="A1031" t="s">
        <v>2678</v>
      </c>
      <c r="B1031" t="s">
        <v>287</v>
      </c>
      <c r="C1031">
        <v>2022</v>
      </c>
      <c r="D1031">
        <v>1877</v>
      </c>
      <c r="E1031">
        <v>4717</v>
      </c>
      <c r="F1031">
        <v>3240</v>
      </c>
      <c r="G1031">
        <v>2115</v>
      </c>
    </row>
    <row r="1032" spans="1:7" x14ac:dyDescent="0.3">
      <c r="A1032" t="s">
        <v>10455</v>
      </c>
      <c r="B1032" t="s">
        <v>287</v>
      </c>
      <c r="C1032">
        <v>2023</v>
      </c>
      <c r="D1032">
        <v>1934</v>
      </c>
      <c r="E1032">
        <v>4816</v>
      </c>
      <c r="F1032">
        <v>3199</v>
      </c>
      <c r="G1032">
        <v>2128</v>
      </c>
    </row>
    <row r="1033" spans="1:7" x14ac:dyDescent="0.3">
      <c r="A1033" t="s">
        <v>10456</v>
      </c>
      <c r="B1033" t="s">
        <v>287</v>
      </c>
      <c r="C1033">
        <v>2024</v>
      </c>
      <c r="D1033">
        <v>1969</v>
      </c>
      <c r="E1033">
        <v>4857</v>
      </c>
      <c r="F1033">
        <v>3165</v>
      </c>
      <c r="G1033">
        <v>2156</v>
      </c>
    </row>
    <row r="1034" spans="1:7" x14ac:dyDescent="0.3">
      <c r="A1034" t="s">
        <v>2679</v>
      </c>
      <c r="B1034" t="s">
        <v>265</v>
      </c>
      <c r="C1034">
        <v>2001</v>
      </c>
      <c r="D1034">
        <v>1205</v>
      </c>
      <c r="E1034">
        <v>2690</v>
      </c>
      <c r="F1034">
        <v>696</v>
      </c>
      <c r="G1034">
        <v>249</v>
      </c>
    </row>
    <row r="1035" spans="1:7" x14ac:dyDescent="0.3">
      <c r="A1035" t="s">
        <v>2680</v>
      </c>
      <c r="B1035" t="s">
        <v>265</v>
      </c>
      <c r="C1035">
        <v>2002</v>
      </c>
      <c r="D1035">
        <v>1281</v>
      </c>
      <c r="E1035">
        <v>2822</v>
      </c>
      <c r="F1035">
        <v>776</v>
      </c>
      <c r="G1035">
        <v>279</v>
      </c>
    </row>
    <row r="1036" spans="1:7" x14ac:dyDescent="0.3">
      <c r="A1036" t="s">
        <v>2681</v>
      </c>
      <c r="B1036" t="s">
        <v>265</v>
      </c>
      <c r="C1036">
        <v>2003</v>
      </c>
      <c r="D1036">
        <v>1307</v>
      </c>
      <c r="E1036">
        <v>2877</v>
      </c>
      <c r="F1036">
        <v>867</v>
      </c>
      <c r="G1036">
        <v>301</v>
      </c>
    </row>
    <row r="1037" spans="1:7" x14ac:dyDescent="0.3">
      <c r="A1037" t="s">
        <v>2682</v>
      </c>
      <c r="B1037" t="s">
        <v>265</v>
      </c>
      <c r="C1037">
        <v>2004</v>
      </c>
      <c r="D1037">
        <v>1271</v>
      </c>
      <c r="E1037">
        <v>2832</v>
      </c>
      <c r="F1037">
        <v>947</v>
      </c>
      <c r="G1037">
        <v>309</v>
      </c>
    </row>
    <row r="1038" spans="1:7" x14ac:dyDescent="0.3">
      <c r="A1038" t="s">
        <v>2683</v>
      </c>
      <c r="B1038" t="s">
        <v>265</v>
      </c>
      <c r="C1038">
        <v>2005</v>
      </c>
      <c r="D1038">
        <v>1232</v>
      </c>
      <c r="E1038">
        <v>2706</v>
      </c>
      <c r="F1038">
        <v>1015</v>
      </c>
      <c r="G1038">
        <v>343</v>
      </c>
    </row>
    <row r="1039" spans="1:7" x14ac:dyDescent="0.3">
      <c r="A1039" t="s">
        <v>2684</v>
      </c>
      <c r="B1039" t="s">
        <v>265</v>
      </c>
      <c r="C1039">
        <v>2006</v>
      </c>
      <c r="D1039">
        <v>1204</v>
      </c>
      <c r="E1039">
        <v>2609</v>
      </c>
      <c r="F1039">
        <v>1097</v>
      </c>
      <c r="G1039">
        <v>362</v>
      </c>
    </row>
    <row r="1040" spans="1:7" x14ac:dyDescent="0.3">
      <c r="A1040" t="s">
        <v>2685</v>
      </c>
      <c r="B1040" t="s">
        <v>265</v>
      </c>
      <c r="C1040">
        <v>2007</v>
      </c>
      <c r="D1040">
        <v>1170</v>
      </c>
      <c r="E1040">
        <v>2542</v>
      </c>
      <c r="F1040">
        <v>1204</v>
      </c>
      <c r="G1040">
        <v>384</v>
      </c>
    </row>
    <row r="1041" spans="1:7" x14ac:dyDescent="0.3">
      <c r="A1041" t="s">
        <v>2686</v>
      </c>
      <c r="B1041" t="s">
        <v>265</v>
      </c>
      <c r="C1041">
        <v>2008</v>
      </c>
      <c r="D1041">
        <v>1148</v>
      </c>
      <c r="E1041">
        <v>2541</v>
      </c>
      <c r="F1041">
        <v>1282</v>
      </c>
      <c r="G1041">
        <v>390</v>
      </c>
    </row>
    <row r="1042" spans="1:7" x14ac:dyDescent="0.3">
      <c r="A1042" t="s">
        <v>2687</v>
      </c>
      <c r="B1042" t="s">
        <v>265</v>
      </c>
      <c r="C1042">
        <v>2009</v>
      </c>
      <c r="D1042">
        <v>1151</v>
      </c>
      <c r="E1042">
        <v>2513</v>
      </c>
      <c r="F1042">
        <v>1354</v>
      </c>
      <c r="G1042">
        <v>390</v>
      </c>
    </row>
    <row r="1043" spans="1:7" x14ac:dyDescent="0.3">
      <c r="A1043" t="s">
        <v>2688</v>
      </c>
      <c r="B1043" t="s">
        <v>265</v>
      </c>
      <c r="C1043">
        <v>2010</v>
      </c>
      <c r="D1043">
        <v>1167</v>
      </c>
      <c r="E1043">
        <v>2434</v>
      </c>
      <c r="F1043">
        <v>1459</v>
      </c>
      <c r="G1043">
        <v>408</v>
      </c>
    </row>
    <row r="1044" spans="1:7" x14ac:dyDescent="0.3">
      <c r="A1044" t="s">
        <v>2689</v>
      </c>
      <c r="B1044" t="s">
        <v>265</v>
      </c>
      <c r="C1044">
        <v>2011</v>
      </c>
      <c r="D1044">
        <v>1159</v>
      </c>
      <c r="E1044">
        <v>2366</v>
      </c>
      <c r="F1044">
        <v>1539</v>
      </c>
      <c r="G1044">
        <v>425</v>
      </c>
    </row>
    <row r="1045" spans="1:7" x14ac:dyDescent="0.3">
      <c r="A1045" t="s">
        <v>2690</v>
      </c>
      <c r="B1045" t="s">
        <v>265</v>
      </c>
      <c r="C1045">
        <v>2012</v>
      </c>
      <c r="D1045">
        <v>1131</v>
      </c>
      <c r="E1045">
        <v>2302</v>
      </c>
      <c r="F1045">
        <v>1602</v>
      </c>
      <c r="G1045">
        <v>443</v>
      </c>
    </row>
    <row r="1046" spans="1:7" x14ac:dyDescent="0.3">
      <c r="A1046" t="s">
        <v>2691</v>
      </c>
      <c r="B1046" t="s">
        <v>265</v>
      </c>
      <c r="C1046">
        <v>2013</v>
      </c>
      <c r="D1046">
        <v>1158</v>
      </c>
      <c r="E1046">
        <v>2246</v>
      </c>
      <c r="F1046">
        <v>1667</v>
      </c>
      <c r="G1046">
        <v>460</v>
      </c>
    </row>
    <row r="1047" spans="1:7" x14ac:dyDescent="0.3">
      <c r="A1047" t="s">
        <v>2692</v>
      </c>
      <c r="B1047" t="s">
        <v>265</v>
      </c>
      <c r="C1047">
        <v>2014</v>
      </c>
      <c r="D1047">
        <v>1142</v>
      </c>
      <c r="E1047">
        <v>2195</v>
      </c>
      <c r="F1047">
        <v>1715</v>
      </c>
      <c r="G1047">
        <v>477</v>
      </c>
    </row>
    <row r="1048" spans="1:7" x14ac:dyDescent="0.3">
      <c r="A1048" t="s">
        <v>2693</v>
      </c>
      <c r="B1048" t="s">
        <v>265</v>
      </c>
      <c r="C1048">
        <v>2015</v>
      </c>
      <c r="D1048">
        <v>1108</v>
      </c>
      <c r="E1048">
        <v>2110</v>
      </c>
      <c r="F1048">
        <v>1785</v>
      </c>
      <c r="G1048">
        <v>501</v>
      </c>
    </row>
    <row r="1049" spans="1:7" x14ac:dyDescent="0.3">
      <c r="A1049" t="s">
        <v>2694</v>
      </c>
      <c r="B1049" t="s">
        <v>265</v>
      </c>
      <c r="C1049">
        <v>2016</v>
      </c>
      <c r="D1049">
        <v>1089</v>
      </c>
      <c r="E1049">
        <v>2067</v>
      </c>
      <c r="F1049">
        <v>1805</v>
      </c>
      <c r="G1049">
        <v>515</v>
      </c>
    </row>
    <row r="1050" spans="1:7" x14ac:dyDescent="0.3">
      <c r="A1050" t="s">
        <v>2695</v>
      </c>
      <c r="B1050" t="s">
        <v>265</v>
      </c>
      <c r="C1050">
        <v>2017</v>
      </c>
      <c r="D1050">
        <v>1065</v>
      </c>
      <c r="E1050">
        <v>2032</v>
      </c>
      <c r="F1050">
        <v>1833</v>
      </c>
      <c r="G1050">
        <v>562</v>
      </c>
    </row>
    <row r="1051" spans="1:7" x14ac:dyDescent="0.3">
      <c r="A1051" t="s">
        <v>2696</v>
      </c>
      <c r="B1051" t="s">
        <v>265</v>
      </c>
      <c r="C1051">
        <v>2018</v>
      </c>
      <c r="D1051">
        <v>1102</v>
      </c>
      <c r="E1051">
        <v>2122</v>
      </c>
      <c r="F1051">
        <v>1871</v>
      </c>
      <c r="G1051">
        <v>578</v>
      </c>
    </row>
    <row r="1052" spans="1:7" x14ac:dyDescent="0.3">
      <c r="A1052" t="s">
        <v>2697</v>
      </c>
      <c r="B1052" t="s">
        <v>265</v>
      </c>
      <c r="C1052">
        <v>2019</v>
      </c>
      <c r="D1052">
        <v>1124</v>
      </c>
      <c r="E1052">
        <v>2182</v>
      </c>
      <c r="F1052">
        <v>1904</v>
      </c>
      <c r="G1052">
        <v>636</v>
      </c>
    </row>
    <row r="1053" spans="1:7" x14ac:dyDescent="0.3">
      <c r="A1053" t="s">
        <v>2698</v>
      </c>
      <c r="B1053" t="s">
        <v>265</v>
      </c>
      <c r="C1053">
        <v>2020</v>
      </c>
      <c r="D1053">
        <v>1131</v>
      </c>
      <c r="E1053">
        <v>2276</v>
      </c>
      <c r="F1053">
        <v>1989</v>
      </c>
      <c r="G1053">
        <v>663</v>
      </c>
    </row>
    <row r="1054" spans="1:7" x14ac:dyDescent="0.3">
      <c r="A1054" t="s">
        <v>2699</v>
      </c>
      <c r="B1054" t="s">
        <v>265</v>
      </c>
      <c r="C1054">
        <v>2021</v>
      </c>
      <c r="D1054">
        <v>1150</v>
      </c>
      <c r="E1054">
        <v>2475</v>
      </c>
      <c r="F1054">
        <v>2011</v>
      </c>
      <c r="G1054">
        <v>732</v>
      </c>
    </row>
    <row r="1055" spans="1:7" x14ac:dyDescent="0.3">
      <c r="A1055" t="s">
        <v>2700</v>
      </c>
      <c r="B1055" t="s">
        <v>265</v>
      </c>
      <c r="C1055">
        <v>2022</v>
      </c>
      <c r="D1055">
        <v>1178</v>
      </c>
      <c r="E1055">
        <v>2603</v>
      </c>
      <c r="F1055">
        <v>2025</v>
      </c>
      <c r="G1055">
        <v>787</v>
      </c>
    </row>
    <row r="1056" spans="1:7" x14ac:dyDescent="0.3">
      <c r="A1056" t="s">
        <v>10457</v>
      </c>
      <c r="B1056" t="s">
        <v>265</v>
      </c>
      <c r="C1056">
        <v>2023</v>
      </c>
      <c r="D1056">
        <v>1200</v>
      </c>
      <c r="E1056">
        <v>2805</v>
      </c>
      <c r="F1056">
        <v>2046</v>
      </c>
      <c r="G1056">
        <v>844</v>
      </c>
    </row>
    <row r="1057" spans="1:7" x14ac:dyDescent="0.3">
      <c r="A1057" t="s">
        <v>10458</v>
      </c>
      <c r="B1057" t="s">
        <v>265</v>
      </c>
      <c r="C1057">
        <v>2024</v>
      </c>
      <c r="D1057">
        <v>1234</v>
      </c>
      <c r="E1057">
        <v>2898</v>
      </c>
      <c r="F1057">
        <v>2114</v>
      </c>
      <c r="G1057">
        <v>911</v>
      </c>
    </row>
    <row r="1058" spans="1:7" x14ac:dyDescent="0.3">
      <c r="A1058" t="s">
        <v>2701</v>
      </c>
      <c r="B1058" t="s">
        <v>288</v>
      </c>
      <c r="C1058">
        <v>2001</v>
      </c>
      <c r="D1058">
        <v>1910</v>
      </c>
      <c r="E1058">
        <v>3303</v>
      </c>
      <c r="F1058">
        <v>1736</v>
      </c>
      <c r="G1058">
        <v>942</v>
      </c>
    </row>
    <row r="1059" spans="1:7" x14ac:dyDescent="0.3">
      <c r="A1059" t="s">
        <v>2702</v>
      </c>
      <c r="B1059" t="s">
        <v>288</v>
      </c>
      <c r="C1059">
        <v>2002</v>
      </c>
      <c r="D1059">
        <v>1884</v>
      </c>
      <c r="E1059">
        <v>3250</v>
      </c>
      <c r="F1059">
        <v>1718</v>
      </c>
      <c r="G1059">
        <v>941</v>
      </c>
    </row>
    <row r="1060" spans="1:7" x14ac:dyDescent="0.3">
      <c r="A1060" t="s">
        <v>2703</v>
      </c>
      <c r="B1060" t="s">
        <v>288</v>
      </c>
      <c r="C1060">
        <v>2003</v>
      </c>
      <c r="D1060">
        <v>1813</v>
      </c>
      <c r="E1060">
        <v>3223</v>
      </c>
      <c r="F1060">
        <v>1660</v>
      </c>
      <c r="G1060">
        <v>943</v>
      </c>
    </row>
    <row r="1061" spans="1:7" x14ac:dyDescent="0.3">
      <c r="A1061" t="s">
        <v>2704</v>
      </c>
      <c r="B1061" t="s">
        <v>288</v>
      </c>
      <c r="C1061">
        <v>2004</v>
      </c>
      <c r="D1061">
        <v>1738</v>
      </c>
      <c r="E1061">
        <v>3178</v>
      </c>
      <c r="F1061">
        <v>1687</v>
      </c>
      <c r="G1061">
        <v>898</v>
      </c>
    </row>
    <row r="1062" spans="1:7" x14ac:dyDescent="0.3">
      <c r="A1062" t="s">
        <v>2705</v>
      </c>
      <c r="B1062" t="s">
        <v>288</v>
      </c>
      <c r="C1062">
        <v>2005</v>
      </c>
      <c r="D1062">
        <v>1693</v>
      </c>
      <c r="E1062">
        <v>3125</v>
      </c>
      <c r="F1062">
        <v>1694</v>
      </c>
      <c r="G1062">
        <v>887</v>
      </c>
    </row>
    <row r="1063" spans="1:7" x14ac:dyDescent="0.3">
      <c r="A1063" t="s">
        <v>2706</v>
      </c>
      <c r="B1063" t="s">
        <v>288</v>
      </c>
      <c r="C1063">
        <v>2006</v>
      </c>
      <c r="D1063">
        <v>1622</v>
      </c>
      <c r="E1063">
        <v>3109</v>
      </c>
      <c r="F1063">
        <v>1644</v>
      </c>
      <c r="G1063">
        <v>884</v>
      </c>
    </row>
    <row r="1064" spans="1:7" x14ac:dyDescent="0.3">
      <c r="A1064" t="s">
        <v>2707</v>
      </c>
      <c r="B1064" t="s">
        <v>288</v>
      </c>
      <c r="C1064">
        <v>2007</v>
      </c>
      <c r="D1064">
        <v>1627</v>
      </c>
      <c r="E1064">
        <v>3139</v>
      </c>
      <c r="F1064">
        <v>1663</v>
      </c>
      <c r="G1064">
        <v>906</v>
      </c>
    </row>
    <row r="1065" spans="1:7" x14ac:dyDescent="0.3">
      <c r="A1065" t="s">
        <v>2708</v>
      </c>
      <c r="B1065" t="s">
        <v>288</v>
      </c>
      <c r="C1065">
        <v>2008</v>
      </c>
      <c r="D1065">
        <v>1668</v>
      </c>
      <c r="E1065">
        <v>3188</v>
      </c>
      <c r="F1065">
        <v>1735</v>
      </c>
      <c r="G1065">
        <v>943</v>
      </c>
    </row>
    <row r="1066" spans="1:7" x14ac:dyDescent="0.3">
      <c r="A1066" t="s">
        <v>2709</v>
      </c>
      <c r="B1066" t="s">
        <v>288</v>
      </c>
      <c r="C1066">
        <v>2009</v>
      </c>
      <c r="D1066">
        <v>1730</v>
      </c>
      <c r="E1066">
        <v>3267</v>
      </c>
      <c r="F1066">
        <v>1810</v>
      </c>
      <c r="G1066">
        <v>938</v>
      </c>
    </row>
    <row r="1067" spans="1:7" x14ac:dyDescent="0.3">
      <c r="A1067" t="s">
        <v>2710</v>
      </c>
      <c r="B1067" t="s">
        <v>288</v>
      </c>
      <c r="C1067">
        <v>2010</v>
      </c>
      <c r="D1067">
        <v>1781</v>
      </c>
      <c r="E1067">
        <v>3305</v>
      </c>
      <c r="F1067">
        <v>1883</v>
      </c>
      <c r="G1067">
        <v>958</v>
      </c>
    </row>
    <row r="1068" spans="1:7" x14ac:dyDescent="0.3">
      <c r="A1068" t="s">
        <v>2711</v>
      </c>
      <c r="B1068" t="s">
        <v>288</v>
      </c>
      <c r="C1068">
        <v>2011</v>
      </c>
      <c r="D1068">
        <v>1782</v>
      </c>
      <c r="E1068">
        <v>3269</v>
      </c>
      <c r="F1068">
        <v>1941</v>
      </c>
      <c r="G1068">
        <v>980</v>
      </c>
    </row>
    <row r="1069" spans="1:7" x14ac:dyDescent="0.3">
      <c r="A1069" t="s">
        <v>2712</v>
      </c>
      <c r="B1069" t="s">
        <v>288</v>
      </c>
      <c r="C1069">
        <v>2012</v>
      </c>
      <c r="D1069">
        <v>1773</v>
      </c>
      <c r="E1069">
        <v>3260</v>
      </c>
      <c r="F1069">
        <v>1935</v>
      </c>
      <c r="G1069">
        <v>1010</v>
      </c>
    </row>
    <row r="1070" spans="1:7" x14ac:dyDescent="0.3">
      <c r="A1070" t="s">
        <v>2713</v>
      </c>
      <c r="B1070" t="s">
        <v>288</v>
      </c>
      <c r="C1070">
        <v>2013</v>
      </c>
      <c r="D1070">
        <v>1775</v>
      </c>
      <c r="E1070">
        <v>3232</v>
      </c>
      <c r="F1070">
        <v>1948</v>
      </c>
      <c r="G1070">
        <v>1035</v>
      </c>
    </row>
    <row r="1071" spans="1:7" x14ac:dyDescent="0.3">
      <c r="A1071" t="s">
        <v>2714</v>
      </c>
      <c r="B1071" t="s">
        <v>288</v>
      </c>
      <c r="C1071">
        <v>2014</v>
      </c>
      <c r="D1071">
        <v>1788</v>
      </c>
      <c r="E1071">
        <v>3262</v>
      </c>
      <c r="F1071">
        <v>1957</v>
      </c>
      <c r="G1071">
        <v>1088</v>
      </c>
    </row>
    <row r="1072" spans="1:7" x14ac:dyDescent="0.3">
      <c r="A1072" t="s">
        <v>2715</v>
      </c>
      <c r="B1072" t="s">
        <v>288</v>
      </c>
      <c r="C1072">
        <v>2015</v>
      </c>
      <c r="D1072">
        <v>1754</v>
      </c>
      <c r="E1072">
        <v>3250</v>
      </c>
      <c r="F1072">
        <v>1975</v>
      </c>
      <c r="G1072">
        <v>1117</v>
      </c>
    </row>
    <row r="1073" spans="1:7" x14ac:dyDescent="0.3">
      <c r="A1073" t="s">
        <v>2716</v>
      </c>
      <c r="B1073" t="s">
        <v>288</v>
      </c>
      <c r="C1073">
        <v>2016</v>
      </c>
      <c r="D1073">
        <v>1817</v>
      </c>
      <c r="E1073">
        <v>3211</v>
      </c>
      <c r="F1073">
        <v>2039</v>
      </c>
      <c r="G1073">
        <v>1120</v>
      </c>
    </row>
    <row r="1074" spans="1:7" x14ac:dyDescent="0.3">
      <c r="A1074" t="s">
        <v>2717</v>
      </c>
      <c r="B1074" t="s">
        <v>288</v>
      </c>
      <c r="C1074">
        <v>2017</v>
      </c>
      <c r="D1074">
        <v>1860</v>
      </c>
      <c r="E1074">
        <v>3230</v>
      </c>
      <c r="F1074">
        <v>2046</v>
      </c>
      <c r="G1074">
        <v>1106</v>
      </c>
    </row>
    <row r="1075" spans="1:7" x14ac:dyDescent="0.3">
      <c r="A1075" t="s">
        <v>2718</v>
      </c>
      <c r="B1075" t="s">
        <v>288</v>
      </c>
      <c r="C1075">
        <v>2018</v>
      </c>
      <c r="D1075">
        <v>1839</v>
      </c>
      <c r="E1075">
        <v>3240</v>
      </c>
      <c r="F1075">
        <v>2030</v>
      </c>
      <c r="G1075">
        <v>1120</v>
      </c>
    </row>
    <row r="1076" spans="1:7" x14ac:dyDescent="0.3">
      <c r="A1076" t="s">
        <v>2719</v>
      </c>
      <c r="B1076" t="s">
        <v>288</v>
      </c>
      <c r="C1076">
        <v>2019</v>
      </c>
      <c r="D1076">
        <v>1838</v>
      </c>
      <c r="E1076">
        <v>3266</v>
      </c>
      <c r="F1076">
        <v>2062</v>
      </c>
      <c r="G1076">
        <v>1139</v>
      </c>
    </row>
    <row r="1077" spans="1:7" x14ac:dyDescent="0.3">
      <c r="A1077" t="s">
        <v>2720</v>
      </c>
      <c r="B1077" t="s">
        <v>288</v>
      </c>
      <c r="C1077">
        <v>2020</v>
      </c>
      <c r="D1077">
        <v>1815</v>
      </c>
      <c r="E1077">
        <v>3246</v>
      </c>
      <c r="F1077">
        <v>2045</v>
      </c>
      <c r="G1077">
        <v>1144</v>
      </c>
    </row>
    <row r="1078" spans="1:7" x14ac:dyDescent="0.3">
      <c r="A1078" t="s">
        <v>2721</v>
      </c>
      <c r="B1078" t="s">
        <v>288</v>
      </c>
      <c r="C1078">
        <v>2021</v>
      </c>
      <c r="D1078">
        <v>1760</v>
      </c>
      <c r="E1078">
        <v>3201</v>
      </c>
      <c r="F1078">
        <v>2035</v>
      </c>
      <c r="G1078">
        <v>1114</v>
      </c>
    </row>
    <row r="1079" spans="1:7" x14ac:dyDescent="0.3">
      <c r="A1079" t="s">
        <v>2722</v>
      </c>
      <c r="B1079" t="s">
        <v>288</v>
      </c>
      <c r="C1079">
        <v>2022</v>
      </c>
      <c r="D1079">
        <v>1739</v>
      </c>
      <c r="E1079">
        <v>3173</v>
      </c>
      <c r="F1079">
        <v>2023</v>
      </c>
      <c r="G1079">
        <v>1090</v>
      </c>
    </row>
    <row r="1080" spans="1:7" x14ac:dyDescent="0.3">
      <c r="A1080" t="s">
        <v>10459</v>
      </c>
      <c r="B1080" t="s">
        <v>288</v>
      </c>
      <c r="C1080">
        <v>2023</v>
      </c>
      <c r="D1080">
        <v>1775</v>
      </c>
      <c r="E1080">
        <v>3241</v>
      </c>
      <c r="F1080">
        <v>2027</v>
      </c>
      <c r="G1080">
        <v>1078</v>
      </c>
    </row>
    <row r="1081" spans="1:7" x14ac:dyDescent="0.3">
      <c r="A1081" t="s">
        <v>10460</v>
      </c>
      <c r="B1081" t="s">
        <v>288</v>
      </c>
      <c r="C1081">
        <v>2024</v>
      </c>
      <c r="D1081">
        <v>1708</v>
      </c>
      <c r="E1081">
        <v>3291</v>
      </c>
      <c r="F1081">
        <v>2022</v>
      </c>
      <c r="G1081">
        <v>1120</v>
      </c>
    </row>
    <row r="1082" spans="1:7" x14ac:dyDescent="0.3">
      <c r="A1082" t="s">
        <v>2723</v>
      </c>
      <c r="B1082" t="s">
        <v>266</v>
      </c>
      <c r="C1082">
        <v>2001</v>
      </c>
      <c r="D1082">
        <v>2098</v>
      </c>
      <c r="E1082">
        <v>4130</v>
      </c>
      <c r="F1082">
        <v>2214</v>
      </c>
      <c r="G1082">
        <v>1540</v>
      </c>
    </row>
    <row r="1083" spans="1:7" x14ac:dyDescent="0.3">
      <c r="A1083" t="s">
        <v>2724</v>
      </c>
      <c r="B1083" t="s">
        <v>266</v>
      </c>
      <c r="C1083">
        <v>2002</v>
      </c>
      <c r="D1083">
        <v>1970</v>
      </c>
      <c r="E1083">
        <v>4074</v>
      </c>
      <c r="F1083">
        <v>2188</v>
      </c>
      <c r="G1083">
        <v>1570</v>
      </c>
    </row>
    <row r="1084" spans="1:7" x14ac:dyDescent="0.3">
      <c r="A1084" t="s">
        <v>2725</v>
      </c>
      <c r="B1084" t="s">
        <v>266</v>
      </c>
      <c r="C1084">
        <v>2003</v>
      </c>
      <c r="D1084">
        <v>2047</v>
      </c>
      <c r="E1084">
        <v>4304</v>
      </c>
      <c r="F1084">
        <v>2196</v>
      </c>
      <c r="G1084">
        <v>1566</v>
      </c>
    </row>
    <row r="1085" spans="1:7" x14ac:dyDescent="0.3">
      <c r="A1085" t="s">
        <v>2726</v>
      </c>
      <c r="B1085" t="s">
        <v>266</v>
      </c>
      <c r="C1085">
        <v>2004</v>
      </c>
      <c r="D1085">
        <v>2020</v>
      </c>
      <c r="E1085">
        <v>4385</v>
      </c>
      <c r="F1085">
        <v>2186</v>
      </c>
      <c r="G1085">
        <v>1544</v>
      </c>
    </row>
    <row r="1086" spans="1:7" x14ac:dyDescent="0.3">
      <c r="A1086" t="s">
        <v>2727</v>
      </c>
      <c r="B1086" t="s">
        <v>266</v>
      </c>
      <c r="C1086">
        <v>2005</v>
      </c>
      <c r="D1086">
        <v>1980</v>
      </c>
      <c r="E1086">
        <v>4468</v>
      </c>
      <c r="F1086">
        <v>2212</v>
      </c>
      <c r="G1086">
        <v>1499</v>
      </c>
    </row>
    <row r="1087" spans="1:7" x14ac:dyDescent="0.3">
      <c r="A1087" t="s">
        <v>2728</v>
      </c>
      <c r="B1087" t="s">
        <v>266</v>
      </c>
      <c r="C1087">
        <v>2006</v>
      </c>
      <c r="D1087">
        <v>1923</v>
      </c>
      <c r="E1087">
        <v>4508</v>
      </c>
      <c r="F1087">
        <v>2254</v>
      </c>
      <c r="G1087">
        <v>1471</v>
      </c>
    </row>
    <row r="1088" spans="1:7" x14ac:dyDescent="0.3">
      <c r="A1088" t="s">
        <v>2729</v>
      </c>
      <c r="B1088" t="s">
        <v>266</v>
      </c>
      <c r="C1088">
        <v>2007</v>
      </c>
      <c r="D1088">
        <v>1952</v>
      </c>
      <c r="E1088">
        <v>4630</v>
      </c>
      <c r="F1088">
        <v>2374</v>
      </c>
      <c r="G1088">
        <v>1476</v>
      </c>
    </row>
    <row r="1089" spans="1:7" x14ac:dyDescent="0.3">
      <c r="A1089" t="s">
        <v>2730</v>
      </c>
      <c r="B1089" t="s">
        <v>266</v>
      </c>
      <c r="C1089">
        <v>2008</v>
      </c>
      <c r="D1089">
        <v>2003</v>
      </c>
      <c r="E1089">
        <v>4795</v>
      </c>
      <c r="F1089">
        <v>2405</v>
      </c>
      <c r="G1089">
        <v>1450</v>
      </c>
    </row>
    <row r="1090" spans="1:7" x14ac:dyDescent="0.3">
      <c r="A1090" t="s">
        <v>2731</v>
      </c>
      <c r="B1090" t="s">
        <v>266</v>
      </c>
      <c r="C1090">
        <v>2009</v>
      </c>
      <c r="D1090">
        <v>2087</v>
      </c>
      <c r="E1090">
        <v>4859</v>
      </c>
      <c r="F1090">
        <v>2488</v>
      </c>
      <c r="G1090">
        <v>1488</v>
      </c>
    </row>
    <row r="1091" spans="1:7" x14ac:dyDescent="0.3">
      <c r="A1091" t="s">
        <v>2732</v>
      </c>
      <c r="B1091" t="s">
        <v>266</v>
      </c>
      <c r="C1091">
        <v>2010</v>
      </c>
      <c r="D1091">
        <v>2037</v>
      </c>
      <c r="E1091">
        <v>4786</v>
      </c>
      <c r="F1091">
        <v>2543</v>
      </c>
      <c r="G1091">
        <v>1467</v>
      </c>
    </row>
    <row r="1092" spans="1:7" x14ac:dyDescent="0.3">
      <c r="A1092" t="s">
        <v>2733</v>
      </c>
      <c r="B1092" t="s">
        <v>266</v>
      </c>
      <c r="C1092">
        <v>2011</v>
      </c>
      <c r="D1092">
        <v>2059</v>
      </c>
      <c r="E1092">
        <v>4867</v>
      </c>
      <c r="F1092">
        <v>2572</v>
      </c>
      <c r="G1092">
        <v>1454</v>
      </c>
    </row>
    <row r="1093" spans="1:7" x14ac:dyDescent="0.3">
      <c r="A1093" t="s">
        <v>2734</v>
      </c>
      <c r="B1093" t="s">
        <v>266</v>
      </c>
      <c r="C1093">
        <v>2012</v>
      </c>
      <c r="D1093">
        <v>2008</v>
      </c>
      <c r="E1093">
        <v>4660</v>
      </c>
      <c r="F1093">
        <v>2549</v>
      </c>
      <c r="G1093">
        <v>1471</v>
      </c>
    </row>
    <row r="1094" spans="1:7" x14ac:dyDescent="0.3">
      <c r="A1094" t="s">
        <v>2735</v>
      </c>
      <c r="B1094" t="s">
        <v>266</v>
      </c>
      <c r="C1094">
        <v>2013</v>
      </c>
      <c r="D1094">
        <v>2011</v>
      </c>
      <c r="E1094">
        <v>4658</v>
      </c>
      <c r="F1094">
        <v>2545</v>
      </c>
      <c r="G1094">
        <v>1488</v>
      </c>
    </row>
    <row r="1095" spans="1:7" x14ac:dyDescent="0.3">
      <c r="A1095" t="s">
        <v>2736</v>
      </c>
      <c r="B1095" t="s">
        <v>266</v>
      </c>
      <c r="C1095">
        <v>2014</v>
      </c>
      <c r="D1095">
        <v>2068</v>
      </c>
      <c r="E1095">
        <v>4637</v>
      </c>
      <c r="F1095">
        <v>2561</v>
      </c>
      <c r="G1095">
        <v>1475</v>
      </c>
    </row>
    <row r="1096" spans="1:7" x14ac:dyDescent="0.3">
      <c r="A1096" t="s">
        <v>2737</v>
      </c>
      <c r="B1096" t="s">
        <v>266</v>
      </c>
      <c r="C1096">
        <v>2015</v>
      </c>
      <c r="D1096">
        <v>2046</v>
      </c>
      <c r="E1096">
        <v>4599</v>
      </c>
      <c r="F1096">
        <v>2610</v>
      </c>
      <c r="G1096">
        <v>1473</v>
      </c>
    </row>
    <row r="1097" spans="1:7" x14ac:dyDescent="0.3">
      <c r="A1097" t="s">
        <v>2738</v>
      </c>
      <c r="B1097" t="s">
        <v>266</v>
      </c>
      <c r="C1097">
        <v>2016</v>
      </c>
      <c r="D1097">
        <v>1999</v>
      </c>
      <c r="E1097">
        <v>4649</v>
      </c>
      <c r="F1097">
        <v>2676</v>
      </c>
      <c r="G1097">
        <v>1478</v>
      </c>
    </row>
    <row r="1098" spans="1:7" x14ac:dyDescent="0.3">
      <c r="A1098" t="s">
        <v>2739</v>
      </c>
      <c r="B1098" t="s">
        <v>266</v>
      </c>
      <c r="C1098">
        <v>2017</v>
      </c>
      <c r="D1098">
        <v>1999</v>
      </c>
      <c r="E1098">
        <v>4658</v>
      </c>
      <c r="F1098">
        <v>2744</v>
      </c>
      <c r="G1098">
        <v>1460</v>
      </c>
    </row>
    <row r="1099" spans="1:7" x14ac:dyDescent="0.3">
      <c r="A1099" t="s">
        <v>2740</v>
      </c>
      <c r="B1099" t="s">
        <v>266</v>
      </c>
      <c r="C1099">
        <v>2018</v>
      </c>
      <c r="D1099">
        <v>1986</v>
      </c>
      <c r="E1099">
        <v>4661</v>
      </c>
      <c r="F1099">
        <v>2748</v>
      </c>
      <c r="G1099">
        <v>1485</v>
      </c>
    </row>
    <row r="1100" spans="1:7" x14ac:dyDescent="0.3">
      <c r="A1100" t="s">
        <v>2741</v>
      </c>
      <c r="B1100" t="s">
        <v>266</v>
      </c>
      <c r="C1100">
        <v>2019</v>
      </c>
      <c r="D1100">
        <v>1945</v>
      </c>
      <c r="E1100">
        <v>4725</v>
      </c>
      <c r="F1100">
        <v>2747</v>
      </c>
      <c r="G1100">
        <v>1484</v>
      </c>
    </row>
    <row r="1101" spans="1:7" x14ac:dyDescent="0.3">
      <c r="A1101" t="s">
        <v>2742</v>
      </c>
      <c r="B1101" t="s">
        <v>266</v>
      </c>
      <c r="C1101">
        <v>2020</v>
      </c>
      <c r="D1101">
        <v>1972</v>
      </c>
      <c r="E1101">
        <v>4835</v>
      </c>
      <c r="F1101">
        <v>2746</v>
      </c>
      <c r="G1101">
        <v>1513</v>
      </c>
    </row>
    <row r="1102" spans="1:7" x14ac:dyDescent="0.3">
      <c r="A1102" t="s">
        <v>2743</v>
      </c>
      <c r="B1102" t="s">
        <v>266</v>
      </c>
      <c r="C1102">
        <v>2021</v>
      </c>
      <c r="D1102">
        <v>1989</v>
      </c>
      <c r="E1102">
        <v>4941</v>
      </c>
      <c r="F1102">
        <v>2733</v>
      </c>
      <c r="G1102">
        <v>1568</v>
      </c>
    </row>
    <row r="1103" spans="1:7" x14ac:dyDescent="0.3">
      <c r="A1103" t="s">
        <v>2744</v>
      </c>
      <c r="B1103" t="s">
        <v>266</v>
      </c>
      <c r="C1103">
        <v>2022</v>
      </c>
      <c r="D1103">
        <v>1978</v>
      </c>
      <c r="E1103">
        <v>5069</v>
      </c>
      <c r="F1103">
        <v>2724</v>
      </c>
      <c r="G1103">
        <v>1622</v>
      </c>
    </row>
    <row r="1104" spans="1:7" x14ac:dyDescent="0.3">
      <c r="A1104" t="s">
        <v>10461</v>
      </c>
      <c r="B1104" t="s">
        <v>266</v>
      </c>
      <c r="C1104">
        <v>2023</v>
      </c>
      <c r="D1104">
        <v>2046</v>
      </c>
      <c r="E1104">
        <v>5273</v>
      </c>
      <c r="F1104">
        <v>2741</v>
      </c>
      <c r="G1104">
        <v>1677</v>
      </c>
    </row>
    <row r="1105" spans="1:7" x14ac:dyDescent="0.3">
      <c r="A1105" t="s">
        <v>10462</v>
      </c>
      <c r="B1105" t="s">
        <v>266</v>
      </c>
      <c r="C1105">
        <v>2024</v>
      </c>
      <c r="D1105">
        <v>2119</v>
      </c>
      <c r="E1105">
        <v>5602</v>
      </c>
      <c r="F1105">
        <v>2767</v>
      </c>
      <c r="G1105">
        <v>1733</v>
      </c>
    </row>
    <row r="1106" spans="1:7" x14ac:dyDescent="0.3">
      <c r="A1106" t="s">
        <v>2745</v>
      </c>
      <c r="B1106" t="s">
        <v>281</v>
      </c>
      <c r="C1106">
        <v>2001</v>
      </c>
      <c r="D1106">
        <v>1193</v>
      </c>
      <c r="E1106">
        <v>4750</v>
      </c>
      <c r="F1106">
        <v>1761</v>
      </c>
      <c r="G1106">
        <v>1251</v>
      </c>
    </row>
    <row r="1107" spans="1:7" x14ac:dyDescent="0.3">
      <c r="A1107" t="s">
        <v>2746</v>
      </c>
      <c r="B1107" t="s">
        <v>281</v>
      </c>
      <c r="C1107">
        <v>2002</v>
      </c>
      <c r="D1107">
        <v>1151</v>
      </c>
      <c r="E1107">
        <v>4671</v>
      </c>
      <c r="F1107">
        <v>1757</v>
      </c>
      <c r="G1107">
        <v>1218</v>
      </c>
    </row>
    <row r="1108" spans="1:7" x14ac:dyDescent="0.3">
      <c r="A1108" t="s">
        <v>2747</v>
      </c>
      <c r="B1108" t="s">
        <v>281</v>
      </c>
      <c r="C1108">
        <v>2003</v>
      </c>
      <c r="D1108">
        <v>1097</v>
      </c>
      <c r="E1108">
        <v>4541</v>
      </c>
      <c r="F1108">
        <v>1716</v>
      </c>
      <c r="G1108">
        <v>1197</v>
      </c>
    </row>
    <row r="1109" spans="1:7" x14ac:dyDescent="0.3">
      <c r="A1109" t="s">
        <v>2748</v>
      </c>
      <c r="B1109" t="s">
        <v>281</v>
      </c>
      <c r="C1109">
        <v>2004</v>
      </c>
      <c r="D1109">
        <v>1107</v>
      </c>
      <c r="E1109">
        <v>4396</v>
      </c>
      <c r="F1109">
        <v>1780</v>
      </c>
      <c r="G1109">
        <v>1165</v>
      </c>
    </row>
    <row r="1110" spans="1:7" x14ac:dyDescent="0.3">
      <c r="A1110" t="s">
        <v>2749</v>
      </c>
      <c r="B1110" t="s">
        <v>281</v>
      </c>
      <c r="C1110">
        <v>2005</v>
      </c>
      <c r="D1110">
        <v>1129</v>
      </c>
      <c r="E1110">
        <v>4454</v>
      </c>
      <c r="F1110">
        <v>1778</v>
      </c>
      <c r="G1110">
        <v>1125</v>
      </c>
    </row>
    <row r="1111" spans="1:7" x14ac:dyDescent="0.3">
      <c r="A1111" t="s">
        <v>2750</v>
      </c>
      <c r="B1111" t="s">
        <v>281</v>
      </c>
      <c r="C1111">
        <v>2006</v>
      </c>
      <c r="D1111">
        <v>1094</v>
      </c>
      <c r="E1111">
        <v>4495</v>
      </c>
      <c r="F1111">
        <v>1817</v>
      </c>
      <c r="G1111">
        <v>1097</v>
      </c>
    </row>
    <row r="1112" spans="1:7" x14ac:dyDescent="0.3">
      <c r="A1112" t="s">
        <v>2751</v>
      </c>
      <c r="B1112" t="s">
        <v>281</v>
      </c>
      <c r="C1112">
        <v>2007</v>
      </c>
      <c r="D1112">
        <v>1088</v>
      </c>
      <c r="E1112">
        <v>4493</v>
      </c>
      <c r="F1112">
        <v>1906</v>
      </c>
      <c r="G1112">
        <v>1058</v>
      </c>
    </row>
    <row r="1113" spans="1:7" x14ac:dyDescent="0.3">
      <c r="A1113" t="s">
        <v>2752</v>
      </c>
      <c r="B1113" t="s">
        <v>281</v>
      </c>
      <c r="C1113">
        <v>2008</v>
      </c>
      <c r="D1113">
        <v>1083</v>
      </c>
      <c r="E1113">
        <v>4474</v>
      </c>
      <c r="F1113">
        <v>1925</v>
      </c>
      <c r="G1113">
        <v>1041</v>
      </c>
    </row>
    <row r="1114" spans="1:7" x14ac:dyDescent="0.3">
      <c r="A1114" t="s">
        <v>2753</v>
      </c>
      <c r="B1114" t="s">
        <v>281</v>
      </c>
      <c r="C1114">
        <v>2009</v>
      </c>
      <c r="D1114">
        <v>1129</v>
      </c>
      <c r="E1114">
        <v>4667</v>
      </c>
      <c r="F1114">
        <v>1982</v>
      </c>
      <c r="G1114">
        <v>1036</v>
      </c>
    </row>
    <row r="1115" spans="1:7" x14ac:dyDescent="0.3">
      <c r="A1115" t="s">
        <v>2754</v>
      </c>
      <c r="B1115" t="s">
        <v>281</v>
      </c>
      <c r="C1115">
        <v>2010</v>
      </c>
      <c r="D1115">
        <v>1151</v>
      </c>
      <c r="E1115">
        <v>4709</v>
      </c>
      <c r="F1115">
        <v>2007</v>
      </c>
      <c r="G1115">
        <v>1027</v>
      </c>
    </row>
    <row r="1116" spans="1:7" x14ac:dyDescent="0.3">
      <c r="A1116" t="s">
        <v>2755</v>
      </c>
      <c r="B1116" t="s">
        <v>281</v>
      </c>
      <c r="C1116">
        <v>2011</v>
      </c>
      <c r="D1116">
        <v>1140</v>
      </c>
      <c r="E1116">
        <v>4848</v>
      </c>
      <c r="F1116">
        <v>2080</v>
      </c>
      <c r="G1116">
        <v>1019</v>
      </c>
    </row>
    <row r="1117" spans="1:7" x14ac:dyDescent="0.3">
      <c r="A1117" t="s">
        <v>2756</v>
      </c>
      <c r="B1117" t="s">
        <v>281</v>
      </c>
      <c r="C1117">
        <v>2012</v>
      </c>
      <c r="D1117">
        <v>1193</v>
      </c>
      <c r="E1117">
        <v>4830</v>
      </c>
      <c r="F1117">
        <v>2086</v>
      </c>
      <c r="G1117">
        <v>1025</v>
      </c>
    </row>
    <row r="1118" spans="1:7" x14ac:dyDescent="0.3">
      <c r="A1118" t="s">
        <v>2757</v>
      </c>
      <c r="B1118" t="s">
        <v>281</v>
      </c>
      <c r="C1118">
        <v>2013</v>
      </c>
      <c r="D1118">
        <v>1252</v>
      </c>
      <c r="E1118">
        <v>4766</v>
      </c>
      <c r="F1118">
        <v>2106</v>
      </c>
      <c r="G1118">
        <v>1054</v>
      </c>
    </row>
    <row r="1119" spans="1:7" x14ac:dyDescent="0.3">
      <c r="A1119" t="s">
        <v>2758</v>
      </c>
      <c r="B1119" t="s">
        <v>281</v>
      </c>
      <c r="C1119">
        <v>2014</v>
      </c>
      <c r="D1119">
        <v>1239</v>
      </c>
      <c r="E1119">
        <v>4701</v>
      </c>
      <c r="F1119">
        <v>2101</v>
      </c>
      <c r="G1119">
        <v>1087</v>
      </c>
    </row>
    <row r="1120" spans="1:7" x14ac:dyDescent="0.3">
      <c r="A1120" t="s">
        <v>2759</v>
      </c>
      <c r="B1120" t="s">
        <v>281</v>
      </c>
      <c r="C1120">
        <v>2015</v>
      </c>
      <c r="D1120">
        <v>1148</v>
      </c>
      <c r="E1120">
        <v>4670</v>
      </c>
      <c r="F1120">
        <v>2131</v>
      </c>
      <c r="G1120">
        <v>1079</v>
      </c>
    </row>
    <row r="1121" spans="1:7" x14ac:dyDescent="0.3">
      <c r="A1121" t="s">
        <v>2760</v>
      </c>
      <c r="B1121" t="s">
        <v>281</v>
      </c>
      <c r="C1121">
        <v>2016</v>
      </c>
      <c r="D1121">
        <v>1194</v>
      </c>
      <c r="E1121">
        <v>4740</v>
      </c>
      <c r="F1121">
        <v>2098</v>
      </c>
      <c r="G1121">
        <v>1103</v>
      </c>
    </row>
    <row r="1122" spans="1:7" x14ac:dyDescent="0.3">
      <c r="A1122" t="s">
        <v>2761</v>
      </c>
      <c r="B1122" t="s">
        <v>281</v>
      </c>
      <c r="C1122">
        <v>2017</v>
      </c>
      <c r="D1122">
        <v>1143</v>
      </c>
      <c r="E1122">
        <v>4681</v>
      </c>
      <c r="F1122">
        <v>2087</v>
      </c>
      <c r="G1122">
        <v>1109</v>
      </c>
    </row>
    <row r="1123" spans="1:7" x14ac:dyDescent="0.3">
      <c r="A1123" t="s">
        <v>2762</v>
      </c>
      <c r="B1123" t="s">
        <v>281</v>
      </c>
      <c r="C1123">
        <v>2018</v>
      </c>
      <c r="D1123">
        <v>1132</v>
      </c>
      <c r="E1123">
        <v>4703</v>
      </c>
      <c r="F1123">
        <v>2058</v>
      </c>
      <c r="G1123">
        <v>1116</v>
      </c>
    </row>
    <row r="1124" spans="1:7" x14ac:dyDescent="0.3">
      <c r="A1124" t="s">
        <v>2763</v>
      </c>
      <c r="B1124" t="s">
        <v>281</v>
      </c>
      <c r="C1124">
        <v>2019</v>
      </c>
      <c r="D1124">
        <v>1147</v>
      </c>
      <c r="E1124">
        <v>4829</v>
      </c>
      <c r="F1124">
        <v>2038</v>
      </c>
      <c r="G1124">
        <v>1131</v>
      </c>
    </row>
    <row r="1125" spans="1:7" x14ac:dyDescent="0.3">
      <c r="A1125" t="s">
        <v>2764</v>
      </c>
      <c r="B1125" t="s">
        <v>281</v>
      </c>
      <c r="C1125">
        <v>2020</v>
      </c>
      <c r="D1125">
        <v>1106</v>
      </c>
      <c r="E1125">
        <v>4913</v>
      </c>
      <c r="F1125">
        <v>1995</v>
      </c>
      <c r="G1125">
        <v>1131</v>
      </c>
    </row>
    <row r="1126" spans="1:7" x14ac:dyDescent="0.3">
      <c r="A1126" t="s">
        <v>2765</v>
      </c>
      <c r="B1126" t="s">
        <v>281</v>
      </c>
      <c r="C1126">
        <v>2021</v>
      </c>
      <c r="D1126">
        <v>1065</v>
      </c>
      <c r="E1126">
        <v>4948</v>
      </c>
      <c r="F1126">
        <v>1914</v>
      </c>
      <c r="G1126">
        <v>1118</v>
      </c>
    </row>
    <row r="1127" spans="1:7" x14ac:dyDescent="0.3">
      <c r="A1127" t="s">
        <v>2766</v>
      </c>
      <c r="B1127" t="s">
        <v>281</v>
      </c>
      <c r="C1127">
        <v>2022</v>
      </c>
      <c r="D1127">
        <v>1038</v>
      </c>
      <c r="E1127">
        <v>5028</v>
      </c>
      <c r="F1127">
        <v>1872</v>
      </c>
      <c r="G1127">
        <v>1145</v>
      </c>
    </row>
    <row r="1128" spans="1:7" x14ac:dyDescent="0.3">
      <c r="A1128" t="s">
        <v>10463</v>
      </c>
      <c r="B1128" t="s">
        <v>281</v>
      </c>
      <c r="C1128">
        <v>2023</v>
      </c>
      <c r="D1128">
        <v>1063</v>
      </c>
      <c r="E1128">
        <v>5195</v>
      </c>
      <c r="F1128">
        <v>1848</v>
      </c>
      <c r="G1128">
        <v>1158</v>
      </c>
    </row>
    <row r="1129" spans="1:7" x14ac:dyDescent="0.3">
      <c r="A1129" t="s">
        <v>10464</v>
      </c>
      <c r="B1129" t="s">
        <v>281</v>
      </c>
      <c r="C1129">
        <v>2024</v>
      </c>
      <c r="D1129">
        <v>1028</v>
      </c>
      <c r="E1129">
        <v>5246</v>
      </c>
      <c r="F1129">
        <v>1889</v>
      </c>
      <c r="G1129">
        <v>1181</v>
      </c>
    </row>
    <row r="1130" spans="1:7" x14ac:dyDescent="0.3">
      <c r="A1130" t="s">
        <v>2767</v>
      </c>
      <c r="B1130" t="s">
        <v>267</v>
      </c>
      <c r="C1130">
        <v>2001</v>
      </c>
      <c r="D1130">
        <v>1749</v>
      </c>
      <c r="E1130">
        <v>3640</v>
      </c>
      <c r="F1130">
        <v>1502</v>
      </c>
      <c r="G1130">
        <v>1117</v>
      </c>
    </row>
    <row r="1131" spans="1:7" x14ac:dyDescent="0.3">
      <c r="A1131" t="s">
        <v>2768</v>
      </c>
      <c r="B1131" t="s">
        <v>267</v>
      </c>
      <c r="C1131">
        <v>2002</v>
      </c>
      <c r="D1131">
        <v>1704</v>
      </c>
      <c r="E1131">
        <v>3480</v>
      </c>
      <c r="F1131">
        <v>1484</v>
      </c>
      <c r="G1131">
        <v>1118</v>
      </c>
    </row>
    <row r="1132" spans="1:7" x14ac:dyDescent="0.3">
      <c r="A1132" t="s">
        <v>2769</v>
      </c>
      <c r="B1132" t="s">
        <v>267</v>
      </c>
      <c r="C1132">
        <v>2003</v>
      </c>
      <c r="D1132">
        <v>1699</v>
      </c>
      <c r="E1132">
        <v>3525</v>
      </c>
      <c r="F1132">
        <v>1490</v>
      </c>
      <c r="G1132">
        <v>1117</v>
      </c>
    </row>
    <row r="1133" spans="1:7" x14ac:dyDescent="0.3">
      <c r="A1133" t="s">
        <v>2770</v>
      </c>
      <c r="B1133" t="s">
        <v>267</v>
      </c>
      <c r="C1133">
        <v>2004</v>
      </c>
      <c r="D1133">
        <v>1726</v>
      </c>
      <c r="E1133">
        <v>3553</v>
      </c>
      <c r="F1133">
        <v>1483</v>
      </c>
      <c r="G1133">
        <v>1093</v>
      </c>
    </row>
    <row r="1134" spans="1:7" x14ac:dyDescent="0.3">
      <c r="A1134" t="s">
        <v>2771</v>
      </c>
      <c r="B1134" t="s">
        <v>267</v>
      </c>
      <c r="C1134">
        <v>2005</v>
      </c>
      <c r="D1134">
        <v>1708</v>
      </c>
      <c r="E1134">
        <v>3637</v>
      </c>
      <c r="F1134">
        <v>1483</v>
      </c>
      <c r="G1134">
        <v>1063</v>
      </c>
    </row>
    <row r="1135" spans="1:7" x14ac:dyDescent="0.3">
      <c r="A1135" t="s">
        <v>2772</v>
      </c>
      <c r="B1135" t="s">
        <v>267</v>
      </c>
      <c r="C1135">
        <v>2006</v>
      </c>
      <c r="D1135">
        <v>1733</v>
      </c>
      <c r="E1135">
        <v>3569</v>
      </c>
      <c r="F1135">
        <v>1490</v>
      </c>
      <c r="G1135">
        <v>1024</v>
      </c>
    </row>
    <row r="1136" spans="1:7" x14ac:dyDescent="0.3">
      <c r="A1136" t="s">
        <v>2773</v>
      </c>
      <c r="B1136" t="s">
        <v>267</v>
      </c>
      <c r="C1136">
        <v>2007</v>
      </c>
      <c r="D1136">
        <v>1756</v>
      </c>
      <c r="E1136">
        <v>3656</v>
      </c>
      <c r="F1136">
        <v>1489</v>
      </c>
      <c r="G1136">
        <v>1008</v>
      </c>
    </row>
    <row r="1137" spans="1:7" x14ac:dyDescent="0.3">
      <c r="A1137" t="s">
        <v>2774</v>
      </c>
      <c r="B1137" t="s">
        <v>267</v>
      </c>
      <c r="C1137">
        <v>2008</v>
      </c>
      <c r="D1137">
        <v>1722</v>
      </c>
      <c r="E1137">
        <v>3849</v>
      </c>
      <c r="F1137">
        <v>1483</v>
      </c>
      <c r="G1137">
        <v>971</v>
      </c>
    </row>
    <row r="1138" spans="1:7" x14ac:dyDescent="0.3">
      <c r="A1138" t="s">
        <v>2775</v>
      </c>
      <c r="B1138" t="s">
        <v>267</v>
      </c>
      <c r="C1138">
        <v>2009</v>
      </c>
      <c r="D1138">
        <v>1730</v>
      </c>
      <c r="E1138">
        <v>3870</v>
      </c>
      <c r="F1138">
        <v>1527</v>
      </c>
      <c r="G1138">
        <v>916</v>
      </c>
    </row>
    <row r="1139" spans="1:7" x14ac:dyDescent="0.3">
      <c r="A1139" t="s">
        <v>2776</v>
      </c>
      <c r="B1139" t="s">
        <v>267</v>
      </c>
      <c r="C1139">
        <v>2010</v>
      </c>
      <c r="D1139">
        <v>1774</v>
      </c>
      <c r="E1139">
        <v>3776</v>
      </c>
      <c r="F1139">
        <v>1554</v>
      </c>
      <c r="G1139">
        <v>884</v>
      </c>
    </row>
    <row r="1140" spans="1:7" x14ac:dyDescent="0.3">
      <c r="A1140" t="s">
        <v>2777</v>
      </c>
      <c r="B1140" t="s">
        <v>267</v>
      </c>
      <c r="C1140">
        <v>2011</v>
      </c>
      <c r="D1140">
        <v>1725</v>
      </c>
      <c r="E1140">
        <v>3570</v>
      </c>
      <c r="F1140">
        <v>1552</v>
      </c>
      <c r="G1140">
        <v>864</v>
      </c>
    </row>
    <row r="1141" spans="1:7" x14ac:dyDescent="0.3">
      <c r="A1141" t="s">
        <v>2778</v>
      </c>
      <c r="B1141" t="s">
        <v>267</v>
      </c>
      <c r="C1141">
        <v>2012</v>
      </c>
      <c r="D1141">
        <v>1628</v>
      </c>
      <c r="E1141">
        <v>3271</v>
      </c>
      <c r="F1141">
        <v>1556</v>
      </c>
      <c r="G1141">
        <v>838</v>
      </c>
    </row>
    <row r="1142" spans="1:7" x14ac:dyDescent="0.3">
      <c r="A1142" t="s">
        <v>2779</v>
      </c>
      <c r="B1142" t="s">
        <v>267</v>
      </c>
      <c r="C1142">
        <v>2013</v>
      </c>
      <c r="D1142">
        <v>1469</v>
      </c>
      <c r="E1142">
        <v>2885</v>
      </c>
      <c r="F1142">
        <v>1495</v>
      </c>
      <c r="G1142">
        <v>793</v>
      </c>
    </row>
    <row r="1143" spans="1:7" x14ac:dyDescent="0.3">
      <c r="A1143" t="s">
        <v>2780</v>
      </c>
      <c r="B1143" t="s">
        <v>267</v>
      </c>
      <c r="C1143">
        <v>2014</v>
      </c>
      <c r="D1143">
        <v>1421</v>
      </c>
      <c r="E1143">
        <v>2728</v>
      </c>
      <c r="F1143">
        <v>1516</v>
      </c>
      <c r="G1143">
        <v>780</v>
      </c>
    </row>
    <row r="1144" spans="1:7" x14ac:dyDescent="0.3">
      <c r="A1144" t="s">
        <v>2781</v>
      </c>
      <c r="B1144" t="s">
        <v>267</v>
      </c>
      <c r="C1144">
        <v>2015</v>
      </c>
      <c r="D1144">
        <v>1274</v>
      </c>
      <c r="E1144">
        <v>2504</v>
      </c>
      <c r="F1144">
        <v>1505</v>
      </c>
      <c r="G1144">
        <v>776</v>
      </c>
    </row>
    <row r="1145" spans="1:7" x14ac:dyDescent="0.3">
      <c r="A1145" t="s">
        <v>2782</v>
      </c>
      <c r="B1145" t="s">
        <v>267</v>
      </c>
      <c r="C1145">
        <v>2016</v>
      </c>
      <c r="D1145">
        <v>1238</v>
      </c>
      <c r="E1145">
        <v>2531</v>
      </c>
      <c r="F1145">
        <v>1550</v>
      </c>
      <c r="G1145">
        <v>737</v>
      </c>
    </row>
    <row r="1146" spans="1:7" x14ac:dyDescent="0.3">
      <c r="A1146" t="s">
        <v>2783</v>
      </c>
      <c r="B1146" t="s">
        <v>267</v>
      </c>
      <c r="C1146">
        <v>2017</v>
      </c>
      <c r="D1146">
        <v>1228</v>
      </c>
      <c r="E1146">
        <v>2464</v>
      </c>
      <c r="F1146">
        <v>1522</v>
      </c>
      <c r="G1146">
        <v>692</v>
      </c>
    </row>
    <row r="1147" spans="1:7" x14ac:dyDescent="0.3">
      <c r="A1147" t="s">
        <v>2784</v>
      </c>
      <c r="B1147" t="s">
        <v>267</v>
      </c>
      <c r="C1147">
        <v>2018</v>
      </c>
      <c r="D1147">
        <v>1258</v>
      </c>
      <c r="E1147">
        <v>2521</v>
      </c>
      <c r="F1147">
        <v>1557</v>
      </c>
      <c r="G1147">
        <v>678</v>
      </c>
    </row>
    <row r="1148" spans="1:7" x14ac:dyDescent="0.3">
      <c r="A1148" t="s">
        <v>2785</v>
      </c>
      <c r="B1148" t="s">
        <v>267</v>
      </c>
      <c r="C1148">
        <v>2019</v>
      </c>
      <c r="D1148">
        <v>1210</v>
      </c>
      <c r="E1148">
        <v>2523</v>
      </c>
      <c r="F1148">
        <v>1541</v>
      </c>
      <c r="G1148">
        <v>670</v>
      </c>
    </row>
    <row r="1149" spans="1:7" x14ac:dyDescent="0.3">
      <c r="A1149" t="s">
        <v>2786</v>
      </c>
      <c r="B1149" t="s">
        <v>267</v>
      </c>
      <c r="C1149">
        <v>2020</v>
      </c>
      <c r="D1149">
        <v>1218</v>
      </c>
      <c r="E1149">
        <v>2568</v>
      </c>
      <c r="F1149">
        <v>1554</v>
      </c>
      <c r="G1149">
        <v>676</v>
      </c>
    </row>
    <row r="1150" spans="1:7" x14ac:dyDescent="0.3">
      <c r="A1150" t="s">
        <v>2787</v>
      </c>
      <c r="B1150" t="s">
        <v>267</v>
      </c>
      <c r="C1150">
        <v>2021</v>
      </c>
      <c r="D1150">
        <v>1205</v>
      </c>
      <c r="E1150">
        <v>2573</v>
      </c>
      <c r="F1150">
        <v>1516</v>
      </c>
      <c r="G1150">
        <v>700</v>
      </c>
    </row>
    <row r="1151" spans="1:7" x14ac:dyDescent="0.3">
      <c r="A1151" t="s">
        <v>2788</v>
      </c>
      <c r="B1151" t="s">
        <v>267</v>
      </c>
      <c r="C1151">
        <v>2022</v>
      </c>
      <c r="D1151">
        <v>1211</v>
      </c>
      <c r="E1151">
        <v>2682</v>
      </c>
      <c r="F1151">
        <v>1576</v>
      </c>
      <c r="G1151">
        <v>674</v>
      </c>
    </row>
    <row r="1152" spans="1:7" x14ac:dyDescent="0.3">
      <c r="A1152" t="s">
        <v>10465</v>
      </c>
      <c r="B1152" t="s">
        <v>267</v>
      </c>
      <c r="C1152">
        <v>2023</v>
      </c>
      <c r="D1152">
        <v>1233</v>
      </c>
      <c r="E1152">
        <v>2831</v>
      </c>
      <c r="F1152">
        <v>1600</v>
      </c>
      <c r="G1152">
        <v>660</v>
      </c>
    </row>
    <row r="1153" spans="1:7" x14ac:dyDescent="0.3">
      <c r="A1153" t="s">
        <v>10466</v>
      </c>
      <c r="B1153" t="s">
        <v>267</v>
      </c>
      <c r="C1153">
        <v>2024</v>
      </c>
      <c r="D1153">
        <v>1258</v>
      </c>
      <c r="E1153">
        <v>2849</v>
      </c>
      <c r="F1153">
        <v>1614</v>
      </c>
      <c r="G1153">
        <v>669</v>
      </c>
    </row>
    <row r="1154" spans="1:7" x14ac:dyDescent="0.3">
      <c r="A1154" t="s">
        <v>2789</v>
      </c>
      <c r="B1154" t="s">
        <v>277</v>
      </c>
      <c r="C1154">
        <v>2001</v>
      </c>
      <c r="D1154">
        <v>1479</v>
      </c>
      <c r="E1154">
        <v>2989</v>
      </c>
      <c r="F1154">
        <v>1065</v>
      </c>
      <c r="G1154">
        <v>499</v>
      </c>
    </row>
    <row r="1155" spans="1:7" x14ac:dyDescent="0.3">
      <c r="A1155" t="s">
        <v>2790</v>
      </c>
      <c r="B1155" t="s">
        <v>277</v>
      </c>
      <c r="C1155">
        <v>2002</v>
      </c>
      <c r="D1155">
        <v>1435</v>
      </c>
      <c r="E1155">
        <v>2963</v>
      </c>
      <c r="F1155">
        <v>1102</v>
      </c>
      <c r="G1155">
        <v>511</v>
      </c>
    </row>
    <row r="1156" spans="1:7" x14ac:dyDescent="0.3">
      <c r="A1156" t="s">
        <v>2791</v>
      </c>
      <c r="B1156" t="s">
        <v>277</v>
      </c>
      <c r="C1156">
        <v>2003</v>
      </c>
      <c r="D1156">
        <v>1427</v>
      </c>
      <c r="E1156">
        <v>2912</v>
      </c>
      <c r="F1156">
        <v>1197</v>
      </c>
      <c r="G1156">
        <v>525</v>
      </c>
    </row>
    <row r="1157" spans="1:7" x14ac:dyDescent="0.3">
      <c r="A1157" t="s">
        <v>2792</v>
      </c>
      <c r="B1157" t="s">
        <v>277</v>
      </c>
      <c r="C1157">
        <v>2004</v>
      </c>
      <c r="D1157">
        <v>1403</v>
      </c>
      <c r="E1157">
        <v>2838</v>
      </c>
      <c r="F1157">
        <v>1271</v>
      </c>
      <c r="G1157">
        <v>512</v>
      </c>
    </row>
    <row r="1158" spans="1:7" x14ac:dyDescent="0.3">
      <c r="A1158" t="s">
        <v>2793</v>
      </c>
      <c r="B1158" t="s">
        <v>277</v>
      </c>
      <c r="C1158">
        <v>2005</v>
      </c>
      <c r="D1158">
        <v>1416</v>
      </c>
      <c r="E1158">
        <v>2755</v>
      </c>
      <c r="F1158">
        <v>1322</v>
      </c>
      <c r="G1158">
        <v>526</v>
      </c>
    </row>
    <row r="1159" spans="1:7" x14ac:dyDescent="0.3">
      <c r="A1159" t="s">
        <v>2794</v>
      </c>
      <c r="B1159" t="s">
        <v>277</v>
      </c>
      <c r="C1159">
        <v>2006</v>
      </c>
      <c r="D1159">
        <v>1452</v>
      </c>
      <c r="E1159">
        <v>2816</v>
      </c>
      <c r="F1159">
        <v>1367</v>
      </c>
      <c r="G1159">
        <v>526</v>
      </c>
    </row>
    <row r="1160" spans="1:7" x14ac:dyDescent="0.3">
      <c r="A1160" t="s">
        <v>2795</v>
      </c>
      <c r="B1160" t="s">
        <v>277</v>
      </c>
      <c r="C1160">
        <v>2007</v>
      </c>
      <c r="D1160">
        <v>1621</v>
      </c>
      <c r="E1160">
        <v>2991</v>
      </c>
      <c r="F1160">
        <v>1469</v>
      </c>
      <c r="G1160">
        <v>568</v>
      </c>
    </row>
    <row r="1161" spans="1:7" x14ac:dyDescent="0.3">
      <c r="A1161" t="s">
        <v>2796</v>
      </c>
      <c r="B1161" t="s">
        <v>277</v>
      </c>
      <c r="C1161">
        <v>2008</v>
      </c>
      <c r="D1161">
        <v>1833</v>
      </c>
      <c r="E1161">
        <v>3236</v>
      </c>
      <c r="F1161">
        <v>1554</v>
      </c>
      <c r="G1161">
        <v>599</v>
      </c>
    </row>
    <row r="1162" spans="1:7" x14ac:dyDescent="0.3">
      <c r="A1162" t="s">
        <v>2797</v>
      </c>
      <c r="B1162" t="s">
        <v>277</v>
      </c>
      <c r="C1162">
        <v>2009</v>
      </c>
      <c r="D1162">
        <v>1812</v>
      </c>
      <c r="E1162">
        <v>3289</v>
      </c>
      <c r="F1162">
        <v>1650</v>
      </c>
      <c r="G1162">
        <v>625</v>
      </c>
    </row>
    <row r="1163" spans="1:7" x14ac:dyDescent="0.3">
      <c r="A1163" t="s">
        <v>2798</v>
      </c>
      <c r="B1163" t="s">
        <v>277</v>
      </c>
      <c r="C1163">
        <v>2010</v>
      </c>
      <c r="D1163">
        <v>1841</v>
      </c>
      <c r="E1163">
        <v>3298</v>
      </c>
      <c r="F1163">
        <v>1719</v>
      </c>
      <c r="G1163">
        <v>680</v>
      </c>
    </row>
    <row r="1164" spans="1:7" x14ac:dyDescent="0.3">
      <c r="A1164" t="s">
        <v>2799</v>
      </c>
      <c r="B1164" t="s">
        <v>277</v>
      </c>
      <c r="C1164">
        <v>2011</v>
      </c>
      <c r="D1164">
        <v>1814</v>
      </c>
      <c r="E1164">
        <v>3282</v>
      </c>
      <c r="F1164">
        <v>1812</v>
      </c>
      <c r="G1164">
        <v>681</v>
      </c>
    </row>
    <row r="1165" spans="1:7" x14ac:dyDescent="0.3">
      <c r="A1165" t="s">
        <v>2800</v>
      </c>
      <c r="B1165" t="s">
        <v>277</v>
      </c>
      <c r="C1165">
        <v>2012</v>
      </c>
      <c r="D1165">
        <v>1853</v>
      </c>
      <c r="E1165">
        <v>3256</v>
      </c>
      <c r="F1165">
        <v>1912</v>
      </c>
      <c r="G1165">
        <v>695</v>
      </c>
    </row>
    <row r="1166" spans="1:7" x14ac:dyDescent="0.3">
      <c r="A1166" t="s">
        <v>2801</v>
      </c>
      <c r="B1166" t="s">
        <v>277</v>
      </c>
      <c r="C1166">
        <v>2013</v>
      </c>
      <c r="D1166">
        <v>1874</v>
      </c>
      <c r="E1166">
        <v>3245</v>
      </c>
      <c r="F1166">
        <v>2019</v>
      </c>
      <c r="G1166">
        <v>715</v>
      </c>
    </row>
    <row r="1167" spans="1:7" x14ac:dyDescent="0.3">
      <c r="A1167" t="s">
        <v>2802</v>
      </c>
      <c r="B1167" t="s">
        <v>277</v>
      </c>
      <c r="C1167">
        <v>2014</v>
      </c>
      <c r="D1167">
        <v>1895</v>
      </c>
      <c r="E1167">
        <v>3234</v>
      </c>
      <c r="F1167">
        <v>2124</v>
      </c>
      <c r="G1167">
        <v>754</v>
      </c>
    </row>
    <row r="1168" spans="1:7" x14ac:dyDescent="0.3">
      <c r="A1168" t="s">
        <v>2803</v>
      </c>
      <c r="B1168" t="s">
        <v>277</v>
      </c>
      <c r="C1168">
        <v>2015</v>
      </c>
      <c r="D1168">
        <v>1924</v>
      </c>
      <c r="E1168">
        <v>3233</v>
      </c>
      <c r="F1168">
        <v>2225</v>
      </c>
      <c r="G1168">
        <v>787</v>
      </c>
    </row>
    <row r="1169" spans="1:7" x14ac:dyDescent="0.3">
      <c r="A1169" t="s">
        <v>2804</v>
      </c>
      <c r="B1169" t="s">
        <v>277</v>
      </c>
      <c r="C1169">
        <v>2016</v>
      </c>
      <c r="D1169">
        <v>1960</v>
      </c>
      <c r="E1169">
        <v>3335</v>
      </c>
      <c r="F1169">
        <v>2310</v>
      </c>
      <c r="G1169">
        <v>816</v>
      </c>
    </row>
    <row r="1170" spans="1:7" x14ac:dyDescent="0.3">
      <c r="A1170" t="s">
        <v>2805</v>
      </c>
      <c r="B1170" t="s">
        <v>277</v>
      </c>
      <c r="C1170">
        <v>2017</v>
      </c>
      <c r="D1170">
        <v>2037</v>
      </c>
      <c r="E1170">
        <v>3510</v>
      </c>
      <c r="F1170">
        <v>2389</v>
      </c>
      <c r="G1170">
        <v>857</v>
      </c>
    </row>
    <row r="1171" spans="1:7" x14ac:dyDescent="0.3">
      <c r="A1171" t="s">
        <v>2806</v>
      </c>
      <c r="B1171" t="s">
        <v>277</v>
      </c>
      <c r="C1171">
        <v>2018</v>
      </c>
      <c r="D1171">
        <v>2013</v>
      </c>
      <c r="E1171">
        <v>3612</v>
      </c>
      <c r="F1171">
        <v>2513</v>
      </c>
      <c r="G1171">
        <v>905</v>
      </c>
    </row>
    <row r="1172" spans="1:7" x14ac:dyDescent="0.3">
      <c r="A1172" t="s">
        <v>2807</v>
      </c>
      <c r="B1172" t="s">
        <v>277</v>
      </c>
      <c r="C1172">
        <v>2019</v>
      </c>
      <c r="D1172">
        <v>2041</v>
      </c>
      <c r="E1172">
        <v>3608</v>
      </c>
      <c r="F1172">
        <v>2494</v>
      </c>
      <c r="G1172">
        <v>954</v>
      </c>
    </row>
    <row r="1173" spans="1:7" x14ac:dyDescent="0.3">
      <c r="A1173" t="s">
        <v>2808</v>
      </c>
      <c r="B1173" t="s">
        <v>277</v>
      </c>
      <c r="C1173">
        <v>2020</v>
      </c>
      <c r="D1173">
        <v>2020</v>
      </c>
      <c r="E1173">
        <v>3684</v>
      </c>
      <c r="F1173">
        <v>2565</v>
      </c>
      <c r="G1173">
        <v>976</v>
      </c>
    </row>
    <row r="1174" spans="1:7" x14ac:dyDescent="0.3">
      <c r="A1174" t="s">
        <v>2809</v>
      </c>
      <c r="B1174" t="s">
        <v>277</v>
      </c>
      <c r="C1174">
        <v>2021</v>
      </c>
      <c r="D1174">
        <v>2014</v>
      </c>
      <c r="E1174">
        <v>3802</v>
      </c>
      <c r="F1174">
        <v>2550</v>
      </c>
      <c r="G1174">
        <v>1003</v>
      </c>
    </row>
    <row r="1175" spans="1:7" x14ac:dyDescent="0.3">
      <c r="A1175" t="s">
        <v>2810</v>
      </c>
      <c r="B1175" t="s">
        <v>277</v>
      </c>
      <c r="C1175">
        <v>2022</v>
      </c>
      <c r="D1175">
        <v>2083</v>
      </c>
      <c r="E1175">
        <v>4041</v>
      </c>
      <c r="F1175">
        <v>2625</v>
      </c>
      <c r="G1175">
        <v>1075</v>
      </c>
    </row>
    <row r="1176" spans="1:7" x14ac:dyDescent="0.3">
      <c r="A1176" t="s">
        <v>10467</v>
      </c>
      <c r="B1176" t="s">
        <v>277</v>
      </c>
      <c r="C1176">
        <v>2023</v>
      </c>
      <c r="D1176">
        <v>2097</v>
      </c>
      <c r="E1176">
        <v>4122</v>
      </c>
      <c r="F1176">
        <v>2690</v>
      </c>
      <c r="G1176">
        <v>1138</v>
      </c>
    </row>
    <row r="1177" spans="1:7" x14ac:dyDescent="0.3">
      <c r="A1177" t="s">
        <v>10468</v>
      </c>
      <c r="B1177" t="s">
        <v>277</v>
      </c>
      <c r="C1177">
        <v>2024</v>
      </c>
      <c r="D1177">
        <v>2153</v>
      </c>
      <c r="E1177">
        <v>4265</v>
      </c>
      <c r="F1177">
        <v>2667</v>
      </c>
      <c r="G1177">
        <v>1208</v>
      </c>
    </row>
    <row r="1178" spans="1:7" x14ac:dyDescent="0.3">
      <c r="A1178" t="s">
        <v>2811</v>
      </c>
      <c r="B1178" t="s">
        <v>289</v>
      </c>
      <c r="C1178">
        <v>2001</v>
      </c>
      <c r="D1178">
        <v>3337</v>
      </c>
      <c r="E1178">
        <v>6132</v>
      </c>
      <c r="F1178">
        <v>3029</v>
      </c>
      <c r="G1178">
        <v>2058</v>
      </c>
    </row>
    <row r="1179" spans="1:7" x14ac:dyDescent="0.3">
      <c r="A1179" t="s">
        <v>2812</v>
      </c>
      <c r="B1179" t="s">
        <v>289</v>
      </c>
      <c r="C1179">
        <v>2002</v>
      </c>
      <c r="D1179">
        <v>3321</v>
      </c>
      <c r="E1179">
        <v>6127</v>
      </c>
      <c r="F1179">
        <v>3024</v>
      </c>
      <c r="G1179">
        <v>2053</v>
      </c>
    </row>
    <row r="1180" spans="1:7" x14ac:dyDescent="0.3">
      <c r="A1180" t="s">
        <v>2813</v>
      </c>
      <c r="B1180" t="s">
        <v>289</v>
      </c>
      <c r="C1180">
        <v>2003</v>
      </c>
      <c r="D1180">
        <v>3271</v>
      </c>
      <c r="E1180">
        <v>6165</v>
      </c>
      <c r="F1180">
        <v>3032</v>
      </c>
      <c r="G1180">
        <v>2021</v>
      </c>
    </row>
    <row r="1181" spans="1:7" x14ac:dyDescent="0.3">
      <c r="A1181" t="s">
        <v>2814</v>
      </c>
      <c r="B1181" t="s">
        <v>289</v>
      </c>
      <c r="C1181">
        <v>2004</v>
      </c>
      <c r="D1181">
        <v>3240</v>
      </c>
      <c r="E1181">
        <v>6180</v>
      </c>
      <c r="F1181">
        <v>3066</v>
      </c>
      <c r="G1181">
        <v>2036</v>
      </c>
    </row>
    <row r="1182" spans="1:7" x14ac:dyDescent="0.3">
      <c r="A1182" t="s">
        <v>2815</v>
      </c>
      <c r="B1182" t="s">
        <v>289</v>
      </c>
      <c r="C1182">
        <v>2005</v>
      </c>
      <c r="D1182">
        <v>3288</v>
      </c>
      <c r="E1182">
        <v>6227</v>
      </c>
      <c r="F1182">
        <v>3118</v>
      </c>
      <c r="G1182">
        <v>2058</v>
      </c>
    </row>
    <row r="1183" spans="1:7" x14ac:dyDescent="0.3">
      <c r="A1183" t="s">
        <v>2816</v>
      </c>
      <c r="B1183" t="s">
        <v>289</v>
      </c>
      <c r="C1183">
        <v>2006</v>
      </c>
      <c r="D1183">
        <v>3253</v>
      </c>
      <c r="E1183">
        <v>6267</v>
      </c>
      <c r="F1183">
        <v>3203</v>
      </c>
      <c r="G1183">
        <v>2071</v>
      </c>
    </row>
    <row r="1184" spans="1:7" x14ac:dyDescent="0.3">
      <c r="A1184" t="s">
        <v>2817</v>
      </c>
      <c r="B1184" t="s">
        <v>289</v>
      </c>
      <c r="C1184">
        <v>2007</v>
      </c>
      <c r="D1184">
        <v>3151</v>
      </c>
      <c r="E1184">
        <v>6181</v>
      </c>
      <c r="F1184">
        <v>3296</v>
      </c>
      <c r="G1184">
        <v>2090</v>
      </c>
    </row>
    <row r="1185" spans="1:7" x14ac:dyDescent="0.3">
      <c r="A1185" t="s">
        <v>2818</v>
      </c>
      <c r="B1185" t="s">
        <v>289</v>
      </c>
      <c r="C1185">
        <v>2008</v>
      </c>
      <c r="D1185">
        <v>3163</v>
      </c>
      <c r="E1185">
        <v>6150</v>
      </c>
      <c r="F1185">
        <v>3391</v>
      </c>
      <c r="G1185">
        <v>2135</v>
      </c>
    </row>
    <row r="1186" spans="1:7" x14ac:dyDescent="0.3">
      <c r="A1186" t="s">
        <v>2819</v>
      </c>
      <c r="B1186" t="s">
        <v>289</v>
      </c>
      <c r="C1186">
        <v>2009</v>
      </c>
      <c r="D1186">
        <v>3116</v>
      </c>
      <c r="E1186">
        <v>6060</v>
      </c>
      <c r="F1186">
        <v>3453</v>
      </c>
      <c r="G1186">
        <v>2153</v>
      </c>
    </row>
    <row r="1187" spans="1:7" x14ac:dyDescent="0.3">
      <c r="A1187" t="s">
        <v>2820</v>
      </c>
      <c r="B1187" t="s">
        <v>289</v>
      </c>
      <c r="C1187">
        <v>2010</v>
      </c>
      <c r="D1187">
        <v>3044</v>
      </c>
      <c r="E1187">
        <v>5810</v>
      </c>
      <c r="F1187">
        <v>3521</v>
      </c>
      <c r="G1187">
        <v>2158</v>
      </c>
    </row>
    <row r="1188" spans="1:7" x14ac:dyDescent="0.3">
      <c r="A1188" t="s">
        <v>2821</v>
      </c>
      <c r="B1188" t="s">
        <v>289</v>
      </c>
      <c r="C1188">
        <v>2011</v>
      </c>
      <c r="D1188">
        <v>2973</v>
      </c>
      <c r="E1188">
        <v>5635</v>
      </c>
      <c r="F1188">
        <v>3614</v>
      </c>
      <c r="G1188">
        <v>2127</v>
      </c>
    </row>
    <row r="1189" spans="1:7" x14ac:dyDescent="0.3">
      <c r="A1189" t="s">
        <v>2822</v>
      </c>
      <c r="B1189" t="s">
        <v>289</v>
      </c>
      <c r="C1189">
        <v>2012</v>
      </c>
      <c r="D1189">
        <v>2898</v>
      </c>
      <c r="E1189">
        <v>5498</v>
      </c>
      <c r="F1189">
        <v>3621</v>
      </c>
      <c r="G1189">
        <v>2148</v>
      </c>
    </row>
    <row r="1190" spans="1:7" x14ac:dyDescent="0.3">
      <c r="A1190" t="s">
        <v>2823</v>
      </c>
      <c r="B1190" t="s">
        <v>289</v>
      </c>
      <c r="C1190">
        <v>2013</v>
      </c>
      <c r="D1190">
        <v>2929</v>
      </c>
      <c r="E1190">
        <v>5476</v>
      </c>
      <c r="F1190">
        <v>3683</v>
      </c>
      <c r="G1190">
        <v>2170</v>
      </c>
    </row>
    <row r="1191" spans="1:7" x14ac:dyDescent="0.3">
      <c r="A1191" t="s">
        <v>2824</v>
      </c>
      <c r="B1191" t="s">
        <v>289</v>
      </c>
      <c r="C1191">
        <v>2014</v>
      </c>
      <c r="D1191">
        <v>2915</v>
      </c>
      <c r="E1191">
        <v>5421</v>
      </c>
      <c r="F1191">
        <v>3726</v>
      </c>
      <c r="G1191">
        <v>2152</v>
      </c>
    </row>
    <row r="1192" spans="1:7" x14ac:dyDescent="0.3">
      <c r="A1192" t="s">
        <v>2825</v>
      </c>
      <c r="B1192" t="s">
        <v>289</v>
      </c>
      <c r="C1192">
        <v>2015</v>
      </c>
      <c r="D1192">
        <v>2949</v>
      </c>
      <c r="E1192">
        <v>5360</v>
      </c>
      <c r="F1192">
        <v>3769</v>
      </c>
      <c r="G1192">
        <v>2102</v>
      </c>
    </row>
    <row r="1193" spans="1:7" x14ac:dyDescent="0.3">
      <c r="A1193" t="s">
        <v>2826</v>
      </c>
      <c r="B1193" t="s">
        <v>289</v>
      </c>
      <c r="C1193">
        <v>2016</v>
      </c>
      <c r="D1193">
        <v>2913</v>
      </c>
      <c r="E1193">
        <v>5291</v>
      </c>
      <c r="F1193">
        <v>3872</v>
      </c>
      <c r="G1193">
        <v>2102</v>
      </c>
    </row>
    <row r="1194" spans="1:7" x14ac:dyDescent="0.3">
      <c r="A1194" t="s">
        <v>2827</v>
      </c>
      <c r="B1194" t="s">
        <v>289</v>
      </c>
      <c r="C1194">
        <v>2017</v>
      </c>
      <c r="D1194">
        <v>2891</v>
      </c>
      <c r="E1194">
        <v>5258</v>
      </c>
      <c r="F1194">
        <v>3897</v>
      </c>
      <c r="G1194">
        <v>2087</v>
      </c>
    </row>
    <row r="1195" spans="1:7" x14ac:dyDescent="0.3">
      <c r="A1195" t="s">
        <v>2828</v>
      </c>
      <c r="B1195" t="s">
        <v>289</v>
      </c>
      <c r="C1195">
        <v>2018</v>
      </c>
      <c r="D1195">
        <v>2938</v>
      </c>
      <c r="E1195">
        <v>5354</v>
      </c>
      <c r="F1195">
        <v>3947</v>
      </c>
      <c r="G1195">
        <v>2075</v>
      </c>
    </row>
    <row r="1196" spans="1:7" x14ac:dyDescent="0.3">
      <c r="A1196" t="s">
        <v>2829</v>
      </c>
      <c r="B1196" t="s">
        <v>289</v>
      </c>
      <c r="C1196">
        <v>2019</v>
      </c>
      <c r="D1196">
        <v>2917</v>
      </c>
      <c r="E1196">
        <v>5444</v>
      </c>
      <c r="F1196">
        <v>3998</v>
      </c>
      <c r="G1196">
        <v>2075</v>
      </c>
    </row>
    <row r="1197" spans="1:7" x14ac:dyDescent="0.3">
      <c r="A1197" t="s">
        <v>2830</v>
      </c>
      <c r="B1197" t="s">
        <v>289</v>
      </c>
      <c r="C1197">
        <v>2020</v>
      </c>
      <c r="D1197">
        <v>2866</v>
      </c>
      <c r="E1197">
        <v>5428</v>
      </c>
      <c r="F1197">
        <v>4063</v>
      </c>
      <c r="G1197">
        <v>2063</v>
      </c>
    </row>
    <row r="1198" spans="1:7" x14ac:dyDescent="0.3">
      <c r="A1198" t="s">
        <v>2831</v>
      </c>
      <c r="B1198" t="s">
        <v>289</v>
      </c>
      <c r="C1198">
        <v>2021</v>
      </c>
      <c r="D1198">
        <v>2850</v>
      </c>
      <c r="E1198">
        <v>5493</v>
      </c>
      <c r="F1198">
        <v>4077</v>
      </c>
      <c r="G1198">
        <v>2046</v>
      </c>
    </row>
    <row r="1199" spans="1:7" x14ac:dyDescent="0.3">
      <c r="A1199" t="s">
        <v>2832</v>
      </c>
      <c r="B1199" t="s">
        <v>289</v>
      </c>
      <c r="C1199">
        <v>2022</v>
      </c>
      <c r="D1199">
        <v>2755</v>
      </c>
      <c r="E1199">
        <v>5685</v>
      </c>
      <c r="F1199">
        <v>4032</v>
      </c>
      <c r="G1199">
        <v>2088</v>
      </c>
    </row>
    <row r="1200" spans="1:7" x14ac:dyDescent="0.3">
      <c r="A1200" t="s">
        <v>10469</v>
      </c>
      <c r="B1200" t="s">
        <v>289</v>
      </c>
      <c r="C1200">
        <v>2023</v>
      </c>
      <c r="D1200">
        <v>2799</v>
      </c>
      <c r="E1200">
        <v>5898</v>
      </c>
      <c r="F1200">
        <v>4072</v>
      </c>
      <c r="G1200">
        <v>2131</v>
      </c>
    </row>
    <row r="1201" spans="1:7" x14ac:dyDescent="0.3">
      <c r="A1201" t="s">
        <v>10470</v>
      </c>
      <c r="B1201" t="s">
        <v>289</v>
      </c>
      <c r="C1201">
        <v>2024</v>
      </c>
      <c r="D1201">
        <v>2753</v>
      </c>
      <c r="E1201">
        <v>6027</v>
      </c>
      <c r="F1201">
        <v>4000</v>
      </c>
      <c r="G1201">
        <v>2187</v>
      </c>
    </row>
    <row r="1202" spans="1:7" x14ac:dyDescent="0.3">
      <c r="A1202" t="s">
        <v>2833</v>
      </c>
      <c r="B1202" t="s">
        <v>7</v>
      </c>
      <c r="C1202">
        <v>2001</v>
      </c>
      <c r="D1202">
        <v>3271</v>
      </c>
      <c r="E1202">
        <v>7351</v>
      </c>
      <c r="F1202">
        <v>3183</v>
      </c>
      <c r="G1202">
        <v>2521</v>
      </c>
    </row>
    <row r="1203" spans="1:7" x14ac:dyDescent="0.3">
      <c r="A1203" t="s">
        <v>2834</v>
      </c>
      <c r="B1203" t="s">
        <v>7</v>
      </c>
      <c r="C1203">
        <v>2002</v>
      </c>
      <c r="D1203">
        <v>3257</v>
      </c>
      <c r="E1203">
        <v>7542</v>
      </c>
      <c r="F1203">
        <v>3201</v>
      </c>
      <c r="G1203">
        <v>2497</v>
      </c>
    </row>
    <row r="1204" spans="1:7" x14ac:dyDescent="0.3">
      <c r="A1204" t="s">
        <v>2835</v>
      </c>
      <c r="B1204" t="s">
        <v>7</v>
      </c>
      <c r="C1204">
        <v>2003</v>
      </c>
      <c r="D1204">
        <v>3247</v>
      </c>
      <c r="E1204">
        <v>7691</v>
      </c>
      <c r="F1204">
        <v>3227</v>
      </c>
      <c r="G1204">
        <v>2480</v>
      </c>
    </row>
    <row r="1205" spans="1:7" x14ac:dyDescent="0.3">
      <c r="A1205" t="s">
        <v>2836</v>
      </c>
      <c r="B1205" t="s">
        <v>7</v>
      </c>
      <c r="C1205">
        <v>2004</v>
      </c>
      <c r="D1205">
        <v>3177</v>
      </c>
      <c r="E1205">
        <v>7790</v>
      </c>
      <c r="F1205">
        <v>3249</v>
      </c>
      <c r="G1205">
        <v>2475</v>
      </c>
    </row>
    <row r="1206" spans="1:7" x14ac:dyDescent="0.3">
      <c r="A1206" t="s">
        <v>2837</v>
      </c>
      <c r="B1206" t="s">
        <v>7</v>
      </c>
      <c r="C1206">
        <v>2005</v>
      </c>
      <c r="D1206">
        <v>3046</v>
      </c>
      <c r="E1206">
        <v>7525</v>
      </c>
      <c r="F1206">
        <v>3273</v>
      </c>
      <c r="G1206">
        <v>2455</v>
      </c>
    </row>
    <row r="1207" spans="1:7" x14ac:dyDescent="0.3">
      <c r="A1207" t="s">
        <v>2838</v>
      </c>
      <c r="B1207" t="s">
        <v>7</v>
      </c>
      <c r="C1207">
        <v>2006</v>
      </c>
      <c r="D1207">
        <v>2945</v>
      </c>
      <c r="E1207">
        <v>7027</v>
      </c>
      <c r="F1207">
        <v>3204</v>
      </c>
      <c r="G1207">
        <v>2388</v>
      </c>
    </row>
    <row r="1208" spans="1:7" x14ac:dyDescent="0.3">
      <c r="A1208" t="s">
        <v>2839</v>
      </c>
      <c r="B1208" t="s">
        <v>7</v>
      </c>
      <c r="C1208">
        <v>2007</v>
      </c>
      <c r="D1208">
        <v>2844</v>
      </c>
      <c r="E1208">
        <v>6629</v>
      </c>
      <c r="F1208">
        <v>3151</v>
      </c>
      <c r="G1208">
        <v>2367</v>
      </c>
    </row>
    <row r="1209" spans="1:7" x14ac:dyDescent="0.3">
      <c r="A1209" t="s">
        <v>2840</v>
      </c>
      <c r="B1209" t="s">
        <v>7</v>
      </c>
      <c r="C1209">
        <v>2008</v>
      </c>
      <c r="D1209">
        <v>2698</v>
      </c>
      <c r="E1209">
        <v>6345</v>
      </c>
      <c r="F1209">
        <v>3154</v>
      </c>
      <c r="G1209">
        <v>2333</v>
      </c>
    </row>
    <row r="1210" spans="1:7" x14ac:dyDescent="0.3">
      <c r="A1210" t="s">
        <v>2841</v>
      </c>
      <c r="B1210" t="s">
        <v>7</v>
      </c>
      <c r="C1210">
        <v>2009</v>
      </c>
      <c r="D1210">
        <v>2695</v>
      </c>
      <c r="E1210">
        <v>6351</v>
      </c>
      <c r="F1210">
        <v>3216</v>
      </c>
      <c r="G1210">
        <v>2303</v>
      </c>
    </row>
    <row r="1211" spans="1:7" x14ac:dyDescent="0.3">
      <c r="A1211" t="s">
        <v>2842</v>
      </c>
      <c r="B1211" t="s">
        <v>7</v>
      </c>
      <c r="C1211">
        <v>2010</v>
      </c>
      <c r="D1211">
        <v>2683</v>
      </c>
      <c r="E1211">
        <v>6131</v>
      </c>
      <c r="F1211">
        <v>3314</v>
      </c>
      <c r="G1211">
        <v>2235</v>
      </c>
    </row>
    <row r="1212" spans="1:7" x14ac:dyDescent="0.3">
      <c r="A1212" t="s">
        <v>2843</v>
      </c>
      <c r="B1212" t="s">
        <v>7</v>
      </c>
      <c r="C1212">
        <v>2011</v>
      </c>
      <c r="D1212">
        <v>2558</v>
      </c>
      <c r="E1212">
        <v>5896</v>
      </c>
      <c r="F1212">
        <v>3362</v>
      </c>
      <c r="G1212">
        <v>2212</v>
      </c>
    </row>
    <row r="1213" spans="1:7" x14ac:dyDescent="0.3">
      <c r="A1213" t="s">
        <v>2844</v>
      </c>
      <c r="B1213" t="s">
        <v>7</v>
      </c>
      <c r="C1213">
        <v>2012</v>
      </c>
      <c r="D1213">
        <v>2536</v>
      </c>
      <c r="E1213">
        <v>5670</v>
      </c>
      <c r="F1213">
        <v>3363</v>
      </c>
      <c r="G1213">
        <v>2184</v>
      </c>
    </row>
    <row r="1214" spans="1:7" x14ac:dyDescent="0.3">
      <c r="A1214" t="s">
        <v>2845</v>
      </c>
      <c r="B1214" t="s">
        <v>7</v>
      </c>
      <c r="C1214">
        <v>2013</v>
      </c>
      <c r="D1214">
        <v>2379</v>
      </c>
      <c r="E1214">
        <v>5324</v>
      </c>
      <c r="F1214">
        <v>3414</v>
      </c>
      <c r="G1214">
        <v>2172</v>
      </c>
    </row>
    <row r="1215" spans="1:7" x14ac:dyDescent="0.3">
      <c r="A1215" t="s">
        <v>2846</v>
      </c>
      <c r="B1215" t="s">
        <v>7</v>
      </c>
      <c r="C1215">
        <v>2014</v>
      </c>
      <c r="D1215">
        <v>2318</v>
      </c>
      <c r="E1215">
        <v>5180</v>
      </c>
      <c r="F1215">
        <v>3461</v>
      </c>
      <c r="G1215">
        <v>2121</v>
      </c>
    </row>
    <row r="1216" spans="1:7" x14ac:dyDescent="0.3">
      <c r="A1216" t="s">
        <v>2847</v>
      </c>
      <c r="B1216" t="s">
        <v>7</v>
      </c>
      <c r="C1216">
        <v>2015</v>
      </c>
      <c r="D1216">
        <v>2287</v>
      </c>
      <c r="E1216">
        <v>5144</v>
      </c>
      <c r="F1216">
        <v>3521</v>
      </c>
      <c r="G1216">
        <v>2113</v>
      </c>
    </row>
    <row r="1217" spans="1:7" x14ac:dyDescent="0.3">
      <c r="A1217" t="s">
        <v>2848</v>
      </c>
      <c r="B1217" t="s">
        <v>7</v>
      </c>
      <c r="C1217">
        <v>2016</v>
      </c>
      <c r="D1217">
        <v>2290</v>
      </c>
      <c r="E1217">
        <v>5163</v>
      </c>
      <c r="F1217">
        <v>3560</v>
      </c>
      <c r="G1217">
        <v>2065</v>
      </c>
    </row>
    <row r="1218" spans="1:7" x14ac:dyDescent="0.3">
      <c r="A1218" t="s">
        <v>2849</v>
      </c>
      <c r="B1218" t="s">
        <v>7</v>
      </c>
      <c r="C1218">
        <v>2017</v>
      </c>
      <c r="D1218">
        <v>2265</v>
      </c>
      <c r="E1218">
        <v>5086</v>
      </c>
      <c r="F1218">
        <v>3543</v>
      </c>
      <c r="G1218">
        <v>2016</v>
      </c>
    </row>
    <row r="1219" spans="1:7" x14ac:dyDescent="0.3">
      <c r="A1219" t="s">
        <v>2850</v>
      </c>
      <c r="B1219" t="s">
        <v>7</v>
      </c>
      <c r="C1219">
        <v>2018</v>
      </c>
      <c r="D1219">
        <v>2239</v>
      </c>
      <c r="E1219">
        <v>5049</v>
      </c>
      <c r="F1219">
        <v>3563</v>
      </c>
      <c r="G1219">
        <v>1964</v>
      </c>
    </row>
    <row r="1220" spans="1:7" x14ac:dyDescent="0.3">
      <c r="A1220" t="s">
        <v>2851</v>
      </c>
      <c r="B1220" t="s">
        <v>7</v>
      </c>
      <c r="C1220">
        <v>2019</v>
      </c>
      <c r="D1220">
        <v>2232</v>
      </c>
      <c r="E1220">
        <v>5045</v>
      </c>
      <c r="F1220">
        <v>3595</v>
      </c>
      <c r="G1220">
        <v>1908</v>
      </c>
    </row>
    <row r="1221" spans="1:7" x14ac:dyDescent="0.3">
      <c r="A1221" t="s">
        <v>2852</v>
      </c>
      <c r="B1221" t="s">
        <v>7</v>
      </c>
      <c r="C1221">
        <v>2020</v>
      </c>
      <c r="D1221">
        <v>2115</v>
      </c>
      <c r="E1221">
        <v>5042</v>
      </c>
      <c r="F1221">
        <v>3561</v>
      </c>
      <c r="G1221">
        <v>1865</v>
      </c>
    </row>
    <row r="1222" spans="1:7" x14ac:dyDescent="0.3">
      <c r="A1222" t="s">
        <v>2853</v>
      </c>
      <c r="B1222" t="s">
        <v>7</v>
      </c>
      <c r="C1222">
        <v>2021</v>
      </c>
      <c r="D1222">
        <v>2063</v>
      </c>
      <c r="E1222">
        <v>5089</v>
      </c>
      <c r="F1222">
        <v>3542</v>
      </c>
      <c r="G1222">
        <v>1850</v>
      </c>
    </row>
    <row r="1223" spans="1:7" x14ac:dyDescent="0.3">
      <c r="A1223" t="s">
        <v>2854</v>
      </c>
      <c r="B1223" t="s">
        <v>7</v>
      </c>
      <c r="C1223">
        <v>2022</v>
      </c>
      <c r="D1223">
        <v>2062</v>
      </c>
      <c r="E1223">
        <v>5353</v>
      </c>
      <c r="F1223">
        <v>3489</v>
      </c>
      <c r="G1223">
        <v>1859</v>
      </c>
    </row>
    <row r="1224" spans="1:7" x14ac:dyDescent="0.3">
      <c r="A1224" t="s">
        <v>10471</v>
      </c>
      <c r="B1224" t="s">
        <v>7</v>
      </c>
      <c r="C1224">
        <v>2023</v>
      </c>
      <c r="D1224">
        <v>2026</v>
      </c>
      <c r="E1224">
        <v>5515</v>
      </c>
      <c r="F1224">
        <v>3435</v>
      </c>
      <c r="G1224">
        <v>1845</v>
      </c>
    </row>
    <row r="1225" spans="1:7" x14ac:dyDescent="0.3">
      <c r="A1225" t="s">
        <v>10472</v>
      </c>
      <c r="B1225" t="s">
        <v>7</v>
      </c>
      <c r="C1225">
        <v>2024</v>
      </c>
      <c r="D1225">
        <v>2125</v>
      </c>
      <c r="E1225">
        <v>5742</v>
      </c>
      <c r="F1225">
        <v>3403</v>
      </c>
      <c r="G1225">
        <v>1876</v>
      </c>
    </row>
    <row r="1226" spans="1:7" x14ac:dyDescent="0.3">
      <c r="A1226" t="s">
        <v>2855</v>
      </c>
      <c r="B1226" t="s">
        <v>257</v>
      </c>
      <c r="C1226">
        <v>2001</v>
      </c>
      <c r="D1226">
        <v>1780</v>
      </c>
      <c r="E1226">
        <v>4711</v>
      </c>
      <c r="F1226">
        <v>2532</v>
      </c>
      <c r="G1226">
        <v>2702</v>
      </c>
    </row>
    <row r="1227" spans="1:7" x14ac:dyDescent="0.3">
      <c r="A1227" t="s">
        <v>2856</v>
      </c>
      <c r="B1227" t="s">
        <v>257</v>
      </c>
      <c r="C1227">
        <v>2002</v>
      </c>
      <c r="D1227">
        <v>1777</v>
      </c>
      <c r="E1227">
        <v>4661</v>
      </c>
      <c r="F1227">
        <v>2516</v>
      </c>
      <c r="G1227">
        <v>2644</v>
      </c>
    </row>
    <row r="1228" spans="1:7" x14ac:dyDescent="0.3">
      <c r="A1228" t="s">
        <v>2857</v>
      </c>
      <c r="B1228" t="s">
        <v>257</v>
      </c>
      <c r="C1228">
        <v>2003</v>
      </c>
      <c r="D1228">
        <v>1763</v>
      </c>
      <c r="E1228">
        <v>4724</v>
      </c>
      <c r="F1228">
        <v>2516</v>
      </c>
      <c r="G1228">
        <v>2562</v>
      </c>
    </row>
    <row r="1229" spans="1:7" x14ac:dyDescent="0.3">
      <c r="A1229" t="s">
        <v>2858</v>
      </c>
      <c r="B1229" t="s">
        <v>257</v>
      </c>
      <c r="C1229">
        <v>2004</v>
      </c>
      <c r="D1229">
        <v>1753</v>
      </c>
      <c r="E1229">
        <v>4838</v>
      </c>
      <c r="F1229">
        <v>2565</v>
      </c>
      <c r="G1229">
        <v>2519</v>
      </c>
    </row>
    <row r="1230" spans="1:7" x14ac:dyDescent="0.3">
      <c r="A1230" t="s">
        <v>2859</v>
      </c>
      <c r="B1230" t="s">
        <v>257</v>
      </c>
      <c r="C1230">
        <v>2005</v>
      </c>
      <c r="D1230">
        <v>1764</v>
      </c>
      <c r="E1230">
        <v>4915</v>
      </c>
      <c r="F1230">
        <v>2641</v>
      </c>
      <c r="G1230">
        <v>2464</v>
      </c>
    </row>
    <row r="1231" spans="1:7" x14ac:dyDescent="0.3">
      <c r="A1231" t="s">
        <v>2860</v>
      </c>
      <c r="B1231" t="s">
        <v>257</v>
      </c>
      <c r="C1231">
        <v>2006</v>
      </c>
      <c r="D1231">
        <v>1716</v>
      </c>
      <c r="E1231">
        <v>4991</v>
      </c>
      <c r="F1231">
        <v>2731</v>
      </c>
      <c r="G1231">
        <v>2369</v>
      </c>
    </row>
    <row r="1232" spans="1:7" x14ac:dyDescent="0.3">
      <c r="A1232" t="s">
        <v>2861</v>
      </c>
      <c r="B1232" t="s">
        <v>257</v>
      </c>
      <c r="C1232">
        <v>2007</v>
      </c>
      <c r="D1232">
        <v>1748</v>
      </c>
      <c r="E1232">
        <v>4989</v>
      </c>
      <c r="F1232">
        <v>2818</v>
      </c>
      <c r="G1232">
        <v>2310</v>
      </c>
    </row>
    <row r="1233" spans="1:7" x14ac:dyDescent="0.3">
      <c r="A1233" t="s">
        <v>2862</v>
      </c>
      <c r="B1233" t="s">
        <v>257</v>
      </c>
      <c r="C1233">
        <v>2008</v>
      </c>
      <c r="D1233">
        <v>1773</v>
      </c>
      <c r="E1233">
        <v>5024</v>
      </c>
      <c r="F1233">
        <v>2889</v>
      </c>
      <c r="G1233">
        <v>2272</v>
      </c>
    </row>
    <row r="1234" spans="1:7" x14ac:dyDescent="0.3">
      <c r="A1234" t="s">
        <v>2863</v>
      </c>
      <c r="B1234" t="s">
        <v>257</v>
      </c>
      <c r="C1234">
        <v>2009</v>
      </c>
      <c r="D1234">
        <v>1764</v>
      </c>
      <c r="E1234">
        <v>5133</v>
      </c>
      <c r="F1234">
        <v>2927</v>
      </c>
      <c r="G1234">
        <v>2169</v>
      </c>
    </row>
    <row r="1235" spans="1:7" x14ac:dyDescent="0.3">
      <c r="A1235" t="s">
        <v>2864</v>
      </c>
      <c r="B1235" t="s">
        <v>257</v>
      </c>
      <c r="C1235">
        <v>2010</v>
      </c>
      <c r="D1235">
        <v>1802</v>
      </c>
      <c r="E1235">
        <v>5343</v>
      </c>
      <c r="F1235">
        <v>2988</v>
      </c>
      <c r="G1235">
        <v>2132</v>
      </c>
    </row>
    <row r="1236" spans="1:7" x14ac:dyDescent="0.3">
      <c r="A1236" t="s">
        <v>2865</v>
      </c>
      <c r="B1236" t="s">
        <v>257</v>
      </c>
      <c r="C1236">
        <v>2011</v>
      </c>
      <c r="D1236">
        <v>1843</v>
      </c>
      <c r="E1236">
        <v>5495</v>
      </c>
      <c r="F1236">
        <v>3104</v>
      </c>
      <c r="G1236">
        <v>2146</v>
      </c>
    </row>
    <row r="1237" spans="1:7" x14ac:dyDescent="0.3">
      <c r="A1237" t="s">
        <v>2866</v>
      </c>
      <c r="B1237" t="s">
        <v>257</v>
      </c>
      <c r="C1237">
        <v>2012</v>
      </c>
      <c r="D1237">
        <v>1894</v>
      </c>
      <c r="E1237">
        <v>5602</v>
      </c>
      <c r="F1237">
        <v>3150</v>
      </c>
      <c r="G1237">
        <v>2122</v>
      </c>
    </row>
    <row r="1238" spans="1:7" x14ac:dyDescent="0.3">
      <c r="A1238" t="s">
        <v>2867</v>
      </c>
      <c r="B1238" t="s">
        <v>257</v>
      </c>
      <c r="C1238">
        <v>2013</v>
      </c>
      <c r="D1238">
        <v>1892</v>
      </c>
      <c r="E1238">
        <v>5527</v>
      </c>
      <c r="F1238">
        <v>3230</v>
      </c>
      <c r="G1238">
        <v>2104</v>
      </c>
    </row>
    <row r="1239" spans="1:7" x14ac:dyDescent="0.3">
      <c r="A1239" t="s">
        <v>2868</v>
      </c>
      <c r="B1239" t="s">
        <v>257</v>
      </c>
      <c r="C1239">
        <v>2014</v>
      </c>
      <c r="D1239">
        <v>1908</v>
      </c>
      <c r="E1239">
        <v>5433</v>
      </c>
      <c r="F1239">
        <v>3277</v>
      </c>
      <c r="G1239">
        <v>2090</v>
      </c>
    </row>
    <row r="1240" spans="1:7" x14ac:dyDescent="0.3">
      <c r="A1240" t="s">
        <v>2869</v>
      </c>
      <c r="B1240" t="s">
        <v>257</v>
      </c>
      <c r="C1240">
        <v>2015</v>
      </c>
      <c r="D1240">
        <v>1938</v>
      </c>
      <c r="E1240">
        <v>5428</v>
      </c>
      <c r="F1240">
        <v>3352</v>
      </c>
      <c r="G1240">
        <v>2043</v>
      </c>
    </row>
    <row r="1241" spans="1:7" x14ac:dyDescent="0.3">
      <c r="A1241" t="s">
        <v>2870</v>
      </c>
      <c r="B1241" t="s">
        <v>257</v>
      </c>
      <c r="C1241">
        <v>2016</v>
      </c>
      <c r="D1241">
        <v>1962</v>
      </c>
      <c r="E1241">
        <v>5473</v>
      </c>
      <c r="F1241">
        <v>3400</v>
      </c>
      <c r="G1241">
        <v>1984</v>
      </c>
    </row>
    <row r="1242" spans="1:7" x14ac:dyDescent="0.3">
      <c r="A1242" t="s">
        <v>2871</v>
      </c>
      <c r="B1242" t="s">
        <v>257</v>
      </c>
      <c r="C1242">
        <v>2017</v>
      </c>
      <c r="D1242">
        <v>1926</v>
      </c>
      <c r="E1242">
        <v>5437</v>
      </c>
      <c r="F1242">
        <v>3511</v>
      </c>
      <c r="G1242">
        <v>1960</v>
      </c>
    </row>
    <row r="1243" spans="1:7" x14ac:dyDescent="0.3">
      <c r="A1243" t="s">
        <v>2872</v>
      </c>
      <c r="B1243" t="s">
        <v>257</v>
      </c>
      <c r="C1243">
        <v>2018</v>
      </c>
      <c r="D1243">
        <v>1931</v>
      </c>
      <c r="E1243">
        <v>5387</v>
      </c>
      <c r="F1243">
        <v>3480</v>
      </c>
      <c r="G1243">
        <v>1937</v>
      </c>
    </row>
    <row r="1244" spans="1:7" x14ac:dyDescent="0.3">
      <c r="A1244" t="s">
        <v>2873</v>
      </c>
      <c r="B1244" t="s">
        <v>257</v>
      </c>
      <c r="C1244">
        <v>2019</v>
      </c>
      <c r="D1244">
        <v>1866</v>
      </c>
      <c r="E1244">
        <v>5468</v>
      </c>
      <c r="F1244">
        <v>3506</v>
      </c>
      <c r="G1244">
        <v>1936</v>
      </c>
    </row>
    <row r="1245" spans="1:7" x14ac:dyDescent="0.3">
      <c r="A1245" t="s">
        <v>2874</v>
      </c>
      <c r="B1245" t="s">
        <v>257</v>
      </c>
      <c r="C1245">
        <v>2020</v>
      </c>
      <c r="D1245">
        <v>1810</v>
      </c>
      <c r="E1245">
        <v>5438</v>
      </c>
      <c r="F1245">
        <v>3559</v>
      </c>
      <c r="G1245">
        <v>1938</v>
      </c>
    </row>
    <row r="1246" spans="1:7" x14ac:dyDescent="0.3">
      <c r="A1246" t="s">
        <v>2875</v>
      </c>
      <c r="B1246" t="s">
        <v>257</v>
      </c>
      <c r="C1246">
        <v>2021</v>
      </c>
      <c r="D1246">
        <v>1763</v>
      </c>
      <c r="E1246">
        <v>5473</v>
      </c>
      <c r="F1246">
        <v>3530</v>
      </c>
      <c r="G1246">
        <v>1979</v>
      </c>
    </row>
    <row r="1247" spans="1:7" x14ac:dyDescent="0.3">
      <c r="A1247" t="s">
        <v>2876</v>
      </c>
      <c r="B1247" t="s">
        <v>257</v>
      </c>
      <c r="C1247">
        <v>2022</v>
      </c>
      <c r="D1247">
        <v>1765</v>
      </c>
      <c r="E1247">
        <v>5632</v>
      </c>
      <c r="F1247">
        <v>3521</v>
      </c>
      <c r="G1247">
        <v>2003</v>
      </c>
    </row>
    <row r="1248" spans="1:7" x14ac:dyDescent="0.3">
      <c r="A1248" t="s">
        <v>10473</v>
      </c>
      <c r="B1248" t="s">
        <v>257</v>
      </c>
      <c r="C1248">
        <v>2023</v>
      </c>
      <c r="D1248">
        <v>1754</v>
      </c>
      <c r="E1248">
        <v>5812</v>
      </c>
      <c r="F1248">
        <v>3470</v>
      </c>
      <c r="G1248">
        <v>2084</v>
      </c>
    </row>
    <row r="1249" spans="1:7" x14ac:dyDescent="0.3">
      <c r="A1249" t="s">
        <v>10474</v>
      </c>
      <c r="B1249" t="s">
        <v>257</v>
      </c>
      <c r="C1249">
        <v>2024</v>
      </c>
      <c r="D1249">
        <v>1712</v>
      </c>
      <c r="E1249">
        <v>5812</v>
      </c>
      <c r="F1249">
        <v>3430</v>
      </c>
      <c r="G1249">
        <v>2139</v>
      </c>
    </row>
    <row r="1250" spans="1:7" x14ac:dyDescent="0.3">
      <c r="A1250" t="s">
        <v>2877</v>
      </c>
      <c r="B1250" t="s">
        <v>290</v>
      </c>
      <c r="C1250">
        <v>2001</v>
      </c>
      <c r="D1250">
        <v>3301</v>
      </c>
      <c r="E1250">
        <v>6492</v>
      </c>
      <c r="F1250">
        <v>3516</v>
      </c>
      <c r="G1250">
        <v>2549</v>
      </c>
    </row>
    <row r="1251" spans="1:7" x14ac:dyDescent="0.3">
      <c r="A1251" t="s">
        <v>2878</v>
      </c>
      <c r="B1251" t="s">
        <v>290</v>
      </c>
      <c r="C1251">
        <v>2002</v>
      </c>
      <c r="D1251">
        <v>3282</v>
      </c>
      <c r="E1251">
        <v>6597</v>
      </c>
      <c r="F1251">
        <v>3533</v>
      </c>
      <c r="G1251">
        <v>2480</v>
      </c>
    </row>
    <row r="1252" spans="1:7" x14ac:dyDescent="0.3">
      <c r="A1252" t="s">
        <v>2879</v>
      </c>
      <c r="B1252" t="s">
        <v>290</v>
      </c>
      <c r="C1252">
        <v>2003</v>
      </c>
      <c r="D1252">
        <v>3319</v>
      </c>
      <c r="E1252">
        <v>6732</v>
      </c>
      <c r="F1252">
        <v>3587</v>
      </c>
      <c r="G1252">
        <v>2432</v>
      </c>
    </row>
    <row r="1253" spans="1:7" x14ac:dyDescent="0.3">
      <c r="A1253" t="s">
        <v>2880</v>
      </c>
      <c r="B1253" t="s">
        <v>290</v>
      </c>
      <c r="C1253">
        <v>2004</v>
      </c>
      <c r="D1253">
        <v>3141</v>
      </c>
      <c r="E1253">
        <v>6773</v>
      </c>
      <c r="F1253">
        <v>3666</v>
      </c>
      <c r="G1253">
        <v>2393</v>
      </c>
    </row>
    <row r="1254" spans="1:7" x14ac:dyDescent="0.3">
      <c r="A1254" t="s">
        <v>2881</v>
      </c>
      <c r="B1254" t="s">
        <v>290</v>
      </c>
      <c r="C1254">
        <v>2005</v>
      </c>
      <c r="D1254">
        <v>2948</v>
      </c>
      <c r="E1254">
        <v>6733</v>
      </c>
      <c r="F1254">
        <v>3715</v>
      </c>
      <c r="G1254">
        <v>2338</v>
      </c>
    </row>
    <row r="1255" spans="1:7" x14ac:dyDescent="0.3">
      <c r="A1255" t="s">
        <v>2882</v>
      </c>
      <c r="B1255" t="s">
        <v>290</v>
      </c>
      <c r="C1255">
        <v>2006</v>
      </c>
      <c r="D1255">
        <v>2785</v>
      </c>
      <c r="E1255">
        <v>6651</v>
      </c>
      <c r="F1255">
        <v>3761</v>
      </c>
      <c r="G1255">
        <v>2268</v>
      </c>
    </row>
    <row r="1256" spans="1:7" x14ac:dyDescent="0.3">
      <c r="A1256" t="s">
        <v>2883</v>
      </c>
      <c r="B1256" t="s">
        <v>290</v>
      </c>
      <c r="C1256">
        <v>2007</v>
      </c>
      <c r="D1256">
        <v>2724</v>
      </c>
      <c r="E1256">
        <v>6590</v>
      </c>
      <c r="F1256">
        <v>3839</v>
      </c>
      <c r="G1256">
        <v>2204</v>
      </c>
    </row>
    <row r="1257" spans="1:7" x14ac:dyDescent="0.3">
      <c r="A1257" t="s">
        <v>2884</v>
      </c>
      <c r="B1257" t="s">
        <v>290</v>
      </c>
      <c r="C1257">
        <v>2008</v>
      </c>
      <c r="D1257">
        <v>2700</v>
      </c>
      <c r="E1257">
        <v>6548</v>
      </c>
      <c r="F1257">
        <v>3935</v>
      </c>
      <c r="G1257">
        <v>2203</v>
      </c>
    </row>
    <row r="1258" spans="1:7" x14ac:dyDescent="0.3">
      <c r="A1258" t="s">
        <v>2885</v>
      </c>
      <c r="B1258" t="s">
        <v>290</v>
      </c>
      <c r="C1258">
        <v>2009</v>
      </c>
      <c r="D1258">
        <v>2682</v>
      </c>
      <c r="E1258">
        <v>6551</v>
      </c>
      <c r="F1258">
        <v>4047</v>
      </c>
      <c r="G1258">
        <v>2200</v>
      </c>
    </row>
    <row r="1259" spans="1:7" x14ac:dyDescent="0.3">
      <c r="A1259" t="s">
        <v>2886</v>
      </c>
      <c r="B1259" t="s">
        <v>290</v>
      </c>
      <c r="C1259">
        <v>2010</v>
      </c>
      <c r="D1259">
        <v>2636</v>
      </c>
      <c r="E1259">
        <v>6487</v>
      </c>
      <c r="F1259">
        <v>4088</v>
      </c>
      <c r="G1259">
        <v>2188</v>
      </c>
    </row>
    <row r="1260" spans="1:7" x14ac:dyDescent="0.3">
      <c r="A1260" t="s">
        <v>2887</v>
      </c>
      <c r="B1260" t="s">
        <v>290</v>
      </c>
      <c r="C1260">
        <v>2011</v>
      </c>
      <c r="D1260">
        <v>2654</v>
      </c>
      <c r="E1260">
        <v>6529</v>
      </c>
      <c r="F1260">
        <v>4162</v>
      </c>
      <c r="G1260">
        <v>2181</v>
      </c>
    </row>
    <row r="1261" spans="1:7" x14ac:dyDescent="0.3">
      <c r="A1261" t="s">
        <v>2888</v>
      </c>
      <c r="B1261" t="s">
        <v>290</v>
      </c>
      <c r="C1261">
        <v>2012</v>
      </c>
      <c r="D1261">
        <v>2670</v>
      </c>
      <c r="E1261">
        <v>6428</v>
      </c>
      <c r="F1261">
        <v>4182</v>
      </c>
      <c r="G1261">
        <v>2196</v>
      </c>
    </row>
    <row r="1262" spans="1:7" x14ac:dyDescent="0.3">
      <c r="A1262" t="s">
        <v>2889</v>
      </c>
      <c r="B1262" t="s">
        <v>290</v>
      </c>
      <c r="C1262">
        <v>2013</v>
      </c>
      <c r="D1262">
        <v>2648</v>
      </c>
      <c r="E1262">
        <v>6359</v>
      </c>
      <c r="F1262">
        <v>4218</v>
      </c>
      <c r="G1262">
        <v>2183</v>
      </c>
    </row>
    <row r="1263" spans="1:7" x14ac:dyDescent="0.3">
      <c r="A1263" t="s">
        <v>2890</v>
      </c>
      <c r="B1263" t="s">
        <v>290</v>
      </c>
      <c r="C1263">
        <v>2014</v>
      </c>
      <c r="D1263">
        <v>2629</v>
      </c>
      <c r="E1263">
        <v>6217</v>
      </c>
      <c r="F1263">
        <v>4287</v>
      </c>
      <c r="G1263">
        <v>2146</v>
      </c>
    </row>
    <row r="1264" spans="1:7" x14ac:dyDescent="0.3">
      <c r="A1264" t="s">
        <v>2891</v>
      </c>
      <c r="B1264" t="s">
        <v>290</v>
      </c>
      <c r="C1264">
        <v>2015</v>
      </c>
      <c r="D1264">
        <v>2678</v>
      </c>
      <c r="E1264">
        <v>6193</v>
      </c>
      <c r="F1264">
        <v>4340</v>
      </c>
      <c r="G1264">
        <v>2134</v>
      </c>
    </row>
    <row r="1265" spans="1:7" x14ac:dyDescent="0.3">
      <c r="A1265" t="s">
        <v>2892</v>
      </c>
      <c r="B1265" t="s">
        <v>290</v>
      </c>
      <c r="C1265">
        <v>2016</v>
      </c>
      <c r="D1265">
        <v>2710</v>
      </c>
      <c r="E1265">
        <v>6239</v>
      </c>
      <c r="F1265">
        <v>4455</v>
      </c>
      <c r="G1265">
        <v>2130</v>
      </c>
    </row>
    <row r="1266" spans="1:7" x14ac:dyDescent="0.3">
      <c r="A1266" t="s">
        <v>2893</v>
      </c>
      <c r="B1266" t="s">
        <v>290</v>
      </c>
      <c r="C1266">
        <v>2017</v>
      </c>
      <c r="D1266">
        <v>2795</v>
      </c>
      <c r="E1266">
        <v>6158</v>
      </c>
      <c r="F1266">
        <v>4487</v>
      </c>
      <c r="G1266">
        <v>2169</v>
      </c>
    </row>
    <row r="1267" spans="1:7" x14ac:dyDescent="0.3">
      <c r="A1267" t="s">
        <v>2894</v>
      </c>
      <c r="B1267" t="s">
        <v>290</v>
      </c>
      <c r="C1267">
        <v>2018</v>
      </c>
      <c r="D1267">
        <v>2724</v>
      </c>
      <c r="E1267">
        <v>6043</v>
      </c>
      <c r="F1267">
        <v>4493</v>
      </c>
      <c r="G1267">
        <v>2180</v>
      </c>
    </row>
    <row r="1268" spans="1:7" x14ac:dyDescent="0.3">
      <c r="A1268" t="s">
        <v>2895</v>
      </c>
      <c r="B1268" t="s">
        <v>290</v>
      </c>
      <c r="C1268">
        <v>2019</v>
      </c>
      <c r="D1268">
        <v>2724</v>
      </c>
      <c r="E1268">
        <v>6070</v>
      </c>
      <c r="F1268">
        <v>4430</v>
      </c>
      <c r="G1268">
        <v>2224</v>
      </c>
    </row>
    <row r="1269" spans="1:7" x14ac:dyDescent="0.3">
      <c r="A1269" t="s">
        <v>2896</v>
      </c>
      <c r="B1269" t="s">
        <v>290</v>
      </c>
      <c r="C1269">
        <v>2020</v>
      </c>
      <c r="D1269">
        <v>2681</v>
      </c>
      <c r="E1269">
        <v>6057</v>
      </c>
      <c r="F1269">
        <v>4375</v>
      </c>
      <c r="G1269">
        <v>2246</v>
      </c>
    </row>
    <row r="1270" spans="1:7" x14ac:dyDescent="0.3">
      <c r="A1270" t="s">
        <v>2897</v>
      </c>
      <c r="B1270" t="s">
        <v>290</v>
      </c>
      <c r="C1270">
        <v>2021</v>
      </c>
      <c r="D1270">
        <v>2633</v>
      </c>
      <c r="E1270">
        <v>6065</v>
      </c>
      <c r="F1270">
        <v>4262</v>
      </c>
      <c r="G1270">
        <v>2328</v>
      </c>
    </row>
    <row r="1271" spans="1:7" x14ac:dyDescent="0.3">
      <c r="A1271" t="s">
        <v>2898</v>
      </c>
      <c r="B1271" t="s">
        <v>290</v>
      </c>
      <c r="C1271">
        <v>2022</v>
      </c>
      <c r="D1271">
        <v>2667</v>
      </c>
      <c r="E1271">
        <v>6150</v>
      </c>
      <c r="F1271">
        <v>4207</v>
      </c>
      <c r="G1271">
        <v>2342</v>
      </c>
    </row>
    <row r="1272" spans="1:7" x14ac:dyDescent="0.3">
      <c r="A1272" t="s">
        <v>10475</v>
      </c>
      <c r="B1272" t="s">
        <v>290</v>
      </c>
      <c r="C1272">
        <v>2023</v>
      </c>
      <c r="D1272">
        <v>2712</v>
      </c>
      <c r="E1272">
        <v>6345</v>
      </c>
      <c r="F1272">
        <v>4134</v>
      </c>
      <c r="G1272">
        <v>2376</v>
      </c>
    </row>
    <row r="1273" spans="1:7" x14ac:dyDescent="0.3">
      <c r="A1273" t="s">
        <v>10476</v>
      </c>
      <c r="B1273" t="s">
        <v>290</v>
      </c>
      <c r="C1273">
        <v>2024</v>
      </c>
      <c r="D1273">
        <v>2759</v>
      </c>
      <c r="E1273">
        <v>6619</v>
      </c>
      <c r="F1273">
        <v>4079</v>
      </c>
      <c r="G1273">
        <v>2420</v>
      </c>
    </row>
    <row r="1274" spans="1:7" x14ac:dyDescent="0.3">
      <c r="A1274" t="s">
        <v>2899</v>
      </c>
      <c r="B1274" t="s">
        <v>17</v>
      </c>
      <c r="C1274">
        <v>2001</v>
      </c>
      <c r="D1274">
        <v>1070</v>
      </c>
      <c r="E1274">
        <v>1891</v>
      </c>
      <c r="F1274">
        <v>1158</v>
      </c>
      <c r="G1274">
        <v>1038</v>
      </c>
    </row>
    <row r="1275" spans="1:7" x14ac:dyDescent="0.3">
      <c r="A1275" t="s">
        <v>2900</v>
      </c>
      <c r="B1275" t="s">
        <v>17</v>
      </c>
      <c r="C1275">
        <v>2002</v>
      </c>
      <c r="D1275">
        <v>1059</v>
      </c>
      <c r="E1275">
        <v>1847</v>
      </c>
      <c r="F1275">
        <v>1138</v>
      </c>
      <c r="G1275">
        <v>1024</v>
      </c>
    </row>
    <row r="1276" spans="1:7" x14ac:dyDescent="0.3">
      <c r="A1276" t="s">
        <v>2901</v>
      </c>
      <c r="B1276" t="s">
        <v>17</v>
      </c>
      <c r="C1276">
        <v>2003</v>
      </c>
      <c r="D1276">
        <v>1038</v>
      </c>
      <c r="E1276">
        <v>1803</v>
      </c>
      <c r="F1276">
        <v>1107</v>
      </c>
      <c r="G1276">
        <v>984</v>
      </c>
    </row>
    <row r="1277" spans="1:7" x14ac:dyDescent="0.3">
      <c r="A1277" t="s">
        <v>2902</v>
      </c>
      <c r="B1277" t="s">
        <v>17</v>
      </c>
      <c r="C1277">
        <v>2004</v>
      </c>
      <c r="D1277">
        <v>1022</v>
      </c>
      <c r="E1277">
        <v>1838</v>
      </c>
      <c r="F1277">
        <v>1056</v>
      </c>
      <c r="G1277">
        <v>968</v>
      </c>
    </row>
    <row r="1278" spans="1:7" x14ac:dyDescent="0.3">
      <c r="A1278" t="s">
        <v>2903</v>
      </c>
      <c r="B1278" t="s">
        <v>17</v>
      </c>
      <c r="C1278">
        <v>2005</v>
      </c>
      <c r="D1278">
        <v>942</v>
      </c>
      <c r="E1278">
        <v>1794</v>
      </c>
      <c r="F1278">
        <v>1020</v>
      </c>
      <c r="G1278">
        <v>955</v>
      </c>
    </row>
    <row r="1279" spans="1:7" x14ac:dyDescent="0.3">
      <c r="A1279" t="s">
        <v>2904</v>
      </c>
      <c r="B1279" t="s">
        <v>17</v>
      </c>
      <c r="C1279">
        <v>2006</v>
      </c>
      <c r="D1279">
        <v>911</v>
      </c>
      <c r="E1279">
        <v>1762</v>
      </c>
      <c r="F1279">
        <v>1022</v>
      </c>
      <c r="G1279">
        <v>949</v>
      </c>
    </row>
    <row r="1280" spans="1:7" x14ac:dyDescent="0.3">
      <c r="A1280" t="s">
        <v>2905</v>
      </c>
      <c r="B1280" t="s">
        <v>17</v>
      </c>
      <c r="C1280">
        <v>2007</v>
      </c>
      <c r="D1280">
        <v>890</v>
      </c>
      <c r="E1280">
        <v>1756</v>
      </c>
      <c r="F1280">
        <v>1033</v>
      </c>
      <c r="G1280">
        <v>914</v>
      </c>
    </row>
    <row r="1281" spans="1:7" x14ac:dyDescent="0.3">
      <c r="A1281" t="s">
        <v>2906</v>
      </c>
      <c r="B1281" t="s">
        <v>17</v>
      </c>
      <c r="C1281">
        <v>2008</v>
      </c>
      <c r="D1281">
        <v>900</v>
      </c>
      <c r="E1281">
        <v>1723</v>
      </c>
      <c r="F1281">
        <v>1068</v>
      </c>
      <c r="G1281">
        <v>906</v>
      </c>
    </row>
    <row r="1282" spans="1:7" x14ac:dyDescent="0.3">
      <c r="A1282" t="s">
        <v>2907</v>
      </c>
      <c r="B1282" t="s">
        <v>17</v>
      </c>
      <c r="C1282">
        <v>2009</v>
      </c>
      <c r="D1282">
        <v>880</v>
      </c>
      <c r="E1282">
        <v>1817</v>
      </c>
      <c r="F1282">
        <v>1093</v>
      </c>
      <c r="G1282">
        <v>906</v>
      </c>
    </row>
    <row r="1283" spans="1:7" x14ac:dyDescent="0.3">
      <c r="A1283" t="s">
        <v>2908</v>
      </c>
      <c r="B1283" t="s">
        <v>17</v>
      </c>
      <c r="C1283">
        <v>2010</v>
      </c>
      <c r="D1283">
        <v>887</v>
      </c>
      <c r="E1283">
        <v>1857</v>
      </c>
      <c r="F1283">
        <v>1138</v>
      </c>
      <c r="G1283">
        <v>888</v>
      </c>
    </row>
    <row r="1284" spans="1:7" x14ac:dyDescent="0.3">
      <c r="A1284" t="s">
        <v>2909</v>
      </c>
      <c r="B1284" t="s">
        <v>17</v>
      </c>
      <c r="C1284">
        <v>2011</v>
      </c>
      <c r="D1284">
        <v>799</v>
      </c>
      <c r="E1284">
        <v>1786</v>
      </c>
      <c r="F1284">
        <v>1141</v>
      </c>
      <c r="G1284">
        <v>857</v>
      </c>
    </row>
    <row r="1285" spans="1:7" x14ac:dyDescent="0.3">
      <c r="A1285" t="s">
        <v>2910</v>
      </c>
      <c r="B1285" t="s">
        <v>17</v>
      </c>
      <c r="C1285">
        <v>2012</v>
      </c>
      <c r="D1285">
        <v>772</v>
      </c>
      <c r="E1285">
        <v>1684</v>
      </c>
      <c r="F1285">
        <v>1146</v>
      </c>
      <c r="G1285">
        <v>835</v>
      </c>
    </row>
    <row r="1286" spans="1:7" x14ac:dyDescent="0.3">
      <c r="A1286" t="s">
        <v>2911</v>
      </c>
      <c r="B1286" t="s">
        <v>17</v>
      </c>
      <c r="C1286">
        <v>2013</v>
      </c>
      <c r="D1286">
        <v>787</v>
      </c>
      <c r="E1286">
        <v>1675</v>
      </c>
      <c r="F1286">
        <v>1133</v>
      </c>
      <c r="G1286">
        <v>796</v>
      </c>
    </row>
    <row r="1287" spans="1:7" x14ac:dyDescent="0.3">
      <c r="A1287" t="s">
        <v>2912</v>
      </c>
      <c r="B1287" t="s">
        <v>17</v>
      </c>
      <c r="C1287">
        <v>2014</v>
      </c>
      <c r="D1287">
        <v>783</v>
      </c>
      <c r="E1287">
        <v>1605</v>
      </c>
      <c r="F1287">
        <v>1173</v>
      </c>
      <c r="G1287">
        <v>770</v>
      </c>
    </row>
    <row r="1288" spans="1:7" x14ac:dyDescent="0.3">
      <c r="A1288" t="s">
        <v>2913</v>
      </c>
      <c r="B1288" t="s">
        <v>17</v>
      </c>
      <c r="C1288">
        <v>2015</v>
      </c>
      <c r="D1288">
        <v>788</v>
      </c>
      <c r="E1288">
        <v>1625</v>
      </c>
      <c r="F1288">
        <v>1159</v>
      </c>
      <c r="G1288">
        <v>767</v>
      </c>
    </row>
    <row r="1289" spans="1:7" x14ac:dyDescent="0.3">
      <c r="A1289" t="s">
        <v>2914</v>
      </c>
      <c r="B1289" t="s">
        <v>17</v>
      </c>
      <c r="C1289">
        <v>2016</v>
      </c>
      <c r="D1289">
        <v>863</v>
      </c>
      <c r="E1289">
        <v>1677</v>
      </c>
      <c r="F1289">
        <v>1206</v>
      </c>
      <c r="G1289">
        <v>778</v>
      </c>
    </row>
    <row r="1290" spans="1:7" x14ac:dyDescent="0.3">
      <c r="A1290" t="s">
        <v>2915</v>
      </c>
      <c r="B1290" t="s">
        <v>17</v>
      </c>
      <c r="C1290">
        <v>2017</v>
      </c>
      <c r="D1290">
        <v>884</v>
      </c>
      <c r="E1290">
        <v>1713</v>
      </c>
      <c r="F1290">
        <v>1213</v>
      </c>
      <c r="G1290">
        <v>788</v>
      </c>
    </row>
    <row r="1291" spans="1:7" x14ac:dyDescent="0.3">
      <c r="A1291" t="s">
        <v>2916</v>
      </c>
      <c r="B1291" t="s">
        <v>17</v>
      </c>
      <c r="C1291">
        <v>2018</v>
      </c>
      <c r="D1291">
        <v>972</v>
      </c>
      <c r="E1291">
        <v>1784</v>
      </c>
      <c r="F1291">
        <v>1228</v>
      </c>
      <c r="G1291">
        <v>795</v>
      </c>
    </row>
    <row r="1292" spans="1:7" x14ac:dyDescent="0.3">
      <c r="A1292" t="s">
        <v>2917</v>
      </c>
      <c r="B1292" t="s">
        <v>17</v>
      </c>
      <c r="C1292">
        <v>2019</v>
      </c>
      <c r="D1292">
        <v>969</v>
      </c>
      <c r="E1292">
        <v>1854</v>
      </c>
      <c r="F1292">
        <v>1222</v>
      </c>
      <c r="G1292">
        <v>799</v>
      </c>
    </row>
    <row r="1293" spans="1:7" x14ac:dyDescent="0.3">
      <c r="A1293" t="s">
        <v>2918</v>
      </c>
      <c r="B1293" t="s">
        <v>17</v>
      </c>
      <c r="C1293">
        <v>2020</v>
      </c>
      <c r="D1293">
        <v>979</v>
      </c>
      <c r="E1293">
        <v>1955</v>
      </c>
      <c r="F1293">
        <v>1218</v>
      </c>
      <c r="G1293">
        <v>804</v>
      </c>
    </row>
    <row r="1294" spans="1:7" x14ac:dyDescent="0.3">
      <c r="A1294" t="s">
        <v>2919</v>
      </c>
      <c r="B1294" t="s">
        <v>17</v>
      </c>
      <c r="C1294">
        <v>2021</v>
      </c>
      <c r="D1294">
        <v>971</v>
      </c>
      <c r="E1294">
        <v>2006</v>
      </c>
      <c r="F1294">
        <v>1231</v>
      </c>
      <c r="G1294">
        <v>828</v>
      </c>
    </row>
    <row r="1295" spans="1:7" x14ac:dyDescent="0.3">
      <c r="A1295" t="s">
        <v>2920</v>
      </c>
      <c r="B1295" t="s">
        <v>17</v>
      </c>
      <c r="C1295">
        <v>2022</v>
      </c>
      <c r="D1295">
        <v>1019</v>
      </c>
      <c r="E1295">
        <v>2056</v>
      </c>
      <c r="F1295">
        <v>1244</v>
      </c>
      <c r="G1295">
        <v>854</v>
      </c>
    </row>
    <row r="1296" spans="1:7" x14ac:dyDescent="0.3">
      <c r="A1296" t="s">
        <v>10477</v>
      </c>
      <c r="B1296" t="s">
        <v>17</v>
      </c>
      <c r="C1296">
        <v>2023</v>
      </c>
      <c r="D1296">
        <v>1018</v>
      </c>
      <c r="E1296">
        <v>2091</v>
      </c>
      <c r="F1296">
        <v>1236</v>
      </c>
      <c r="G1296">
        <v>850</v>
      </c>
    </row>
    <row r="1297" spans="1:7" x14ac:dyDescent="0.3">
      <c r="A1297" t="s">
        <v>10478</v>
      </c>
      <c r="B1297" t="s">
        <v>17</v>
      </c>
      <c r="C1297">
        <v>2024</v>
      </c>
      <c r="D1297">
        <v>1023</v>
      </c>
      <c r="E1297">
        <v>2145</v>
      </c>
      <c r="F1297">
        <v>1222</v>
      </c>
      <c r="G1297">
        <v>864</v>
      </c>
    </row>
    <row r="1298" spans="1:7" x14ac:dyDescent="0.3">
      <c r="A1298" t="s">
        <v>2921</v>
      </c>
      <c r="B1298" t="s">
        <v>258</v>
      </c>
      <c r="C1298">
        <v>2001</v>
      </c>
      <c r="D1298">
        <v>2528</v>
      </c>
      <c r="E1298">
        <v>5095</v>
      </c>
      <c r="F1298">
        <v>2231</v>
      </c>
      <c r="G1298">
        <v>1459</v>
      </c>
    </row>
    <row r="1299" spans="1:7" x14ac:dyDescent="0.3">
      <c r="A1299" t="s">
        <v>2922</v>
      </c>
      <c r="B1299" t="s">
        <v>258</v>
      </c>
      <c r="C1299">
        <v>2002</v>
      </c>
      <c r="D1299">
        <v>2404</v>
      </c>
      <c r="E1299">
        <v>4941</v>
      </c>
      <c r="F1299">
        <v>2293</v>
      </c>
      <c r="G1299">
        <v>1407</v>
      </c>
    </row>
    <row r="1300" spans="1:7" x14ac:dyDescent="0.3">
      <c r="A1300" t="s">
        <v>2923</v>
      </c>
      <c r="B1300" t="s">
        <v>258</v>
      </c>
      <c r="C1300">
        <v>2003</v>
      </c>
      <c r="D1300">
        <v>2365</v>
      </c>
      <c r="E1300">
        <v>4945</v>
      </c>
      <c r="F1300">
        <v>2312</v>
      </c>
      <c r="G1300">
        <v>1420</v>
      </c>
    </row>
    <row r="1301" spans="1:7" x14ac:dyDescent="0.3">
      <c r="A1301" t="s">
        <v>2924</v>
      </c>
      <c r="B1301" t="s">
        <v>258</v>
      </c>
      <c r="C1301">
        <v>2004</v>
      </c>
      <c r="D1301">
        <v>2384</v>
      </c>
      <c r="E1301">
        <v>4929</v>
      </c>
      <c r="F1301">
        <v>2330</v>
      </c>
      <c r="G1301">
        <v>1385</v>
      </c>
    </row>
    <row r="1302" spans="1:7" x14ac:dyDescent="0.3">
      <c r="A1302" t="s">
        <v>2925</v>
      </c>
      <c r="B1302" t="s">
        <v>258</v>
      </c>
      <c r="C1302">
        <v>2005</v>
      </c>
      <c r="D1302">
        <v>2369</v>
      </c>
      <c r="E1302">
        <v>4939</v>
      </c>
      <c r="F1302">
        <v>2358</v>
      </c>
      <c r="G1302">
        <v>1347</v>
      </c>
    </row>
    <row r="1303" spans="1:7" x14ac:dyDescent="0.3">
      <c r="A1303" t="s">
        <v>2926</v>
      </c>
      <c r="B1303" t="s">
        <v>258</v>
      </c>
      <c r="C1303">
        <v>2006</v>
      </c>
      <c r="D1303">
        <v>2366</v>
      </c>
      <c r="E1303">
        <v>4974</v>
      </c>
      <c r="F1303">
        <v>2436</v>
      </c>
      <c r="G1303">
        <v>1320</v>
      </c>
    </row>
    <row r="1304" spans="1:7" x14ac:dyDescent="0.3">
      <c r="A1304" t="s">
        <v>2927</v>
      </c>
      <c r="B1304" t="s">
        <v>258</v>
      </c>
      <c r="C1304">
        <v>2007</v>
      </c>
      <c r="D1304">
        <v>2335</v>
      </c>
      <c r="E1304">
        <v>5084</v>
      </c>
      <c r="F1304">
        <v>2532</v>
      </c>
      <c r="G1304">
        <v>1317</v>
      </c>
    </row>
    <row r="1305" spans="1:7" x14ac:dyDescent="0.3">
      <c r="A1305" t="s">
        <v>2928</v>
      </c>
      <c r="B1305" t="s">
        <v>258</v>
      </c>
      <c r="C1305">
        <v>2008</v>
      </c>
      <c r="D1305">
        <v>2403</v>
      </c>
      <c r="E1305">
        <v>5083</v>
      </c>
      <c r="F1305">
        <v>2561</v>
      </c>
      <c r="G1305">
        <v>1296</v>
      </c>
    </row>
    <row r="1306" spans="1:7" x14ac:dyDescent="0.3">
      <c r="A1306" t="s">
        <v>2929</v>
      </c>
      <c r="B1306" t="s">
        <v>258</v>
      </c>
      <c r="C1306">
        <v>2009</v>
      </c>
      <c r="D1306">
        <v>2374</v>
      </c>
      <c r="E1306">
        <v>5224</v>
      </c>
      <c r="F1306">
        <v>2623</v>
      </c>
      <c r="G1306">
        <v>1276</v>
      </c>
    </row>
    <row r="1307" spans="1:7" x14ac:dyDescent="0.3">
      <c r="A1307" t="s">
        <v>2930</v>
      </c>
      <c r="B1307" t="s">
        <v>258</v>
      </c>
      <c r="C1307">
        <v>2010</v>
      </c>
      <c r="D1307">
        <v>2412</v>
      </c>
      <c r="E1307">
        <v>5316</v>
      </c>
      <c r="F1307">
        <v>2712</v>
      </c>
      <c r="G1307">
        <v>1254</v>
      </c>
    </row>
    <row r="1308" spans="1:7" x14ac:dyDescent="0.3">
      <c r="A1308" t="s">
        <v>2931</v>
      </c>
      <c r="B1308" t="s">
        <v>258</v>
      </c>
      <c r="C1308">
        <v>2011</v>
      </c>
      <c r="D1308">
        <v>2429</v>
      </c>
      <c r="E1308">
        <v>5424</v>
      </c>
      <c r="F1308">
        <v>2818</v>
      </c>
      <c r="G1308">
        <v>1253</v>
      </c>
    </row>
    <row r="1309" spans="1:7" x14ac:dyDescent="0.3">
      <c r="A1309" t="s">
        <v>2932</v>
      </c>
      <c r="B1309" t="s">
        <v>258</v>
      </c>
      <c r="C1309">
        <v>2012</v>
      </c>
      <c r="D1309">
        <v>2416</v>
      </c>
      <c r="E1309">
        <v>5307</v>
      </c>
      <c r="F1309">
        <v>2862</v>
      </c>
      <c r="G1309">
        <v>1222</v>
      </c>
    </row>
    <row r="1310" spans="1:7" x14ac:dyDescent="0.3">
      <c r="A1310" t="s">
        <v>2933</v>
      </c>
      <c r="B1310" t="s">
        <v>258</v>
      </c>
      <c r="C1310">
        <v>2013</v>
      </c>
      <c r="D1310">
        <v>2332</v>
      </c>
      <c r="E1310">
        <v>5246</v>
      </c>
      <c r="F1310">
        <v>2898</v>
      </c>
      <c r="G1310">
        <v>1231</v>
      </c>
    </row>
    <row r="1311" spans="1:7" x14ac:dyDescent="0.3">
      <c r="A1311" t="s">
        <v>2934</v>
      </c>
      <c r="B1311" t="s">
        <v>258</v>
      </c>
      <c r="C1311">
        <v>2014</v>
      </c>
      <c r="D1311">
        <v>2341</v>
      </c>
      <c r="E1311">
        <v>5157</v>
      </c>
      <c r="F1311">
        <v>2944</v>
      </c>
      <c r="G1311">
        <v>1268</v>
      </c>
    </row>
    <row r="1312" spans="1:7" x14ac:dyDescent="0.3">
      <c r="A1312" t="s">
        <v>2935</v>
      </c>
      <c r="B1312" t="s">
        <v>258</v>
      </c>
      <c r="C1312">
        <v>2015</v>
      </c>
      <c r="D1312">
        <v>2282</v>
      </c>
      <c r="E1312">
        <v>5111</v>
      </c>
      <c r="F1312">
        <v>2970</v>
      </c>
      <c r="G1312">
        <v>1284</v>
      </c>
    </row>
    <row r="1313" spans="1:7" x14ac:dyDescent="0.3">
      <c r="A1313" t="s">
        <v>2936</v>
      </c>
      <c r="B1313" t="s">
        <v>258</v>
      </c>
      <c r="C1313">
        <v>2016</v>
      </c>
      <c r="D1313">
        <v>2298</v>
      </c>
      <c r="E1313">
        <v>5093</v>
      </c>
      <c r="F1313">
        <v>3006</v>
      </c>
      <c r="G1313">
        <v>1341</v>
      </c>
    </row>
    <row r="1314" spans="1:7" x14ac:dyDescent="0.3">
      <c r="A1314" t="s">
        <v>2937</v>
      </c>
      <c r="B1314" t="s">
        <v>258</v>
      </c>
      <c r="C1314">
        <v>2017</v>
      </c>
      <c r="D1314">
        <v>2289</v>
      </c>
      <c r="E1314">
        <v>5126</v>
      </c>
      <c r="F1314">
        <v>3049</v>
      </c>
      <c r="G1314">
        <v>1367</v>
      </c>
    </row>
    <row r="1315" spans="1:7" x14ac:dyDescent="0.3">
      <c r="A1315" t="s">
        <v>2938</v>
      </c>
      <c r="B1315" t="s">
        <v>258</v>
      </c>
      <c r="C1315">
        <v>2018</v>
      </c>
      <c r="D1315">
        <v>2352</v>
      </c>
      <c r="E1315">
        <v>5198</v>
      </c>
      <c r="F1315">
        <v>3057</v>
      </c>
      <c r="G1315">
        <v>1365</v>
      </c>
    </row>
    <row r="1316" spans="1:7" x14ac:dyDescent="0.3">
      <c r="A1316" t="s">
        <v>2939</v>
      </c>
      <c r="B1316" t="s">
        <v>258</v>
      </c>
      <c r="C1316">
        <v>2019</v>
      </c>
      <c r="D1316">
        <v>2337</v>
      </c>
      <c r="E1316">
        <v>5129</v>
      </c>
      <c r="F1316">
        <v>3026</v>
      </c>
      <c r="G1316">
        <v>1390</v>
      </c>
    </row>
    <row r="1317" spans="1:7" x14ac:dyDescent="0.3">
      <c r="A1317" t="s">
        <v>2940</v>
      </c>
      <c r="B1317" t="s">
        <v>258</v>
      </c>
      <c r="C1317">
        <v>2020</v>
      </c>
      <c r="D1317">
        <v>2329</v>
      </c>
      <c r="E1317">
        <v>5067</v>
      </c>
      <c r="F1317">
        <v>3043</v>
      </c>
      <c r="G1317">
        <v>1418</v>
      </c>
    </row>
    <row r="1318" spans="1:7" x14ac:dyDescent="0.3">
      <c r="A1318" t="s">
        <v>2941</v>
      </c>
      <c r="B1318" t="s">
        <v>258</v>
      </c>
      <c r="C1318">
        <v>2021</v>
      </c>
      <c r="D1318">
        <v>2279</v>
      </c>
      <c r="E1318">
        <v>4934</v>
      </c>
      <c r="F1318">
        <v>3033</v>
      </c>
      <c r="G1318">
        <v>1452</v>
      </c>
    </row>
    <row r="1319" spans="1:7" x14ac:dyDescent="0.3">
      <c r="A1319" t="s">
        <v>2942</v>
      </c>
      <c r="B1319" t="s">
        <v>258</v>
      </c>
      <c r="C1319">
        <v>2022</v>
      </c>
      <c r="D1319">
        <v>2336</v>
      </c>
      <c r="E1319">
        <v>5002</v>
      </c>
      <c r="F1319">
        <v>3001</v>
      </c>
      <c r="G1319">
        <v>1474</v>
      </c>
    </row>
    <row r="1320" spans="1:7" x14ac:dyDescent="0.3">
      <c r="A1320" t="s">
        <v>10479</v>
      </c>
      <c r="B1320" t="s">
        <v>258</v>
      </c>
      <c r="C1320">
        <v>2023</v>
      </c>
      <c r="D1320">
        <v>2394</v>
      </c>
      <c r="E1320">
        <v>5161</v>
      </c>
      <c r="F1320">
        <v>3008</v>
      </c>
      <c r="G1320">
        <v>1519</v>
      </c>
    </row>
    <row r="1321" spans="1:7" x14ac:dyDescent="0.3">
      <c r="A1321" t="s">
        <v>10480</v>
      </c>
      <c r="B1321" t="s">
        <v>258</v>
      </c>
      <c r="C1321">
        <v>2024</v>
      </c>
      <c r="D1321">
        <v>2396</v>
      </c>
      <c r="E1321">
        <v>5173</v>
      </c>
      <c r="F1321">
        <v>2988</v>
      </c>
      <c r="G1321">
        <v>1557</v>
      </c>
    </row>
    <row r="1322" spans="1:7" x14ac:dyDescent="0.3">
      <c r="A1322" t="s">
        <v>2943</v>
      </c>
      <c r="B1322" t="s">
        <v>259</v>
      </c>
      <c r="C1322">
        <v>2001</v>
      </c>
      <c r="D1322">
        <v>799</v>
      </c>
      <c r="E1322">
        <v>5676</v>
      </c>
      <c r="F1322">
        <v>1087</v>
      </c>
      <c r="G1322">
        <v>671</v>
      </c>
    </row>
    <row r="1323" spans="1:7" x14ac:dyDescent="0.3">
      <c r="A1323" t="s">
        <v>2944</v>
      </c>
      <c r="B1323" t="s">
        <v>259</v>
      </c>
      <c r="C1323">
        <v>2002</v>
      </c>
      <c r="D1323">
        <v>833</v>
      </c>
      <c r="E1323">
        <v>5873</v>
      </c>
      <c r="F1323">
        <v>1071</v>
      </c>
      <c r="G1323">
        <v>667</v>
      </c>
    </row>
    <row r="1324" spans="1:7" x14ac:dyDescent="0.3">
      <c r="A1324" t="s">
        <v>2945</v>
      </c>
      <c r="B1324" t="s">
        <v>259</v>
      </c>
      <c r="C1324">
        <v>2003</v>
      </c>
      <c r="D1324">
        <v>845</v>
      </c>
      <c r="E1324">
        <v>5803</v>
      </c>
      <c r="F1324">
        <v>1085</v>
      </c>
      <c r="G1324">
        <v>644</v>
      </c>
    </row>
    <row r="1325" spans="1:7" x14ac:dyDescent="0.3">
      <c r="A1325" t="s">
        <v>2946</v>
      </c>
      <c r="B1325" t="s">
        <v>259</v>
      </c>
      <c r="C1325">
        <v>2004</v>
      </c>
      <c r="D1325">
        <v>885</v>
      </c>
      <c r="E1325">
        <v>5818</v>
      </c>
      <c r="F1325">
        <v>1093</v>
      </c>
      <c r="G1325">
        <v>630</v>
      </c>
    </row>
    <row r="1326" spans="1:7" x14ac:dyDescent="0.3">
      <c r="A1326" t="s">
        <v>2947</v>
      </c>
      <c r="B1326" t="s">
        <v>259</v>
      </c>
      <c r="C1326">
        <v>2005</v>
      </c>
      <c r="D1326">
        <v>833</v>
      </c>
      <c r="E1326">
        <v>5909</v>
      </c>
      <c r="F1326">
        <v>1150</v>
      </c>
      <c r="G1326">
        <v>620</v>
      </c>
    </row>
    <row r="1327" spans="1:7" x14ac:dyDescent="0.3">
      <c r="A1327" t="s">
        <v>2948</v>
      </c>
      <c r="B1327" t="s">
        <v>259</v>
      </c>
      <c r="C1327">
        <v>2006</v>
      </c>
      <c r="D1327">
        <v>885</v>
      </c>
      <c r="E1327">
        <v>6003</v>
      </c>
      <c r="F1327">
        <v>1174</v>
      </c>
      <c r="G1327">
        <v>581</v>
      </c>
    </row>
    <row r="1328" spans="1:7" x14ac:dyDescent="0.3">
      <c r="A1328" t="s">
        <v>2949</v>
      </c>
      <c r="B1328" t="s">
        <v>259</v>
      </c>
      <c r="C1328">
        <v>2007</v>
      </c>
      <c r="D1328">
        <v>869</v>
      </c>
      <c r="E1328">
        <v>6197</v>
      </c>
      <c r="F1328">
        <v>1212</v>
      </c>
      <c r="G1328">
        <v>590</v>
      </c>
    </row>
    <row r="1329" spans="1:7" x14ac:dyDescent="0.3">
      <c r="A1329" t="s">
        <v>2950</v>
      </c>
      <c r="B1329" t="s">
        <v>259</v>
      </c>
      <c r="C1329">
        <v>2008</v>
      </c>
      <c r="D1329">
        <v>879</v>
      </c>
      <c r="E1329">
        <v>6387</v>
      </c>
      <c r="F1329">
        <v>1249</v>
      </c>
      <c r="G1329">
        <v>590</v>
      </c>
    </row>
    <row r="1330" spans="1:7" x14ac:dyDescent="0.3">
      <c r="A1330" t="s">
        <v>2951</v>
      </c>
      <c r="B1330" t="s">
        <v>259</v>
      </c>
      <c r="C1330">
        <v>2009</v>
      </c>
      <c r="D1330">
        <v>856</v>
      </c>
      <c r="E1330">
        <v>6768</v>
      </c>
      <c r="F1330">
        <v>1279</v>
      </c>
      <c r="G1330">
        <v>583</v>
      </c>
    </row>
    <row r="1331" spans="1:7" x14ac:dyDescent="0.3">
      <c r="A1331" t="s">
        <v>2952</v>
      </c>
      <c r="B1331" t="s">
        <v>259</v>
      </c>
      <c r="C1331">
        <v>2010</v>
      </c>
      <c r="D1331">
        <v>883</v>
      </c>
      <c r="E1331">
        <v>7262</v>
      </c>
      <c r="F1331">
        <v>1326</v>
      </c>
      <c r="G1331">
        <v>586</v>
      </c>
    </row>
    <row r="1332" spans="1:7" x14ac:dyDescent="0.3">
      <c r="A1332" t="s">
        <v>2953</v>
      </c>
      <c r="B1332" t="s">
        <v>259</v>
      </c>
      <c r="C1332">
        <v>2011</v>
      </c>
      <c r="D1332">
        <v>884</v>
      </c>
      <c r="E1332">
        <v>7776</v>
      </c>
      <c r="F1332">
        <v>1415</v>
      </c>
      <c r="G1332">
        <v>558</v>
      </c>
    </row>
    <row r="1333" spans="1:7" x14ac:dyDescent="0.3">
      <c r="A1333" t="s">
        <v>2954</v>
      </c>
      <c r="B1333" t="s">
        <v>259</v>
      </c>
      <c r="C1333">
        <v>2012</v>
      </c>
      <c r="D1333">
        <v>926</v>
      </c>
      <c r="E1333">
        <v>7792</v>
      </c>
      <c r="F1333">
        <v>1485</v>
      </c>
      <c r="G1333">
        <v>599</v>
      </c>
    </row>
    <row r="1334" spans="1:7" x14ac:dyDescent="0.3">
      <c r="A1334" t="s">
        <v>2955</v>
      </c>
      <c r="B1334" t="s">
        <v>259</v>
      </c>
      <c r="C1334">
        <v>2013</v>
      </c>
      <c r="D1334">
        <v>957</v>
      </c>
      <c r="E1334">
        <v>7935</v>
      </c>
      <c r="F1334">
        <v>1476</v>
      </c>
      <c r="G1334">
        <v>609</v>
      </c>
    </row>
    <row r="1335" spans="1:7" x14ac:dyDescent="0.3">
      <c r="A1335" t="s">
        <v>2956</v>
      </c>
      <c r="B1335" t="s">
        <v>259</v>
      </c>
      <c r="C1335">
        <v>2014</v>
      </c>
      <c r="D1335">
        <v>1031</v>
      </c>
      <c r="E1335">
        <v>8089</v>
      </c>
      <c r="F1335">
        <v>1498</v>
      </c>
      <c r="G1335">
        <v>604</v>
      </c>
    </row>
    <row r="1336" spans="1:7" x14ac:dyDescent="0.3">
      <c r="A1336" t="s">
        <v>2957</v>
      </c>
      <c r="B1336" t="s">
        <v>259</v>
      </c>
      <c r="C1336">
        <v>2015</v>
      </c>
      <c r="D1336">
        <v>1038</v>
      </c>
      <c r="E1336">
        <v>8637</v>
      </c>
      <c r="F1336">
        <v>1523</v>
      </c>
      <c r="G1336">
        <v>610</v>
      </c>
    </row>
    <row r="1337" spans="1:7" x14ac:dyDescent="0.3">
      <c r="A1337" t="s">
        <v>2958</v>
      </c>
      <c r="B1337" t="s">
        <v>259</v>
      </c>
      <c r="C1337">
        <v>2016</v>
      </c>
      <c r="D1337">
        <v>1098</v>
      </c>
      <c r="E1337">
        <v>9048</v>
      </c>
      <c r="F1337">
        <v>1593</v>
      </c>
      <c r="G1337">
        <v>626</v>
      </c>
    </row>
    <row r="1338" spans="1:7" x14ac:dyDescent="0.3">
      <c r="A1338" t="s">
        <v>2959</v>
      </c>
      <c r="B1338" t="s">
        <v>259</v>
      </c>
      <c r="C1338">
        <v>2017</v>
      </c>
      <c r="D1338">
        <v>1077</v>
      </c>
      <c r="E1338">
        <v>9189</v>
      </c>
      <c r="F1338">
        <v>1665</v>
      </c>
      <c r="G1338">
        <v>651</v>
      </c>
    </row>
    <row r="1339" spans="1:7" x14ac:dyDescent="0.3">
      <c r="A1339" t="s">
        <v>2960</v>
      </c>
      <c r="B1339" t="s">
        <v>259</v>
      </c>
      <c r="C1339">
        <v>2018</v>
      </c>
      <c r="D1339">
        <v>1129</v>
      </c>
      <c r="E1339">
        <v>9526</v>
      </c>
      <c r="F1339">
        <v>1749</v>
      </c>
      <c r="G1339">
        <v>683</v>
      </c>
    </row>
    <row r="1340" spans="1:7" x14ac:dyDescent="0.3">
      <c r="A1340" t="s">
        <v>2961</v>
      </c>
      <c r="B1340" t="s">
        <v>259</v>
      </c>
      <c r="C1340">
        <v>2019</v>
      </c>
      <c r="D1340">
        <v>1144</v>
      </c>
      <c r="E1340">
        <v>9745</v>
      </c>
      <c r="F1340">
        <v>1793</v>
      </c>
      <c r="G1340">
        <v>693</v>
      </c>
    </row>
    <row r="1341" spans="1:7" x14ac:dyDescent="0.3">
      <c r="A1341" t="s">
        <v>2962</v>
      </c>
      <c r="B1341" t="s">
        <v>259</v>
      </c>
      <c r="C1341">
        <v>2020</v>
      </c>
      <c r="D1341">
        <v>1096</v>
      </c>
      <c r="E1341">
        <v>9534</v>
      </c>
      <c r="F1341">
        <v>1779</v>
      </c>
      <c r="G1341">
        <v>696</v>
      </c>
    </row>
    <row r="1342" spans="1:7" x14ac:dyDescent="0.3">
      <c r="A1342" t="s">
        <v>2963</v>
      </c>
      <c r="B1342" t="s">
        <v>259</v>
      </c>
      <c r="C1342">
        <v>2021</v>
      </c>
      <c r="D1342">
        <v>1140</v>
      </c>
      <c r="E1342">
        <v>8930</v>
      </c>
      <c r="F1342">
        <v>1746</v>
      </c>
      <c r="G1342">
        <v>735</v>
      </c>
    </row>
    <row r="1343" spans="1:7" x14ac:dyDescent="0.3">
      <c r="A1343" t="s">
        <v>2964</v>
      </c>
      <c r="B1343" t="s">
        <v>259</v>
      </c>
      <c r="C1343">
        <v>2022</v>
      </c>
      <c r="D1343">
        <v>1172</v>
      </c>
      <c r="E1343">
        <v>9977</v>
      </c>
      <c r="F1343">
        <v>1762</v>
      </c>
      <c r="G1343">
        <v>734</v>
      </c>
    </row>
    <row r="1344" spans="1:7" x14ac:dyDescent="0.3">
      <c r="A1344" t="s">
        <v>10481</v>
      </c>
      <c r="B1344" t="s">
        <v>259</v>
      </c>
      <c r="C1344">
        <v>2023</v>
      </c>
      <c r="D1344">
        <v>1220</v>
      </c>
      <c r="E1344">
        <v>11514</v>
      </c>
      <c r="F1344">
        <v>1760</v>
      </c>
      <c r="G1344">
        <v>783</v>
      </c>
    </row>
    <row r="1345" spans="1:7" x14ac:dyDescent="0.3">
      <c r="A1345" t="s">
        <v>10482</v>
      </c>
      <c r="B1345" t="s">
        <v>259</v>
      </c>
      <c r="C1345">
        <v>2024</v>
      </c>
      <c r="D1345">
        <v>1288</v>
      </c>
      <c r="E1345">
        <v>12775</v>
      </c>
      <c r="F1345">
        <v>1814</v>
      </c>
      <c r="G1345">
        <v>820</v>
      </c>
    </row>
    <row r="1346" spans="1:7" x14ac:dyDescent="0.3">
      <c r="A1346" t="s">
        <v>2965</v>
      </c>
      <c r="B1346" t="s">
        <v>41</v>
      </c>
      <c r="C1346">
        <v>2001</v>
      </c>
      <c r="D1346">
        <v>970374</v>
      </c>
      <c r="E1346">
        <v>2045865</v>
      </c>
      <c r="F1346">
        <v>1240780</v>
      </c>
      <c r="G1346">
        <v>807181</v>
      </c>
    </row>
    <row r="1347" spans="1:7" x14ac:dyDescent="0.3">
      <c r="A1347" t="s">
        <v>2966</v>
      </c>
      <c r="B1347" t="s">
        <v>41</v>
      </c>
      <c r="C1347">
        <v>2002</v>
      </c>
      <c r="D1347">
        <v>957785</v>
      </c>
      <c r="E1347">
        <v>2038015</v>
      </c>
      <c r="F1347">
        <v>1257336</v>
      </c>
      <c r="G1347">
        <v>812864</v>
      </c>
    </row>
    <row r="1348" spans="1:7" x14ac:dyDescent="0.3">
      <c r="A1348" t="s">
        <v>2967</v>
      </c>
      <c r="B1348" t="s">
        <v>41</v>
      </c>
      <c r="C1348">
        <v>2003</v>
      </c>
      <c r="D1348">
        <v>946105</v>
      </c>
      <c r="E1348">
        <v>2029190</v>
      </c>
      <c r="F1348">
        <v>1274674</v>
      </c>
      <c r="G1348">
        <v>818531</v>
      </c>
    </row>
    <row r="1349" spans="1:7" x14ac:dyDescent="0.3">
      <c r="A1349" t="s">
        <v>2968</v>
      </c>
      <c r="B1349" t="s">
        <v>41</v>
      </c>
      <c r="C1349">
        <v>2004</v>
      </c>
      <c r="D1349">
        <v>937745</v>
      </c>
      <c r="E1349">
        <v>2025425</v>
      </c>
      <c r="F1349">
        <v>1295870</v>
      </c>
      <c r="G1349">
        <v>825260</v>
      </c>
    </row>
    <row r="1350" spans="1:7" x14ac:dyDescent="0.3">
      <c r="A1350" t="s">
        <v>2969</v>
      </c>
      <c r="B1350" t="s">
        <v>41</v>
      </c>
      <c r="C1350">
        <v>2005</v>
      </c>
      <c r="D1350">
        <v>932041</v>
      </c>
      <c r="E1350">
        <v>2028383</v>
      </c>
      <c r="F1350">
        <v>1317458</v>
      </c>
      <c r="G1350">
        <v>832318</v>
      </c>
    </row>
    <row r="1351" spans="1:7" x14ac:dyDescent="0.3">
      <c r="A1351" t="s">
        <v>2970</v>
      </c>
      <c r="B1351" t="s">
        <v>41</v>
      </c>
      <c r="C1351">
        <v>2006</v>
      </c>
      <c r="D1351">
        <v>926232</v>
      </c>
      <c r="E1351">
        <v>2026771</v>
      </c>
      <c r="F1351">
        <v>1342222</v>
      </c>
      <c r="G1351">
        <v>837775</v>
      </c>
    </row>
    <row r="1352" spans="1:7" x14ac:dyDescent="0.3">
      <c r="A1352" t="s">
        <v>2971</v>
      </c>
      <c r="B1352" t="s">
        <v>41</v>
      </c>
      <c r="C1352">
        <v>2007</v>
      </c>
      <c r="D1352">
        <v>923647</v>
      </c>
      <c r="E1352">
        <v>2032476</v>
      </c>
      <c r="F1352">
        <v>1367848</v>
      </c>
      <c r="G1352">
        <v>846029</v>
      </c>
    </row>
    <row r="1353" spans="1:7" x14ac:dyDescent="0.3">
      <c r="A1353" t="s">
        <v>2972</v>
      </c>
      <c r="B1353" t="s">
        <v>41</v>
      </c>
      <c r="C1353">
        <v>2008</v>
      </c>
      <c r="D1353">
        <v>921641</v>
      </c>
      <c r="E1353">
        <v>2032912</v>
      </c>
      <c r="F1353">
        <v>1390586</v>
      </c>
      <c r="G1353">
        <v>857761</v>
      </c>
    </row>
    <row r="1354" spans="1:7" x14ac:dyDescent="0.3">
      <c r="A1354" t="s">
        <v>2973</v>
      </c>
      <c r="B1354" t="s">
        <v>41</v>
      </c>
      <c r="C1354">
        <v>2009</v>
      </c>
      <c r="D1354">
        <v>920227</v>
      </c>
      <c r="E1354">
        <v>2028999</v>
      </c>
      <c r="F1354">
        <v>1412099</v>
      </c>
      <c r="G1354">
        <v>870575</v>
      </c>
    </row>
    <row r="1355" spans="1:7" x14ac:dyDescent="0.3">
      <c r="A1355" t="s">
        <v>2974</v>
      </c>
      <c r="B1355" t="s">
        <v>41</v>
      </c>
      <c r="C1355">
        <v>2010</v>
      </c>
      <c r="D1355">
        <v>917820</v>
      </c>
      <c r="E1355">
        <v>2026014</v>
      </c>
      <c r="F1355">
        <v>1436144</v>
      </c>
      <c r="G1355">
        <v>882222</v>
      </c>
    </row>
    <row r="1356" spans="1:7" x14ac:dyDescent="0.3">
      <c r="A1356" t="s">
        <v>2975</v>
      </c>
      <c r="B1356" t="s">
        <v>41</v>
      </c>
      <c r="C1356">
        <v>2011</v>
      </c>
      <c r="D1356">
        <v>916103</v>
      </c>
      <c r="E1356">
        <v>2030960</v>
      </c>
      <c r="F1356">
        <v>1456473</v>
      </c>
      <c r="G1356">
        <v>896364</v>
      </c>
    </row>
    <row r="1357" spans="1:7" x14ac:dyDescent="0.3">
      <c r="A1357" t="s">
        <v>2976</v>
      </c>
      <c r="B1357" t="s">
        <v>41</v>
      </c>
      <c r="C1357">
        <v>2012</v>
      </c>
      <c r="D1357">
        <v>911795</v>
      </c>
      <c r="E1357">
        <v>2010359</v>
      </c>
      <c r="F1357">
        <v>1460100</v>
      </c>
      <c r="G1357">
        <v>925946</v>
      </c>
    </row>
    <row r="1358" spans="1:7" x14ac:dyDescent="0.3">
      <c r="A1358" t="s">
        <v>2977</v>
      </c>
      <c r="B1358" t="s">
        <v>41</v>
      </c>
      <c r="C1358">
        <v>2013</v>
      </c>
      <c r="D1358">
        <v>907629</v>
      </c>
      <c r="E1358">
        <v>1991109</v>
      </c>
      <c r="F1358">
        <v>1470618</v>
      </c>
      <c r="G1358">
        <v>947444</v>
      </c>
    </row>
    <row r="1359" spans="1:7" x14ac:dyDescent="0.3">
      <c r="A1359" t="s">
        <v>2978</v>
      </c>
      <c r="B1359" t="s">
        <v>41</v>
      </c>
      <c r="C1359">
        <v>2014</v>
      </c>
      <c r="D1359">
        <v>907292</v>
      </c>
      <c r="E1359">
        <v>1971656</v>
      </c>
      <c r="F1359">
        <v>1482770</v>
      </c>
      <c r="G1359">
        <v>969682</v>
      </c>
    </row>
    <row r="1360" spans="1:7" x14ac:dyDescent="0.3">
      <c r="A1360" t="s">
        <v>2979</v>
      </c>
      <c r="B1360" t="s">
        <v>41</v>
      </c>
      <c r="C1360">
        <v>2015</v>
      </c>
      <c r="D1360">
        <v>907406</v>
      </c>
      <c r="E1360">
        <v>1964637</v>
      </c>
      <c r="F1360">
        <v>1494057</v>
      </c>
      <c r="G1360">
        <v>984500</v>
      </c>
    </row>
    <row r="1361" spans="1:7" x14ac:dyDescent="0.3">
      <c r="A1361" t="s">
        <v>2980</v>
      </c>
      <c r="B1361" t="s">
        <v>41</v>
      </c>
      <c r="C1361">
        <v>2016</v>
      </c>
      <c r="D1361">
        <v>909725</v>
      </c>
      <c r="E1361">
        <v>1957796</v>
      </c>
      <c r="F1361">
        <v>1505516</v>
      </c>
      <c r="G1361">
        <v>1000563</v>
      </c>
    </row>
    <row r="1362" spans="1:7" x14ac:dyDescent="0.3">
      <c r="A1362" t="s">
        <v>2981</v>
      </c>
      <c r="B1362" t="s">
        <v>41</v>
      </c>
      <c r="C1362">
        <v>2017</v>
      </c>
      <c r="D1362">
        <v>909752</v>
      </c>
      <c r="E1362">
        <v>1948141</v>
      </c>
      <c r="F1362">
        <v>1515459</v>
      </c>
      <c r="G1362">
        <v>1014848</v>
      </c>
    </row>
    <row r="1363" spans="1:7" x14ac:dyDescent="0.3">
      <c r="A1363" t="s">
        <v>2982</v>
      </c>
      <c r="B1363" t="s">
        <v>41</v>
      </c>
      <c r="C1363">
        <v>2018</v>
      </c>
      <c r="D1363">
        <v>907829</v>
      </c>
      <c r="E1363">
        <v>1938421</v>
      </c>
      <c r="F1363">
        <v>1517167</v>
      </c>
      <c r="G1363">
        <v>1028683</v>
      </c>
    </row>
    <row r="1364" spans="1:7" x14ac:dyDescent="0.3">
      <c r="A1364" t="s">
        <v>2983</v>
      </c>
      <c r="B1364" t="s">
        <v>41</v>
      </c>
      <c r="C1364">
        <v>2019</v>
      </c>
      <c r="D1364">
        <v>906535</v>
      </c>
      <c r="E1364">
        <v>1939646</v>
      </c>
      <c r="F1364">
        <v>1517454</v>
      </c>
      <c r="G1364">
        <v>1047565</v>
      </c>
    </row>
    <row r="1365" spans="1:7" x14ac:dyDescent="0.3">
      <c r="A1365" t="s">
        <v>2984</v>
      </c>
      <c r="B1365" t="s">
        <v>41</v>
      </c>
      <c r="C1365">
        <v>2020</v>
      </c>
      <c r="D1365">
        <v>899478</v>
      </c>
      <c r="E1365">
        <v>1935696</v>
      </c>
      <c r="F1365">
        <v>1512694</v>
      </c>
      <c r="G1365">
        <v>1061032</v>
      </c>
    </row>
    <row r="1366" spans="1:7" x14ac:dyDescent="0.3">
      <c r="A1366" t="s">
        <v>2985</v>
      </c>
      <c r="B1366" t="s">
        <v>41</v>
      </c>
      <c r="C1366">
        <v>2021</v>
      </c>
      <c r="D1366">
        <v>893557</v>
      </c>
      <c r="E1366">
        <v>1933246</v>
      </c>
      <c r="F1366">
        <v>1506440</v>
      </c>
      <c r="G1366">
        <v>1079657</v>
      </c>
    </row>
    <row r="1367" spans="1:7" x14ac:dyDescent="0.3">
      <c r="A1367" t="s">
        <v>2986</v>
      </c>
      <c r="B1367" t="s">
        <v>41</v>
      </c>
      <c r="C1367">
        <v>2022</v>
      </c>
      <c r="D1367">
        <v>891830</v>
      </c>
      <c r="E1367">
        <v>1960860</v>
      </c>
      <c r="F1367">
        <v>1496908</v>
      </c>
      <c r="G1367">
        <v>1097402</v>
      </c>
    </row>
    <row r="1368" spans="1:7" x14ac:dyDescent="0.3">
      <c r="A1368" t="s">
        <v>10483</v>
      </c>
      <c r="B1368" t="s">
        <v>41</v>
      </c>
      <c r="C1368">
        <v>2023</v>
      </c>
      <c r="D1368">
        <v>897979</v>
      </c>
      <c r="E1368">
        <v>2006166</v>
      </c>
      <c r="F1368">
        <v>1485310</v>
      </c>
      <c r="G1368">
        <v>1116545</v>
      </c>
    </row>
    <row r="1369" spans="1:7" x14ac:dyDescent="0.3">
      <c r="A1369" t="s">
        <v>10484</v>
      </c>
      <c r="B1369" t="s">
        <v>41</v>
      </c>
      <c r="C1369">
        <v>2024</v>
      </c>
      <c r="D1369">
        <v>896833</v>
      </c>
      <c r="E1369">
        <v>2034480</v>
      </c>
      <c r="F1369">
        <v>1476711</v>
      </c>
      <c r="G1369">
        <v>1138876</v>
      </c>
    </row>
    <row r="1370" spans="1:7" x14ac:dyDescent="0.3">
      <c r="A1370" t="s">
        <v>2987</v>
      </c>
      <c r="B1370" t="s">
        <v>83</v>
      </c>
      <c r="C1370">
        <v>2001</v>
      </c>
      <c r="D1370">
        <v>106342</v>
      </c>
      <c r="E1370">
        <v>260549</v>
      </c>
      <c r="F1370">
        <v>121174</v>
      </c>
      <c r="G1370">
        <v>90645</v>
      </c>
    </row>
    <row r="1371" spans="1:7" x14ac:dyDescent="0.3">
      <c r="A1371" t="s">
        <v>2988</v>
      </c>
      <c r="B1371" t="s">
        <v>83</v>
      </c>
      <c r="C1371">
        <v>2002</v>
      </c>
      <c r="D1371">
        <v>104742</v>
      </c>
      <c r="E1371">
        <v>260366</v>
      </c>
      <c r="F1371">
        <v>121747</v>
      </c>
      <c r="G1371">
        <v>89595</v>
      </c>
    </row>
    <row r="1372" spans="1:7" x14ac:dyDescent="0.3">
      <c r="A1372" t="s">
        <v>2989</v>
      </c>
      <c r="B1372" t="s">
        <v>83</v>
      </c>
      <c r="C1372">
        <v>2003</v>
      </c>
      <c r="D1372">
        <v>103121</v>
      </c>
      <c r="E1372">
        <v>258750</v>
      </c>
      <c r="F1372">
        <v>122119</v>
      </c>
      <c r="G1372">
        <v>88280</v>
      </c>
    </row>
    <row r="1373" spans="1:7" x14ac:dyDescent="0.3">
      <c r="A1373" t="s">
        <v>2990</v>
      </c>
      <c r="B1373" t="s">
        <v>83</v>
      </c>
      <c r="C1373">
        <v>2004</v>
      </c>
      <c r="D1373">
        <v>101580</v>
      </c>
      <c r="E1373">
        <v>257494</v>
      </c>
      <c r="F1373">
        <v>123341</v>
      </c>
      <c r="G1373">
        <v>87145</v>
      </c>
    </row>
    <row r="1374" spans="1:7" x14ac:dyDescent="0.3">
      <c r="A1374" t="s">
        <v>2991</v>
      </c>
      <c r="B1374" t="s">
        <v>83</v>
      </c>
      <c r="C1374">
        <v>2005</v>
      </c>
      <c r="D1374">
        <v>99723</v>
      </c>
      <c r="E1374">
        <v>258470</v>
      </c>
      <c r="F1374">
        <v>125083</v>
      </c>
      <c r="G1374">
        <v>85974</v>
      </c>
    </row>
    <row r="1375" spans="1:7" x14ac:dyDescent="0.3">
      <c r="A1375" t="s">
        <v>2992</v>
      </c>
      <c r="B1375" t="s">
        <v>83</v>
      </c>
      <c r="C1375">
        <v>2006</v>
      </c>
      <c r="D1375">
        <v>98204</v>
      </c>
      <c r="E1375">
        <v>258168</v>
      </c>
      <c r="F1375">
        <v>127233</v>
      </c>
      <c r="G1375">
        <v>84855</v>
      </c>
    </row>
    <row r="1376" spans="1:7" x14ac:dyDescent="0.3">
      <c r="A1376" t="s">
        <v>2993</v>
      </c>
      <c r="B1376" t="s">
        <v>83</v>
      </c>
      <c r="C1376">
        <v>2007</v>
      </c>
      <c r="D1376">
        <v>97649</v>
      </c>
      <c r="E1376">
        <v>260292</v>
      </c>
      <c r="F1376">
        <v>129970</v>
      </c>
      <c r="G1376">
        <v>83849</v>
      </c>
    </row>
    <row r="1377" spans="1:7" x14ac:dyDescent="0.3">
      <c r="A1377" t="s">
        <v>2994</v>
      </c>
      <c r="B1377" t="s">
        <v>83</v>
      </c>
      <c r="C1377">
        <v>2008</v>
      </c>
      <c r="D1377">
        <v>97102</v>
      </c>
      <c r="E1377">
        <v>263085</v>
      </c>
      <c r="F1377">
        <v>132753</v>
      </c>
      <c r="G1377">
        <v>83260</v>
      </c>
    </row>
    <row r="1378" spans="1:7" x14ac:dyDescent="0.3">
      <c r="A1378" t="s">
        <v>2995</v>
      </c>
      <c r="B1378" t="s">
        <v>83</v>
      </c>
      <c r="C1378">
        <v>2009</v>
      </c>
      <c r="D1378">
        <v>96562</v>
      </c>
      <c r="E1378">
        <v>266530</v>
      </c>
      <c r="F1378">
        <v>135803</v>
      </c>
      <c r="G1378">
        <v>82725</v>
      </c>
    </row>
    <row r="1379" spans="1:7" x14ac:dyDescent="0.3">
      <c r="A1379" t="s">
        <v>2996</v>
      </c>
      <c r="B1379" t="s">
        <v>83</v>
      </c>
      <c r="C1379">
        <v>2010</v>
      </c>
      <c r="D1379">
        <v>96280</v>
      </c>
      <c r="E1379">
        <v>268954</v>
      </c>
      <c r="F1379">
        <v>138900</v>
      </c>
      <c r="G1379">
        <v>82366</v>
      </c>
    </row>
    <row r="1380" spans="1:7" x14ac:dyDescent="0.3">
      <c r="A1380" t="s">
        <v>2997</v>
      </c>
      <c r="B1380" t="s">
        <v>83</v>
      </c>
      <c r="C1380">
        <v>2011</v>
      </c>
      <c r="D1380">
        <v>95824</v>
      </c>
      <c r="E1380">
        <v>273255</v>
      </c>
      <c r="F1380">
        <v>141730</v>
      </c>
      <c r="G1380">
        <v>82251</v>
      </c>
    </row>
    <row r="1381" spans="1:7" x14ac:dyDescent="0.3">
      <c r="A1381" t="s">
        <v>2998</v>
      </c>
      <c r="B1381" t="s">
        <v>83</v>
      </c>
      <c r="C1381">
        <v>2012</v>
      </c>
      <c r="D1381">
        <v>96240</v>
      </c>
      <c r="E1381">
        <v>270870</v>
      </c>
      <c r="F1381">
        <v>143104</v>
      </c>
      <c r="G1381">
        <v>82866</v>
      </c>
    </row>
    <row r="1382" spans="1:7" x14ac:dyDescent="0.3">
      <c r="A1382" t="s">
        <v>2999</v>
      </c>
      <c r="B1382" t="s">
        <v>83</v>
      </c>
      <c r="C1382">
        <v>2013</v>
      </c>
      <c r="D1382">
        <v>96700</v>
      </c>
      <c r="E1382">
        <v>267208</v>
      </c>
      <c r="F1382">
        <v>145192</v>
      </c>
      <c r="G1382">
        <v>82990</v>
      </c>
    </row>
    <row r="1383" spans="1:7" x14ac:dyDescent="0.3">
      <c r="A1383" t="s">
        <v>3000</v>
      </c>
      <c r="B1383" t="s">
        <v>83</v>
      </c>
      <c r="C1383">
        <v>2014</v>
      </c>
      <c r="D1383">
        <v>97322</v>
      </c>
      <c r="E1383">
        <v>264262</v>
      </c>
      <c r="F1383">
        <v>147607</v>
      </c>
      <c r="G1383">
        <v>83209</v>
      </c>
    </row>
    <row r="1384" spans="1:7" x14ac:dyDescent="0.3">
      <c r="A1384" t="s">
        <v>3001</v>
      </c>
      <c r="B1384" t="s">
        <v>83</v>
      </c>
      <c r="C1384">
        <v>2015</v>
      </c>
      <c r="D1384">
        <v>97799</v>
      </c>
      <c r="E1384">
        <v>264584</v>
      </c>
      <c r="F1384">
        <v>149802</v>
      </c>
      <c r="G1384">
        <v>83015</v>
      </c>
    </row>
    <row r="1385" spans="1:7" x14ac:dyDescent="0.3">
      <c r="A1385" t="s">
        <v>3002</v>
      </c>
      <c r="B1385" t="s">
        <v>83</v>
      </c>
      <c r="C1385">
        <v>2016</v>
      </c>
      <c r="D1385">
        <v>98738</v>
      </c>
      <c r="E1385">
        <v>267197</v>
      </c>
      <c r="F1385">
        <v>151725</v>
      </c>
      <c r="G1385">
        <v>83160</v>
      </c>
    </row>
    <row r="1386" spans="1:7" x14ac:dyDescent="0.3">
      <c r="A1386" t="s">
        <v>3003</v>
      </c>
      <c r="B1386" t="s">
        <v>83</v>
      </c>
      <c r="C1386">
        <v>2017</v>
      </c>
      <c r="D1386">
        <v>99092</v>
      </c>
      <c r="E1386">
        <v>268667</v>
      </c>
      <c r="F1386">
        <v>153142</v>
      </c>
      <c r="G1386">
        <v>83319</v>
      </c>
    </row>
    <row r="1387" spans="1:7" x14ac:dyDescent="0.3">
      <c r="A1387" t="s">
        <v>3004</v>
      </c>
      <c r="B1387" t="s">
        <v>83</v>
      </c>
      <c r="C1387">
        <v>2018</v>
      </c>
      <c r="D1387">
        <v>99124</v>
      </c>
      <c r="E1387">
        <v>271565</v>
      </c>
      <c r="F1387">
        <v>153793</v>
      </c>
      <c r="G1387">
        <v>83708</v>
      </c>
    </row>
    <row r="1388" spans="1:7" x14ac:dyDescent="0.3">
      <c r="A1388" t="s">
        <v>3005</v>
      </c>
      <c r="B1388" t="s">
        <v>83</v>
      </c>
      <c r="C1388">
        <v>2019</v>
      </c>
      <c r="D1388">
        <v>98449</v>
      </c>
      <c r="E1388">
        <v>275388</v>
      </c>
      <c r="F1388">
        <v>153957</v>
      </c>
      <c r="G1388">
        <v>84696</v>
      </c>
    </row>
    <row r="1389" spans="1:7" x14ac:dyDescent="0.3">
      <c r="A1389" t="s">
        <v>3006</v>
      </c>
      <c r="B1389" t="s">
        <v>83</v>
      </c>
      <c r="C1389">
        <v>2020</v>
      </c>
      <c r="D1389">
        <v>96908</v>
      </c>
      <c r="E1389">
        <v>277303</v>
      </c>
      <c r="F1389">
        <v>153211</v>
      </c>
      <c r="G1389">
        <v>85288</v>
      </c>
    </row>
    <row r="1390" spans="1:7" x14ac:dyDescent="0.3">
      <c r="A1390" t="s">
        <v>3007</v>
      </c>
      <c r="B1390" t="s">
        <v>83</v>
      </c>
      <c r="C1390">
        <v>2021</v>
      </c>
      <c r="D1390">
        <v>95859</v>
      </c>
      <c r="E1390">
        <v>277147</v>
      </c>
      <c r="F1390">
        <v>151433</v>
      </c>
      <c r="G1390">
        <v>86421</v>
      </c>
    </row>
    <row r="1391" spans="1:7" x14ac:dyDescent="0.3">
      <c r="A1391" t="s">
        <v>3008</v>
      </c>
      <c r="B1391" t="s">
        <v>83</v>
      </c>
      <c r="C1391">
        <v>2022</v>
      </c>
      <c r="D1391">
        <v>96140</v>
      </c>
      <c r="E1391">
        <v>288284</v>
      </c>
      <c r="F1391">
        <v>150150</v>
      </c>
      <c r="G1391">
        <v>87476</v>
      </c>
    </row>
    <row r="1392" spans="1:7" x14ac:dyDescent="0.3">
      <c r="A1392" t="s">
        <v>10485</v>
      </c>
      <c r="B1392" t="s">
        <v>83</v>
      </c>
      <c r="C1392">
        <v>2023</v>
      </c>
      <c r="D1392">
        <v>97857</v>
      </c>
      <c r="E1392">
        <v>303243</v>
      </c>
      <c r="F1392">
        <v>148700</v>
      </c>
      <c r="G1392">
        <v>88960</v>
      </c>
    </row>
    <row r="1393" spans="1:7" x14ac:dyDescent="0.3">
      <c r="A1393" t="s">
        <v>10486</v>
      </c>
      <c r="B1393" t="s">
        <v>83</v>
      </c>
      <c r="C1393">
        <v>2024</v>
      </c>
      <c r="D1393">
        <v>98845</v>
      </c>
      <c r="E1393">
        <v>312748</v>
      </c>
      <c r="F1393">
        <v>147704</v>
      </c>
      <c r="G1393">
        <v>91003</v>
      </c>
    </row>
    <row r="1394" spans="1:7" x14ac:dyDescent="0.3">
      <c r="A1394" t="s">
        <v>3009</v>
      </c>
      <c r="B1394" t="s">
        <v>116</v>
      </c>
      <c r="C1394">
        <v>2001</v>
      </c>
      <c r="D1394">
        <v>33715</v>
      </c>
      <c r="E1394">
        <v>71924</v>
      </c>
      <c r="F1394">
        <v>36650</v>
      </c>
      <c r="G1394">
        <v>26532</v>
      </c>
    </row>
    <row r="1395" spans="1:7" x14ac:dyDescent="0.3">
      <c r="A1395" t="s">
        <v>3010</v>
      </c>
      <c r="B1395" t="s">
        <v>116</v>
      </c>
      <c r="C1395">
        <v>2002</v>
      </c>
      <c r="D1395">
        <v>33377</v>
      </c>
      <c r="E1395">
        <v>71959</v>
      </c>
      <c r="F1395">
        <v>36674</v>
      </c>
      <c r="G1395">
        <v>26398</v>
      </c>
    </row>
    <row r="1396" spans="1:7" x14ac:dyDescent="0.3">
      <c r="A1396" t="s">
        <v>3011</v>
      </c>
      <c r="B1396" t="s">
        <v>116</v>
      </c>
      <c r="C1396">
        <v>2003</v>
      </c>
      <c r="D1396">
        <v>32898</v>
      </c>
      <c r="E1396">
        <v>71376</v>
      </c>
      <c r="F1396">
        <v>36709</v>
      </c>
      <c r="G1396">
        <v>26326</v>
      </c>
    </row>
    <row r="1397" spans="1:7" x14ac:dyDescent="0.3">
      <c r="A1397" t="s">
        <v>3012</v>
      </c>
      <c r="B1397" t="s">
        <v>116</v>
      </c>
      <c r="C1397">
        <v>2004</v>
      </c>
      <c r="D1397">
        <v>32038</v>
      </c>
      <c r="E1397">
        <v>71225</v>
      </c>
      <c r="F1397">
        <v>36986</v>
      </c>
      <c r="G1397">
        <v>26080</v>
      </c>
    </row>
    <row r="1398" spans="1:7" x14ac:dyDescent="0.3">
      <c r="A1398" t="s">
        <v>3013</v>
      </c>
      <c r="B1398" t="s">
        <v>116</v>
      </c>
      <c r="C1398">
        <v>2005</v>
      </c>
      <c r="D1398">
        <v>31137</v>
      </c>
      <c r="E1398">
        <v>71192</v>
      </c>
      <c r="F1398">
        <v>37412</v>
      </c>
      <c r="G1398">
        <v>25800</v>
      </c>
    </row>
    <row r="1399" spans="1:7" x14ac:dyDescent="0.3">
      <c r="A1399" t="s">
        <v>3014</v>
      </c>
      <c r="B1399" t="s">
        <v>116</v>
      </c>
      <c r="C1399">
        <v>2006</v>
      </c>
      <c r="D1399">
        <v>30446</v>
      </c>
      <c r="E1399">
        <v>70380</v>
      </c>
      <c r="F1399">
        <v>37917</v>
      </c>
      <c r="G1399">
        <v>25528</v>
      </c>
    </row>
    <row r="1400" spans="1:7" x14ac:dyDescent="0.3">
      <c r="A1400" t="s">
        <v>3015</v>
      </c>
      <c r="B1400" t="s">
        <v>116</v>
      </c>
      <c r="C1400">
        <v>2007</v>
      </c>
      <c r="D1400">
        <v>29829</v>
      </c>
      <c r="E1400">
        <v>70544</v>
      </c>
      <c r="F1400">
        <v>38704</v>
      </c>
      <c r="G1400">
        <v>25302</v>
      </c>
    </row>
    <row r="1401" spans="1:7" x14ac:dyDescent="0.3">
      <c r="A1401" t="s">
        <v>3016</v>
      </c>
      <c r="B1401" t="s">
        <v>116</v>
      </c>
      <c r="C1401">
        <v>2008</v>
      </c>
      <c r="D1401">
        <v>29339</v>
      </c>
      <c r="E1401">
        <v>71198</v>
      </c>
      <c r="F1401">
        <v>39431</v>
      </c>
      <c r="G1401">
        <v>25266</v>
      </c>
    </row>
    <row r="1402" spans="1:7" x14ac:dyDescent="0.3">
      <c r="A1402" t="s">
        <v>3017</v>
      </c>
      <c r="B1402" t="s">
        <v>116</v>
      </c>
      <c r="C1402">
        <v>2009</v>
      </c>
      <c r="D1402">
        <v>29201</v>
      </c>
      <c r="E1402">
        <v>71958</v>
      </c>
      <c r="F1402">
        <v>40407</v>
      </c>
      <c r="G1402">
        <v>25073</v>
      </c>
    </row>
    <row r="1403" spans="1:7" x14ac:dyDescent="0.3">
      <c r="A1403" t="s">
        <v>3018</v>
      </c>
      <c r="B1403" t="s">
        <v>116</v>
      </c>
      <c r="C1403">
        <v>2010</v>
      </c>
      <c r="D1403">
        <v>29017</v>
      </c>
      <c r="E1403">
        <v>71432</v>
      </c>
      <c r="F1403">
        <v>41461</v>
      </c>
      <c r="G1403">
        <v>24934</v>
      </c>
    </row>
    <row r="1404" spans="1:7" x14ac:dyDescent="0.3">
      <c r="A1404" t="s">
        <v>3019</v>
      </c>
      <c r="B1404" t="s">
        <v>116</v>
      </c>
      <c r="C1404">
        <v>2011</v>
      </c>
      <c r="D1404">
        <v>28689</v>
      </c>
      <c r="E1404">
        <v>71397</v>
      </c>
      <c r="F1404">
        <v>42341</v>
      </c>
      <c r="G1404">
        <v>24865</v>
      </c>
    </row>
    <row r="1405" spans="1:7" x14ac:dyDescent="0.3">
      <c r="A1405" t="s">
        <v>3020</v>
      </c>
      <c r="B1405" t="s">
        <v>116</v>
      </c>
      <c r="C1405">
        <v>2012</v>
      </c>
      <c r="D1405">
        <v>28503</v>
      </c>
      <c r="E1405">
        <v>70273</v>
      </c>
      <c r="F1405">
        <v>42611</v>
      </c>
      <c r="G1405">
        <v>24997</v>
      </c>
    </row>
    <row r="1406" spans="1:7" x14ac:dyDescent="0.3">
      <c r="A1406" t="s">
        <v>3021</v>
      </c>
      <c r="B1406" t="s">
        <v>116</v>
      </c>
      <c r="C1406">
        <v>2013</v>
      </c>
      <c r="D1406">
        <v>28394</v>
      </c>
      <c r="E1406">
        <v>69010</v>
      </c>
      <c r="F1406">
        <v>43041</v>
      </c>
      <c r="G1406">
        <v>24938</v>
      </c>
    </row>
    <row r="1407" spans="1:7" x14ac:dyDescent="0.3">
      <c r="A1407" t="s">
        <v>3022</v>
      </c>
      <c r="B1407" t="s">
        <v>116</v>
      </c>
      <c r="C1407">
        <v>2014</v>
      </c>
      <c r="D1407">
        <v>28448</v>
      </c>
      <c r="E1407">
        <v>68336</v>
      </c>
      <c r="F1407">
        <v>43547</v>
      </c>
      <c r="G1407">
        <v>24928</v>
      </c>
    </row>
    <row r="1408" spans="1:7" x14ac:dyDescent="0.3">
      <c r="A1408" t="s">
        <v>3023</v>
      </c>
      <c r="B1408" t="s">
        <v>116</v>
      </c>
      <c r="C1408">
        <v>2015</v>
      </c>
      <c r="D1408">
        <v>28719</v>
      </c>
      <c r="E1408">
        <v>68766</v>
      </c>
      <c r="F1408">
        <v>44381</v>
      </c>
      <c r="G1408">
        <v>24844</v>
      </c>
    </row>
    <row r="1409" spans="1:7" x14ac:dyDescent="0.3">
      <c r="A1409" t="s">
        <v>3024</v>
      </c>
      <c r="B1409" t="s">
        <v>116</v>
      </c>
      <c r="C1409">
        <v>2016</v>
      </c>
      <c r="D1409">
        <v>29156</v>
      </c>
      <c r="E1409">
        <v>69663</v>
      </c>
      <c r="F1409">
        <v>44989</v>
      </c>
      <c r="G1409">
        <v>24767</v>
      </c>
    </row>
    <row r="1410" spans="1:7" x14ac:dyDescent="0.3">
      <c r="A1410" t="s">
        <v>3025</v>
      </c>
      <c r="B1410" t="s">
        <v>116</v>
      </c>
      <c r="C1410">
        <v>2017</v>
      </c>
      <c r="D1410">
        <v>29346</v>
      </c>
      <c r="E1410">
        <v>69900</v>
      </c>
      <c r="F1410">
        <v>45254</v>
      </c>
      <c r="G1410">
        <v>24710</v>
      </c>
    </row>
    <row r="1411" spans="1:7" x14ac:dyDescent="0.3">
      <c r="A1411" t="s">
        <v>3026</v>
      </c>
      <c r="B1411" t="s">
        <v>116</v>
      </c>
      <c r="C1411">
        <v>2018</v>
      </c>
      <c r="D1411">
        <v>29480</v>
      </c>
      <c r="E1411">
        <v>70666</v>
      </c>
      <c r="F1411">
        <v>45516</v>
      </c>
      <c r="G1411">
        <v>24737</v>
      </c>
    </row>
    <row r="1412" spans="1:7" x14ac:dyDescent="0.3">
      <c r="A1412" t="s">
        <v>3027</v>
      </c>
      <c r="B1412" t="s">
        <v>116</v>
      </c>
      <c r="C1412">
        <v>2019</v>
      </c>
      <c r="D1412">
        <v>29421</v>
      </c>
      <c r="E1412">
        <v>71474</v>
      </c>
      <c r="F1412">
        <v>45557</v>
      </c>
      <c r="G1412">
        <v>24965</v>
      </c>
    </row>
    <row r="1413" spans="1:7" x14ac:dyDescent="0.3">
      <c r="A1413" t="s">
        <v>3028</v>
      </c>
      <c r="B1413" t="s">
        <v>116</v>
      </c>
      <c r="C1413">
        <v>2020</v>
      </c>
      <c r="D1413">
        <v>29166</v>
      </c>
      <c r="E1413">
        <v>71901</v>
      </c>
      <c r="F1413">
        <v>45256</v>
      </c>
      <c r="G1413">
        <v>24994</v>
      </c>
    </row>
    <row r="1414" spans="1:7" x14ac:dyDescent="0.3">
      <c r="A1414" t="s">
        <v>3029</v>
      </c>
      <c r="B1414" t="s">
        <v>116</v>
      </c>
      <c r="C1414">
        <v>2021</v>
      </c>
      <c r="D1414">
        <v>28823</v>
      </c>
      <c r="E1414">
        <v>71952</v>
      </c>
      <c r="F1414">
        <v>44897</v>
      </c>
      <c r="G1414">
        <v>25265</v>
      </c>
    </row>
    <row r="1415" spans="1:7" x14ac:dyDescent="0.3">
      <c r="A1415" t="s">
        <v>3030</v>
      </c>
      <c r="B1415" t="s">
        <v>116</v>
      </c>
      <c r="C1415">
        <v>2022</v>
      </c>
      <c r="D1415">
        <v>28920</v>
      </c>
      <c r="E1415">
        <v>74195</v>
      </c>
      <c r="F1415">
        <v>44602</v>
      </c>
      <c r="G1415">
        <v>25423</v>
      </c>
    </row>
    <row r="1416" spans="1:7" x14ac:dyDescent="0.3">
      <c r="A1416" t="s">
        <v>10487</v>
      </c>
      <c r="B1416" t="s">
        <v>116</v>
      </c>
      <c r="C1416">
        <v>2023</v>
      </c>
      <c r="D1416">
        <v>29500</v>
      </c>
      <c r="E1416">
        <v>77355</v>
      </c>
      <c r="F1416">
        <v>44192</v>
      </c>
      <c r="G1416">
        <v>25790</v>
      </c>
    </row>
    <row r="1417" spans="1:7" x14ac:dyDescent="0.3">
      <c r="A1417" t="s">
        <v>10488</v>
      </c>
      <c r="B1417" t="s">
        <v>116</v>
      </c>
      <c r="C1417">
        <v>2024</v>
      </c>
      <c r="D1417">
        <v>30044</v>
      </c>
      <c r="E1417">
        <v>79878</v>
      </c>
      <c r="F1417">
        <v>43954</v>
      </c>
      <c r="G1417">
        <v>26424</v>
      </c>
    </row>
    <row r="1418" spans="1:7" x14ac:dyDescent="0.3">
      <c r="A1418" t="s">
        <v>3031</v>
      </c>
      <c r="B1418" t="s">
        <v>115</v>
      </c>
      <c r="C1418">
        <v>2001</v>
      </c>
      <c r="D1418">
        <v>30576</v>
      </c>
      <c r="E1418">
        <v>94208</v>
      </c>
      <c r="F1418">
        <v>38279</v>
      </c>
      <c r="G1418">
        <v>29896</v>
      </c>
    </row>
    <row r="1419" spans="1:7" x14ac:dyDescent="0.3">
      <c r="A1419" t="s">
        <v>3032</v>
      </c>
      <c r="B1419" t="s">
        <v>115</v>
      </c>
      <c r="C1419">
        <v>2002</v>
      </c>
      <c r="D1419">
        <v>30157</v>
      </c>
      <c r="E1419">
        <v>94364</v>
      </c>
      <c r="F1419">
        <v>38373</v>
      </c>
      <c r="G1419">
        <v>29467</v>
      </c>
    </row>
    <row r="1420" spans="1:7" x14ac:dyDescent="0.3">
      <c r="A1420" t="s">
        <v>3033</v>
      </c>
      <c r="B1420" t="s">
        <v>115</v>
      </c>
      <c r="C1420">
        <v>2003</v>
      </c>
      <c r="D1420">
        <v>29786</v>
      </c>
      <c r="E1420">
        <v>94042</v>
      </c>
      <c r="F1420">
        <v>38669</v>
      </c>
      <c r="G1420">
        <v>28816</v>
      </c>
    </row>
    <row r="1421" spans="1:7" x14ac:dyDescent="0.3">
      <c r="A1421" t="s">
        <v>3034</v>
      </c>
      <c r="B1421" t="s">
        <v>115</v>
      </c>
      <c r="C1421">
        <v>2004</v>
      </c>
      <c r="D1421">
        <v>29712</v>
      </c>
      <c r="E1421">
        <v>93523</v>
      </c>
      <c r="F1421">
        <v>39016</v>
      </c>
      <c r="G1421">
        <v>28374</v>
      </c>
    </row>
    <row r="1422" spans="1:7" x14ac:dyDescent="0.3">
      <c r="A1422" t="s">
        <v>3035</v>
      </c>
      <c r="B1422" t="s">
        <v>115</v>
      </c>
      <c r="C1422">
        <v>2005</v>
      </c>
      <c r="D1422">
        <v>29282</v>
      </c>
      <c r="E1422">
        <v>94438</v>
      </c>
      <c r="F1422">
        <v>39557</v>
      </c>
      <c r="G1422">
        <v>27925</v>
      </c>
    </row>
    <row r="1423" spans="1:7" x14ac:dyDescent="0.3">
      <c r="A1423" t="s">
        <v>3036</v>
      </c>
      <c r="B1423" t="s">
        <v>115</v>
      </c>
      <c r="C1423">
        <v>2006</v>
      </c>
      <c r="D1423">
        <v>28968</v>
      </c>
      <c r="E1423">
        <v>94770</v>
      </c>
      <c r="F1423">
        <v>40385</v>
      </c>
      <c r="G1423">
        <v>27455</v>
      </c>
    </row>
    <row r="1424" spans="1:7" x14ac:dyDescent="0.3">
      <c r="A1424" t="s">
        <v>3037</v>
      </c>
      <c r="B1424" t="s">
        <v>115</v>
      </c>
      <c r="C1424">
        <v>2007</v>
      </c>
      <c r="D1424">
        <v>28988</v>
      </c>
      <c r="E1424">
        <v>95982</v>
      </c>
      <c r="F1424">
        <v>41281</v>
      </c>
      <c r="G1424">
        <v>27060</v>
      </c>
    </row>
    <row r="1425" spans="1:7" x14ac:dyDescent="0.3">
      <c r="A1425" t="s">
        <v>3038</v>
      </c>
      <c r="B1425" t="s">
        <v>115</v>
      </c>
      <c r="C1425">
        <v>2008</v>
      </c>
      <c r="D1425">
        <v>28792</v>
      </c>
      <c r="E1425">
        <v>97385</v>
      </c>
      <c r="F1425">
        <v>42276</v>
      </c>
      <c r="G1425">
        <v>26831</v>
      </c>
    </row>
    <row r="1426" spans="1:7" x14ac:dyDescent="0.3">
      <c r="A1426" t="s">
        <v>3039</v>
      </c>
      <c r="B1426" t="s">
        <v>115</v>
      </c>
      <c r="C1426">
        <v>2009</v>
      </c>
      <c r="D1426">
        <v>28612</v>
      </c>
      <c r="E1426">
        <v>99235</v>
      </c>
      <c r="F1426">
        <v>43048</v>
      </c>
      <c r="G1426">
        <v>26629</v>
      </c>
    </row>
    <row r="1427" spans="1:7" x14ac:dyDescent="0.3">
      <c r="A1427" t="s">
        <v>3040</v>
      </c>
      <c r="B1427" t="s">
        <v>115</v>
      </c>
      <c r="C1427">
        <v>2010</v>
      </c>
      <c r="D1427">
        <v>28622</v>
      </c>
      <c r="E1427">
        <v>102201</v>
      </c>
      <c r="F1427">
        <v>44064</v>
      </c>
      <c r="G1427">
        <v>26553</v>
      </c>
    </row>
    <row r="1428" spans="1:7" x14ac:dyDescent="0.3">
      <c r="A1428" t="s">
        <v>3041</v>
      </c>
      <c r="B1428" t="s">
        <v>115</v>
      </c>
      <c r="C1428">
        <v>2011</v>
      </c>
      <c r="D1428">
        <v>28789</v>
      </c>
      <c r="E1428">
        <v>106115</v>
      </c>
      <c r="F1428">
        <v>45071</v>
      </c>
      <c r="G1428">
        <v>26393</v>
      </c>
    </row>
    <row r="1429" spans="1:7" x14ac:dyDescent="0.3">
      <c r="A1429" t="s">
        <v>3042</v>
      </c>
      <c r="B1429" t="s">
        <v>115</v>
      </c>
      <c r="C1429">
        <v>2012</v>
      </c>
      <c r="D1429">
        <v>29146</v>
      </c>
      <c r="E1429">
        <v>105845</v>
      </c>
      <c r="F1429">
        <v>45629</v>
      </c>
      <c r="G1429">
        <v>26627</v>
      </c>
    </row>
    <row r="1430" spans="1:7" x14ac:dyDescent="0.3">
      <c r="A1430" t="s">
        <v>3043</v>
      </c>
      <c r="B1430" t="s">
        <v>115</v>
      </c>
      <c r="C1430">
        <v>2013</v>
      </c>
      <c r="D1430">
        <v>29477</v>
      </c>
      <c r="E1430">
        <v>104964</v>
      </c>
      <c r="F1430">
        <v>46498</v>
      </c>
      <c r="G1430">
        <v>26731</v>
      </c>
    </row>
    <row r="1431" spans="1:7" x14ac:dyDescent="0.3">
      <c r="A1431" t="s">
        <v>3044</v>
      </c>
      <c r="B1431" t="s">
        <v>115</v>
      </c>
      <c r="C1431">
        <v>2014</v>
      </c>
      <c r="D1431">
        <v>29959</v>
      </c>
      <c r="E1431">
        <v>103979</v>
      </c>
      <c r="F1431">
        <v>47363</v>
      </c>
      <c r="G1431">
        <v>26936</v>
      </c>
    </row>
    <row r="1432" spans="1:7" x14ac:dyDescent="0.3">
      <c r="A1432" t="s">
        <v>3045</v>
      </c>
      <c r="B1432" t="s">
        <v>115</v>
      </c>
      <c r="C1432">
        <v>2015</v>
      </c>
      <c r="D1432">
        <v>29990</v>
      </c>
      <c r="E1432">
        <v>104557</v>
      </c>
      <c r="F1432">
        <v>48042</v>
      </c>
      <c r="G1432">
        <v>26882</v>
      </c>
    </row>
    <row r="1433" spans="1:7" x14ac:dyDescent="0.3">
      <c r="A1433" t="s">
        <v>3046</v>
      </c>
      <c r="B1433" t="s">
        <v>115</v>
      </c>
      <c r="C1433">
        <v>2016</v>
      </c>
      <c r="D1433">
        <v>30151</v>
      </c>
      <c r="E1433">
        <v>105884</v>
      </c>
      <c r="F1433">
        <v>48682</v>
      </c>
      <c r="G1433">
        <v>26896</v>
      </c>
    </row>
    <row r="1434" spans="1:7" x14ac:dyDescent="0.3">
      <c r="A1434" t="s">
        <v>3047</v>
      </c>
      <c r="B1434" t="s">
        <v>115</v>
      </c>
      <c r="C1434">
        <v>2017</v>
      </c>
      <c r="D1434">
        <v>30167</v>
      </c>
      <c r="E1434">
        <v>107040</v>
      </c>
      <c r="F1434">
        <v>49358</v>
      </c>
      <c r="G1434">
        <v>26975</v>
      </c>
    </row>
    <row r="1435" spans="1:7" x14ac:dyDescent="0.3">
      <c r="A1435" t="s">
        <v>3048</v>
      </c>
      <c r="B1435" t="s">
        <v>115</v>
      </c>
      <c r="C1435">
        <v>2018</v>
      </c>
      <c r="D1435">
        <v>30137</v>
      </c>
      <c r="E1435">
        <v>108451</v>
      </c>
      <c r="F1435">
        <v>49604</v>
      </c>
      <c r="G1435">
        <v>27102</v>
      </c>
    </row>
    <row r="1436" spans="1:7" x14ac:dyDescent="0.3">
      <c r="A1436" t="s">
        <v>3049</v>
      </c>
      <c r="B1436" t="s">
        <v>115</v>
      </c>
      <c r="C1436">
        <v>2019</v>
      </c>
      <c r="D1436">
        <v>29754</v>
      </c>
      <c r="E1436">
        <v>109979</v>
      </c>
      <c r="F1436">
        <v>49728</v>
      </c>
      <c r="G1436">
        <v>27396</v>
      </c>
    </row>
    <row r="1437" spans="1:7" x14ac:dyDescent="0.3">
      <c r="A1437" t="s">
        <v>3050</v>
      </c>
      <c r="B1437" t="s">
        <v>115</v>
      </c>
      <c r="C1437">
        <v>2020</v>
      </c>
      <c r="D1437">
        <v>29117</v>
      </c>
      <c r="E1437">
        <v>110379</v>
      </c>
      <c r="F1437">
        <v>49330</v>
      </c>
      <c r="G1437">
        <v>27700</v>
      </c>
    </row>
    <row r="1438" spans="1:7" x14ac:dyDescent="0.3">
      <c r="A1438" t="s">
        <v>3051</v>
      </c>
      <c r="B1438" t="s">
        <v>115</v>
      </c>
      <c r="C1438">
        <v>2021</v>
      </c>
      <c r="D1438">
        <v>28893</v>
      </c>
      <c r="E1438">
        <v>108489</v>
      </c>
      <c r="F1438">
        <v>48575</v>
      </c>
      <c r="G1438">
        <v>28098</v>
      </c>
    </row>
    <row r="1439" spans="1:7" x14ac:dyDescent="0.3">
      <c r="A1439" t="s">
        <v>3052</v>
      </c>
      <c r="B1439" t="s">
        <v>115</v>
      </c>
      <c r="C1439">
        <v>2022</v>
      </c>
      <c r="D1439">
        <v>29164</v>
      </c>
      <c r="E1439">
        <v>115144</v>
      </c>
      <c r="F1439">
        <v>48241</v>
      </c>
      <c r="G1439">
        <v>28411</v>
      </c>
    </row>
    <row r="1440" spans="1:7" x14ac:dyDescent="0.3">
      <c r="A1440" t="s">
        <v>10489</v>
      </c>
      <c r="B1440" t="s">
        <v>115</v>
      </c>
      <c r="C1440">
        <v>2023</v>
      </c>
      <c r="D1440">
        <v>29750</v>
      </c>
      <c r="E1440">
        <v>123231</v>
      </c>
      <c r="F1440">
        <v>47880</v>
      </c>
      <c r="G1440">
        <v>28843</v>
      </c>
    </row>
    <row r="1441" spans="1:7" x14ac:dyDescent="0.3">
      <c r="A1441" t="s">
        <v>10490</v>
      </c>
      <c r="B1441" t="s">
        <v>115</v>
      </c>
      <c r="C1441">
        <v>2024</v>
      </c>
      <c r="D1441">
        <v>29900</v>
      </c>
      <c r="E1441">
        <v>127232</v>
      </c>
      <c r="F1441">
        <v>47626</v>
      </c>
      <c r="G1441">
        <v>29538</v>
      </c>
    </row>
    <row r="1442" spans="1:7" x14ac:dyDescent="0.3">
      <c r="A1442" t="s">
        <v>3053</v>
      </c>
      <c r="B1442" t="s">
        <v>114</v>
      </c>
      <c r="C1442">
        <v>2001</v>
      </c>
      <c r="D1442">
        <v>42051</v>
      </c>
      <c r="E1442">
        <v>94417</v>
      </c>
      <c r="F1442">
        <v>46245</v>
      </c>
      <c r="G1442">
        <v>34217</v>
      </c>
    </row>
    <row r="1443" spans="1:7" x14ac:dyDescent="0.3">
      <c r="A1443" t="s">
        <v>3054</v>
      </c>
      <c r="B1443" t="s">
        <v>114</v>
      </c>
      <c r="C1443">
        <v>2002</v>
      </c>
      <c r="D1443">
        <v>41208</v>
      </c>
      <c r="E1443">
        <v>94043</v>
      </c>
      <c r="F1443">
        <v>46700</v>
      </c>
      <c r="G1443">
        <v>33730</v>
      </c>
    </row>
    <row r="1444" spans="1:7" x14ac:dyDescent="0.3">
      <c r="A1444" t="s">
        <v>3055</v>
      </c>
      <c r="B1444" t="s">
        <v>114</v>
      </c>
      <c r="C1444">
        <v>2003</v>
      </c>
      <c r="D1444">
        <v>40437</v>
      </c>
      <c r="E1444">
        <v>93332</v>
      </c>
      <c r="F1444">
        <v>46741</v>
      </c>
      <c r="G1444">
        <v>33138</v>
      </c>
    </row>
    <row r="1445" spans="1:7" x14ac:dyDescent="0.3">
      <c r="A1445" t="s">
        <v>3056</v>
      </c>
      <c r="B1445" t="s">
        <v>114</v>
      </c>
      <c r="C1445">
        <v>2004</v>
      </c>
      <c r="D1445">
        <v>39830</v>
      </c>
      <c r="E1445">
        <v>92746</v>
      </c>
      <c r="F1445">
        <v>47339</v>
      </c>
      <c r="G1445">
        <v>32691</v>
      </c>
    </row>
    <row r="1446" spans="1:7" x14ac:dyDescent="0.3">
      <c r="A1446" t="s">
        <v>3057</v>
      </c>
      <c r="B1446" t="s">
        <v>114</v>
      </c>
      <c r="C1446">
        <v>2005</v>
      </c>
      <c r="D1446">
        <v>39304</v>
      </c>
      <c r="E1446">
        <v>92840</v>
      </c>
      <c r="F1446">
        <v>48114</v>
      </c>
      <c r="G1446">
        <v>32249</v>
      </c>
    </row>
    <row r="1447" spans="1:7" x14ac:dyDescent="0.3">
      <c r="A1447" t="s">
        <v>3058</v>
      </c>
      <c r="B1447" t="s">
        <v>114</v>
      </c>
      <c r="C1447">
        <v>2006</v>
      </c>
      <c r="D1447">
        <v>38790</v>
      </c>
      <c r="E1447">
        <v>93018</v>
      </c>
      <c r="F1447">
        <v>48931</v>
      </c>
      <c r="G1447">
        <v>31872</v>
      </c>
    </row>
    <row r="1448" spans="1:7" x14ac:dyDescent="0.3">
      <c r="A1448" t="s">
        <v>3059</v>
      </c>
      <c r="B1448" t="s">
        <v>114</v>
      </c>
      <c r="C1448">
        <v>2007</v>
      </c>
      <c r="D1448">
        <v>38832</v>
      </c>
      <c r="E1448">
        <v>93766</v>
      </c>
      <c r="F1448">
        <v>49985</v>
      </c>
      <c r="G1448">
        <v>31487</v>
      </c>
    </row>
    <row r="1449" spans="1:7" x14ac:dyDescent="0.3">
      <c r="A1449" t="s">
        <v>3060</v>
      </c>
      <c r="B1449" t="s">
        <v>114</v>
      </c>
      <c r="C1449">
        <v>2008</v>
      </c>
      <c r="D1449">
        <v>38971</v>
      </c>
      <c r="E1449">
        <v>94502</v>
      </c>
      <c r="F1449">
        <v>51046</v>
      </c>
      <c r="G1449">
        <v>31163</v>
      </c>
    </row>
    <row r="1450" spans="1:7" x14ac:dyDescent="0.3">
      <c r="A1450" t="s">
        <v>3061</v>
      </c>
      <c r="B1450" t="s">
        <v>114</v>
      </c>
      <c r="C1450">
        <v>2009</v>
      </c>
      <c r="D1450">
        <v>38749</v>
      </c>
      <c r="E1450">
        <v>95337</v>
      </c>
      <c r="F1450">
        <v>52348</v>
      </c>
      <c r="G1450">
        <v>31023</v>
      </c>
    </row>
    <row r="1451" spans="1:7" x14ac:dyDescent="0.3">
      <c r="A1451" t="s">
        <v>3062</v>
      </c>
      <c r="B1451" t="s">
        <v>114</v>
      </c>
      <c r="C1451">
        <v>2010</v>
      </c>
      <c r="D1451">
        <v>38641</v>
      </c>
      <c r="E1451">
        <v>95321</v>
      </c>
      <c r="F1451">
        <v>53375</v>
      </c>
      <c r="G1451">
        <v>30879</v>
      </c>
    </row>
    <row r="1452" spans="1:7" x14ac:dyDescent="0.3">
      <c r="A1452" t="s">
        <v>3063</v>
      </c>
      <c r="B1452" t="s">
        <v>114</v>
      </c>
      <c r="C1452">
        <v>2011</v>
      </c>
      <c r="D1452">
        <v>38346</v>
      </c>
      <c r="E1452">
        <v>95743</v>
      </c>
      <c r="F1452">
        <v>54318</v>
      </c>
      <c r="G1452">
        <v>30993</v>
      </c>
    </row>
    <row r="1453" spans="1:7" x14ac:dyDescent="0.3">
      <c r="A1453" t="s">
        <v>3064</v>
      </c>
      <c r="B1453" t="s">
        <v>114</v>
      </c>
      <c r="C1453">
        <v>2012</v>
      </c>
      <c r="D1453">
        <v>38591</v>
      </c>
      <c r="E1453">
        <v>94752</v>
      </c>
      <c r="F1453">
        <v>54864</v>
      </c>
      <c r="G1453">
        <v>31242</v>
      </c>
    </row>
    <row r="1454" spans="1:7" x14ac:dyDescent="0.3">
      <c r="A1454" t="s">
        <v>3065</v>
      </c>
      <c r="B1454" t="s">
        <v>114</v>
      </c>
      <c r="C1454">
        <v>2013</v>
      </c>
      <c r="D1454">
        <v>38829</v>
      </c>
      <c r="E1454">
        <v>93234</v>
      </c>
      <c r="F1454">
        <v>55653</v>
      </c>
      <c r="G1454">
        <v>31321</v>
      </c>
    </row>
    <row r="1455" spans="1:7" x14ac:dyDescent="0.3">
      <c r="A1455" t="s">
        <v>3066</v>
      </c>
      <c r="B1455" t="s">
        <v>114</v>
      </c>
      <c r="C1455">
        <v>2014</v>
      </c>
      <c r="D1455">
        <v>38915</v>
      </c>
      <c r="E1455">
        <v>91947</v>
      </c>
      <c r="F1455">
        <v>56697</v>
      </c>
      <c r="G1455">
        <v>31345</v>
      </c>
    </row>
    <row r="1456" spans="1:7" x14ac:dyDescent="0.3">
      <c r="A1456" t="s">
        <v>3067</v>
      </c>
      <c r="B1456" t="s">
        <v>114</v>
      </c>
      <c r="C1456">
        <v>2015</v>
      </c>
      <c r="D1456">
        <v>39090</v>
      </c>
      <c r="E1456">
        <v>91261</v>
      </c>
      <c r="F1456">
        <v>57379</v>
      </c>
      <c r="G1456">
        <v>31289</v>
      </c>
    </row>
    <row r="1457" spans="1:7" x14ac:dyDescent="0.3">
      <c r="A1457" t="s">
        <v>3068</v>
      </c>
      <c r="B1457" t="s">
        <v>114</v>
      </c>
      <c r="C1457">
        <v>2016</v>
      </c>
      <c r="D1457">
        <v>39431</v>
      </c>
      <c r="E1457">
        <v>91650</v>
      </c>
      <c r="F1457">
        <v>58054</v>
      </c>
      <c r="G1457">
        <v>31497</v>
      </c>
    </row>
    <row r="1458" spans="1:7" x14ac:dyDescent="0.3">
      <c r="A1458" t="s">
        <v>3069</v>
      </c>
      <c r="B1458" t="s">
        <v>114</v>
      </c>
      <c r="C1458">
        <v>2017</v>
      </c>
      <c r="D1458">
        <v>39579</v>
      </c>
      <c r="E1458">
        <v>91727</v>
      </c>
      <c r="F1458">
        <v>58530</v>
      </c>
      <c r="G1458">
        <v>31634</v>
      </c>
    </row>
    <row r="1459" spans="1:7" x14ac:dyDescent="0.3">
      <c r="A1459" t="s">
        <v>3070</v>
      </c>
      <c r="B1459" t="s">
        <v>114</v>
      </c>
      <c r="C1459">
        <v>2018</v>
      </c>
      <c r="D1459">
        <v>39507</v>
      </c>
      <c r="E1459">
        <v>92448</v>
      </c>
      <c r="F1459">
        <v>58673</v>
      </c>
      <c r="G1459">
        <v>31869</v>
      </c>
    </row>
    <row r="1460" spans="1:7" x14ac:dyDescent="0.3">
      <c r="A1460" t="s">
        <v>3071</v>
      </c>
      <c r="B1460" t="s">
        <v>114</v>
      </c>
      <c r="C1460">
        <v>2019</v>
      </c>
      <c r="D1460">
        <v>39274</v>
      </c>
      <c r="E1460">
        <v>93935</v>
      </c>
      <c r="F1460">
        <v>58672</v>
      </c>
      <c r="G1460">
        <v>32335</v>
      </c>
    </row>
    <row r="1461" spans="1:7" x14ac:dyDescent="0.3">
      <c r="A1461" t="s">
        <v>3072</v>
      </c>
      <c r="B1461" t="s">
        <v>114</v>
      </c>
      <c r="C1461">
        <v>2020</v>
      </c>
      <c r="D1461">
        <v>38625</v>
      </c>
      <c r="E1461">
        <v>95023</v>
      </c>
      <c r="F1461">
        <v>58625</v>
      </c>
      <c r="G1461">
        <v>32594</v>
      </c>
    </row>
    <row r="1462" spans="1:7" x14ac:dyDescent="0.3">
      <c r="A1462" t="s">
        <v>3073</v>
      </c>
      <c r="B1462" t="s">
        <v>114</v>
      </c>
      <c r="C1462">
        <v>2021</v>
      </c>
      <c r="D1462">
        <v>38143</v>
      </c>
      <c r="E1462">
        <v>96706</v>
      </c>
      <c r="F1462">
        <v>57961</v>
      </c>
      <c r="G1462">
        <v>33058</v>
      </c>
    </row>
    <row r="1463" spans="1:7" x14ac:dyDescent="0.3">
      <c r="A1463" t="s">
        <v>3074</v>
      </c>
      <c r="B1463" t="s">
        <v>114</v>
      </c>
      <c r="C1463">
        <v>2022</v>
      </c>
      <c r="D1463">
        <v>38056</v>
      </c>
      <c r="E1463">
        <v>98945</v>
      </c>
      <c r="F1463">
        <v>57307</v>
      </c>
      <c r="G1463">
        <v>33642</v>
      </c>
    </row>
    <row r="1464" spans="1:7" x14ac:dyDescent="0.3">
      <c r="A1464" t="s">
        <v>10491</v>
      </c>
      <c r="B1464" t="s">
        <v>114</v>
      </c>
      <c r="C1464">
        <v>2023</v>
      </c>
      <c r="D1464">
        <v>38607</v>
      </c>
      <c r="E1464">
        <v>102657</v>
      </c>
      <c r="F1464">
        <v>56628</v>
      </c>
      <c r="G1464">
        <v>34327</v>
      </c>
    </row>
    <row r="1465" spans="1:7" x14ac:dyDescent="0.3">
      <c r="A1465" t="s">
        <v>10492</v>
      </c>
      <c r="B1465" t="s">
        <v>114</v>
      </c>
      <c r="C1465">
        <v>2024</v>
      </c>
      <c r="D1465">
        <v>38901</v>
      </c>
      <c r="E1465">
        <v>105638</v>
      </c>
      <c r="F1465">
        <v>56124</v>
      </c>
      <c r="G1465">
        <v>35041</v>
      </c>
    </row>
  </sheetData>
  <sheetProtection algorithmName="SHA-512" hashValue="6OXG2LApqmd+iXtcAjTLrfPCSe/7lkHdBuTkJN4FpOaCsLfOk5j0zdHvZvpDcdhJ8FdLF1WU1qyvjLNsKFpYbg==" saltValue="l1lA0jrs7BZ77bcRZCy/xw==" spinCount="100000" sheet="1" objects="1" scenarios="1"/>
  <phoneticPr fontId="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59226-1182-4A57-8EAB-63921324ADBC}">
  <sheetPr codeName="Sheet9"/>
  <dimension ref="A1:C57"/>
  <sheetViews>
    <sheetView topLeftCell="A29" workbookViewId="0">
      <selection activeCell="G40" sqref="G40"/>
    </sheetView>
  </sheetViews>
  <sheetFormatPr defaultRowHeight="12.45" x14ac:dyDescent="0.3"/>
  <cols>
    <col min="1" max="1" width="27.84375" customWidth="1"/>
  </cols>
  <sheetData>
    <row r="1" spans="1:3" ht="14.6" x14ac:dyDescent="0.4">
      <c r="A1" s="1" t="s">
        <v>40</v>
      </c>
      <c r="B1" s="1" t="s">
        <v>0</v>
      </c>
      <c r="C1" s="1" t="s">
        <v>1</v>
      </c>
    </row>
    <row r="2" spans="1:3" ht="14.6" x14ac:dyDescent="0.4">
      <c r="A2" s="1" t="str">
        <f>CONCATENATE(B2,". ",C2)</f>
        <v>1. Anniesland, Jordanhill and Whiteinch</v>
      </c>
      <c r="B2" s="1">
        <v>1</v>
      </c>
      <c r="C2" s="1" t="s">
        <v>252</v>
      </c>
    </row>
    <row r="3" spans="1:3" ht="14.6" x14ac:dyDescent="0.4">
      <c r="A3" s="1" t="str">
        <f t="shared" ref="A3:A57" si="0">CONCATENATE(B3,". ",C3)</f>
        <v>2. Blairdardie</v>
      </c>
      <c r="B3" s="1">
        <v>2</v>
      </c>
      <c r="C3" s="1" t="s">
        <v>3</v>
      </c>
    </row>
    <row r="4" spans="1:3" ht="14.6" x14ac:dyDescent="0.4">
      <c r="A4" s="1" t="str">
        <f t="shared" si="0"/>
        <v>3. Broomhill and Partick West</v>
      </c>
      <c r="B4" s="1">
        <v>3</v>
      </c>
      <c r="C4" s="1" t="s">
        <v>253</v>
      </c>
    </row>
    <row r="5" spans="1:3" ht="14.6" x14ac:dyDescent="0.4">
      <c r="A5" s="1" t="str">
        <f t="shared" si="0"/>
        <v>4. City Centre and Merchant City</v>
      </c>
      <c r="B5" s="1">
        <v>4</v>
      </c>
      <c r="C5" s="1" t="s">
        <v>254</v>
      </c>
    </row>
    <row r="6" spans="1:3" ht="14.6" x14ac:dyDescent="0.4">
      <c r="A6" s="1" t="str">
        <f t="shared" si="0"/>
        <v>5. Drumchapel</v>
      </c>
      <c r="B6" s="1">
        <v>5</v>
      </c>
      <c r="C6" s="1" t="s">
        <v>4</v>
      </c>
    </row>
    <row r="7" spans="1:3" ht="14.6" x14ac:dyDescent="0.4">
      <c r="A7" s="1" t="str">
        <f t="shared" si="0"/>
        <v>6. Hillhead and Woodlands</v>
      </c>
      <c r="B7" s="1">
        <v>6</v>
      </c>
      <c r="C7" s="1" t="s">
        <v>255</v>
      </c>
    </row>
    <row r="8" spans="1:3" ht="14.6" x14ac:dyDescent="0.4">
      <c r="A8" s="1" t="str">
        <f t="shared" si="0"/>
        <v>7. Hyndland, Dowanhill and Partick East</v>
      </c>
      <c r="B8" s="1">
        <v>7</v>
      </c>
      <c r="C8" s="1" t="s">
        <v>256</v>
      </c>
    </row>
    <row r="9" spans="1:3" ht="14.6" x14ac:dyDescent="0.4">
      <c r="A9" s="1" t="str">
        <f t="shared" si="0"/>
        <v>8. Knightswood</v>
      </c>
      <c r="B9" s="1">
        <v>8</v>
      </c>
      <c r="C9" s="1" t="s">
        <v>5</v>
      </c>
    </row>
    <row r="10" spans="1:3" ht="14.6" x14ac:dyDescent="0.4">
      <c r="A10" s="1" t="str">
        <f t="shared" si="0"/>
        <v>9. Temple and Anniesland</v>
      </c>
      <c r="B10" s="1">
        <v>9</v>
      </c>
      <c r="C10" s="1" t="s">
        <v>257</v>
      </c>
    </row>
    <row r="11" spans="1:3" ht="14.6" x14ac:dyDescent="0.4">
      <c r="A11" s="1" t="str">
        <f t="shared" si="0"/>
        <v>10. Yoker and Scotstoun</v>
      </c>
      <c r="B11" s="1">
        <v>10</v>
      </c>
      <c r="C11" s="1" t="s">
        <v>258</v>
      </c>
    </row>
    <row r="12" spans="1:3" ht="14.6" x14ac:dyDescent="0.4">
      <c r="A12" s="1" t="str">
        <f t="shared" si="0"/>
        <v>11. Yorkhill and Anderston</v>
      </c>
      <c r="B12" s="1">
        <v>11</v>
      </c>
      <c r="C12" s="1" t="s">
        <v>259</v>
      </c>
    </row>
    <row r="13" spans="1:3" ht="14.6" x14ac:dyDescent="0.4">
      <c r="A13" s="1" t="str">
        <f t="shared" si="0"/>
        <v>12. Balornock and Barmulloch</v>
      </c>
      <c r="B13" s="1">
        <v>12</v>
      </c>
      <c r="C13" s="1" t="s">
        <v>260</v>
      </c>
    </row>
    <row r="14" spans="1:3" ht="14.6" x14ac:dyDescent="0.4">
      <c r="A14" s="1" t="str">
        <f t="shared" si="0"/>
        <v>13. Blackhill and Hogganfield</v>
      </c>
      <c r="B14" s="1">
        <v>13</v>
      </c>
      <c r="C14" s="1" t="s">
        <v>261</v>
      </c>
    </row>
    <row r="15" spans="1:3" ht="14.6" x14ac:dyDescent="0.4">
      <c r="A15" s="1" t="str">
        <f t="shared" si="0"/>
        <v>14. Kelvindale and Kelvinside</v>
      </c>
      <c r="B15" s="1">
        <v>14</v>
      </c>
      <c r="C15" s="1" t="s">
        <v>262</v>
      </c>
    </row>
    <row r="16" spans="1:3" ht="14.6" x14ac:dyDescent="0.4">
      <c r="A16" s="1" t="str">
        <f t="shared" si="0"/>
        <v>15. Lambhill and Milton</v>
      </c>
      <c r="B16" s="1">
        <v>15</v>
      </c>
      <c r="C16" s="1" t="s">
        <v>263</v>
      </c>
    </row>
    <row r="17" spans="1:3" ht="14.6" x14ac:dyDescent="0.4">
      <c r="A17" s="1" t="str">
        <f t="shared" si="0"/>
        <v>16. Maryhill Road Corridor</v>
      </c>
      <c r="B17" s="1">
        <v>16</v>
      </c>
      <c r="C17" s="1" t="s">
        <v>6</v>
      </c>
    </row>
    <row r="18" spans="1:3" ht="14.6" x14ac:dyDescent="0.4">
      <c r="A18" s="1" t="str">
        <f t="shared" si="0"/>
        <v>17. North Maryhill and Summerston</v>
      </c>
      <c r="B18" s="1">
        <v>17</v>
      </c>
      <c r="C18" s="1" t="s">
        <v>264</v>
      </c>
    </row>
    <row r="19" spans="1:3" ht="14.6" x14ac:dyDescent="0.4">
      <c r="A19" s="1" t="str">
        <f t="shared" si="0"/>
        <v>18. Robroyston and Millerston</v>
      </c>
      <c r="B19" s="1">
        <v>18</v>
      </c>
      <c r="C19" s="1" t="s">
        <v>265</v>
      </c>
    </row>
    <row r="20" spans="1:3" ht="14.6" x14ac:dyDescent="0.4">
      <c r="A20" s="1" t="str">
        <f t="shared" si="0"/>
        <v>19. Ruchill and Possilpark</v>
      </c>
      <c r="B20" s="1">
        <v>19</v>
      </c>
      <c r="C20" s="1" t="s">
        <v>266</v>
      </c>
    </row>
    <row r="21" spans="1:3" ht="14.6" x14ac:dyDescent="0.4">
      <c r="A21" s="1" t="str">
        <f t="shared" si="0"/>
        <v>20. Sighthill, Roystonhill and Germiston</v>
      </c>
      <c r="B21" s="1">
        <v>20</v>
      </c>
      <c r="C21" s="1" t="s">
        <v>267</v>
      </c>
    </row>
    <row r="22" spans="1:3" ht="14.6" x14ac:dyDescent="0.4">
      <c r="A22" s="1" t="str">
        <f t="shared" si="0"/>
        <v>21. Springburn</v>
      </c>
      <c r="B22" s="1">
        <v>21</v>
      </c>
      <c r="C22" s="1" t="s">
        <v>7</v>
      </c>
    </row>
    <row r="23" spans="1:3" ht="14.6" x14ac:dyDescent="0.4">
      <c r="A23" s="1" t="str">
        <f t="shared" si="0"/>
        <v>22. Arden and Carnwadric</v>
      </c>
      <c r="B23" s="1">
        <v>22</v>
      </c>
      <c r="C23" s="1" t="s">
        <v>268</v>
      </c>
    </row>
    <row r="24" spans="1:3" ht="14.6" x14ac:dyDescent="0.4">
      <c r="A24" s="1" t="str">
        <f t="shared" si="0"/>
        <v>23. Bellahouston, Craigton and Mosspark</v>
      </c>
      <c r="B24" s="1">
        <v>23</v>
      </c>
      <c r="C24" s="1" t="s">
        <v>269</v>
      </c>
    </row>
    <row r="25" spans="1:3" ht="14.6" x14ac:dyDescent="0.4">
      <c r="A25" s="1" t="str">
        <f t="shared" si="0"/>
        <v>24. Corkerhill and North Pollok</v>
      </c>
      <c r="B25" s="1">
        <v>24</v>
      </c>
      <c r="C25" s="1" t="s">
        <v>270</v>
      </c>
    </row>
    <row r="26" spans="1:3" ht="14.6" x14ac:dyDescent="0.4">
      <c r="A26" s="1" t="str">
        <f t="shared" si="0"/>
        <v>25. Crookston and South Cardonald</v>
      </c>
      <c r="B26" s="1">
        <v>25</v>
      </c>
      <c r="C26" s="1" t="s">
        <v>271</v>
      </c>
    </row>
    <row r="27" spans="1:3" ht="14.6" x14ac:dyDescent="0.4">
      <c r="A27" s="1" t="str">
        <f t="shared" si="0"/>
        <v>26. Greater Govan</v>
      </c>
      <c r="B27" s="1">
        <v>26</v>
      </c>
      <c r="C27" s="1" t="s">
        <v>8</v>
      </c>
    </row>
    <row r="28" spans="1:3" ht="14.6" x14ac:dyDescent="0.4">
      <c r="A28" s="1" t="str">
        <f t="shared" si="0"/>
        <v>27. Ibrox and Kingston</v>
      </c>
      <c r="B28" s="1">
        <v>27</v>
      </c>
      <c r="C28" s="1" t="s">
        <v>272</v>
      </c>
    </row>
    <row r="29" spans="1:3" ht="14.6" x14ac:dyDescent="0.4">
      <c r="A29" s="1" t="str">
        <f t="shared" si="0"/>
        <v>28. Newlands and Cathcart</v>
      </c>
      <c r="B29" s="1">
        <v>28</v>
      </c>
      <c r="C29" s="1" t="s">
        <v>273</v>
      </c>
    </row>
    <row r="30" spans="1:3" ht="14.6" x14ac:dyDescent="0.4">
      <c r="A30" s="1" t="str">
        <f t="shared" si="0"/>
        <v>29. North Cardonald and Penilee</v>
      </c>
      <c r="B30" s="1">
        <v>29</v>
      </c>
      <c r="C30" s="1" t="s">
        <v>274</v>
      </c>
    </row>
    <row r="31" spans="1:3" ht="14.6" x14ac:dyDescent="0.4">
      <c r="A31" s="1" t="str">
        <f t="shared" si="0"/>
        <v>30. Pollok</v>
      </c>
      <c r="B31" s="1">
        <v>30</v>
      </c>
      <c r="C31" s="1" t="s">
        <v>9</v>
      </c>
    </row>
    <row r="32" spans="1:3" ht="14.6" x14ac:dyDescent="0.4">
      <c r="A32" s="1" t="str">
        <f t="shared" si="0"/>
        <v>31. Pollokshaws and Mansewood</v>
      </c>
      <c r="B32" s="1">
        <v>31</v>
      </c>
      <c r="C32" s="1" t="s">
        <v>275</v>
      </c>
    </row>
    <row r="33" spans="1:3" ht="14.6" x14ac:dyDescent="0.4">
      <c r="A33" s="1" t="str">
        <f t="shared" si="0"/>
        <v>32. Priesthill and Househillwood</v>
      </c>
      <c r="B33" s="1">
        <v>32</v>
      </c>
      <c r="C33" s="1" t="s">
        <v>276</v>
      </c>
    </row>
    <row r="34" spans="1:3" ht="14.6" x14ac:dyDescent="0.4">
      <c r="A34" s="1" t="str">
        <f t="shared" si="0"/>
        <v>33. South Nitshill and Darnley</v>
      </c>
      <c r="B34" s="1">
        <v>33</v>
      </c>
      <c r="C34" s="1" t="s">
        <v>277</v>
      </c>
    </row>
    <row r="35" spans="1:3" ht="14.6" x14ac:dyDescent="0.4">
      <c r="A35" s="1" t="str">
        <f t="shared" si="0"/>
        <v>34. Carmunnock</v>
      </c>
      <c r="B35" s="1">
        <v>34</v>
      </c>
      <c r="C35" s="1" t="s">
        <v>10</v>
      </c>
    </row>
    <row r="36" spans="1:3" ht="14.6" x14ac:dyDescent="0.4">
      <c r="A36" s="1" t="str">
        <f t="shared" si="0"/>
        <v>35. Castlemilk</v>
      </c>
      <c r="B36" s="1">
        <v>35</v>
      </c>
      <c r="C36" s="1" t="s">
        <v>11</v>
      </c>
    </row>
    <row r="37" spans="1:3" ht="14.6" x14ac:dyDescent="0.4">
      <c r="A37" s="1" t="str">
        <f t="shared" si="0"/>
        <v>36. Cathcart and Simshill</v>
      </c>
      <c r="B37" s="1">
        <v>36</v>
      </c>
      <c r="C37" s="1" t="s">
        <v>278</v>
      </c>
    </row>
    <row r="38" spans="1:3" ht="14.6" x14ac:dyDescent="0.4">
      <c r="A38" s="1" t="str">
        <f t="shared" si="0"/>
        <v>37. Croftfoot</v>
      </c>
      <c r="B38" s="1">
        <v>37</v>
      </c>
      <c r="C38" s="1" t="s">
        <v>12</v>
      </c>
    </row>
    <row r="39" spans="1:3" ht="14.6" x14ac:dyDescent="0.4">
      <c r="A39" s="1" t="str">
        <f t="shared" si="0"/>
        <v>38. Govanhill</v>
      </c>
      <c r="B39" s="1">
        <v>38</v>
      </c>
      <c r="C39" s="1" t="s">
        <v>13</v>
      </c>
    </row>
    <row r="40" spans="1:3" ht="14.6" x14ac:dyDescent="0.4">
      <c r="A40" s="1" t="str">
        <f t="shared" si="0"/>
        <v>39. Greater Gorbals</v>
      </c>
      <c r="B40" s="1">
        <v>39</v>
      </c>
      <c r="C40" s="1" t="s">
        <v>14</v>
      </c>
    </row>
    <row r="41" spans="1:3" ht="14.6" x14ac:dyDescent="0.4">
      <c r="A41" s="1" t="str">
        <f t="shared" si="0"/>
        <v>40. King's Park and Mount Florida</v>
      </c>
      <c r="B41" s="1">
        <v>40</v>
      </c>
      <c r="C41" s="1" t="s">
        <v>321</v>
      </c>
    </row>
    <row r="42" spans="1:3" ht="14.6" x14ac:dyDescent="0.4">
      <c r="A42" s="1" t="str">
        <f t="shared" si="0"/>
        <v>41. Langside and Battlefield</v>
      </c>
      <c r="B42" s="1">
        <v>41</v>
      </c>
      <c r="C42" s="1" t="s">
        <v>280</v>
      </c>
    </row>
    <row r="43" spans="1:3" ht="14.6" x14ac:dyDescent="0.4">
      <c r="A43" s="1" t="str">
        <f t="shared" si="0"/>
        <v>42. Pollokshields East</v>
      </c>
      <c r="B43" s="1">
        <v>42</v>
      </c>
      <c r="C43" s="1" t="s">
        <v>15</v>
      </c>
    </row>
    <row r="44" spans="1:3" ht="14.6" x14ac:dyDescent="0.4">
      <c r="A44" s="1" t="str">
        <f t="shared" si="0"/>
        <v>43. Pollokshields West</v>
      </c>
      <c r="B44" s="1">
        <v>43</v>
      </c>
      <c r="C44" s="1" t="s">
        <v>16</v>
      </c>
    </row>
    <row r="45" spans="1:3" ht="14.6" x14ac:dyDescent="0.4">
      <c r="A45" s="1" t="str">
        <f t="shared" si="0"/>
        <v>44. Shawlands and Strathbungo</v>
      </c>
      <c r="B45" s="1">
        <v>44</v>
      </c>
      <c r="C45" s="1" t="s">
        <v>281</v>
      </c>
    </row>
    <row r="46" spans="1:3" ht="14.6" x14ac:dyDescent="0.4">
      <c r="A46" s="1" t="str">
        <f t="shared" si="0"/>
        <v>45. Toryglen</v>
      </c>
      <c r="B46" s="1">
        <v>45</v>
      </c>
      <c r="C46" s="1" t="s">
        <v>17</v>
      </c>
    </row>
    <row r="47" spans="1:3" ht="14.6" x14ac:dyDescent="0.4">
      <c r="A47" s="1" t="str">
        <f t="shared" si="0"/>
        <v>46. Baillieston and Garrowhill</v>
      </c>
      <c r="B47" s="1">
        <v>46</v>
      </c>
      <c r="C47" s="1" t="s">
        <v>282</v>
      </c>
    </row>
    <row r="48" spans="1:3" ht="14.6" x14ac:dyDescent="0.4">
      <c r="A48" s="1" t="str">
        <f t="shared" si="0"/>
        <v>47. Calton and Bridgeton</v>
      </c>
      <c r="B48" s="1">
        <v>47</v>
      </c>
      <c r="C48" s="1" t="s">
        <v>283</v>
      </c>
    </row>
    <row r="49" spans="1:3" ht="14.6" x14ac:dyDescent="0.4">
      <c r="A49" s="1" t="str">
        <f t="shared" si="0"/>
        <v>48. Dennistoun</v>
      </c>
      <c r="B49" s="1">
        <v>48</v>
      </c>
      <c r="C49" s="1" t="s">
        <v>18</v>
      </c>
    </row>
    <row r="50" spans="1:3" ht="14.6" x14ac:dyDescent="0.4">
      <c r="A50" s="1" t="str">
        <f t="shared" si="0"/>
        <v>49. Easterhouse</v>
      </c>
      <c r="B50" s="1">
        <v>49</v>
      </c>
      <c r="C50" s="1" t="s">
        <v>19</v>
      </c>
    </row>
    <row r="51" spans="1:3" ht="14.6" x14ac:dyDescent="0.4">
      <c r="A51" s="1" t="str">
        <f t="shared" si="0"/>
        <v>50. Haghill and Carntyne</v>
      </c>
      <c r="B51" s="1">
        <v>50</v>
      </c>
      <c r="C51" s="1" t="s">
        <v>284</v>
      </c>
    </row>
    <row r="52" spans="1:3" ht="14.6" x14ac:dyDescent="0.4">
      <c r="A52" s="1" t="str">
        <f t="shared" si="0"/>
        <v>51. Mount Vernon and East Shettleston</v>
      </c>
      <c r="B52" s="1">
        <v>51</v>
      </c>
      <c r="C52" s="1" t="s">
        <v>285</v>
      </c>
    </row>
    <row r="53" spans="1:3" ht="14.6" x14ac:dyDescent="0.4">
      <c r="A53" s="1" t="str">
        <f t="shared" si="0"/>
        <v>52. Parkhead and Dalmarnock</v>
      </c>
      <c r="B53" s="1">
        <v>52</v>
      </c>
      <c r="C53" s="1" t="s">
        <v>286</v>
      </c>
    </row>
    <row r="54" spans="1:3" ht="14.6" x14ac:dyDescent="0.4">
      <c r="A54" s="1" t="str">
        <f t="shared" si="0"/>
        <v>53. Riddrie and Cranhill</v>
      </c>
      <c r="B54" s="1">
        <v>53</v>
      </c>
      <c r="C54" s="1" t="s">
        <v>287</v>
      </c>
    </row>
    <row r="55" spans="1:3" ht="14.6" x14ac:dyDescent="0.4">
      <c r="A55" s="1" t="str">
        <f t="shared" si="0"/>
        <v>54. Ruchazie and Garthamlock</v>
      </c>
      <c r="B55" s="1">
        <v>54</v>
      </c>
      <c r="C55" s="1" t="s">
        <v>288</v>
      </c>
    </row>
    <row r="56" spans="1:3" ht="14.6" x14ac:dyDescent="0.4">
      <c r="A56" s="1" t="str">
        <f t="shared" si="0"/>
        <v>55. Springboig and Barlanark</v>
      </c>
      <c r="B56" s="1">
        <v>55</v>
      </c>
      <c r="C56" s="1" t="s">
        <v>289</v>
      </c>
    </row>
    <row r="57" spans="1:3" ht="14.6" x14ac:dyDescent="0.4">
      <c r="A57" s="1" t="str">
        <f t="shared" si="0"/>
        <v>56. Tollcross and West Shettleston</v>
      </c>
      <c r="B57" s="1">
        <v>56</v>
      </c>
      <c r="C57" s="1" t="s">
        <v>290</v>
      </c>
    </row>
  </sheetData>
  <sheetProtection algorithmName="SHA-512" hashValue="A1rr0wJQ15+crobxLjB6ZmXiZJo4GFYJZOVqLYfKgGhuab5XeMvrragpN/iqJFhF7BrUIKkijGVvdsAJ6zVzkg==" saltValue="mOw/xswOSTJPNHrKHkh7Kw==" spinCount="100000" sheet="1" objects="1" scenarios="1"/>
  <phoneticPr fontId="0"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52B4E-10A8-4FE9-AC30-4E3AB88EC188}">
  <sheetPr codeName="Sheet14">
    <tabColor rgb="FF00B050"/>
  </sheetPr>
  <dimension ref="A1:G428"/>
  <sheetViews>
    <sheetView topLeftCell="A88" workbookViewId="0">
      <selection activeCell="J96" sqref="J96"/>
    </sheetView>
  </sheetViews>
  <sheetFormatPr defaultRowHeight="12.45" x14ac:dyDescent="0.3"/>
  <cols>
    <col min="1" max="1" width="36.53515625" bestFit="1" customWidth="1"/>
    <col min="3" max="3" width="19.84375" customWidth="1"/>
  </cols>
  <sheetData>
    <row r="1" spans="1:7" x14ac:dyDescent="0.3">
      <c r="B1" t="s">
        <v>176</v>
      </c>
      <c r="C1" t="s">
        <v>175</v>
      </c>
      <c r="D1" t="s">
        <v>174</v>
      </c>
      <c r="E1" t="s">
        <v>39</v>
      </c>
      <c r="F1" t="s">
        <v>173</v>
      </c>
      <c r="G1" t="s">
        <v>172</v>
      </c>
    </row>
    <row r="2" spans="1:7" x14ac:dyDescent="0.3">
      <c r="A2" t="str">
        <f t="shared" ref="A2:A65" si="0">CONCATENATE(C2,D2)</f>
        <v>Anniesland, Jordanhill and WhiteinchC1</v>
      </c>
      <c r="B2" t="s">
        <v>81</v>
      </c>
      <c r="C2" t="s">
        <v>252</v>
      </c>
      <c r="D2" t="s">
        <v>112</v>
      </c>
      <c r="E2">
        <v>371</v>
      </c>
      <c r="F2">
        <v>9738</v>
      </c>
      <c r="G2">
        <v>3.8098172109262682E-2</v>
      </c>
    </row>
    <row r="3" spans="1:7" x14ac:dyDescent="0.3">
      <c r="A3" t="str">
        <f t="shared" si="0"/>
        <v>Yoker and ScotstounC1</v>
      </c>
      <c r="B3" t="s">
        <v>118</v>
      </c>
      <c r="C3" t="s">
        <v>258</v>
      </c>
      <c r="D3" t="s">
        <v>112</v>
      </c>
      <c r="E3">
        <v>487</v>
      </c>
      <c r="F3">
        <v>11751</v>
      </c>
      <c r="G3">
        <v>4.1443281422857629E-2</v>
      </c>
    </row>
    <row r="4" spans="1:7" x14ac:dyDescent="0.3">
      <c r="A4" t="str">
        <f t="shared" si="0"/>
        <v>Yorkhill and AnderstonC1</v>
      </c>
      <c r="B4" t="s">
        <v>117</v>
      </c>
      <c r="C4" t="s">
        <v>259</v>
      </c>
      <c r="D4" t="s">
        <v>112</v>
      </c>
      <c r="E4">
        <v>991</v>
      </c>
      <c r="F4">
        <v>8264</v>
      </c>
      <c r="G4">
        <v>0.11991771539206196</v>
      </c>
    </row>
    <row r="5" spans="1:7" x14ac:dyDescent="0.3">
      <c r="A5" t="str">
        <f t="shared" si="0"/>
        <v>Balornock and BarmullochC1</v>
      </c>
      <c r="B5" t="s">
        <v>169</v>
      </c>
      <c r="C5" t="s">
        <v>260</v>
      </c>
      <c r="D5" t="s">
        <v>112</v>
      </c>
      <c r="E5">
        <v>52</v>
      </c>
      <c r="F5">
        <v>8054</v>
      </c>
      <c r="G5">
        <v>6.4564191705984604E-3</v>
      </c>
    </row>
    <row r="6" spans="1:7" x14ac:dyDescent="0.3">
      <c r="A6" t="str">
        <f t="shared" si="0"/>
        <v>Blackhill and HogganfieldC1</v>
      </c>
      <c r="B6" t="s">
        <v>167</v>
      </c>
      <c r="C6" t="s">
        <v>261</v>
      </c>
      <c r="D6" t="s">
        <v>112</v>
      </c>
      <c r="E6">
        <v>268</v>
      </c>
      <c r="F6">
        <v>3823</v>
      </c>
      <c r="G6">
        <v>7.0102014125032697E-2</v>
      </c>
    </row>
    <row r="7" spans="1:7" x14ac:dyDescent="0.3">
      <c r="A7" t="str">
        <f t="shared" si="0"/>
        <v>Kelvindale and KelvinsideC1</v>
      </c>
      <c r="B7" t="s">
        <v>146</v>
      </c>
      <c r="C7" t="s">
        <v>262</v>
      </c>
      <c r="D7" t="s">
        <v>112</v>
      </c>
      <c r="E7">
        <v>839</v>
      </c>
      <c r="F7">
        <v>9242</v>
      </c>
      <c r="G7">
        <v>9.0781216186972519E-2</v>
      </c>
    </row>
    <row r="8" spans="1:7" x14ac:dyDescent="0.3">
      <c r="A8" t="str">
        <f t="shared" si="0"/>
        <v>Lambhill and MiltonC1</v>
      </c>
      <c r="B8" t="s">
        <v>143</v>
      </c>
      <c r="C8" t="s">
        <v>263</v>
      </c>
      <c r="D8" t="s">
        <v>112</v>
      </c>
      <c r="E8">
        <v>210</v>
      </c>
      <c r="F8">
        <v>13922</v>
      </c>
      <c r="G8">
        <v>1.5084039649475651E-2</v>
      </c>
    </row>
    <row r="9" spans="1:7" x14ac:dyDescent="0.3">
      <c r="A9" t="str">
        <f t="shared" si="0"/>
        <v>Maryhill Road CorridorC1</v>
      </c>
      <c r="B9" t="s">
        <v>141</v>
      </c>
      <c r="C9" t="s">
        <v>6</v>
      </c>
      <c r="D9" t="s">
        <v>112</v>
      </c>
      <c r="E9">
        <v>605</v>
      </c>
      <c r="F9">
        <v>12921</v>
      </c>
      <c r="G9">
        <v>4.6823001315687639E-2</v>
      </c>
    </row>
    <row r="10" spans="1:7" x14ac:dyDescent="0.3">
      <c r="A10" t="str">
        <f t="shared" si="0"/>
        <v>North Maryhill and SummerstonC1</v>
      </c>
      <c r="B10" t="s">
        <v>137</v>
      </c>
      <c r="C10" t="s">
        <v>264</v>
      </c>
      <c r="D10" t="s">
        <v>112</v>
      </c>
      <c r="E10">
        <v>449</v>
      </c>
      <c r="F10">
        <v>12569</v>
      </c>
      <c r="G10">
        <v>3.5722810088312518E-2</v>
      </c>
    </row>
    <row r="11" spans="1:7" x14ac:dyDescent="0.3">
      <c r="A11" t="str">
        <f t="shared" si="0"/>
        <v>Robroyston and MillerstonC1</v>
      </c>
      <c r="B11" t="s">
        <v>129</v>
      </c>
      <c r="C11" t="s">
        <v>265</v>
      </c>
      <c r="D11" t="s">
        <v>112</v>
      </c>
      <c r="E11">
        <v>342</v>
      </c>
      <c r="F11">
        <v>4842</v>
      </c>
      <c r="G11">
        <v>7.0631970260223054E-2</v>
      </c>
    </row>
    <row r="12" spans="1:7" x14ac:dyDescent="0.3">
      <c r="A12" t="str">
        <f t="shared" si="0"/>
        <v>Ruchill and PossilparkC1</v>
      </c>
      <c r="B12" t="s">
        <v>127</v>
      </c>
      <c r="C12" t="s">
        <v>266</v>
      </c>
      <c r="D12" t="s">
        <v>112</v>
      </c>
      <c r="E12">
        <v>143</v>
      </c>
      <c r="F12">
        <v>10096</v>
      </c>
      <c r="G12">
        <v>1.416402535657686E-2</v>
      </c>
    </row>
    <row r="13" spans="1:7" x14ac:dyDescent="0.3">
      <c r="A13" t="str">
        <f t="shared" si="0"/>
        <v>BlairdardieC1</v>
      </c>
      <c r="B13" t="s">
        <v>166</v>
      </c>
      <c r="C13" t="s">
        <v>3</v>
      </c>
      <c r="D13" t="s">
        <v>112</v>
      </c>
      <c r="E13">
        <v>73</v>
      </c>
      <c r="F13">
        <v>3784</v>
      </c>
      <c r="G13">
        <v>1.9291754756871039E-2</v>
      </c>
    </row>
    <row r="14" spans="1:7" x14ac:dyDescent="0.3">
      <c r="A14" t="str">
        <f t="shared" si="0"/>
        <v>Sighthill, Roystonhill and GermistonC1</v>
      </c>
      <c r="B14" t="s">
        <v>125</v>
      </c>
      <c r="C14" t="s">
        <v>267</v>
      </c>
      <c r="D14" t="s">
        <v>112</v>
      </c>
      <c r="E14">
        <v>1273</v>
      </c>
      <c r="F14">
        <v>11400</v>
      </c>
      <c r="G14">
        <v>0.11166666666666666</v>
      </c>
    </row>
    <row r="15" spans="1:7" x14ac:dyDescent="0.3">
      <c r="A15" t="str">
        <f t="shared" si="0"/>
        <v>SpringburnC1</v>
      </c>
      <c r="B15" t="s">
        <v>122</v>
      </c>
      <c r="C15" t="s">
        <v>7</v>
      </c>
      <c r="D15" t="s">
        <v>112</v>
      </c>
      <c r="E15">
        <v>395</v>
      </c>
      <c r="F15">
        <v>12952</v>
      </c>
      <c r="G15">
        <v>3.0497220506485481E-2</v>
      </c>
    </row>
    <row r="16" spans="1:7" x14ac:dyDescent="0.3">
      <c r="A16" t="str">
        <f t="shared" si="0"/>
        <v>Arden and CarnwadricC1</v>
      </c>
      <c r="B16" t="s">
        <v>171</v>
      </c>
      <c r="C16" t="s">
        <v>268</v>
      </c>
      <c r="D16" t="s">
        <v>112</v>
      </c>
      <c r="E16">
        <v>457</v>
      </c>
      <c r="F16">
        <v>9662</v>
      </c>
      <c r="G16">
        <v>4.7298695922169322E-2</v>
      </c>
    </row>
    <row r="17" spans="1:7" x14ac:dyDescent="0.3">
      <c r="A17" t="str">
        <f t="shared" si="0"/>
        <v>Bellahouston, Craigton and MossparkC1</v>
      </c>
      <c r="B17" t="s">
        <v>168</v>
      </c>
      <c r="C17" t="s">
        <v>269</v>
      </c>
      <c r="D17" t="s">
        <v>112</v>
      </c>
      <c r="E17">
        <v>424</v>
      </c>
      <c r="F17">
        <v>8930</v>
      </c>
      <c r="G17">
        <v>4.7480403135498318E-2</v>
      </c>
    </row>
    <row r="18" spans="1:7" x14ac:dyDescent="0.3">
      <c r="A18" t="str">
        <f t="shared" si="0"/>
        <v>Corkerhill and North PollokC1</v>
      </c>
      <c r="B18" t="s">
        <v>159</v>
      </c>
      <c r="C18" t="s">
        <v>270</v>
      </c>
      <c r="D18" t="s">
        <v>112</v>
      </c>
      <c r="E18">
        <v>32</v>
      </c>
      <c r="F18">
        <v>4647</v>
      </c>
      <c r="G18">
        <v>6.8861631159888104E-3</v>
      </c>
    </row>
    <row r="19" spans="1:7" x14ac:dyDescent="0.3">
      <c r="A19" t="str">
        <f t="shared" si="0"/>
        <v>Crookston and South CardonaldC1</v>
      </c>
      <c r="B19" t="s">
        <v>157</v>
      </c>
      <c r="C19" t="s">
        <v>271</v>
      </c>
      <c r="D19" t="s">
        <v>112</v>
      </c>
      <c r="E19">
        <v>89</v>
      </c>
      <c r="F19">
        <v>8423</v>
      </c>
      <c r="G19">
        <v>1.0566306541612251E-2</v>
      </c>
    </row>
    <row r="20" spans="1:7" x14ac:dyDescent="0.3">
      <c r="A20" t="str">
        <f t="shared" si="0"/>
        <v>Greater GovanC1</v>
      </c>
      <c r="B20" t="s">
        <v>151</v>
      </c>
      <c r="C20" t="s">
        <v>8</v>
      </c>
      <c r="D20" t="s">
        <v>112</v>
      </c>
      <c r="E20">
        <v>216</v>
      </c>
      <c r="F20">
        <v>12315</v>
      </c>
      <c r="G20">
        <v>1.7539585870889159E-2</v>
      </c>
    </row>
    <row r="21" spans="1:7" x14ac:dyDescent="0.3">
      <c r="A21" t="str">
        <f t="shared" si="0"/>
        <v>Ibrox and KingstonC1</v>
      </c>
      <c r="B21" t="s">
        <v>147</v>
      </c>
      <c r="C21" t="s">
        <v>272</v>
      </c>
      <c r="D21" t="s">
        <v>112</v>
      </c>
      <c r="E21">
        <v>1528</v>
      </c>
      <c r="F21">
        <v>12863</v>
      </c>
      <c r="G21">
        <v>0.11879032885019047</v>
      </c>
    </row>
    <row r="22" spans="1:7" x14ac:dyDescent="0.3">
      <c r="A22" t="str">
        <f t="shared" si="0"/>
        <v>Newlands and CathcartC1</v>
      </c>
      <c r="B22" t="s">
        <v>139</v>
      </c>
      <c r="C22" t="s">
        <v>273</v>
      </c>
      <c r="D22" t="s">
        <v>112</v>
      </c>
      <c r="E22">
        <v>568</v>
      </c>
      <c r="F22">
        <v>7485</v>
      </c>
      <c r="G22">
        <v>7.5885103540414167E-2</v>
      </c>
    </row>
    <row r="23" spans="1:7" x14ac:dyDescent="0.3">
      <c r="A23" t="str">
        <f t="shared" si="0"/>
        <v>North Cardonald and PenileeC1</v>
      </c>
      <c r="B23" t="s">
        <v>138</v>
      </c>
      <c r="C23" t="s">
        <v>274</v>
      </c>
      <c r="D23" t="s">
        <v>112</v>
      </c>
      <c r="E23">
        <v>179</v>
      </c>
      <c r="F23">
        <v>14326</v>
      </c>
      <c r="G23">
        <v>1.24947647633673E-2</v>
      </c>
    </row>
    <row r="24" spans="1:7" x14ac:dyDescent="0.3">
      <c r="A24" t="str">
        <f t="shared" si="0"/>
        <v>Broomhill and Partick WestC1</v>
      </c>
      <c r="B24" t="s">
        <v>165</v>
      </c>
      <c r="C24" t="s">
        <v>253</v>
      </c>
      <c r="D24" t="s">
        <v>112</v>
      </c>
      <c r="E24">
        <v>498</v>
      </c>
      <c r="F24">
        <v>11269</v>
      </c>
      <c r="G24">
        <v>4.4192031236134528E-2</v>
      </c>
    </row>
    <row r="25" spans="1:7" x14ac:dyDescent="0.3">
      <c r="A25" t="str">
        <f t="shared" si="0"/>
        <v>PollokC1</v>
      </c>
      <c r="B25" t="s">
        <v>135</v>
      </c>
      <c r="C25" t="s">
        <v>9</v>
      </c>
      <c r="D25" t="s">
        <v>112</v>
      </c>
      <c r="E25">
        <v>199</v>
      </c>
      <c r="F25">
        <v>9843</v>
      </c>
      <c r="G25">
        <v>2.0217413390226559E-2</v>
      </c>
    </row>
    <row r="26" spans="1:7" x14ac:dyDescent="0.3">
      <c r="A26" t="str">
        <f t="shared" si="0"/>
        <v>Pollokshaws and MansewoodC1</v>
      </c>
      <c r="B26" t="s">
        <v>134</v>
      </c>
      <c r="C26" t="s">
        <v>275</v>
      </c>
      <c r="D26" t="s">
        <v>112</v>
      </c>
      <c r="E26">
        <v>920</v>
      </c>
      <c r="F26">
        <v>12144</v>
      </c>
      <c r="G26">
        <v>7.575757575757576E-2</v>
      </c>
    </row>
    <row r="27" spans="1:7" x14ac:dyDescent="0.3">
      <c r="A27" t="str">
        <f t="shared" si="0"/>
        <v>Priesthill and HousehillwoodC1</v>
      </c>
      <c r="B27" t="s">
        <v>131</v>
      </c>
      <c r="C27" t="s">
        <v>276</v>
      </c>
      <c r="D27" t="s">
        <v>112</v>
      </c>
      <c r="E27">
        <v>71</v>
      </c>
      <c r="F27">
        <v>8628</v>
      </c>
      <c r="G27">
        <v>8.2290217895224903E-3</v>
      </c>
    </row>
    <row r="28" spans="1:7" x14ac:dyDescent="0.3">
      <c r="A28" t="str">
        <f t="shared" si="0"/>
        <v>South Nitshill and DarnleyC1</v>
      </c>
      <c r="B28" t="s">
        <v>124</v>
      </c>
      <c r="C28" t="s">
        <v>277</v>
      </c>
      <c r="D28" t="s">
        <v>112</v>
      </c>
      <c r="E28">
        <v>525</v>
      </c>
      <c r="F28">
        <v>6090</v>
      </c>
      <c r="G28">
        <v>8.6206896551724144E-2</v>
      </c>
    </row>
    <row r="29" spans="1:7" x14ac:dyDescent="0.3">
      <c r="A29" t="str">
        <f t="shared" si="0"/>
        <v>CarmunnockC1</v>
      </c>
      <c r="B29" t="s">
        <v>163</v>
      </c>
      <c r="C29" t="s">
        <v>10</v>
      </c>
      <c r="D29" t="s">
        <v>112</v>
      </c>
      <c r="E29">
        <v>10</v>
      </c>
      <c r="F29">
        <v>1378</v>
      </c>
      <c r="G29">
        <v>7.2568940493468797E-3</v>
      </c>
    </row>
    <row r="30" spans="1:7" x14ac:dyDescent="0.3">
      <c r="A30" t="str">
        <f t="shared" si="0"/>
        <v>CastlemilkC1</v>
      </c>
      <c r="B30" t="s">
        <v>162</v>
      </c>
      <c r="C30" t="s">
        <v>11</v>
      </c>
      <c r="D30" t="s">
        <v>112</v>
      </c>
      <c r="E30">
        <v>232</v>
      </c>
      <c r="F30">
        <v>13938</v>
      </c>
      <c r="G30">
        <v>1.664514277514708E-2</v>
      </c>
    </row>
    <row r="31" spans="1:7" x14ac:dyDescent="0.3">
      <c r="A31" t="str">
        <f t="shared" si="0"/>
        <v>Cathcart and SimshillC1</v>
      </c>
      <c r="B31" t="s">
        <v>161</v>
      </c>
      <c r="C31" t="s">
        <v>278</v>
      </c>
      <c r="D31" t="s">
        <v>112</v>
      </c>
      <c r="E31">
        <v>231</v>
      </c>
      <c r="F31">
        <v>6953</v>
      </c>
      <c r="G31">
        <v>3.3223069178771762E-2</v>
      </c>
    </row>
    <row r="32" spans="1:7" x14ac:dyDescent="0.3">
      <c r="A32" t="str">
        <f t="shared" si="0"/>
        <v>CroftfootC1</v>
      </c>
      <c r="B32" t="s">
        <v>158</v>
      </c>
      <c r="C32" t="s">
        <v>12</v>
      </c>
      <c r="D32" t="s">
        <v>112</v>
      </c>
      <c r="E32">
        <v>136</v>
      </c>
      <c r="F32">
        <v>6788</v>
      </c>
      <c r="G32">
        <v>2.0035356511490871E-2</v>
      </c>
    </row>
    <row r="33" spans="1:7" x14ac:dyDescent="0.3">
      <c r="A33" t="str">
        <f t="shared" si="0"/>
        <v>GovanhillC1</v>
      </c>
      <c r="B33" t="s">
        <v>153</v>
      </c>
      <c r="C33" t="s">
        <v>13</v>
      </c>
      <c r="D33" t="s">
        <v>112</v>
      </c>
      <c r="E33">
        <v>2693</v>
      </c>
      <c r="F33">
        <v>14155</v>
      </c>
      <c r="G33">
        <v>0.1902507947721653</v>
      </c>
    </row>
    <row r="34" spans="1:7" x14ac:dyDescent="0.3">
      <c r="A34" t="str">
        <f t="shared" si="0"/>
        <v>Greater GorbalsC1</v>
      </c>
      <c r="B34" t="s">
        <v>152</v>
      </c>
      <c r="C34" t="s">
        <v>14</v>
      </c>
      <c r="D34" t="s">
        <v>112</v>
      </c>
      <c r="E34">
        <v>223</v>
      </c>
      <c r="F34">
        <v>7784</v>
      </c>
      <c r="G34">
        <v>2.8648509763617679E-2</v>
      </c>
    </row>
    <row r="35" spans="1:7" x14ac:dyDescent="0.3">
      <c r="A35" t="str">
        <f t="shared" si="0"/>
        <v>City Centre and Merchant CityC1</v>
      </c>
      <c r="B35" t="s">
        <v>160</v>
      </c>
      <c r="C35" t="s">
        <v>254</v>
      </c>
      <c r="D35" t="s">
        <v>112</v>
      </c>
      <c r="E35">
        <v>1360</v>
      </c>
      <c r="F35">
        <v>12073</v>
      </c>
      <c r="G35">
        <v>0.1126480576493001</v>
      </c>
    </row>
    <row r="36" spans="1:7" x14ac:dyDescent="0.3">
      <c r="A36" t="str">
        <f t="shared" si="0"/>
        <v>King's Park and Mount FloridaC1</v>
      </c>
      <c r="B36" t="s">
        <v>145</v>
      </c>
      <c r="C36" t="s">
        <v>321</v>
      </c>
      <c r="D36" t="s">
        <v>112</v>
      </c>
      <c r="E36">
        <v>598</v>
      </c>
      <c r="F36">
        <v>9805</v>
      </c>
      <c r="G36">
        <v>6.0989291177970417E-2</v>
      </c>
    </row>
    <row r="37" spans="1:7" x14ac:dyDescent="0.3">
      <c r="A37" t="str">
        <f t="shared" si="0"/>
        <v>Langside and BattlefieldC1</v>
      </c>
      <c r="B37" t="s">
        <v>142</v>
      </c>
      <c r="C37" t="s">
        <v>280</v>
      </c>
      <c r="D37" t="s">
        <v>112</v>
      </c>
      <c r="E37">
        <v>1089</v>
      </c>
      <c r="F37">
        <v>12880</v>
      </c>
      <c r="G37">
        <v>8.4549689440993794E-2</v>
      </c>
    </row>
    <row r="38" spans="1:7" x14ac:dyDescent="0.3">
      <c r="A38" t="str">
        <f t="shared" si="0"/>
        <v>Pollokshields EastC1</v>
      </c>
      <c r="B38" t="s">
        <v>133</v>
      </c>
      <c r="C38" t="s">
        <v>15</v>
      </c>
      <c r="D38" t="s">
        <v>112</v>
      </c>
      <c r="E38">
        <v>3365</v>
      </c>
      <c r="F38">
        <v>7036</v>
      </c>
      <c r="G38">
        <v>0.47825469016486638</v>
      </c>
    </row>
    <row r="39" spans="1:7" x14ac:dyDescent="0.3">
      <c r="A39" t="str">
        <f t="shared" si="0"/>
        <v>Pollokshields WestC1</v>
      </c>
      <c r="B39" t="s">
        <v>132</v>
      </c>
      <c r="C39" t="s">
        <v>16</v>
      </c>
      <c r="D39" t="s">
        <v>112</v>
      </c>
      <c r="E39">
        <v>2131</v>
      </c>
      <c r="F39">
        <v>7054</v>
      </c>
      <c r="G39">
        <v>0.3020981003685852</v>
      </c>
    </row>
    <row r="40" spans="1:7" x14ac:dyDescent="0.3">
      <c r="A40" t="str">
        <f t="shared" si="0"/>
        <v>Shawlands and StrathbungoC1</v>
      </c>
      <c r="B40" t="s">
        <v>126</v>
      </c>
      <c r="C40" t="s">
        <v>281</v>
      </c>
      <c r="D40" t="s">
        <v>112</v>
      </c>
      <c r="E40">
        <v>908</v>
      </c>
      <c r="F40">
        <v>8249</v>
      </c>
      <c r="G40">
        <v>0.11007394835737665</v>
      </c>
    </row>
    <row r="41" spans="1:7" x14ac:dyDescent="0.3">
      <c r="A41" t="str">
        <f t="shared" si="0"/>
        <v>ToryglenC1</v>
      </c>
      <c r="B41" t="s">
        <v>119</v>
      </c>
      <c r="C41" t="s">
        <v>17</v>
      </c>
      <c r="D41" t="s">
        <v>112</v>
      </c>
      <c r="E41">
        <v>79</v>
      </c>
      <c r="F41">
        <v>5156</v>
      </c>
      <c r="G41">
        <v>1.532195500387898E-2</v>
      </c>
    </row>
    <row r="42" spans="1:7" x14ac:dyDescent="0.3">
      <c r="A42" t="str">
        <f t="shared" si="0"/>
        <v>Baillieston and GarrowhillC1</v>
      </c>
      <c r="B42" t="s">
        <v>170</v>
      </c>
      <c r="C42" t="s">
        <v>282</v>
      </c>
      <c r="D42" t="s">
        <v>112</v>
      </c>
      <c r="E42">
        <v>416</v>
      </c>
      <c r="F42">
        <v>18480</v>
      </c>
      <c r="G42">
        <v>2.2510822510822509E-2</v>
      </c>
    </row>
    <row r="43" spans="1:7" x14ac:dyDescent="0.3">
      <c r="A43" t="str">
        <f t="shared" si="0"/>
        <v>Calton and BridgetonC1</v>
      </c>
      <c r="B43" t="s">
        <v>164</v>
      </c>
      <c r="C43" t="s">
        <v>283</v>
      </c>
      <c r="D43" t="s">
        <v>112</v>
      </c>
      <c r="E43">
        <v>371</v>
      </c>
      <c r="F43">
        <v>12008</v>
      </c>
      <c r="G43">
        <v>3.0896069287141909E-2</v>
      </c>
    </row>
    <row r="44" spans="1:7" x14ac:dyDescent="0.3">
      <c r="A44" t="str">
        <f t="shared" si="0"/>
        <v>DennistounC1</v>
      </c>
      <c r="B44" t="s">
        <v>156</v>
      </c>
      <c r="C44" t="s">
        <v>18</v>
      </c>
      <c r="D44" t="s">
        <v>112</v>
      </c>
      <c r="E44">
        <v>348</v>
      </c>
      <c r="F44">
        <v>10579</v>
      </c>
      <c r="G44">
        <v>3.2895358729558559E-2</v>
      </c>
    </row>
    <row r="45" spans="1:7" x14ac:dyDescent="0.3">
      <c r="A45" t="str">
        <f t="shared" si="0"/>
        <v>EasterhouseC1</v>
      </c>
      <c r="B45" t="s">
        <v>154</v>
      </c>
      <c r="C45" t="s">
        <v>19</v>
      </c>
      <c r="D45" t="s">
        <v>112</v>
      </c>
      <c r="E45">
        <v>69</v>
      </c>
      <c r="F45">
        <v>10023</v>
      </c>
      <c r="G45">
        <v>6.8841664172403496E-3</v>
      </c>
    </row>
    <row r="46" spans="1:7" x14ac:dyDescent="0.3">
      <c r="A46" t="str">
        <f t="shared" si="0"/>
        <v>DrumchapelC1</v>
      </c>
      <c r="B46" t="s">
        <v>155</v>
      </c>
      <c r="C46" t="s">
        <v>4</v>
      </c>
      <c r="D46" t="s">
        <v>112</v>
      </c>
      <c r="E46">
        <v>131</v>
      </c>
      <c r="F46">
        <v>13453</v>
      </c>
      <c r="G46">
        <v>9.7376049951683596E-3</v>
      </c>
    </row>
    <row r="47" spans="1:7" x14ac:dyDescent="0.3">
      <c r="A47" t="str">
        <f t="shared" si="0"/>
        <v>Haghill and CarntyneC1</v>
      </c>
      <c r="B47" t="s">
        <v>150</v>
      </c>
      <c r="C47" t="s">
        <v>284</v>
      </c>
      <c r="D47" t="s">
        <v>112</v>
      </c>
      <c r="E47">
        <v>141</v>
      </c>
      <c r="F47">
        <v>9134</v>
      </c>
      <c r="G47">
        <v>1.543682942850887E-2</v>
      </c>
    </row>
    <row r="48" spans="1:7" x14ac:dyDescent="0.3">
      <c r="A48" t="str">
        <f t="shared" si="0"/>
        <v>Mount Vernon and East ShettlestonC1</v>
      </c>
      <c r="B48" t="s">
        <v>140</v>
      </c>
      <c r="C48" t="s">
        <v>285</v>
      </c>
      <c r="D48" t="s">
        <v>112</v>
      </c>
      <c r="E48">
        <v>116</v>
      </c>
      <c r="F48">
        <v>11925</v>
      </c>
      <c r="G48">
        <v>9.7274633123689697E-3</v>
      </c>
    </row>
    <row r="49" spans="1:7" x14ac:dyDescent="0.3">
      <c r="A49" t="str">
        <f t="shared" si="0"/>
        <v>Parkhead and DalmarnockC1</v>
      </c>
      <c r="B49" t="s">
        <v>136</v>
      </c>
      <c r="C49" t="s">
        <v>286</v>
      </c>
      <c r="D49" t="s">
        <v>112</v>
      </c>
      <c r="E49">
        <v>45</v>
      </c>
      <c r="F49">
        <v>6996</v>
      </c>
      <c r="G49">
        <v>6.43224699828473E-3</v>
      </c>
    </row>
    <row r="50" spans="1:7" x14ac:dyDescent="0.3">
      <c r="A50" t="str">
        <f t="shared" si="0"/>
        <v>Riddrie and CranhillC1</v>
      </c>
      <c r="B50" t="s">
        <v>130</v>
      </c>
      <c r="C50" t="s">
        <v>287</v>
      </c>
      <c r="D50" t="s">
        <v>112</v>
      </c>
      <c r="E50">
        <v>42</v>
      </c>
      <c r="F50">
        <v>11001</v>
      </c>
      <c r="G50">
        <v>3.8178347422961599E-3</v>
      </c>
    </row>
    <row r="51" spans="1:7" x14ac:dyDescent="0.3">
      <c r="A51" t="str">
        <f t="shared" si="0"/>
        <v>Ruchazie and GarthamlockC1</v>
      </c>
      <c r="B51" t="s">
        <v>128</v>
      </c>
      <c r="C51" t="s">
        <v>288</v>
      </c>
      <c r="D51" t="s">
        <v>112</v>
      </c>
      <c r="E51">
        <v>57</v>
      </c>
      <c r="F51">
        <v>7681</v>
      </c>
      <c r="G51">
        <v>7.42090873584169E-3</v>
      </c>
    </row>
    <row r="52" spans="1:7" x14ac:dyDescent="0.3">
      <c r="A52" t="str">
        <f t="shared" si="0"/>
        <v>Springboig and BarlanarkC1</v>
      </c>
      <c r="B52" t="s">
        <v>123</v>
      </c>
      <c r="C52" t="s">
        <v>289</v>
      </c>
      <c r="D52" t="s">
        <v>112</v>
      </c>
      <c r="E52">
        <v>80</v>
      </c>
      <c r="F52">
        <v>13566</v>
      </c>
      <c r="G52">
        <v>5.8970956803774104E-3</v>
      </c>
    </row>
    <row r="53" spans="1:7" x14ac:dyDescent="0.3">
      <c r="A53" t="str">
        <f t="shared" si="0"/>
        <v>Tollcross and West ShettlestonC1</v>
      </c>
      <c r="B53" t="s">
        <v>120</v>
      </c>
      <c r="C53" t="s">
        <v>290</v>
      </c>
      <c r="D53" t="s">
        <v>112</v>
      </c>
      <c r="E53">
        <v>232</v>
      </c>
      <c r="F53">
        <v>16163</v>
      </c>
      <c r="G53">
        <v>1.435377095836169E-2</v>
      </c>
    </row>
    <row r="54" spans="1:7" x14ac:dyDescent="0.3">
      <c r="A54" t="str">
        <f t="shared" si="0"/>
        <v>Hillhead and WoodlandsC1</v>
      </c>
      <c r="B54" t="s">
        <v>149</v>
      </c>
      <c r="C54" t="s">
        <v>255</v>
      </c>
      <c r="D54" t="s">
        <v>112</v>
      </c>
      <c r="E54">
        <v>2868</v>
      </c>
      <c r="F54">
        <v>18507</v>
      </c>
      <c r="G54">
        <v>0.15496839033879073</v>
      </c>
    </row>
    <row r="55" spans="1:7" x14ac:dyDescent="0.3">
      <c r="A55" t="str">
        <f t="shared" si="0"/>
        <v>Hyndland, Dowanhill and Partick EastC1</v>
      </c>
      <c r="B55" t="s">
        <v>148</v>
      </c>
      <c r="C55" t="s">
        <v>256</v>
      </c>
      <c r="D55" t="s">
        <v>112</v>
      </c>
      <c r="E55">
        <v>778</v>
      </c>
      <c r="F55">
        <v>17122</v>
      </c>
      <c r="G55">
        <v>4.5438616983997197E-2</v>
      </c>
    </row>
    <row r="56" spans="1:7" x14ac:dyDescent="0.3">
      <c r="A56" t="str">
        <f t="shared" si="0"/>
        <v>KnightswoodC1</v>
      </c>
      <c r="B56" t="s">
        <v>144</v>
      </c>
      <c r="C56" t="s">
        <v>5</v>
      </c>
      <c r="D56" t="s">
        <v>112</v>
      </c>
      <c r="E56">
        <v>272</v>
      </c>
      <c r="F56">
        <v>17111</v>
      </c>
      <c r="G56">
        <v>1.5896207118228041E-2</v>
      </c>
    </row>
    <row r="57" spans="1:7" x14ac:dyDescent="0.3">
      <c r="A57" t="str">
        <f t="shared" si="0"/>
        <v>Temple and AnnieslandC1</v>
      </c>
      <c r="B57" t="s">
        <v>121</v>
      </c>
      <c r="C57" t="s">
        <v>257</v>
      </c>
      <c r="D57" t="s">
        <v>112</v>
      </c>
      <c r="E57">
        <v>285</v>
      </c>
      <c r="F57">
        <v>10888</v>
      </c>
      <c r="G57">
        <v>2.6175606171932399E-2</v>
      </c>
    </row>
    <row r="58" spans="1:7" x14ac:dyDescent="0.3">
      <c r="A58" t="str">
        <f t="shared" si="0"/>
        <v>Glasgow North EastC1</v>
      </c>
      <c r="B58" t="s">
        <v>307</v>
      </c>
      <c r="C58" t="s">
        <v>116</v>
      </c>
      <c r="D58" t="s">
        <v>112</v>
      </c>
      <c r="E58">
        <v>4716</v>
      </c>
      <c r="F58">
        <v>175746</v>
      </c>
      <c r="G58">
        <v>2.6834181147792839E-2</v>
      </c>
    </row>
    <row r="59" spans="1:7" x14ac:dyDescent="0.3">
      <c r="A59" t="str">
        <f t="shared" si="0"/>
        <v>Glasgow North WestC1</v>
      </c>
      <c r="B59" t="s">
        <v>308</v>
      </c>
      <c r="C59" t="s">
        <v>115</v>
      </c>
      <c r="D59" t="s">
        <v>112</v>
      </c>
      <c r="E59">
        <v>9891</v>
      </c>
      <c r="F59">
        <v>185591</v>
      </c>
      <c r="G59">
        <v>5.3294610191226943E-2</v>
      </c>
    </row>
    <row r="60" spans="1:7" x14ac:dyDescent="0.3">
      <c r="A60" t="str">
        <f t="shared" si="0"/>
        <v>Glasgow SouthC1</v>
      </c>
      <c r="B60" t="s">
        <v>309</v>
      </c>
      <c r="C60" t="s">
        <v>114</v>
      </c>
      <c r="D60" t="s">
        <v>112</v>
      </c>
      <c r="E60">
        <v>16903</v>
      </c>
      <c r="F60">
        <v>216532</v>
      </c>
      <c r="G60">
        <v>7.8062364916040128E-2</v>
      </c>
    </row>
    <row r="61" spans="1:7" x14ac:dyDescent="0.3">
      <c r="A61" t="str">
        <f t="shared" si="0"/>
        <v>GlasgowC1</v>
      </c>
      <c r="B61" t="s">
        <v>113</v>
      </c>
      <c r="C61" t="s">
        <v>83</v>
      </c>
      <c r="D61" t="s">
        <v>112</v>
      </c>
      <c r="E61">
        <v>31510</v>
      </c>
      <c r="F61">
        <v>577869</v>
      </c>
      <c r="G61">
        <v>5.4527929340386833E-2</v>
      </c>
    </row>
    <row r="62" spans="1:7" x14ac:dyDescent="0.3">
      <c r="A62" t="str">
        <f t="shared" si="0"/>
        <v>ScotlandC1</v>
      </c>
      <c r="B62" t="s">
        <v>88</v>
      </c>
      <c r="C62" t="s">
        <v>41</v>
      </c>
      <c r="D62" t="s">
        <v>112</v>
      </c>
      <c r="E62">
        <v>101677</v>
      </c>
      <c r="F62">
        <v>5062011</v>
      </c>
      <c r="G62">
        <v>2.0086285865439649E-2</v>
      </c>
    </row>
    <row r="63" spans="1:7" x14ac:dyDescent="0.3">
      <c r="A63" t="str">
        <f t="shared" si="0"/>
        <v>Anniesland, Jordanhill and WhiteinchE1</v>
      </c>
      <c r="B63" t="s">
        <v>81</v>
      </c>
      <c r="C63" t="s">
        <v>252</v>
      </c>
      <c r="D63" t="s">
        <v>107</v>
      </c>
      <c r="E63">
        <v>3105</v>
      </c>
      <c r="F63">
        <v>9738</v>
      </c>
      <c r="G63">
        <v>0.31885397412199629</v>
      </c>
    </row>
    <row r="64" spans="1:7" x14ac:dyDescent="0.3">
      <c r="A64" t="str">
        <f t="shared" si="0"/>
        <v>Yoker and ScotstounE1</v>
      </c>
      <c r="B64" t="s">
        <v>118</v>
      </c>
      <c r="C64" t="s">
        <v>258</v>
      </c>
      <c r="D64" t="s">
        <v>107</v>
      </c>
      <c r="E64">
        <v>3767</v>
      </c>
      <c r="F64">
        <v>11751</v>
      </c>
      <c r="G64">
        <v>0.32056846225853119</v>
      </c>
    </row>
    <row r="65" spans="1:7" x14ac:dyDescent="0.3">
      <c r="A65" t="str">
        <f t="shared" si="0"/>
        <v>Yorkhill and AnderstonE1</v>
      </c>
      <c r="B65" t="s">
        <v>117</v>
      </c>
      <c r="C65" t="s">
        <v>259</v>
      </c>
      <c r="D65" t="s">
        <v>107</v>
      </c>
      <c r="E65">
        <v>4378</v>
      </c>
      <c r="F65">
        <v>8264</v>
      </c>
      <c r="G65">
        <v>0.5297676669893514</v>
      </c>
    </row>
    <row r="66" spans="1:7" x14ac:dyDescent="0.3">
      <c r="A66" t="str">
        <f t="shared" ref="A66:A129" si="1">CONCATENATE(C66,D66)</f>
        <v>Balornock and BarmullochE1</v>
      </c>
      <c r="B66" t="s">
        <v>169</v>
      </c>
      <c r="C66" t="s">
        <v>260</v>
      </c>
      <c r="D66" t="s">
        <v>107</v>
      </c>
      <c r="E66">
        <v>2406</v>
      </c>
      <c r="F66">
        <v>8054</v>
      </c>
      <c r="G66">
        <v>0.29873354854730566</v>
      </c>
    </row>
    <row r="67" spans="1:7" x14ac:dyDescent="0.3">
      <c r="A67" t="str">
        <f t="shared" si="1"/>
        <v>Blackhill and HogganfieldE1</v>
      </c>
      <c r="B67" t="s">
        <v>167</v>
      </c>
      <c r="C67" t="s">
        <v>261</v>
      </c>
      <c r="D67" t="s">
        <v>107</v>
      </c>
      <c r="E67">
        <v>1062</v>
      </c>
      <c r="F67">
        <v>3823</v>
      </c>
      <c r="G67">
        <v>0.27779230970442059</v>
      </c>
    </row>
    <row r="68" spans="1:7" x14ac:dyDescent="0.3">
      <c r="A68" t="str">
        <f t="shared" si="1"/>
        <v>Kelvindale and KelvinsideE1</v>
      </c>
      <c r="B68" t="s">
        <v>146</v>
      </c>
      <c r="C68" t="s">
        <v>262</v>
      </c>
      <c r="D68" t="s">
        <v>107</v>
      </c>
      <c r="E68">
        <v>3273</v>
      </c>
      <c r="F68">
        <v>9242</v>
      </c>
      <c r="G68">
        <v>0.35414412464834449</v>
      </c>
    </row>
    <row r="69" spans="1:7" x14ac:dyDescent="0.3">
      <c r="A69" t="str">
        <f t="shared" si="1"/>
        <v>Lambhill and MiltonE1</v>
      </c>
      <c r="B69" t="s">
        <v>143</v>
      </c>
      <c r="C69" t="s">
        <v>263</v>
      </c>
      <c r="D69" t="s">
        <v>107</v>
      </c>
      <c r="E69">
        <v>3966</v>
      </c>
      <c r="F69">
        <v>13922</v>
      </c>
      <c r="G69">
        <v>0.28487286309438298</v>
      </c>
    </row>
    <row r="70" spans="1:7" x14ac:dyDescent="0.3">
      <c r="A70" t="str">
        <f t="shared" si="1"/>
        <v>Maryhill Road CorridorE1</v>
      </c>
      <c r="B70" t="s">
        <v>141</v>
      </c>
      <c r="C70" t="s">
        <v>6</v>
      </c>
      <c r="D70" t="s">
        <v>107</v>
      </c>
      <c r="E70">
        <v>5198</v>
      </c>
      <c r="F70">
        <v>12921</v>
      </c>
      <c r="G70">
        <v>0.4022908443618915</v>
      </c>
    </row>
    <row r="71" spans="1:7" x14ac:dyDescent="0.3">
      <c r="A71" t="str">
        <f t="shared" si="1"/>
        <v>North Maryhill and SummerstonE1</v>
      </c>
      <c r="B71" t="s">
        <v>137</v>
      </c>
      <c r="C71" t="s">
        <v>264</v>
      </c>
      <c r="D71" t="s">
        <v>107</v>
      </c>
      <c r="E71">
        <v>4148</v>
      </c>
      <c r="F71">
        <v>12569</v>
      </c>
      <c r="G71">
        <v>0.33001829898957752</v>
      </c>
    </row>
    <row r="72" spans="1:7" x14ac:dyDescent="0.3">
      <c r="A72" t="str">
        <f t="shared" si="1"/>
        <v>Robroyston and MillerstonE1</v>
      </c>
      <c r="B72" t="s">
        <v>129</v>
      </c>
      <c r="C72" t="s">
        <v>265</v>
      </c>
      <c r="D72" t="s">
        <v>107</v>
      </c>
      <c r="E72">
        <v>769</v>
      </c>
      <c r="F72">
        <v>4842</v>
      </c>
      <c r="G72">
        <v>0.15881866997108632</v>
      </c>
    </row>
    <row r="73" spans="1:7" x14ac:dyDescent="0.3">
      <c r="A73" t="str">
        <f t="shared" si="1"/>
        <v>Ruchill and PossilparkE1</v>
      </c>
      <c r="B73" t="s">
        <v>127</v>
      </c>
      <c r="C73" t="s">
        <v>266</v>
      </c>
      <c r="D73" t="s">
        <v>107</v>
      </c>
      <c r="E73">
        <v>3173</v>
      </c>
      <c r="F73">
        <v>10096</v>
      </c>
      <c r="G73">
        <v>0.31428288431061807</v>
      </c>
    </row>
    <row r="74" spans="1:7" x14ac:dyDescent="0.3">
      <c r="A74" t="str">
        <f t="shared" si="1"/>
        <v>BlairdardieE1</v>
      </c>
      <c r="B74" t="s">
        <v>166</v>
      </c>
      <c r="C74" t="s">
        <v>3</v>
      </c>
      <c r="D74" t="s">
        <v>107</v>
      </c>
      <c r="E74">
        <v>955</v>
      </c>
      <c r="F74">
        <v>3784</v>
      </c>
      <c r="G74">
        <v>0.2523784355179704</v>
      </c>
    </row>
    <row r="75" spans="1:7" x14ac:dyDescent="0.3">
      <c r="A75" t="str">
        <f t="shared" si="1"/>
        <v>Sighthill, Roystonhill and GermistonE1</v>
      </c>
      <c r="B75" t="s">
        <v>125</v>
      </c>
      <c r="C75" t="s">
        <v>267</v>
      </c>
      <c r="D75" t="s">
        <v>107</v>
      </c>
      <c r="E75">
        <v>3761</v>
      </c>
      <c r="F75">
        <v>11400</v>
      </c>
      <c r="G75">
        <v>0.32991228070175438</v>
      </c>
    </row>
    <row r="76" spans="1:7" x14ac:dyDescent="0.3">
      <c r="A76" t="str">
        <f t="shared" si="1"/>
        <v>SpringburnE1</v>
      </c>
      <c r="B76" t="s">
        <v>122</v>
      </c>
      <c r="C76" t="s">
        <v>7</v>
      </c>
      <c r="D76" t="s">
        <v>107</v>
      </c>
      <c r="E76">
        <v>4128</v>
      </c>
      <c r="F76">
        <v>12952</v>
      </c>
      <c r="G76">
        <v>0.31871525633106856</v>
      </c>
    </row>
    <row r="77" spans="1:7" x14ac:dyDescent="0.3">
      <c r="A77" t="str">
        <f t="shared" si="1"/>
        <v>Arden and CarnwadricE1</v>
      </c>
      <c r="B77" t="s">
        <v>171</v>
      </c>
      <c r="C77" t="s">
        <v>268</v>
      </c>
      <c r="D77" t="s">
        <v>107</v>
      </c>
      <c r="E77">
        <v>2833</v>
      </c>
      <c r="F77">
        <v>9662</v>
      </c>
      <c r="G77">
        <v>0.29321051542123783</v>
      </c>
    </row>
    <row r="78" spans="1:7" x14ac:dyDescent="0.3">
      <c r="A78" t="str">
        <f t="shared" si="1"/>
        <v>Bellahouston, Craigton and MossparkE1</v>
      </c>
      <c r="B78" t="s">
        <v>168</v>
      </c>
      <c r="C78" t="s">
        <v>269</v>
      </c>
      <c r="D78" t="s">
        <v>107</v>
      </c>
      <c r="E78">
        <v>2060</v>
      </c>
      <c r="F78">
        <v>8930</v>
      </c>
      <c r="G78">
        <v>0.23068309070548712</v>
      </c>
    </row>
    <row r="79" spans="1:7" x14ac:dyDescent="0.3">
      <c r="A79" t="str">
        <f t="shared" si="1"/>
        <v>Corkerhill and North PollokE1</v>
      </c>
      <c r="B79" t="s">
        <v>159</v>
      </c>
      <c r="C79" t="s">
        <v>270</v>
      </c>
      <c r="D79" t="s">
        <v>107</v>
      </c>
      <c r="E79">
        <v>1554</v>
      </c>
      <c r="F79">
        <v>4647</v>
      </c>
      <c r="G79">
        <v>0.33440929632020661</v>
      </c>
    </row>
    <row r="80" spans="1:7" x14ac:dyDescent="0.3">
      <c r="A80" t="str">
        <f t="shared" si="1"/>
        <v>Crookston and South CardonaldE1</v>
      </c>
      <c r="B80" t="s">
        <v>157</v>
      </c>
      <c r="C80" t="s">
        <v>271</v>
      </c>
      <c r="D80" t="s">
        <v>107</v>
      </c>
      <c r="E80">
        <v>2463</v>
      </c>
      <c r="F80">
        <v>8423</v>
      </c>
      <c r="G80">
        <v>0.29241362934821324</v>
      </c>
    </row>
    <row r="81" spans="1:7" x14ac:dyDescent="0.3">
      <c r="A81" t="str">
        <f t="shared" si="1"/>
        <v>Greater GovanE1</v>
      </c>
      <c r="B81" t="s">
        <v>151</v>
      </c>
      <c r="C81" t="s">
        <v>8</v>
      </c>
      <c r="D81" t="s">
        <v>107</v>
      </c>
      <c r="E81">
        <v>3967</v>
      </c>
      <c r="F81">
        <v>12315</v>
      </c>
      <c r="G81">
        <v>0.32212748680470971</v>
      </c>
    </row>
    <row r="82" spans="1:7" x14ac:dyDescent="0.3">
      <c r="A82" t="str">
        <f t="shared" si="1"/>
        <v>Ibrox and KingstonE1</v>
      </c>
      <c r="B82" t="s">
        <v>147</v>
      </c>
      <c r="C82" t="s">
        <v>272</v>
      </c>
      <c r="D82" t="s">
        <v>107</v>
      </c>
      <c r="E82">
        <v>4803</v>
      </c>
      <c r="F82">
        <v>12863</v>
      </c>
      <c r="G82">
        <v>0.37339656378760788</v>
      </c>
    </row>
    <row r="83" spans="1:7" x14ac:dyDescent="0.3">
      <c r="A83" t="str">
        <f t="shared" si="1"/>
        <v>Newlands and CathcartE1</v>
      </c>
      <c r="B83" t="s">
        <v>139</v>
      </c>
      <c r="C83" t="s">
        <v>273</v>
      </c>
      <c r="D83" t="s">
        <v>107</v>
      </c>
      <c r="E83">
        <v>1899</v>
      </c>
      <c r="F83">
        <v>7485</v>
      </c>
      <c r="G83">
        <v>0.25370741482965931</v>
      </c>
    </row>
    <row r="84" spans="1:7" x14ac:dyDescent="0.3">
      <c r="A84" t="str">
        <f t="shared" si="1"/>
        <v>North Cardonald and PenileeE1</v>
      </c>
      <c r="B84" t="s">
        <v>138</v>
      </c>
      <c r="C84" t="s">
        <v>274</v>
      </c>
      <c r="D84" t="s">
        <v>107</v>
      </c>
      <c r="E84">
        <v>4369</v>
      </c>
      <c r="F84">
        <v>14326</v>
      </c>
      <c r="G84">
        <v>0.30496998464330588</v>
      </c>
    </row>
    <row r="85" spans="1:7" x14ac:dyDescent="0.3">
      <c r="A85" t="str">
        <f t="shared" si="1"/>
        <v>Broomhill and Partick WestE1</v>
      </c>
      <c r="B85" t="s">
        <v>165</v>
      </c>
      <c r="C85" t="s">
        <v>253</v>
      </c>
      <c r="D85" t="s">
        <v>107</v>
      </c>
      <c r="E85">
        <v>4188</v>
      </c>
      <c r="F85">
        <v>11269</v>
      </c>
      <c r="G85">
        <v>0.37163900967255303</v>
      </c>
    </row>
    <row r="86" spans="1:7" x14ac:dyDescent="0.3">
      <c r="A86" t="str">
        <f t="shared" si="1"/>
        <v>PollokE1</v>
      </c>
      <c r="B86" t="s">
        <v>135</v>
      </c>
      <c r="C86" t="s">
        <v>9</v>
      </c>
      <c r="D86" t="s">
        <v>107</v>
      </c>
      <c r="E86">
        <v>2449</v>
      </c>
      <c r="F86">
        <v>9843</v>
      </c>
      <c r="G86">
        <v>0.24880625825459718</v>
      </c>
    </row>
    <row r="87" spans="1:7" x14ac:dyDescent="0.3">
      <c r="A87" t="str">
        <f t="shared" si="1"/>
        <v>Pollokshaws and MansewoodE1</v>
      </c>
      <c r="B87" t="s">
        <v>134</v>
      </c>
      <c r="C87" t="s">
        <v>275</v>
      </c>
      <c r="D87" t="s">
        <v>107</v>
      </c>
      <c r="E87">
        <v>3345</v>
      </c>
      <c r="F87">
        <v>12144</v>
      </c>
      <c r="G87">
        <v>0.27544466403162055</v>
      </c>
    </row>
    <row r="88" spans="1:7" x14ac:dyDescent="0.3">
      <c r="A88" t="str">
        <f t="shared" si="1"/>
        <v>Priesthill and HousehillwoodE1</v>
      </c>
      <c r="B88" t="s">
        <v>131</v>
      </c>
      <c r="C88" t="s">
        <v>276</v>
      </c>
      <c r="D88" t="s">
        <v>107</v>
      </c>
      <c r="E88">
        <v>2878</v>
      </c>
      <c r="F88">
        <v>8628</v>
      </c>
      <c r="G88">
        <v>0.33356513676402411</v>
      </c>
    </row>
    <row r="89" spans="1:7" x14ac:dyDescent="0.3">
      <c r="A89" t="str">
        <f t="shared" si="1"/>
        <v>South Nitshill and DarnleyE1</v>
      </c>
      <c r="B89" t="s">
        <v>124</v>
      </c>
      <c r="C89" t="s">
        <v>277</v>
      </c>
      <c r="D89" t="s">
        <v>107</v>
      </c>
      <c r="E89">
        <v>1730</v>
      </c>
      <c r="F89">
        <v>6090</v>
      </c>
      <c r="G89">
        <v>0.28407224958949095</v>
      </c>
    </row>
    <row r="90" spans="1:7" x14ac:dyDescent="0.3">
      <c r="A90" t="str">
        <f t="shared" si="1"/>
        <v>CarmunnockE1</v>
      </c>
      <c r="B90" t="s">
        <v>163</v>
      </c>
      <c r="C90" t="s">
        <v>10</v>
      </c>
      <c r="D90" t="s">
        <v>107</v>
      </c>
      <c r="E90">
        <v>242</v>
      </c>
      <c r="F90">
        <v>1378</v>
      </c>
      <c r="G90">
        <v>0.17561683599419448</v>
      </c>
    </row>
    <row r="91" spans="1:7" x14ac:dyDescent="0.3">
      <c r="A91" t="str">
        <f t="shared" si="1"/>
        <v>CastlemilkE1</v>
      </c>
      <c r="B91" t="s">
        <v>162</v>
      </c>
      <c r="C91" t="s">
        <v>11</v>
      </c>
      <c r="D91" t="s">
        <v>107</v>
      </c>
      <c r="E91">
        <v>4466</v>
      </c>
      <c r="F91">
        <v>13938</v>
      </c>
      <c r="G91">
        <v>0.32041899842158128</v>
      </c>
    </row>
    <row r="92" spans="1:7" x14ac:dyDescent="0.3">
      <c r="A92" t="str">
        <f t="shared" si="1"/>
        <v>Cathcart and SimshillE1</v>
      </c>
      <c r="B92" t="s">
        <v>161</v>
      </c>
      <c r="C92" t="s">
        <v>278</v>
      </c>
      <c r="D92" t="s">
        <v>107</v>
      </c>
      <c r="E92">
        <v>2191</v>
      </c>
      <c r="F92">
        <v>6953</v>
      </c>
      <c r="G92">
        <v>0.31511577736228968</v>
      </c>
    </row>
    <row r="93" spans="1:7" x14ac:dyDescent="0.3">
      <c r="A93" t="str">
        <f t="shared" si="1"/>
        <v>CroftfootE1</v>
      </c>
      <c r="B93" t="s">
        <v>158</v>
      </c>
      <c r="C93" t="s">
        <v>12</v>
      </c>
      <c r="D93" t="s">
        <v>107</v>
      </c>
      <c r="E93">
        <v>2435</v>
      </c>
      <c r="F93">
        <v>6788</v>
      </c>
      <c r="G93">
        <v>0.35872127283441368</v>
      </c>
    </row>
    <row r="94" spans="1:7" x14ac:dyDescent="0.3">
      <c r="A94" t="str">
        <f t="shared" si="1"/>
        <v>GovanhillE1</v>
      </c>
      <c r="B94" t="s">
        <v>153</v>
      </c>
      <c r="C94" t="s">
        <v>13</v>
      </c>
      <c r="D94" t="s">
        <v>107</v>
      </c>
      <c r="E94">
        <v>4997</v>
      </c>
      <c r="F94">
        <v>14155</v>
      </c>
      <c r="G94">
        <v>0.3530201342281879</v>
      </c>
    </row>
    <row r="95" spans="1:7" x14ac:dyDescent="0.3">
      <c r="A95" t="str">
        <f t="shared" si="1"/>
        <v>Greater GorbalsE1</v>
      </c>
      <c r="B95" t="s">
        <v>152</v>
      </c>
      <c r="C95" t="s">
        <v>14</v>
      </c>
      <c r="D95" t="s">
        <v>107</v>
      </c>
      <c r="E95">
        <v>2329</v>
      </c>
      <c r="F95">
        <v>7784</v>
      </c>
      <c r="G95">
        <v>0.29920349434737925</v>
      </c>
    </row>
    <row r="96" spans="1:7" x14ac:dyDescent="0.3">
      <c r="A96" t="str">
        <f t="shared" si="1"/>
        <v>City Centre and Merchant CityE1</v>
      </c>
      <c r="B96" t="s">
        <v>160</v>
      </c>
      <c r="C96" t="s">
        <v>254</v>
      </c>
      <c r="D96" t="s">
        <v>107</v>
      </c>
      <c r="E96">
        <v>6078</v>
      </c>
      <c r="F96">
        <v>12073</v>
      </c>
      <c r="G96">
        <v>0.50343742234738675</v>
      </c>
    </row>
    <row r="97" spans="1:7" x14ac:dyDescent="0.3">
      <c r="A97" t="str">
        <f t="shared" si="1"/>
        <v>King's Park and Mount FloridaE1</v>
      </c>
      <c r="B97" t="s">
        <v>145</v>
      </c>
      <c r="C97" t="s">
        <v>321</v>
      </c>
      <c r="D97" t="s">
        <v>107</v>
      </c>
      <c r="E97">
        <v>3287</v>
      </c>
      <c r="F97">
        <v>9805</v>
      </c>
      <c r="G97">
        <v>0.33523712391636917</v>
      </c>
    </row>
    <row r="98" spans="1:7" x14ac:dyDescent="0.3">
      <c r="A98" t="str">
        <f t="shared" si="1"/>
        <v>Langside and BattlefieldE1</v>
      </c>
      <c r="B98" t="s">
        <v>142</v>
      </c>
      <c r="C98" t="s">
        <v>280</v>
      </c>
      <c r="D98" t="s">
        <v>107</v>
      </c>
      <c r="E98">
        <v>4624</v>
      </c>
      <c r="F98">
        <v>12880</v>
      </c>
      <c r="G98">
        <v>0.35900621118012421</v>
      </c>
    </row>
    <row r="99" spans="1:7" x14ac:dyDescent="0.3">
      <c r="A99" t="str">
        <f t="shared" si="1"/>
        <v>Pollokshields EastE1</v>
      </c>
      <c r="B99" t="s">
        <v>133</v>
      </c>
      <c r="C99" t="s">
        <v>15</v>
      </c>
      <c r="D99" t="s">
        <v>107</v>
      </c>
      <c r="E99">
        <v>2171</v>
      </c>
      <c r="F99">
        <v>7036</v>
      </c>
      <c r="G99">
        <v>0.30855599772598069</v>
      </c>
    </row>
    <row r="100" spans="1:7" x14ac:dyDescent="0.3">
      <c r="A100" t="str">
        <f t="shared" si="1"/>
        <v>Pollokshields WestE1</v>
      </c>
      <c r="B100" t="s">
        <v>132</v>
      </c>
      <c r="C100" t="s">
        <v>16</v>
      </c>
      <c r="D100" t="s">
        <v>107</v>
      </c>
      <c r="E100">
        <v>1583</v>
      </c>
      <c r="F100">
        <v>7054</v>
      </c>
      <c r="G100">
        <v>0.22441168131556563</v>
      </c>
    </row>
    <row r="101" spans="1:7" x14ac:dyDescent="0.3">
      <c r="A101" t="str">
        <f t="shared" si="1"/>
        <v>Shawlands and StrathbungoE1</v>
      </c>
      <c r="B101" t="s">
        <v>126</v>
      </c>
      <c r="C101" t="s">
        <v>281</v>
      </c>
      <c r="D101" t="s">
        <v>107</v>
      </c>
      <c r="E101">
        <v>2911</v>
      </c>
      <c r="F101">
        <v>8249</v>
      </c>
      <c r="G101">
        <v>0.35289125954661171</v>
      </c>
    </row>
    <row r="102" spans="1:7" x14ac:dyDescent="0.3">
      <c r="A102" t="str">
        <f t="shared" si="1"/>
        <v>ToryglenE1</v>
      </c>
      <c r="B102" t="s">
        <v>119</v>
      </c>
      <c r="C102" t="s">
        <v>17</v>
      </c>
      <c r="D102" t="s">
        <v>107</v>
      </c>
      <c r="E102">
        <v>1584</v>
      </c>
      <c r="F102">
        <v>5156</v>
      </c>
      <c r="G102">
        <v>0.30721489526764933</v>
      </c>
    </row>
    <row r="103" spans="1:7" x14ac:dyDescent="0.3">
      <c r="A103" t="str">
        <f t="shared" si="1"/>
        <v>Baillieston and GarrowhillE1</v>
      </c>
      <c r="B103" t="s">
        <v>170</v>
      </c>
      <c r="C103" t="s">
        <v>282</v>
      </c>
      <c r="D103" t="s">
        <v>107</v>
      </c>
      <c r="E103">
        <v>5153</v>
      </c>
      <c r="F103">
        <v>18480</v>
      </c>
      <c r="G103">
        <v>0.27884199134199134</v>
      </c>
    </row>
    <row r="104" spans="1:7" x14ac:dyDescent="0.3">
      <c r="A104" t="str">
        <f t="shared" si="1"/>
        <v>Calton and BridgetonE1</v>
      </c>
      <c r="B104" t="s">
        <v>164</v>
      </c>
      <c r="C104" t="s">
        <v>283</v>
      </c>
      <c r="D104" t="s">
        <v>107</v>
      </c>
      <c r="E104">
        <v>4189</v>
      </c>
      <c r="F104">
        <v>12008</v>
      </c>
      <c r="G104">
        <v>0.34885076615589605</v>
      </c>
    </row>
    <row r="105" spans="1:7" x14ac:dyDescent="0.3">
      <c r="A105" t="str">
        <f t="shared" si="1"/>
        <v>DennistounE1</v>
      </c>
      <c r="B105" t="s">
        <v>156</v>
      </c>
      <c r="C105" t="s">
        <v>18</v>
      </c>
      <c r="D105" t="s">
        <v>107</v>
      </c>
      <c r="E105">
        <v>4032</v>
      </c>
      <c r="F105">
        <v>10579</v>
      </c>
      <c r="G105">
        <v>0.38113243217695436</v>
      </c>
    </row>
    <row r="106" spans="1:7" x14ac:dyDescent="0.3">
      <c r="A106" t="str">
        <f t="shared" si="1"/>
        <v>EasterhouseE1</v>
      </c>
      <c r="B106" t="s">
        <v>154</v>
      </c>
      <c r="C106" t="s">
        <v>19</v>
      </c>
      <c r="D106" t="s">
        <v>107</v>
      </c>
      <c r="E106">
        <v>3417</v>
      </c>
      <c r="F106">
        <v>10023</v>
      </c>
      <c r="G106">
        <v>0.34091589344507633</v>
      </c>
    </row>
    <row r="107" spans="1:7" x14ac:dyDescent="0.3">
      <c r="A107" t="str">
        <f t="shared" si="1"/>
        <v>DrumchapelE1</v>
      </c>
      <c r="B107" t="s">
        <v>155</v>
      </c>
      <c r="C107" t="s">
        <v>4</v>
      </c>
      <c r="D107" t="s">
        <v>107</v>
      </c>
      <c r="E107">
        <v>4611</v>
      </c>
      <c r="F107">
        <v>13453</v>
      </c>
      <c r="G107">
        <v>0.34274882925741468</v>
      </c>
    </row>
    <row r="108" spans="1:7" x14ac:dyDescent="0.3">
      <c r="A108" t="str">
        <f t="shared" si="1"/>
        <v>Haghill and CarntyneE1</v>
      </c>
      <c r="B108" t="s">
        <v>150</v>
      </c>
      <c r="C108" t="s">
        <v>284</v>
      </c>
      <c r="D108" t="s">
        <v>107</v>
      </c>
      <c r="E108">
        <v>2527</v>
      </c>
      <c r="F108">
        <v>9134</v>
      </c>
      <c r="G108">
        <v>0.27665863805561636</v>
      </c>
    </row>
    <row r="109" spans="1:7" x14ac:dyDescent="0.3">
      <c r="A109" t="str">
        <f t="shared" si="1"/>
        <v>Mount Vernon and East ShettlestonE1</v>
      </c>
      <c r="B109" t="s">
        <v>140</v>
      </c>
      <c r="C109" t="s">
        <v>285</v>
      </c>
      <c r="D109" t="s">
        <v>107</v>
      </c>
      <c r="E109">
        <v>2686</v>
      </c>
      <c r="F109">
        <v>11925</v>
      </c>
      <c r="G109">
        <v>0.22524109014675053</v>
      </c>
    </row>
    <row r="110" spans="1:7" x14ac:dyDescent="0.3">
      <c r="A110" t="str">
        <f t="shared" si="1"/>
        <v>Parkhead and DalmarnockE1</v>
      </c>
      <c r="B110" t="s">
        <v>136</v>
      </c>
      <c r="C110" t="s">
        <v>286</v>
      </c>
      <c r="D110" t="s">
        <v>107</v>
      </c>
      <c r="E110">
        <v>2109</v>
      </c>
      <c r="F110">
        <v>6996</v>
      </c>
      <c r="G110">
        <v>0.30145797598627788</v>
      </c>
    </row>
    <row r="111" spans="1:7" x14ac:dyDescent="0.3">
      <c r="A111" t="str">
        <f t="shared" si="1"/>
        <v>Riddrie and CranhillE1</v>
      </c>
      <c r="B111" t="s">
        <v>130</v>
      </c>
      <c r="C111" t="s">
        <v>287</v>
      </c>
      <c r="D111" t="s">
        <v>107</v>
      </c>
      <c r="E111">
        <v>2921</v>
      </c>
      <c r="F111">
        <v>11001</v>
      </c>
      <c r="G111">
        <v>0.26552131624397785</v>
      </c>
    </row>
    <row r="112" spans="1:7" x14ac:dyDescent="0.3">
      <c r="A112" t="str">
        <f t="shared" si="1"/>
        <v>Ruchazie and GarthamlockE1</v>
      </c>
      <c r="B112" t="s">
        <v>128</v>
      </c>
      <c r="C112" t="s">
        <v>288</v>
      </c>
      <c r="D112" t="s">
        <v>107</v>
      </c>
      <c r="E112">
        <v>2489</v>
      </c>
      <c r="F112">
        <v>7681</v>
      </c>
      <c r="G112">
        <v>0.3240463481317537</v>
      </c>
    </row>
    <row r="113" spans="1:7" x14ac:dyDescent="0.3">
      <c r="A113" t="str">
        <f t="shared" si="1"/>
        <v>Springboig and BarlanarkE1</v>
      </c>
      <c r="B113" t="s">
        <v>123</v>
      </c>
      <c r="C113" t="s">
        <v>289</v>
      </c>
      <c r="D113" t="s">
        <v>107</v>
      </c>
      <c r="E113">
        <v>4206</v>
      </c>
      <c r="F113">
        <v>13566</v>
      </c>
      <c r="G113">
        <v>0.31003980539584253</v>
      </c>
    </row>
    <row r="114" spans="1:7" x14ac:dyDescent="0.3">
      <c r="A114" t="str">
        <f t="shared" si="1"/>
        <v>Tollcross and West ShettlestonE1</v>
      </c>
      <c r="B114" t="s">
        <v>120</v>
      </c>
      <c r="C114" t="s">
        <v>290</v>
      </c>
      <c r="D114" t="s">
        <v>107</v>
      </c>
      <c r="E114">
        <v>5121</v>
      </c>
      <c r="F114">
        <v>16163</v>
      </c>
      <c r="G114">
        <v>0.31683474602487161</v>
      </c>
    </row>
    <row r="115" spans="1:7" x14ac:dyDescent="0.3">
      <c r="A115" t="str">
        <f t="shared" si="1"/>
        <v>Hillhead and WoodlandsE1</v>
      </c>
      <c r="B115" t="s">
        <v>149</v>
      </c>
      <c r="C115" t="s">
        <v>255</v>
      </c>
      <c r="D115" t="s">
        <v>107</v>
      </c>
      <c r="E115">
        <v>9272</v>
      </c>
      <c r="F115">
        <v>18507</v>
      </c>
      <c r="G115">
        <v>0.50099962176473767</v>
      </c>
    </row>
    <row r="116" spans="1:7" x14ac:dyDescent="0.3">
      <c r="A116" t="str">
        <f t="shared" si="1"/>
        <v>Hyndland, Dowanhill and Partick EastE1</v>
      </c>
      <c r="B116" t="s">
        <v>148</v>
      </c>
      <c r="C116" t="s">
        <v>256</v>
      </c>
      <c r="D116" t="s">
        <v>107</v>
      </c>
      <c r="E116">
        <v>7263</v>
      </c>
      <c r="F116">
        <v>17122</v>
      </c>
      <c r="G116">
        <v>0.42419109917065762</v>
      </c>
    </row>
    <row r="117" spans="1:7" x14ac:dyDescent="0.3">
      <c r="A117" t="str">
        <f t="shared" si="1"/>
        <v>KnightswoodE1</v>
      </c>
      <c r="B117" t="s">
        <v>144</v>
      </c>
      <c r="C117" t="s">
        <v>5</v>
      </c>
      <c r="D117" t="s">
        <v>107</v>
      </c>
      <c r="E117">
        <v>4320</v>
      </c>
      <c r="F117">
        <v>17111</v>
      </c>
      <c r="G117">
        <v>0.25246917187773948</v>
      </c>
    </row>
    <row r="118" spans="1:7" x14ac:dyDescent="0.3">
      <c r="A118" t="str">
        <f t="shared" si="1"/>
        <v>Temple and AnnieslandE1</v>
      </c>
      <c r="B118" t="s">
        <v>121</v>
      </c>
      <c r="C118" t="s">
        <v>257</v>
      </c>
      <c r="D118" t="s">
        <v>107</v>
      </c>
      <c r="E118">
        <v>3157</v>
      </c>
      <c r="F118">
        <v>10888</v>
      </c>
      <c r="G118">
        <v>0.28995224099926525</v>
      </c>
    </row>
    <row r="119" spans="1:7" x14ac:dyDescent="0.3">
      <c r="A119" t="str">
        <f t="shared" si="1"/>
        <v>Glasgow North EastE1</v>
      </c>
      <c r="B119" t="s">
        <v>307</v>
      </c>
      <c r="C119" t="s">
        <v>116</v>
      </c>
      <c r="D119" t="s">
        <v>107</v>
      </c>
      <c r="E119">
        <v>54366</v>
      </c>
      <c r="F119">
        <v>175746</v>
      </c>
      <c r="G119">
        <v>0.3093441671503192</v>
      </c>
    </row>
    <row r="120" spans="1:7" x14ac:dyDescent="0.3">
      <c r="A120" t="str">
        <f t="shared" si="1"/>
        <v>Glasgow North WestE1</v>
      </c>
      <c r="B120" t="s">
        <v>308</v>
      </c>
      <c r="C120" t="s">
        <v>115</v>
      </c>
      <c r="D120" t="s">
        <v>107</v>
      </c>
      <c r="E120">
        <v>67462</v>
      </c>
      <c r="F120">
        <v>185591</v>
      </c>
      <c r="G120">
        <v>0.36349822997882442</v>
      </c>
    </row>
    <row r="121" spans="1:7" x14ac:dyDescent="0.3">
      <c r="A121" t="str">
        <f t="shared" si="1"/>
        <v>Glasgow SouthE1</v>
      </c>
      <c r="B121" t="s">
        <v>309</v>
      </c>
      <c r="C121" t="s">
        <v>114</v>
      </c>
      <c r="D121" t="s">
        <v>107</v>
      </c>
      <c r="E121">
        <v>67170</v>
      </c>
      <c r="F121">
        <v>216532</v>
      </c>
      <c r="G121">
        <v>0.31020819093713631</v>
      </c>
    </row>
    <row r="122" spans="1:7" x14ac:dyDescent="0.3">
      <c r="A122" t="str">
        <f t="shared" si="1"/>
        <v>GlasgowE1</v>
      </c>
      <c r="B122" t="s">
        <v>113</v>
      </c>
      <c r="C122" t="s">
        <v>83</v>
      </c>
      <c r="D122" t="s">
        <v>107</v>
      </c>
      <c r="E122">
        <v>188998</v>
      </c>
      <c r="F122">
        <v>577869</v>
      </c>
      <c r="G122">
        <v>0.32706028528957254</v>
      </c>
    </row>
    <row r="123" spans="1:7" x14ac:dyDescent="0.3">
      <c r="A123" t="str">
        <f t="shared" si="1"/>
        <v>ScotlandE1</v>
      </c>
      <c r="B123" t="s">
        <v>88</v>
      </c>
      <c r="C123" t="s">
        <v>41</v>
      </c>
      <c r="D123" t="s">
        <v>107</v>
      </c>
      <c r="E123">
        <v>1367365</v>
      </c>
      <c r="F123">
        <v>5062011</v>
      </c>
      <c r="G123">
        <v>0.27012288199294709</v>
      </c>
    </row>
    <row r="124" spans="1:7" x14ac:dyDescent="0.3">
      <c r="A124" t="str">
        <f t="shared" si="1"/>
        <v>Anniesland, Jordanhill and WhiteinchE3</v>
      </c>
      <c r="B124" t="s">
        <v>81</v>
      </c>
      <c r="C124" t="s">
        <v>252</v>
      </c>
      <c r="D124" t="s">
        <v>105</v>
      </c>
      <c r="E124">
        <v>2626</v>
      </c>
      <c r="F124">
        <v>4406</v>
      </c>
      <c r="G124">
        <v>0.59600544711756698</v>
      </c>
    </row>
    <row r="125" spans="1:7" x14ac:dyDescent="0.3">
      <c r="A125" t="str">
        <f t="shared" si="1"/>
        <v>Yoker and ScotstounE3</v>
      </c>
      <c r="B125" t="s">
        <v>118</v>
      </c>
      <c r="C125" t="s">
        <v>258</v>
      </c>
      <c r="D125" t="s">
        <v>105</v>
      </c>
      <c r="E125">
        <v>2339</v>
      </c>
      <c r="F125">
        <v>5533</v>
      </c>
      <c r="G125">
        <v>0.42273630941622992</v>
      </c>
    </row>
    <row r="126" spans="1:7" x14ac:dyDescent="0.3">
      <c r="A126" t="str">
        <f t="shared" si="1"/>
        <v>Yorkhill and AnderstonE3</v>
      </c>
      <c r="B126" t="s">
        <v>117</v>
      </c>
      <c r="C126" t="s">
        <v>259</v>
      </c>
      <c r="D126" t="s">
        <v>105</v>
      </c>
      <c r="E126">
        <v>1764</v>
      </c>
      <c r="F126">
        <v>4107</v>
      </c>
      <c r="G126">
        <v>0.42951059167275385</v>
      </c>
    </row>
    <row r="127" spans="1:7" x14ac:dyDescent="0.3">
      <c r="A127" t="str">
        <f t="shared" si="1"/>
        <v>Balornock and BarmullochE3</v>
      </c>
      <c r="B127" t="s">
        <v>169</v>
      </c>
      <c r="C127" t="s">
        <v>260</v>
      </c>
      <c r="D127" t="s">
        <v>105</v>
      </c>
      <c r="E127">
        <v>1264</v>
      </c>
      <c r="F127">
        <v>3246</v>
      </c>
      <c r="G127">
        <v>0.38940234134319163</v>
      </c>
    </row>
    <row r="128" spans="1:7" x14ac:dyDescent="0.3">
      <c r="A128" t="str">
        <f t="shared" si="1"/>
        <v>Blackhill and HogganfieldE3</v>
      </c>
      <c r="B128" t="s">
        <v>167</v>
      </c>
      <c r="C128" t="s">
        <v>261</v>
      </c>
      <c r="D128" t="s">
        <v>105</v>
      </c>
      <c r="E128">
        <v>749</v>
      </c>
      <c r="F128">
        <v>1561</v>
      </c>
      <c r="G128">
        <v>0.47982062780269058</v>
      </c>
    </row>
    <row r="129" spans="1:7" x14ac:dyDescent="0.3">
      <c r="A129" t="str">
        <f t="shared" si="1"/>
        <v>Kelvindale and KelvinsideE3</v>
      </c>
      <c r="B129" t="s">
        <v>146</v>
      </c>
      <c r="C129" t="s">
        <v>262</v>
      </c>
      <c r="D129" t="s">
        <v>105</v>
      </c>
      <c r="E129">
        <v>3069</v>
      </c>
      <c r="F129">
        <v>4075</v>
      </c>
      <c r="G129">
        <v>0.75312883435582823</v>
      </c>
    </row>
    <row r="130" spans="1:7" x14ac:dyDescent="0.3">
      <c r="A130" t="str">
        <f t="shared" ref="A130:A193" si="2">CONCATENATE(C130,D130)</f>
        <v>Lambhill and MiltonE3</v>
      </c>
      <c r="B130" t="s">
        <v>143</v>
      </c>
      <c r="C130" t="s">
        <v>263</v>
      </c>
      <c r="D130" t="s">
        <v>105</v>
      </c>
      <c r="E130">
        <v>2271</v>
      </c>
      <c r="F130">
        <v>6332</v>
      </c>
      <c r="G130">
        <v>0.35865445356917247</v>
      </c>
    </row>
    <row r="131" spans="1:7" x14ac:dyDescent="0.3">
      <c r="A131" t="str">
        <f t="shared" si="2"/>
        <v>Maryhill Road CorridorE3</v>
      </c>
      <c r="B131" t="s">
        <v>141</v>
      </c>
      <c r="C131" t="s">
        <v>6</v>
      </c>
      <c r="D131" t="s">
        <v>105</v>
      </c>
      <c r="E131">
        <v>2414</v>
      </c>
      <c r="F131">
        <v>6655</v>
      </c>
      <c r="G131">
        <v>0.36273478587528174</v>
      </c>
    </row>
    <row r="132" spans="1:7" x14ac:dyDescent="0.3">
      <c r="A132" t="str">
        <f t="shared" si="2"/>
        <v>North Maryhill and SummerstonE3</v>
      </c>
      <c r="B132" t="s">
        <v>137</v>
      </c>
      <c r="C132" t="s">
        <v>264</v>
      </c>
      <c r="D132" t="s">
        <v>105</v>
      </c>
      <c r="E132">
        <v>2553</v>
      </c>
      <c r="F132">
        <v>5680</v>
      </c>
      <c r="G132">
        <v>0.44947183098591548</v>
      </c>
    </row>
    <row r="133" spans="1:7" x14ac:dyDescent="0.3">
      <c r="A133" t="str">
        <f t="shared" si="2"/>
        <v>Robroyston and MillerstonE3</v>
      </c>
      <c r="B133" t="s">
        <v>129</v>
      </c>
      <c r="C133" t="s">
        <v>265</v>
      </c>
      <c r="D133" t="s">
        <v>105</v>
      </c>
      <c r="E133">
        <v>1629</v>
      </c>
      <c r="F133">
        <v>1807</v>
      </c>
      <c r="G133">
        <v>0.9014941892639734</v>
      </c>
    </row>
    <row r="134" spans="1:7" x14ac:dyDescent="0.3">
      <c r="A134" t="str">
        <f t="shared" si="2"/>
        <v>Ruchill and PossilparkE3</v>
      </c>
      <c r="B134" t="s">
        <v>127</v>
      </c>
      <c r="C134" t="s">
        <v>266</v>
      </c>
      <c r="D134" t="s">
        <v>105</v>
      </c>
      <c r="E134">
        <v>1189</v>
      </c>
      <c r="F134">
        <v>5152</v>
      </c>
      <c r="G134">
        <v>0.23078416149068323</v>
      </c>
    </row>
    <row r="135" spans="1:7" x14ac:dyDescent="0.3">
      <c r="A135" t="str">
        <f t="shared" si="2"/>
        <v>BlairdardieE3</v>
      </c>
      <c r="B135" t="s">
        <v>166</v>
      </c>
      <c r="C135" t="s">
        <v>3</v>
      </c>
      <c r="D135" t="s">
        <v>105</v>
      </c>
      <c r="E135">
        <v>932</v>
      </c>
      <c r="F135">
        <v>1791</v>
      </c>
      <c r="G135">
        <v>0.52037967615857061</v>
      </c>
    </row>
    <row r="136" spans="1:7" x14ac:dyDescent="0.3">
      <c r="A136" t="str">
        <f t="shared" si="2"/>
        <v>Sighthill, Roystonhill and GermistonE3</v>
      </c>
      <c r="B136" t="s">
        <v>125</v>
      </c>
      <c r="C136" t="s">
        <v>267</v>
      </c>
      <c r="D136" t="s">
        <v>105</v>
      </c>
      <c r="E136">
        <v>1435</v>
      </c>
      <c r="F136">
        <v>5994</v>
      </c>
      <c r="G136">
        <v>0.23940607273940606</v>
      </c>
    </row>
    <row r="137" spans="1:7" x14ac:dyDescent="0.3">
      <c r="A137" t="str">
        <f t="shared" si="2"/>
        <v>SpringburnE3</v>
      </c>
      <c r="B137" t="s">
        <v>122</v>
      </c>
      <c r="C137" t="s">
        <v>7</v>
      </c>
      <c r="D137" t="s">
        <v>105</v>
      </c>
      <c r="E137">
        <v>2094</v>
      </c>
      <c r="F137">
        <v>6658</v>
      </c>
      <c r="G137">
        <v>0.31450886151997598</v>
      </c>
    </row>
    <row r="138" spans="1:7" x14ac:dyDescent="0.3">
      <c r="A138" t="str">
        <f t="shared" si="2"/>
        <v>Arden and CarnwadricE3</v>
      </c>
      <c r="B138" t="s">
        <v>171</v>
      </c>
      <c r="C138" t="s">
        <v>268</v>
      </c>
      <c r="D138" t="s">
        <v>105</v>
      </c>
      <c r="E138">
        <v>1901</v>
      </c>
      <c r="F138">
        <v>4311</v>
      </c>
      <c r="G138">
        <v>0.44096497332405477</v>
      </c>
    </row>
    <row r="139" spans="1:7" x14ac:dyDescent="0.3">
      <c r="A139" t="str">
        <f t="shared" si="2"/>
        <v>Bellahouston, Craigton and MossparkE3</v>
      </c>
      <c r="B139" t="s">
        <v>168</v>
      </c>
      <c r="C139" t="s">
        <v>269</v>
      </c>
      <c r="D139" t="s">
        <v>105</v>
      </c>
      <c r="E139">
        <v>2101</v>
      </c>
      <c r="F139">
        <v>4481</v>
      </c>
      <c r="G139">
        <v>0.46886855612586475</v>
      </c>
    </row>
    <row r="140" spans="1:7" x14ac:dyDescent="0.3">
      <c r="A140" t="str">
        <f t="shared" si="2"/>
        <v>Corkerhill and North PollokE3</v>
      </c>
      <c r="B140" t="s">
        <v>159</v>
      </c>
      <c r="C140" t="s">
        <v>270</v>
      </c>
      <c r="D140" t="s">
        <v>105</v>
      </c>
      <c r="E140">
        <v>695</v>
      </c>
      <c r="F140">
        <v>1846</v>
      </c>
      <c r="G140">
        <v>0.37648970747562299</v>
      </c>
    </row>
    <row r="141" spans="1:7" x14ac:dyDescent="0.3">
      <c r="A141" t="str">
        <f t="shared" si="2"/>
        <v>Crookston and South CardonaldE3</v>
      </c>
      <c r="B141" t="s">
        <v>157</v>
      </c>
      <c r="C141" t="s">
        <v>271</v>
      </c>
      <c r="D141" t="s">
        <v>105</v>
      </c>
      <c r="E141">
        <v>1991</v>
      </c>
      <c r="F141">
        <v>3776</v>
      </c>
      <c r="G141">
        <v>0.52727754237288138</v>
      </c>
    </row>
    <row r="142" spans="1:7" x14ac:dyDescent="0.3">
      <c r="A142" t="str">
        <f t="shared" si="2"/>
        <v>Greater GovanE3</v>
      </c>
      <c r="B142" t="s">
        <v>151</v>
      </c>
      <c r="C142" t="s">
        <v>8</v>
      </c>
      <c r="D142" t="s">
        <v>105</v>
      </c>
      <c r="E142">
        <v>1941</v>
      </c>
      <c r="F142">
        <v>6297</v>
      </c>
      <c r="G142">
        <v>0.30824202000952833</v>
      </c>
    </row>
    <row r="143" spans="1:7" x14ac:dyDescent="0.3">
      <c r="A143" t="str">
        <f t="shared" si="2"/>
        <v>Ibrox and KingstonE3</v>
      </c>
      <c r="B143" t="s">
        <v>147</v>
      </c>
      <c r="C143" t="s">
        <v>272</v>
      </c>
      <c r="D143" t="s">
        <v>105</v>
      </c>
      <c r="E143">
        <v>2349</v>
      </c>
      <c r="F143">
        <v>6447</v>
      </c>
      <c r="G143">
        <v>0.36435551419264772</v>
      </c>
    </row>
    <row r="144" spans="1:7" x14ac:dyDescent="0.3">
      <c r="A144" t="str">
        <f t="shared" si="2"/>
        <v>Newlands and CathcartE3</v>
      </c>
      <c r="B144" t="s">
        <v>139</v>
      </c>
      <c r="C144" t="s">
        <v>273</v>
      </c>
      <c r="D144" t="s">
        <v>105</v>
      </c>
      <c r="E144">
        <v>2200</v>
      </c>
      <c r="F144">
        <v>2931</v>
      </c>
      <c r="G144">
        <v>0.75059706584783348</v>
      </c>
    </row>
    <row r="145" spans="1:7" x14ac:dyDescent="0.3">
      <c r="A145" t="str">
        <f t="shared" si="2"/>
        <v>North Cardonald and PenileeE3</v>
      </c>
      <c r="B145" t="s">
        <v>138</v>
      </c>
      <c r="C145" t="s">
        <v>274</v>
      </c>
      <c r="D145" t="s">
        <v>105</v>
      </c>
      <c r="E145">
        <v>2792</v>
      </c>
      <c r="F145">
        <v>6295</v>
      </c>
      <c r="G145">
        <v>0.44352660841938046</v>
      </c>
    </row>
    <row r="146" spans="1:7" x14ac:dyDescent="0.3">
      <c r="A146" t="str">
        <f t="shared" si="2"/>
        <v>Broomhill and Partick WestE3</v>
      </c>
      <c r="B146" t="s">
        <v>165</v>
      </c>
      <c r="C146" t="s">
        <v>253</v>
      </c>
      <c r="D146" t="s">
        <v>105</v>
      </c>
      <c r="E146">
        <v>3300</v>
      </c>
      <c r="F146">
        <v>6368</v>
      </c>
      <c r="G146">
        <v>0.51821608040201006</v>
      </c>
    </row>
    <row r="147" spans="1:7" x14ac:dyDescent="0.3">
      <c r="A147" t="str">
        <f t="shared" si="2"/>
        <v>PollokE3</v>
      </c>
      <c r="B147" t="s">
        <v>135</v>
      </c>
      <c r="C147" t="s">
        <v>9</v>
      </c>
      <c r="D147" t="s">
        <v>105</v>
      </c>
      <c r="E147">
        <v>2339</v>
      </c>
      <c r="F147">
        <v>4115</v>
      </c>
      <c r="G147">
        <v>0.56840826245443499</v>
      </c>
    </row>
    <row r="148" spans="1:7" x14ac:dyDescent="0.3">
      <c r="A148" t="str">
        <f t="shared" si="2"/>
        <v>Pollokshaws and MansewoodE3</v>
      </c>
      <c r="B148" t="s">
        <v>134</v>
      </c>
      <c r="C148" t="s">
        <v>275</v>
      </c>
      <c r="D148" t="s">
        <v>105</v>
      </c>
      <c r="E148">
        <v>2551</v>
      </c>
      <c r="F148">
        <v>5910</v>
      </c>
      <c r="G148">
        <v>0.43164128595600676</v>
      </c>
    </row>
    <row r="149" spans="1:7" x14ac:dyDescent="0.3">
      <c r="A149" t="str">
        <f t="shared" si="2"/>
        <v>Priesthill and HousehillwoodE3</v>
      </c>
      <c r="B149" t="s">
        <v>131</v>
      </c>
      <c r="C149" t="s">
        <v>276</v>
      </c>
      <c r="D149" t="s">
        <v>105</v>
      </c>
      <c r="E149">
        <v>1251</v>
      </c>
      <c r="F149">
        <v>3438</v>
      </c>
      <c r="G149">
        <v>0.36387434554973824</v>
      </c>
    </row>
    <row r="150" spans="1:7" x14ac:dyDescent="0.3">
      <c r="A150" t="str">
        <f t="shared" si="2"/>
        <v>South Nitshill and DarnleyE3</v>
      </c>
      <c r="B150" t="s">
        <v>124</v>
      </c>
      <c r="C150" t="s">
        <v>277</v>
      </c>
      <c r="D150" t="s">
        <v>105</v>
      </c>
      <c r="E150">
        <v>1536</v>
      </c>
      <c r="F150">
        <v>2373</v>
      </c>
      <c r="G150">
        <v>0.64728192161820486</v>
      </c>
    </row>
    <row r="151" spans="1:7" x14ac:dyDescent="0.3">
      <c r="A151" t="str">
        <f t="shared" si="2"/>
        <v>CarmunnockE3</v>
      </c>
      <c r="B151" t="s">
        <v>163</v>
      </c>
      <c r="C151" t="s">
        <v>10</v>
      </c>
      <c r="D151" t="s">
        <v>105</v>
      </c>
      <c r="E151">
        <v>410</v>
      </c>
      <c r="F151">
        <v>597</v>
      </c>
      <c r="G151">
        <v>0.68676716917922953</v>
      </c>
    </row>
    <row r="152" spans="1:7" x14ac:dyDescent="0.3">
      <c r="A152" t="str">
        <f t="shared" si="2"/>
        <v>CastlemilkE3</v>
      </c>
      <c r="B152" t="s">
        <v>162</v>
      </c>
      <c r="C152" t="s">
        <v>11</v>
      </c>
      <c r="D152" t="s">
        <v>105</v>
      </c>
      <c r="E152">
        <v>1823</v>
      </c>
      <c r="F152">
        <v>6464</v>
      </c>
      <c r="G152">
        <v>0.28202351485148514</v>
      </c>
    </row>
    <row r="153" spans="1:7" x14ac:dyDescent="0.3">
      <c r="A153" t="str">
        <f t="shared" si="2"/>
        <v>Cathcart and SimshillE3</v>
      </c>
      <c r="B153" t="s">
        <v>161</v>
      </c>
      <c r="C153" t="s">
        <v>278</v>
      </c>
      <c r="D153" t="s">
        <v>105</v>
      </c>
      <c r="E153">
        <v>2153</v>
      </c>
      <c r="F153">
        <v>2819</v>
      </c>
      <c r="G153">
        <v>0.76374600922312874</v>
      </c>
    </row>
    <row r="154" spans="1:7" x14ac:dyDescent="0.3">
      <c r="A154" t="str">
        <f t="shared" si="2"/>
        <v>CroftfootE3</v>
      </c>
      <c r="B154" t="s">
        <v>158</v>
      </c>
      <c r="C154" t="s">
        <v>12</v>
      </c>
      <c r="D154" t="s">
        <v>105</v>
      </c>
      <c r="E154">
        <v>1811</v>
      </c>
      <c r="F154">
        <v>2713</v>
      </c>
      <c r="G154">
        <v>0.66752672318466644</v>
      </c>
    </row>
    <row r="155" spans="1:7" x14ac:dyDescent="0.3">
      <c r="A155" t="str">
        <f t="shared" si="2"/>
        <v>GovanhillE3</v>
      </c>
      <c r="B155" t="s">
        <v>153</v>
      </c>
      <c r="C155" t="s">
        <v>13</v>
      </c>
      <c r="D155" t="s">
        <v>105</v>
      </c>
      <c r="E155">
        <v>2681</v>
      </c>
      <c r="F155">
        <v>7363</v>
      </c>
      <c r="G155">
        <v>0.36411788673095208</v>
      </c>
    </row>
    <row r="156" spans="1:7" x14ac:dyDescent="0.3">
      <c r="A156" t="str">
        <f t="shared" si="2"/>
        <v>Greater GorbalsE3</v>
      </c>
      <c r="B156" t="s">
        <v>152</v>
      </c>
      <c r="C156" t="s">
        <v>14</v>
      </c>
      <c r="D156" t="s">
        <v>105</v>
      </c>
      <c r="E156">
        <v>1004</v>
      </c>
      <c r="F156">
        <v>4428</v>
      </c>
      <c r="G156">
        <v>0.22673893405600723</v>
      </c>
    </row>
    <row r="157" spans="1:7" x14ac:dyDescent="0.3">
      <c r="A157" t="str">
        <f t="shared" si="2"/>
        <v>City Centre and Merchant CityE3</v>
      </c>
      <c r="B157" t="s">
        <v>160</v>
      </c>
      <c r="C157" t="s">
        <v>254</v>
      </c>
      <c r="D157" t="s">
        <v>105</v>
      </c>
      <c r="E157">
        <v>1516</v>
      </c>
      <c r="F157">
        <v>5719</v>
      </c>
      <c r="G157">
        <v>0.26508130792096518</v>
      </c>
    </row>
    <row r="158" spans="1:7" x14ac:dyDescent="0.3">
      <c r="A158" t="str">
        <f t="shared" si="2"/>
        <v>King's Park and Mount FloridaE3</v>
      </c>
      <c r="B158" t="s">
        <v>145</v>
      </c>
      <c r="C158" t="s">
        <v>321</v>
      </c>
      <c r="D158" t="s">
        <v>105</v>
      </c>
      <c r="E158">
        <v>2645</v>
      </c>
      <c r="F158">
        <v>4277</v>
      </c>
      <c r="G158">
        <v>0.61842412906242694</v>
      </c>
    </row>
    <row r="159" spans="1:7" x14ac:dyDescent="0.3">
      <c r="A159" t="str">
        <f t="shared" si="2"/>
        <v>Langside and BattlefieldE3</v>
      </c>
      <c r="B159" t="s">
        <v>142</v>
      </c>
      <c r="C159" t="s">
        <v>280</v>
      </c>
      <c r="D159" t="s">
        <v>105</v>
      </c>
      <c r="E159">
        <v>4079</v>
      </c>
      <c r="F159">
        <v>7576</v>
      </c>
      <c r="G159">
        <v>0.53841077085533262</v>
      </c>
    </row>
    <row r="160" spans="1:7" x14ac:dyDescent="0.3">
      <c r="A160" t="str">
        <f t="shared" si="2"/>
        <v>Pollokshields EastE3</v>
      </c>
      <c r="B160" t="s">
        <v>133</v>
      </c>
      <c r="C160" t="s">
        <v>15</v>
      </c>
      <c r="D160" t="s">
        <v>105</v>
      </c>
      <c r="E160">
        <v>1359</v>
      </c>
      <c r="F160">
        <v>2762</v>
      </c>
      <c r="G160">
        <v>0.49203475742215785</v>
      </c>
    </row>
    <row r="161" spans="1:7" x14ac:dyDescent="0.3">
      <c r="A161" t="str">
        <f t="shared" si="2"/>
        <v>Pollokshields WestE3</v>
      </c>
      <c r="B161" t="s">
        <v>132</v>
      </c>
      <c r="C161" t="s">
        <v>16</v>
      </c>
      <c r="D161" t="s">
        <v>105</v>
      </c>
      <c r="E161">
        <v>2228</v>
      </c>
      <c r="F161">
        <v>2568</v>
      </c>
      <c r="G161">
        <v>0.86760124610591904</v>
      </c>
    </row>
    <row r="162" spans="1:7" x14ac:dyDescent="0.3">
      <c r="A162" t="str">
        <f t="shared" si="2"/>
        <v>Shawlands and StrathbungoE3</v>
      </c>
      <c r="B162" t="s">
        <v>126</v>
      </c>
      <c r="C162" t="s">
        <v>281</v>
      </c>
      <c r="D162" t="s">
        <v>105</v>
      </c>
      <c r="E162">
        <v>2506</v>
      </c>
      <c r="F162">
        <v>4316</v>
      </c>
      <c r="G162">
        <v>0.5806302131603337</v>
      </c>
    </row>
    <row r="163" spans="1:7" x14ac:dyDescent="0.3">
      <c r="A163" t="str">
        <f t="shared" si="2"/>
        <v>ToryglenE3</v>
      </c>
      <c r="B163" t="s">
        <v>119</v>
      </c>
      <c r="C163" t="s">
        <v>17</v>
      </c>
      <c r="D163" t="s">
        <v>105</v>
      </c>
      <c r="E163">
        <v>740</v>
      </c>
      <c r="F163">
        <v>2480</v>
      </c>
      <c r="G163">
        <v>0.29838709677419356</v>
      </c>
    </row>
    <row r="164" spans="1:7" x14ac:dyDescent="0.3">
      <c r="A164" t="str">
        <f t="shared" si="2"/>
        <v>Baillieston and GarrowhillE3</v>
      </c>
      <c r="B164" t="s">
        <v>170</v>
      </c>
      <c r="C164" t="s">
        <v>282</v>
      </c>
      <c r="D164" t="s">
        <v>105</v>
      </c>
      <c r="E164">
        <v>4981</v>
      </c>
      <c r="F164">
        <v>7133</v>
      </c>
      <c r="G164">
        <v>0.69830365904948832</v>
      </c>
    </row>
    <row r="165" spans="1:7" x14ac:dyDescent="0.3">
      <c r="A165" t="str">
        <f t="shared" si="2"/>
        <v>Calton and BridgetonE3</v>
      </c>
      <c r="B165" t="s">
        <v>164</v>
      </c>
      <c r="C165" t="s">
        <v>283</v>
      </c>
      <c r="D165" t="s">
        <v>105</v>
      </c>
      <c r="E165">
        <v>1917</v>
      </c>
      <c r="F165">
        <v>6125</v>
      </c>
      <c r="G165">
        <v>0.31297959183673468</v>
      </c>
    </row>
    <row r="166" spans="1:7" x14ac:dyDescent="0.3">
      <c r="A166" t="str">
        <f t="shared" si="2"/>
        <v>DennistounE3</v>
      </c>
      <c r="B166" t="s">
        <v>156</v>
      </c>
      <c r="C166" t="s">
        <v>18</v>
      </c>
      <c r="D166" t="s">
        <v>105</v>
      </c>
      <c r="E166">
        <v>2009</v>
      </c>
      <c r="F166">
        <v>5584</v>
      </c>
      <c r="G166">
        <v>0.35977793696275073</v>
      </c>
    </row>
    <row r="167" spans="1:7" x14ac:dyDescent="0.3">
      <c r="A167" t="str">
        <f t="shared" si="2"/>
        <v>EasterhouseE3</v>
      </c>
      <c r="B167" t="s">
        <v>154</v>
      </c>
      <c r="C167" t="s">
        <v>19</v>
      </c>
      <c r="D167" t="s">
        <v>105</v>
      </c>
      <c r="E167">
        <v>1243</v>
      </c>
      <c r="F167">
        <v>4311</v>
      </c>
      <c r="G167">
        <v>0.28833217350962653</v>
      </c>
    </row>
    <row r="168" spans="1:7" x14ac:dyDescent="0.3">
      <c r="A168" t="str">
        <f t="shared" si="2"/>
        <v>DrumchapelE3</v>
      </c>
      <c r="B168" t="s">
        <v>155</v>
      </c>
      <c r="C168" t="s">
        <v>4</v>
      </c>
      <c r="D168" t="s">
        <v>105</v>
      </c>
      <c r="E168">
        <v>1608</v>
      </c>
      <c r="F168">
        <v>5743</v>
      </c>
      <c r="G168">
        <v>0.27999303499912936</v>
      </c>
    </row>
    <row r="169" spans="1:7" x14ac:dyDescent="0.3">
      <c r="A169" t="str">
        <f t="shared" si="2"/>
        <v>Haghill and CarntyneE3</v>
      </c>
      <c r="B169" t="s">
        <v>150</v>
      </c>
      <c r="C169" t="s">
        <v>284</v>
      </c>
      <c r="D169" t="s">
        <v>105</v>
      </c>
      <c r="E169">
        <v>1560</v>
      </c>
      <c r="F169">
        <v>4597</v>
      </c>
      <c r="G169">
        <v>0.33935175114204919</v>
      </c>
    </row>
    <row r="170" spans="1:7" x14ac:dyDescent="0.3">
      <c r="A170" t="str">
        <f t="shared" si="2"/>
        <v>Mount Vernon and East ShettlestonE3</v>
      </c>
      <c r="B170" t="s">
        <v>140</v>
      </c>
      <c r="C170" t="s">
        <v>285</v>
      </c>
      <c r="D170" t="s">
        <v>105</v>
      </c>
      <c r="E170">
        <v>3133</v>
      </c>
      <c r="F170">
        <v>5370</v>
      </c>
      <c r="G170">
        <v>0.58342644320297954</v>
      </c>
    </row>
    <row r="171" spans="1:7" x14ac:dyDescent="0.3">
      <c r="A171" t="str">
        <f t="shared" si="2"/>
        <v>Parkhead and DalmarnockE3</v>
      </c>
      <c r="B171" t="s">
        <v>136</v>
      </c>
      <c r="C171" t="s">
        <v>286</v>
      </c>
      <c r="D171" t="s">
        <v>105</v>
      </c>
      <c r="E171">
        <v>747</v>
      </c>
      <c r="F171">
        <v>3571</v>
      </c>
      <c r="G171">
        <v>0.20918510221226547</v>
      </c>
    </row>
    <row r="172" spans="1:7" x14ac:dyDescent="0.3">
      <c r="A172" t="str">
        <f t="shared" si="2"/>
        <v>Riddrie and CranhillE3</v>
      </c>
      <c r="B172" t="s">
        <v>130</v>
      </c>
      <c r="C172" t="s">
        <v>287</v>
      </c>
      <c r="D172" t="s">
        <v>105</v>
      </c>
      <c r="E172">
        <v>1821</v>
      </c>
      <c r="F172">
        <v>5046</v>
      </c>
      <c r="G172">
        <v>0.36087990487514865</v>
      </c>
    </row>
    <row r="173" spans="1:7" x14ac:dyDescent="0.3">
      <c r="A173" t="str">
        <f t="shared" si="2"/>
        <v>Ruchazie and GarthamlockE3</v>
      </c>
      <c r="B173" t="s">
        <v>128</v>
      </c>
      <c r="C173" t="s">
        <v>288</v>
      </c>
      <c r="D173" t="s">
        <v>105</v>
      </c>
      <c r="E173">
        <v>1212</v>
      </c>
      <c r="F173">
        <v>3267</v>
      </c>
      <c r="G173">
        <v>0.37098255280073461</v>
      </c>
    </row>
    <row r="174" spans="1:7" x14ac:dyDescent="0.3">
      <c r="A174" t="str">
        <f t="shared" si="2"/>
        <v>Springboig and BarlanarkE3</v>
      </c>
      <c r="B174" t="s">
        <v>123</v>
      </c>
      <c r="C174" t="s">
        <v>289</v>
      </c>
      <c r="D174" t="s">
        <v>105</v>
      </c>
      <c r="E174">
        <v>2080</v>
      </c>
      <c r="F174">
        <v>5974</v>
      </c>
      <c r="G174">
        <v>0.34817542684968195</v>
      </c>
    </row>
    <row r="175" spans="1:7" x14ac:dyDescent="0.3">
      <c r="A175" t="str">
        <f t="shared" si="2"/>
        <v>Tollcross and West ShettlestonE3</v>
      </c>
      <c r="B175" t="s">
        <v>120</v>
      </c>
      <c r="C175" t="s">
        <v>290</v>
      </c>
      <c r="D175" t="s">
        <v>105</v>
      </c>
      <c r="E175">
        <v>2922</v>
      </c>
      <c r="F175">
        <v>7705</v>
      </c>
      <c r="G175">
        <v>0.37923426346528227</v>
      </c>
    </row>
    <row r="176" spans="1:7" x14ac:dyDescent="0.3">
      <c r="A176" t="str">
        <f t="shared" si="2"/>
        <v>Hillhead and WoodlandsE3</v>
      </c>
      <c r="B176" t="s">
        <v>149</v>
      </c>
      <c r="C176" t="s">
        <v>255</v>
      </c>
      <c r="D176" t="s">
        <v>105</v>
      </c>
      <c r="E176">
        <v>3866</v>
      </c>
      <c r="F176">
        <v>8976</v>
      </c>
      <c r="G176">
        <v>0.4307040998217469</v>
      </c>
    </row>
    <row r="177" spans="1:7" x14ac:dyDescent="0.3">
      <c r="A177" t="str">
        <f t="shared" si="2"/>
        <v>Hyndland, Dowanhill and Partick EastE3</v>
      </c>
      <c r="B177" t="s">
        <v>148</v>
      </c>
      <c r="C177" t="s">
        <v>256</v>
      </c>
      <c r="D177" t="s">
        <v>105</v>
      </c>
      <c r="E177">
        <v>5221</v>
      </c>
      <c r="F177">
        <v>8858</v>
      </c>
      <c r="G177">
        <v>0.5894107021901106</v>
      </c>
    </row>
    <row r="178" spans="1:7" x14ac:dyDescent="0.3">
      <c r="A178" t="str">
        <f t="shared" si="2"/>
        <v>KnightswoodE3</v>
      </c>
      <c r="B178" t="s">
        <v>144</v>
      </c>
      <c r="C178" t="s">
        <v>5</v>
      </c>
      <c r="D178" t="s">
        <v>105</v>
      </c>
      <c r="E178">
        <v>3736</v>
      </c>
      <c r="F178">
        <v>8066</v>
      </c>
      <c r="G178">
        <v>0.46317877510538064</v>
      </c>
    </row>
    <row r="179" spans="1:7" x14ac:dyDescent="0.3">
      <c r="A179" t="str">
        <f t="shared" si="2"/>
        <v>Temple and AnnieslandE3</v>
      </c>
      <c r="B179" t="s">
        <v>121</v>
      </c>
      <c r="C179" t="s">
        <v>257</v>
      </c>
      <c r="D179" t="s">
        <v>105</v>
      </c>
      <c r="E179">
        <v>2622</v>
      </c>
      <c r="F179">
        <v>5603</v>
      </c>
      <c r="G179">
        <v>0.46796359093342854</v>
      </c>
    </row>
    <row r="180" spans="1:7" x14ac:dyDescent="0.3">
      <c r="A180" t="str">
        <f t="shared" si="2"/>
        <v>Glasgow North EastE3</v>
      </c>
      <c r="B180" t="s">
        <v>307</v>
      </c>
      <c r="C180" t="s">
        <v>116</v>
      </c>
      <c r="D180" t="s">
        <v>105</v>
      </c>
      <c r="E180">
        <v>31569</v>
      </c>
      <c r="F180">
        <v>80884</v>
      </c>
      <c r="G180">
        <v>0.39029968844270807</v>
      </c>
    </row>
    <row r="181" spans="1:7" x14ac:dyDescent="0.3">
      <c r="A181" t="str">
        <f t="shared" si="2"/>
        <v>Glasgow North WestE3</v>
      </c>
      <c r="B181" t="s">
        <v>308</v>
      </c>
      <c r="C181" t="s">
        <v>115</v>
      </c>
      <c r="D181" t="s">
        <v>105</v>
      </c>
      <c r="E181">
        <v>40253</v>
      </c>
      <c r="F181">
        <v>90129</v>
      </c>
      <c r="G181">
        <v>0.44661540680580059</v>
      </c>
    </row>
    <row r="182" spans="1:7" x14ac:dyDescent="0.3">
      <c r="A182" t="str">
        <f t="shared" si="2"/>
        <v>Glasgow SouthE3</v>
      </c>
      <c r="B182" t="s">
        <v>309</v>
      </c>
      <c r="C182" t="s">
        <v>114</v>
      </c>
      <c r="D182" t="s">
        <v>105</v>
      </c>
      <c r="E182">
        <v>47086</v>
      </c>
      <c r="F182">
        <v>100583</v>
      </c>
      <c r="G182">
        <v>0.4681307974508615</v>
      </c>
    </row>
    <row r="183" spans="1:7" x14ac:dyDescent="0.3">
      <c r="A183" t="str">
        <f t="shared" si="2"/>
        <v>GlasgowE3</v>
      </c>
      <c r="B183" t="s">
        <v>113</v>
      </c>
      <c r="C183" t="s">
        <v>83</v>
      </c>
      <c r="D183" t="s">
        <v>105</v>
      </c>
      <c r="E183">
        <v>118908</v>
      </c>
      <c r="F183">
        <v>271596</v>
      </c>
      <c r="G183">
        <v>0.43781204436000531</v>
      </c>
    </row>
    <row r="184" spans="1:7" x14ac:dyDescent="0.3">
      <c r="A184" t="str">
        <f t="shared" si="2"/>
        <v>ScotlandE3</v>
      </c>
      <c r="B184" t="s">
        <v>88</v>
      </c>
      <c r="C184" t="s">
        <v>41</v>
      </c>
      <c r="D184" t="s">
        <v>105</v>
      </c>
      <c r="E184">
        <v>1441824</v>
      </c>
      <c r="F184">
        <v>2192246</v>
      </c>
      <c r="G184">
        <v>0.65769261296405601</v>
      </c>
    </row>
    <row r="185" spans="1:7" x14ac:dyDescent="0.3">
      <c r="A185" t="str">
        <f t="shared" si="2"/>
        <v>Anniesland, Jordanhill and WhiteinchE4</v>
      </c>
      <c r="B185" t="s">
        <v>81</v>
      </c>
      <c r="C185" t="s">
        <v>252</v>
      </c>
      <c r="D185" t="s">
        <v>104</v>
      </c>
      <c r="E185">
        <v>640</v>
      </c>
      <c r="F185">
        <v>4406</v>
      </c>
      <c r="G185">
        <v>0.14525646845211077</v>
      </c>
    </row>
    <row r="186" spans="1:7" x14ac:dyDescent="0.3">
      <c r="A186" t="str">
        <f t="shared" si="2"/>
        <v>Yoker and ScotstounE4</v>
      </c>
      <c r="B186" t="s">
        <v>118</v>
      </c>
      <c r="C186" t="s">
        <v>258</v>
      </c>
      <c r="D186" t="s">
        <v>104</v>
      </c>
      <c r="E186">
        <v>1146</v>
      </c>
      <c r="F186">
        <v>5533</v>
      </c>
      <c r="G186">
        <v>0.20712091089824688</v>
      </c>
    </row>
    <row r="187" spans="1:7" x14ac:dyDescent="0.3">
      <c r="A187" t="str">
        <f t="shared" si="2"/>
        <v>Yorkhill and AnderstonE4</v>
      </c>
      <c r="B187" t="s">
        <v>117</v>
      </c>
      <c r="C187" t="s">
        <v>259</v>
      </c>
      <c r="D187" t="s">
        <v>104</v>
      </c>
      <c r="E187">
        <v>1254</v>
      </c>
      <c r="F187">
        <v>4107</v>
      </c>
      <c r="G187">
        <v>0.30533235938641345</v>
      </c>
    </row>
    <row r="188" spans="1:7" x14ac:dyDescent="0.3">
      <c r="A188" t="str">
        <f t="shared" si="2"/>
        <v>Balornock and BarmullochE4</v>
      </c>
      <c r="B188" t="s">
        <v>169</v>
      </c>
      <c r="C188" t="s">
        <v>260</v>
      </c>
      <c r="D188" t="s">
        <v>104</v>
      </c>
      <c r="E188">
        <v>674</v>
      </c>
      <c r="F188">
        <v>3246</v>
      </c>
      <c r="G188">
        <v>0.20764017252002465</v>
      </c>
    </row>
    <row r="189" spans="1:7" x14ac:dyDescent="0.3">
      <c r="A189" t="str">
        <f t="shared" si="2"/>
        <v>Blackhill and HogganfieldE4</v>
      </c>
      <c r="B189" t="s">
        <v>167</v>
      </c>
      <c r="C189" t="s">
        <v>261</v>
      </c>
      <c r="D189" t="s">
        <v>104</v>
      </c>
      <c r="E189">
        <v>375</v>
      </c>
      <c r="F189">
        <v>1561</v>
      </c>
      <c r="G189">
        <v>0.24023062139654067</v>
      </c>
    </row>
    <row r="190" spans="1:7" x14ac:dyDescent="0.3">
      <c r="A190" t="str">
        <f t="shared" si="2"/>
        <v>Kelvindale and KelvinsideE4</v>
      </c>
      <c r="B190" t="s">
        <v>146</v>
      </c>
      <c r="C190" t="s">
        <v>262</v>
      </c>
      <c r="D190" t="s">
        <v>104</v>
      </c>
      <c r="E190">
        <v>395</v>
      </c>
      <c r="F190">
        <v>4075</v>
      </c>
      <c r="G190">
        <v>9.6932515337423308E-2</v>
      </c>
    </row>
    <row r="191" spans="1:7" x14ac:dyDescent="0.3">
      <c r="A191" t="str">
        <f t="shared" si="2"/>
        <v>Lambhill and MiltonE4</v>
      </c>
      <c r="B191" t="s">
        <v>143</v>
      </c>
      <c r="C191" t="s">
        <v>263</v>
      </c>
      <c r="D191" t="s">
        <v>104</v>
      </c>
      <c r="E191">
        <v>1450</v>
      </c>
      <c r="F191">
        <v>6332</v>
      </c>
      <c r="G191">
        <v>0.22899557801642451</v>
      </c>
    </row>
    <row r="192" spans="1:7" x14ac:dyDescent="0.3">
      <c r="A192" t="str">
        <f t="shared" si="2"/>
        <v>Maryhill Road CorridorE4</v>
      </c>
      <c r="B192" t="s">
        <v>141</v>
      </c>
      <c r="C192" t="s">
        <v>6</v>
      </c>
      <c r="D192" t="s">
        <v>104</v>
      </c>
      <c r="E192">
        <v>1842</v>
      </c>
      <c r="F192">
        <v>6655</v>
      </c>
      <c r="G192">
        <v>0.27678437265214123</v>
      </c>
    </row>
    <row r="193" spans="1:7" x14ac:dyDescent="0.3">
      <c r="A193" t="str">
        <f t="shared" si="2"/>
        <v>North Maryhill and SummerstonE4</v>
      </c>
      <c r="B193" t="s">
        <v>137</v>
      </c>
      <c r="C193" t="s">
        <v>264</v>
      </c>
      <c r="D193" t="s">
        <v>104</v>
      </c>
      <c r="E193">
        <v>1186</v>
      </c>
      <c r="F193">
        <v>5680</v>
      </c>
      <c r="G193">
        <v>0.20880281690140845</v>
      </c>
    </row>
    <row r="194" spans="1:7" x14ac:dyDescent="0.3">
      <c r="A194" t="str">
        <f t="shared" ref="A194:A257" si="3">CONCATENATE(C194,D194)</f>
        <v>Robroyston and MillerstonE4</v>
      </c>
      <c r="B194" t="s">
        <v>129</v>
      </c>
      <c r="C194" t="s">
        <v>265</v>
      </c>
      <c r="D194" t="s">
        <v>104</v>
      </c>
      <c r="E194">
        <v>191</v>
      </c>
      <c r="F194">
        <v>1807</v>
      </c>
      <c r="G194">
        <v>0.10570005534034312</v>
      </c>
    </row>
    <row r="195" spans="1:7" x14ac:dyDescent="0.3">
      <c r="A195" t="str">
        <f t="shared" si="3"/>
        <v>Ruchill and PossilparkE4</v>
      </c>
      <c r="B195" t="s">
        <v>127</v>
      </c>
      <c r="C195" t="s">
        <v>266</v>
      </c>
      <c r="D195" t="s">
        <v>104</v>
      </c>
      <c r="E195">
        <v>1623</v>
      </c>
      <c r="F195">
        <v>5152</v>
      </c>
      <c r="G195">
        <v>0.31502329192546585</v>
      </c>
    </row>
    <row r="196" spans="1:7" x14ac:dyDescent="0.3">
      <c r="A196" t="str">
        <f t="shared" si="3"/>
        <v>BlairdardieE4</v>
      </c>
      <c r="B196" t="s">
        <v>166</v>
      </c>
      <c r="C196" t="s">
        <v>3</v>
      </c>
      <c r="D196" t="s">
        <v>104</v>
      </c>
      <c r="E196">
        <v>202</v>
      </c>
      <c r="F196">
        <v>1791</v>
      </c>
      <c r="G196">
        <v>0.11278615298715801</v>
      </c>
    </row>
    <row r="197" spans="1:7" x14ac:dyDescent="0.3">
      <c r="A197" t="str">
        <f t="shared" si="3"/>
        <v>Sighthill, Roystonhill and GermistonE4</v>
      </c>
      <c r="B197" t="s">
        <v>125</v>
      </c>
      <c r="C197" t="s">
        <v>267</v>
      </c>
      <c r="D197" t="s">
        <v>104</v>
      </c>
      <c r="E197">
        <v>1716</v>
      </c>
      <c r="F197">
        <v>5994</v>
      </c>
      <c r="G197">
        <v>0.28628628628628627</v>
      </c>
    </row>
    <row r="198" spans="1:7" x14ac:dyDescent="0.3">
      <c r="A198" t="str">
        <f t="shared" si="3"/>
        <v>SpringburnE4</v>
      </c>
      <c r="B198" t="s">
        <v>122</v>
      </c>
      <c r="C198" t="s">
        <v>7</v>
      </c>
      <c r="D198" t="s">
        <v>104</v>
      </c>
      <c r="E198">
        <v>1620</v>
      </c>
      <c r="F198">
        <v>6658</v>
      </c>
      <c r="G198">
        <v>0.24331631120456593</v>
      </c>
    </row>
    <row r="199" spans="1:7" x14ac:dyDescent="0.3">
      <c r="A199" t="str">
        <f t="shared" si="3"/>
        <v>Arden and CarnwadricE4</v>
      </c>
      <c r="B199" t="s">
        <v>171</v>
      </c>
      <c r="C199" t="s">
        <v>268</v>
      </c>
      <c r="D199" t="s">
        <v>104</v>
      </c>
      <c r="E199">
        <v>922</v>
      </c>
      <c r="F199">
        <v>4311</v>
      </c>
      <c r="G199">
        <v>0.21387149153328694</v>
      </c>
    </row>
    <row r="200" spans="1:7" x14ac:dyDescent="0.3">
      <c r="A200" t="str">
        <f t="shared" si="3"/>
        <v>Bellahouston, Craigton and MossparkE4</v>
      </c>
      <c r="B200" t="s">
        <v>168</v>
      </c>
      <c r="C200" t="s">
        <v>269</v>
      </c>
      <c r="D200" t="s">
        <v>104</v>
      </c>
      <c r="E200">
        <v>648</v>
      </c>
      <c r="F200">
        <v>4481</v>
      </c>
      <c r="G200">
        <v>0.14461057799598304</v>
      </c>
    </row>
    <row r="201" spans="1:7" x14ac:dyDescent="0.3">
      <c r="A201" t="str">
        <f t="shared" si="3"/>
        <v>Corkerhill and North PollokE4</v>
      </c>
      <c r="B201" t="s">
        <v>159</v>
      </c>
      <c r="C201" t="s">
        <v>270</v>
      </c>
      <c r="D201" t="s">
        <v>104</v>
      </c>
      <c r="E201">
        <v>392</v>
      </c>
      <c r="F201">
        <v>1846</v>
      </c>
      <c r="G201">
        <v>0.21235102925243771</v>
      </c>
    </row>
    <row r="202" spans="1:7" x14ac:dyDescent="0.3">
      <c r="A202" t="str">
        <f t="shared" si="3"/>
        <v>Crookston and South CardonaldE4</v>
      </c>
      <c r="B202" t="s">
        <v>157</v>
      </c>
      <c r="C202" t="s">
        <v>271</v>
      </c>
      <c r="D202" t="s">
        <v>104</v>
      </c>
      <c r="E202">
        <v>627</v>
      </c>
      <c r="F202">
        <v>3776</v>
      </c>
      <c r="G202">
        <v>0.16604872881355931</v>
      </c>
    </row>
    <row r="203" spans="1:7" x14ac:dyDescent="0.3">
      <c r="A203" t="str">
        <f t="shared" si="3"/>
        <v>Greater GovanE4</v>
      </c>
      <c r="B203" t="s">
        <v>151</v>
      </c>
      <c r="C203" t="s">
        <v>8</v>
      </c>
      <c r="D203" t="s">
        <v>104</v>
      </c>
      <c r="E203">
        <v>1615</v>
      </c>
      <c r="F203">
        <v>6297</v>
      </c>
      <c r="G203">
        <v>0.25647133555661428</v>
      </c>
    </row>
    <row r="204" spans="1:7" x14ac:dyDescent="0.3">
      <c r="A204" t="str">
        <f t="shared" si="3"/>
        <v>Ibrox and KingstonE4</v>
      </c>
      <c r="B204" t="s">
        <v>147</v>
      </c>
      <c r="C204" t="s">
        <v>272</v>
      </c>
      <c r="D204" t="s">
        <v>104</v>
      </c>
      <c r="E204">
        <v>1838</v>
      </c>
      <c r="F204">
        <v>6447</v>
      </c>
      <c r="G204">
        <v>0.28509384209709943</v>
      </c>
    </row>
    <row r="205" spans="1:7" x14ac:dyDescent="0.3">
      <c r="A205" t="str">
        <f t="shared" si="3"/>
        <v>Newlands and CathcartE4</v>
      </c>
      <c r="B205" t="s">
        <v>139</v>
      </c>
      <c r="C205" t="s">
        <v>273</v>
      </c>
      <c r="D205" t="s">
        <v>104</v>
      </c>
      <c r="E205">
        <v>174</v>
      </c>
      <c r="F205">
        <v>2931</v>
      </c>
      <c r="G205">
        <v>5.9365404298874103E-2</v>
      </c>
    </row>
    <row r="206" spans="1:7" x14ac:dyDescent="0.3">
      <c r="A206" t="str">
        <f t="shared" si="3"/>
        <v>North Cardonald and PenileeE4</v>
      </c>
      <c r="B206" t="s">
        <v>138</v>
      </c>
      <c r="C206" t="s">
        <v>274</v>
      </c>
      <c r="D206" t="s">
        <v>104</v>
      </c>
      <c r="E206">
        <v>1014</v>
      </c>
      <c r="F206">
        <v>6295</v>
      </c>
      <c r="G206">
        <v>0.16108022239872916</v>
      </c>
    </row>
    <row r="207" spans="1:7" x14ac:dyDescent="0.3">
      <c r="A207" t="str">
        <f t="shared" si="3"/>
        <v>Broomhill and Partick WestE4</v>
      </c>
      <c r="B207" t="s">
        <v>165</v>
      </c>
      <c r="C207" t="s">
        <v>253</v>
      </c>
      <c r="D207" t="s">
        <v>104</v>
      </c>
      <c r="E207">
        <v>1514</v>
      </c>
      <c r="F207">
        <v>6368</v>
      </c>
      <c r="G207">
        <v>0.23775125628140703</v>
      </c>
    </row>
    <row r="208" spans="1:7" x14ac:dyDescent="0.3">
      <c r="A208" t="str">
        <f t="shared" si="3"/>
        <v>PollokE4</v>
      </c>
      <c r="B208" t="s">
        <v>135</v>
      </c>
      <c r="C208" t="s">
        <v>9</v>
      </c>
      <c r="D208" t="s">
        <v>104</v>
      </c>
      <c r="E208">
        <v>571</v>
      </c>
      <c r="F208">
        <v>4115</v>
      </c>
      <c r="G208">
        <v>0.1387606318347509</v>
      </c>
    </row>
    <row r="209" spans="1:7" x14ac:dyDescent="0.3">
      <c r="A209" t="str">
        <f t="shared" si="3"/>
        <v>Pollokshaws and MansewoodE4</v>
      </c>
      <c r="B209" t="s">
        <v>134</v>
      </c>
      <c r="C209" t="s">
        <v>275</v>
      </c>
      <c r="D209" t="s">
        <v>104</v>
      </c>
      <c r="E209">
        <v>1121</v>
      </c>
      <c r="F209">
        <v>5910</v>
      </c>
      <c r="G209">
        <v>0.18967851099830796</v>
      </c>
    </row>
    <row r="210" spans="1:7" x14ac:dyDescent="0.3">
      <c r="A210" t="str">
        <f t="shared" si="3"/>
        <v>Priesthill and HousehillwoodE4</v>
      </c>
      <c r="B210" t="s">
        <v>131</v>
      </c>
      <c r="C210" t="s">
        <v>276</v>
      </c>
      <c r="D210" t="s">
        <v>104</v>
      </c>
      <c r="E210">
        <v>762</v>
      </c>
      <c r="F210">
        <v>3438</v>
      </c>
      <c r="G210">
        <v>0.22164048865619546</v>
      </c>
    </row>
    <row r="211" spans="1:7" x14ac:dyDescent="0.3">
      <c r="A211" t="str">
        <f t="shared" si="3"/>
        <v>South Nitshill and DarnleyE4</v>
      </c>
      <c r="B211" t="s">
        <v>124</v>
      </c>
      <c r="C211" t="s">
        <v>277</v>
      </c>
      <c r="D211" t="s">
        <v>104</v>
      </c>
      <c r="E211">
        <v>408</v>
      </c>
      <c r="F211">
        <v>2373</v>
      </c>
      <c r="G211">
        <v>0.17193426042983564</v>
      </c>
    </row>
    <row r="212" spans="1:7" x14ac:dyDescent="0.3">
      <c r="A212" t="str">
        <f t="shared" si="3"/>
        <v>CarmunnockE4</v>
      </c>
      <c r="B212" t="s">
        <v>163</v>
      </c>
      <c r="C212" t="s">
        <v>10</v>
      </c>
      <c r="D212" t="s">
        <v>104</v>
      </c>
      <c r="E212">
        <v>86</v>
      </c>
      <c r="F212">
        <v>597</v>
      </c>
      <c r="G212">
        <v>0.1440536013400335</v>
      </c>
    </row>
    <row r="213" spans="1:7" x14ac:dyDescent="0.3">
      <c r="A213" t="str">
        <f t="shared" si="3"/>
        <v>CastlemilkE4</v>
      </c>
      <c r="B213" t="s">
        <v>162</v>
      </c>
      <c r="C213" t="s">
        <v>11</v>
      </c>
      <c r="D213" t="s">
        <v>104</v>
      </c>
      <c r="E213">
        <v>1702</v>
      </c>
      <c r="F213">
        <v>6464</v>
      </c>
      <c r="G213">
        <v>0.26330445544554454</v>
      </c>
    </row>
    <row r="214" spans="1:7" x14ac:dyDescent="0.3">
      <c r="A214" t="str">
        <f t="shared" si="3"/>
        <v>Cathcart and SimshillE4</v>
      </c>
      <c r="B214" t="s">
        <v>161</v>
      </c>
      <c r="C214" t="s">
        <v>278</v>
      </c>
      <c r="D214" t="s">
        <v>104</v>
      </c>
      <c r="E214">
        <v>376</v>
      </c>
      <c r="F214">
        <v>2819</v>
      </c>
      <c r="G214">
        <v>0.13338063142958495</v>
      </c>
    </row>
    <row r="215" spans="1:7" x14ac:dyDescent="0.3">
      <c r="A215" t="str">
        <f t="shared" si="3"/>
        <v>CroftfootE4</v>
      </c>
      <c r="B215" t="s">
        <v>158</v>
      </c>
      <c r="C215" t="s">
        <v>12</v>
      </c>
      <c r="D215" t="s">
        <v>104</v>
      </c>
      <c r="E215">
        <v>344</v>
      </c>
      <c r="F215">
        <v>2713</v>
      </c>
      <c r="G215">
        <v>0.12679690379653519</v>
      </c>
    </row>
    <row r="216" spans="1:7" x14ac:dyDescent="0.3">
      <c r="A216" t="str">
        <f t="shared" si="3"/>
        <v>GovanhillE4</v>
      </c>
      <c r="B216" t="s">
        <v>153</v>
      </c>
      <c r="C216" t="s">
        <v>13</v>
      </c>
      <c r="D216" t="s">
        <v>104</v>
      </c>
      <c r="E216">
        <v>2272</v>
      </c>
      <c r="F216">
        <v>7363</v>
      </c>
      <c r="G216">
        <v>0.30856987640907241</v>
      </c>
    </row>
    <row r="217" spans="1:7" x14ac:dyDescent="0.3">
      <c r="A217" t="str">
        <f t="shared" si="3"/>
        <v>Greater GorbalsE4</v>
      </c>
      <c r="B217" t="s">
        <v>152</v>
      </c>
      <c r="C217" t="s">
        <v>14</v>
      </c>
      <c r="D217" t="s">
        <v>104</v>
      </c>
      <c r="E217">
        <v>1143</v>
      </c>
      <c r="F217">
        <v>4428</v>
      </c>
      <c r="G217">
        <v>0.258130081300813</v>
      </c>
    </row>
    <row r="218" spans="1:7" x14ac:dyDescent="0.3">
      <c r="A218" t="str">
        <f t="shared" si="3"/>
        <v>City Centre and Merchant CityE4</v>
      </c>
      <c r="B218" t="s">
        <v>160</v>
      </c>
      <c r="C218" t="s">
        <v>254</v>
      </c>
      <c r="D218" t="s">
        <v>104</v>
      </c>
      <c r="E218">
        <v>1870</v>
      </c>
      <c r="F218">
        <v>5719</v>
      </c>
      <c r="G218">
        <v>0.32698024130092673</v>
      </c>
    </row>
    <row r="219" spans="1:7" x14ac:dyDescent="0.3">
      <c r="A219" t="str">
        <f t="shared" si="3"/>
        <v>King's Park and Mount FloridaE4</v>
      </c>
      <c r="B219" t="s">
        <v>145</v>
      </c>
      <c r="C219" t="s">
        <v>321</v>
      </c>
      <c r="D219" t="s">
        <v>104</v>
      </c>
      <c r="E219">
        <v>631</v>
      </c>
      <c r="F219">
        <v>4277</v>
      </c>
      <c r="G219">
        <v>0.14753331774608369</v>
      </c>
    </row>
    <row r="220" spans="1:7" x14ac:dyDescent="0.3">
      <c r="A220" t="str">
        <f t="shared" si="3"/>
        <v>Langside and BattlefieldE4</v>
      </c>
      <c r="B220" t="s">
        <v>142</v>
      </c>
      <c r="C220" t="s">
        <v>280</v>
      </c>
      <c r="D220" t="s">
        <v>104</v>
      </c>
      <c r="E220">
        <v>1762</v>
      </c>
      <c r="F220">
        <v>7576</v>
      </c>
      <c r="G220">
        <v>0.23257655755015841</v>
      </c>
    </row>
    <row r="221" spans="1:7" x14ac:dyDescent="0.3">
      <c r="A221" t="str">
        <f t="shared" si="3"/>
        <v>Pollokshields EastE4</v>
      </c>
      <c r="B221" t="s">
        <v>133</v>
      </c>
      <c r="C221" t="s">
        <v>15</v>
      </c>
      <c r="D221" t="s">
        <v>104</v>
      </c>
      <c r="E221">
        <v>800</v>
      </c>
      <c r="F221">
        <v>2762</v>
      </c>
      <c r="G221">
        <v>0.28964518464880523</v>
      </c>
    </row>
    <row r="222" spans="1:7" x14ac:dyDescent="0.3">
      <c r="A222" t="str">
        <f t="shared" si="3"/>
        <v>Pollokshields WestE4</v>
      </c>
      <c r="B222" t="s">
        <v>132</v>
      </c>
      <c r="C222" t="s">
        <v>16</v>
      </c>
      <c r="D222" t="s">
        <v>104</v>
      </c>
      <c r="E222">
        <v>160</v>
      </c>
      <c r="F222">
        <v>2568</v>
      </c>
      <c r="G222">
        <v>6.2305295950155763E-2</v>
      </c>
    </row>
    <row r="223" spans="1:7" x14ac:dyDescent="0.3">
      <c r="A223" t="str">
        <f t="shared" si="3"/>
        <v>Shawlands and StrathbungoE4</v>
      </c>
      <c r="B223" t="s">
        <v>126</v>
      </c>
      <c r="C223" t="s">
        <v>281</v>
      </c>
      <c r="D223" t="s">
        <v>104</v>
      </c>
      <c r="E223">
        <v>771</v>
      </c>
      <c r="F223">
        <v>4316</v>
      </c>
      <c r="G223">
        <v>0.17863762743280814</v>
      </c>
    </row>
    <row r="224" spans="1:7" x14ac:dyDescent="0.3">
      <c r="A224" t="str">
        <f t="shared" si="3"/>
        <v>ToryglenE4</v>
      </c>
      <c r="B224" t="s">
        <v>119</v>
      </c>
      <c r="C224" t="s">
        <v>17</v>
      </c>
      <c r="D224" t="s">
        <v>104</v>
      </c>
      <c r="E224">
        <v>449</v>
      </c>
      <c r="F224">
        <v>2480</v>
      </c>
      <c r="G224">
        <v>0.1810483870967742</v>
      </c>
    </row>
    <row r="225" spans="1:7" x14ac:dyDescent="0.3">
      <c r="A225" t="str">
        <f t="shared" si="3"/>
        <v>Baillieston and GarrowhillE4</v>
      </c>
      <c r="B225" t="s">
        <v>170</v>
      </c>
      <c r="C225" t="s">
        <v>282</v>
      </c>
      <c r="D225" t="s">
        <v>104</v>
      </c>
      <c r="E225">
        <v>1096</v>
      </c>
      <c r="F225">
        <v>7133</v>
      </c>
      <c r="G225">
        <v>0.15365203981494463</v>
      </c>
    </row>
    <row r="226" spans="1:7" x14ac:dyDescent="0.3">
      <c r="A226" t="str">
        <f t="shared" si="3"/>
        <v>Calton and BridgetonE4</v>
      </c>
      <c r="B226" t="s">
        <v>164</v>
      </c>
      <c r="C226" t="s">
        <v>283</v>
      </c>
      <c r="D226" t="s">
        <v>104</v>
      </c>
      <c r="E226">
        <v>1735</v>
      </c>
      <c r="F226">
        <v>6125</v>
      </c>
      <c r="G226">
        <v>0.28326530612244899</v>
      </c>
    </row>
    <row r="227" spans="1:7" x14ac:dyDescent="0.3">
      <c r="A227" t="str">
        <f t="shared" si="3"/>
        <v>DennistounE4</v>
      </c>
      <c r="B227" t="s">
        <v>156</v>
      </c>
      <c r="C227" t="s">
        <v>18</v>
      </c>
      <c r="D227" t="s">
        <v>104</v>
      </c>
      <c r="E227">
        <v>1371</v>
      </c>
      <c r="F227">
        <v>5584</v>
      </c>
      <c r="G227">
        <v>0.24552292263610315</v>
      </c>
    </row>
    <row r="228" spans="1:7" x14ac:dyDescent="0.3">
      <c r="A228" t="str">
        <f t="shared" si="3"/>
        <v>EasterhouseE4</v>
      </c>
      <c r="B228" t="s">
        <v>154</v>
      </c>
      <c r="C228" t="s">
        <v>19</v>
      </c>
      <c r="D228" t="s">
        <v>104</v>
      </c>
      <c r="E228">
        <v>1406</v>
      </c>
      <c r="F228">
        <v>4311</v>
      </c>
      <c r="G228">
        <v>0.32614242635119461</v>
      </c>
    </row>
    <row r="229" spans="1:7" x14ac:dyDescent="0.3">
      <c r="A229" t="str">
        <f t="shared" si="3"/>
        <v>DrumchapelE4</v>
      </c>
      <c r="B229" t="s">
        <v>155</v>
      </c>
      <c r="C229" t="s">
        <v>4</v>
      </c>
      <c r="D229" t="s">
        <v>104</v>
      </c>
      <c r="E229">
        <v>1593</v>
      </c>
      <c r="F229">
        <v>5743</v>
      </c>
      <c r="G229">
        <v>0.27738115967264498</v>
      </c>
    </row>
    <row r="230" spans="1:7" x14ac:dyDescent="0.3">
      <c r="A230" t="str">
        <f t="shared" si="3"/>
        <v>Haghill and CarntyneE4</v>
      </c>
      <c r="B230" t="s">
        <v>150</v>
      </c>
      <c r="C230" t="s">
        <v>284</v>
      </c>
      <c r="D230" t="s">
        <v>104</v>
      </c>
      <c r="E230">
        <v>1235</v>
      </c>
      <c r="F230">
        <v>4597</v>
      </c>
      <c r="G230">
        <v>0.26865346965412223</v>
      </c>
    </row>
    <row r="231" spans="1:7" x14ac:dyDescent="0.3">
      <c r="A231" t="str">
        <f t="shared" si="3"/>
        <v>Mount Vernon and East ShettlestonE4</v>
      </c>
      <c r="B231" t="s">
        <v>140</v>
      </c>
      <c r="C231" t="s">
        <v>285</v>
      </c>
      <c r="D231" t="s">
        <v>104</v>
      </c>
      <c r="E231">
        <v>903</v>
      </c>
      <c r="F231">
        <v>5370</v>
      </c>
      <c r="G231">
        <v>0.16815642458100558</v>
      </c>
    </row>
    <row r="232" spans="1:7" x14ac:dyDescent="0.3">
      <c r="A232" t="str">
        <f t="shared" si="3"/>
        <v>Parkhead and DalmarnockE4</v>
      </c>
      <c r="B232" t="s">
        <v>136</v>
      </c>
      <c r="C232" t="s">
        <v>286</v>
      </c>
      <c r="D232" t="s">
        <v>104</v>
      </c>
      <c r="E232">
        <v>1138</v>
      </c>
      <c r="F232">
        <v>3571</v>
      </c>
      <c r="G232">
        <v>0.31867824138896667</v>
      </c>
    </row>
    <row r="233" spans="1:7" x14ac:dyDescent="0.3">
      <c r="A233" t="str">
        <f t="shared" si="3"/>
        <v>Riddrie and CranhillE4</v>
      </c>
      <c r="B233" t="s">
        <v>130</v>
      </c>
      <c r="C233" t="s">
        <v>287</v>
      </c>
      <c r="D233" t="s">
        <v>104</v>
      </c>
      <c r="E233">
        <v>1055</v>
      </c>
      <c r="F233">
        <v>5046</v>
      </c>
      <c r="G233">
        <v>0.20907649623464131</v>
      </c>
    </row>
    <row r="234" spans="1:7" x14ac:dyDescent="0.3">
      <c r="A234" t="str">
        <f t="shared" si="3"/>
        <v>Ruchazie and GarthamlockE4</v>
      </c>
      <c r="B234" t="s">
        <v>128</v>
      </c>
      <c r="C234" t="s">
        <v>288</v>
      </c>
      <c r="D234" t="s">
        <v>104</v>
      </c>
      <c r="E234">
        <v>851</v>
      </c>
      <c r="F234">
        <v>3267</v>
      </c>
      <c r="G234">
        <v>0.26048362411998777</v>
      </c>
    </row>
    <row r="235" spans="1:7" x14ac:dyDescent="0.3">
      <c r="A235" t="str">
        <f t="shared" si="3"/>
        <v>Springboig and BarlanarkE4</v>
      </c>
      <c r="B235" t="s">
        <v>123</v>
      </c>
      <c r="C235" t="s">
        <v>289</v>
      </c>
      <c r="D235" t="s">
        <v>104</v>
      </c>
      <c r="E235">
        <v>1455</v>
      </c>
      <c r="F235">
        <v>5974</v>
      </c>
      <c r="G235">
        <v>0.24355540676263809</v>
      </c>
    </row>
    <row r="236" spans="1:7" x14ac:dyDescent="0.3">
      <c r="A236" t="str">
        <f t="shared" si="3"/>
        <v>Tollcross and West ShettlestonE4</v>
      </c>
      <c r="B236" t="s">
        <v>120</v>
      </c>
      <c r="C236" t="s">
        <v>290</v>
      </c>
      <c r="D236" t="s">
        <v>104</v>
      </c>
      <c r="E236">
        <v>2207</v>
      </c>
      <c r="F236">
        <v>7705</v>
      </c>
      <c r="G236">
        <v>0.28643737832576249</v>
      </c>
    </row>
    <row r="237" spans="1:7" x14ac:dyDescent="0.3">
      <c r="A237" t="str">
        <f t="shared" si="3"/>
        <v>Hillhead and WoodlandsE4</v>
      </c>
      <c r="B237" t="s">
        <v>149</v>
      </c>
      <c r="C237" t="s">
        <v>255</v>
      </c>
      <c r="D237" t="s">
        <v>104</v>
      </c>
      <c r="E237">
        <v>2655</v>
      </c>
      <c r="F237">
        <v>8976</v>
      </c>
      <c r="G237">
        <v>0.29578877005347592</v>
      </c>
    </row>
    <row r="238" spans="1:7" x14ac:dyDescent="0.3">
      <c r="A238" t="str">
        <f t="shared" si="3"/>
        <v>Hyndland, Dowanhill and Partick EastE4</v>
      </c>
      <c r="B238" t="s">
        <v>148</v>
      </c>
      <c r="C238" t="s">
        <v>256</v>
      </c>
      <c r="D238" t="s">
        <v>104</v>
      </c>
      <c r="E238">
        <v>1747</v>
      </c>
      <c r="F238">
        <v>8858</v>
      </c>
      <c r="G238">
        <v>0.19722284940167081</v>
      </c>
    </row>
    <row r="239" spans="1:7" x14ac:dyDescent="0.3">
      <c r="A239" t="str">
        <f t="shared" si="3"/>
        <v>KnightswoodE4</v>
      </c>
      <c r="B239" t="s">
        <v>144</v>
      </c>
      <c r="C239" t="s">
        <v>5</v>
      </c>
      <c r="D239" t="s">
        <v>104</v>
      </c>
      <c r="E239">
        <v>1365</v>
      </c>
      <c r="F239">
        <v>8066</v>
      </c>
      <c r="G239">
        <v>0.16922886188941236</v>
      </c>
    </row>
    <row r="240" spans="1:7" x14ac:dyDescent="0.3">
      <c r="A240" t="str">
        <f t="shared" si="3"/>
        <v>Temple and AnnieslandE4</v>
      </c>
      <c r="B240" t="s">
        <v>121</v>
      </c>
      <c r="C240" t="s">
        <v>257</v>
      </c>
      <c r="D240" t="s">
        <v>104</v>
      </c>
      <c r="E240">
        <v>1040</v>
      </c>
      <c r="F240">
        <v>5603</v>
      </c>
      <c r="G240">
        <v>0.18561484918793503</v>
      </c>
    </row>
    <row r="241" spans="1:7" x14ac:dyDescent="0.3">
      <c r="A241" t="str">
        <f t="shared" si="3"/>
        <v>Glasgow North EastE4</v>
      </c>
      <c r="B241" t="s">
        <v>307</v>
      </c>
      <c r="C241" t="s">
        <v>116</v>
      </c>
      <c r="D241" t="s">
        <v>104</v>
      </c>
      <c r="E241">
        <v>19968</v>
      </c>
      <c r="F241">
        <v>80884</v>
      </c>
      <c r="G241">
        <v>0.24687206369615747</v>
      </c>
    </row>
    <row r="242" spans="1:7" x14ac:dyDescent="0.3">
      <c r="A242" t="str">
        <f t="shared" si="3"/>
        <v>Glasgow North WestE4</v>
      </c>
      <c r="B242" t="s">
        <v>308</v>
      </c>
      <c r="C242" t="s">
        <v>115</v>
      </c>
      <c r="D242" t="s">
        <v>104</v>
      </c>
      <c r="E242">
        <v>20582</v>
      </c>
      <c r="F242">
        <v>90129</v>
      </c>
      <c r="G242">
        <v>0.22836157063764159</v>
      </c>
    </row>
    <row r="243" spans="1:7" x14ac:dyDescent="0.3">
      <c r="A243" t="str">
        <f t="shared" si="3"/>
        <v>Glasgow SouthE4</v>
      </c>
      <c r="B243" t="s">
        <v>309</v>
      </c>
      <c r="C243" t="s">
        <v>114</v>
      </c>
      <c r="D243" t="s">
        <v>104</v>
      </c>
      <c r="E243">
        <v>20588</v>
      </c>
      <c r="F243">
        <v>100583</v>
      </c>
      <c r="G243">
        <v>0.20468667667498483</v>
      </c>
    </row>
    <row r="244" spans="1:7" x14ac:dyDescent="0.3">
      <c r="A244" t="str">
        <f t="shared" si="3"/>
        <v>GlasgowE4</v>
      </c>
      <c r="B244" t="s">
        <v>113</v>
      </c>
      <c r="C244" t="s">
        <v>83</v>
      </c>
      <c r="D244" t="s">
        <v>104</v>
      </c>
      <c r="E244">
        <v>61138</v>
      </c>
      <c r="F244">
        <v>271596</v>
      </c>
      <c r="G244">
        <v>0.22510640804724666</v>
      </c>
    </row>
    <row r="245" spans="1:7" x14ac:dyDescent="0.3">
      <c r="A245" t="str">
        <f t="shared" si="3"/>
        <v>ScotlandE4</v>
      </c>
      <c r="B245" t="s">
        <v>88</v>
      </c>
      <c r="C245" t="s">
        <v>41</v>
      </c>
      <c r="D245" t="s">
        <v>104</v>
      </c>
      <c r="E245">
        <v>257357</v>
      </c>
      <c r="F245">
        <v>2192246</v>
      </c>
      <c r="G245">
        <v>0.11739421579512518</v>
      </c>
    </row>
    <row r="246" spans="1:7" x14ac:dyDescent="0.3">
      <c r="A246" t="str">
        <f t="shared" si="3"/>
        <v>Anniesland, Jordanhill and WhiteinchED1</v>
      </c>
      <c r="B246" t="s">
        <v>81</v>
      </c>
      <c r="C246" t="s">
        <v>252</v>
      </c>
      <c r="D246" t="s">
        <v>103</v>
      </c>
      <c r="E246">
        <v>4191</v>
      </c>
      <c r="F246">
        <v>6989</v>
      </c>
      <c r="G246">
        <v>0.59965660323365289</v>
      </c>
    </row>
    <row r="247" spans="1:7" x14ac:dyDescent="0.3">
      <c r="A247" t="str">
        <f t="shared" si="3"/>
        <v>Yoker and ScotstounED1</v>
      </c>
      <c r="B247" t="s">
        <v>118</v>
      </c>
      <c r="C247" t="s">
        <v>258</v>
      </c>
      <c r="D247" t="s">
        <v>103</v>
      </c>
      <c r="E247">
        <v>3326</v>
      </c>
      <c r="F247">
        <v>8402</v>
      </c>
      <c r="G247">
        <v>0.39585812901690076</v>
      </c>
    </row>
    <row r="248" spans="1:7" x14ac:dyDescent="0.3">
      <c r="A248" t="str">
        <f t="shared" si="3"/>
        <v>Yorkhill and AnderstonED1</v>
      </c>
      <c r="B248" t="s">
        <v>117</v>
      </c>
      <c r="C248" t="s">
        <v>259</v>
      </c>
      <c r="D248" t="s">
        <v>103</v>
      </c>
      <c r="E248">
        <v>4780</v>
      </c>
      <c r="F248">
        <v>7189</v>
      </c>
      <c r="G248">
        <v>0.66490471553762698</v>
      </c>
    </row>
    <row r="249" spans="1:7" x14ac:dyDescent="0.3">
      <c r="A249" t="str">
        <f t="shared" si="3"/>
        <v>Balornock and BarmullochED1</v>
      </c>
      <c r="B249" t="s">
        <v>169</v>
      </c>
      <c r="C249" t="s">
        <v>260</v>
      </c>
      <c r="D249" t="s">
        <v>103</v>
      </c>
      <c r="E249">
        <v>1024</v>
      </c>
      <c r="F249">
        <v>5883</v>
      </c>
      <c r="G249">
        <v>0.17406085330613633</v>
      </c>
    </row>
    <row r="250" spans="1:7" x14ac:dyDescent="0.3">
      <c r="A250" t="str">
        <f t="shared" si="3"/>
        <v>Blackhill and HogganfieldED1</v>
      </c>
      <c r="B250" t="s">
        <v>167</v>
      </c>
      <c r="C250" t="s">
        <v>261</v>
      </c>
      <c r="D250" t="s">
        <v>103</v>
      </c>
      <c r="E250">
        <v>696</v>
      </c>
      <c r="F250">
        <v>2840</v>
      </c>
      <c r="G250">
        <v>0.24507042253521127</v>
      </c>
    </row>
    <row r="251" spans="1:7" x14ac:dyDescent="0.3">
      <c r="A251" t="str">
        <f t="shared" si="3"/>
        <v>Kelvindale and KelvinsideED1</v>
      </c>
      <c r="B251" t="s">
        <v>146</v>
      </c>
      <c r="C251" t="s">
        <v>262</v>
      </c>
      <c r="D251" t="s">
        <v>103</v>
      </c>
      <c r="E251">
        <v>5452</v>
      </c>
      <c r="F251">
        <v>7201</v>
      </c>
      <c r="G251">
        <v>0.75711706707401749</v>
      </c>
    </row>
    <row r="252" spans="1:7" x14ac:dyDescent="0.3">
      <c r="A252" t="str">
        <f t="shared" si="3"/>
        <v>Lambhill and MiltonED1</v>
      </c>
      <c r="B252" t="s">
        <v>143</v>
      </c>
      <c r="C252" t="s">
        <v>263</v>
      </c>
      <c r="D252" t="s">
        <v>103</v>
      </c>
      <c r="E252">
        <v>1927</v>
      </c>
      <c r="F252">
        <v>10052</v>
      </c>
      <c r="G252">
        <v>0.19170314365300437</v>
      </c>
    </row>
    <row r="253" spans="1:7" x14ac:dyDescent="0.3">
      <c r="A253" t="str">
        <f t="shared" si="3"/>
        <v>Maryhill Road CorridorED1</v>
      </c>
      <c r="B253" t="s">
        <v>141</v>
      </c>
      <c r="C253" t="s">
        <v>6</v>
      </c>
      <c r="D253" t="s">
        <v>103</v>
      </c>
      <c r="E253">
        <v>5387</v>
      </c>
      <c r="F253">
        <v>10393</v>
      </c>
      <c r="G253">
        <v>0.518329644953334</v>
      </c>
    </row>
    <row r="254" spans="1:7" x14ac:dyDescent="0.3">
      <c r="A254" t="str">
        <f t="shared" si="3"/>
        <v>North Maryhill and SummerstonED1</v>
      </c>
      <c r="B254" t="s">
        <v>137</v>
      </c>
      <c r="C254" t="s">
        <v>264</v>
      </c>
      <c r="D254" t="s">
        <v>103</v>
      </c>
      <c r="E254">
        <v>2823</v>
      </c>
      <c r="F254">
        <v>9292</v>
      </c>
      <c r="G254">
        <v>0.30380972879896684</v>
      </c>
    </row>
    <row r="255" spans="1:7" x14ac:dyDescent="0.3">
      <c r="A255" t="str">
        <f t="shared" si="3"/>
        <v>Robroyston and MillerstonED1</v>
      </c>
      <c r="B255" t="s">
        <v>129</v>
      </c>
      <c r="C255" t="s">
        <v>265</v>
      </c>
      <c r="D255" t="s">
        <v>103</v>
      </c>
      <c r="E255">
        <v>1651</v>
      </c>
      <c r="F255">
        <v>3507</v>
      </c>
      <c r="G255">
        <v>0.4707727402338181</v>
      </c>
    </row>
    <row r="256" spans="1:7" x14ac:dyDescent="0.3">
      <c r="A256" t="str">
        <f t="shared" si="3"/>
        <v>Ruchill and PossilparkED1</v>
      </c>
      <c r="B256" t="s">
        <v>127</v>
      </c>
      <c r="C256" t="s">
        <v>266</v>
      </c>
      <c r="D256" t="s">
        <v>103</v>
      </c>
      <c r="E256">
        <v>1250</v>
      </c>
      <c r="F256">
        <v>7232</v>
      </c>
      <c r="G256">
        <v>0.1728429203539823</v>
      </c>
    </row>
    <row r="257" spans="1:7" x14ac:dyDescent="0.3">
      <c r="A257" t="str">
        <f t="shared" si="3"/>
        <v>BlairdardieED1</v>
      </c>
      <c r="B257" t="s">
        <v>166</v>
      </c>
      <c r="C257" t="s">
        <v>3</v>
      </c>
      <c r="D257" t="s">
        <v>103</v>
      </c>
      <c r="E257">
        <v>915</v>
      </c>
      <c r="F257">
        <v>2633</v>
      </c>
      <c r="G257">
        <v>0.34751234333459929</v>
      </c>
    </row>
    <row r="258" spans="1:7" x14ac:dyDescent="0.3">
      <c r="A258" t="str">
        <f t="shared" ref="A258:A321" si="4">CONCATENATE(C258,D258)</f>
        <v>Sighthill, Roystonhill and GermistonED1</v>
      </c>
      <c r="B258" t="s">
        <v>125</v>
      </c>
      <c r="C258" t="s">
        <v>267</v>
      </c>
      <c r="D258" t="s">
        <v>103</v>
      </c>
      <c r="E258">
        <v>2055</v>
      </c>
      <c r="F258">
        <v>8376</v>
      </c>
      <c r="G258">
        <v>0.24534383954154729</v>
      </c>
    </row>
    <row r="259" spans="1:7" x14ac:dyDescent="0.3">
      <c r="A259" t="str">
        <f t="shared" si="4"/>
        <v>SpringburnED1</v>
      </c>
      <c r="B259" t="s">
        <v>122</v>
      </c>
      <c r="C259" t="s">
        <v>7</v>
      </c>
      <c r="D259" t="s">
        <v>103</v>
      </c>
      <c r="E259">
        <v>2297</v>
      </c>
      <c r="F259">
        <v>9525</v>
      </c>
      <c r="G259">
        <v>0.24115485564304462</v>
      </c>
    </row>
    <row r="260" spans="1:7" x14ac:dyDescent="0.3">
      <c r="A260" t="str">
        <f t="shared" si="4"/>
        <v>Arden and CarnwadricED1</v>
      </c>
      <c r="B260" t="s">
        <v>171</v>
      </c>
      <c r="C260" t="s">
        <v>268</v>
      </c>
      <c r="D260" t="s">
        <v>103</v>
      </c>
      <c r="E260">
        <v>1801</v>
      </c>
      <c r="F260">
        <v>6935</v>
      </c>
      <c r="G260">
        <v>0.25969718817591925</v>
      </c>
    </row>
    <row r="261" spans="1:7" x14ac:dyDescent="0.3">
      <c r="A261" t="str">
        <f t="shared" si="4"/>
        <v>Bellahouston, Craigton and MossparkED1</v>
      </c>
      <c r="B261" t="s">
        <v>168</v>
      </c>
      <c r="C261" t="s">
        <v>269</v>
      </c>
      <c r="D261" t="s">
        <v>103</v>
      </c>
      <c r="E261">
        <v>2225</v>
      </c>
      <c r="F261">
        <v>6350</v>
      </c>
      <c r="G261">
        <v>0.35039370078740156</v>
      </c>
    </row>
    <row r="262" spans="1:7" x14ac:dyDescent="0.3">
      <c r="A262" t="str">
        <f t="shared" si="4"/>
        <v>Corkerhill and North PollokED1</v>
      </c>
      <c r="B262" t="s">
        <v>159</v>
      </c>
      <c r="C262" t="s">
        <v>270</v>
      </c>
      <c r="D262" t="s">
        <v>103</v>
      </c>
      <c r="E262">
        <v>626</v>
      </c>
      <c r="F262">
        <v>3259</v>
      </c>
      <c r="G262">
        <v>0.19208346118441239</v>
      </c>
    </row>
    <row r="263" spans="1:7" x14ac:dyDescent="0.3">
      <c r="A263" t="str">
        <f t="shared" si="4"/>
        <v>Crookston and South CardonaldED1</v>
      </c>
      <c r="B263" t="s">
        <v>157</v>
      </c>
      <c r="C263" t="s">
        <v>271</v>
      </c>
      <c r="D263" t="s">
        <v>103</v>
      </c>
      <c r="E263">
        <v>2199</v>
      </c>
      <c r="F263">
        <v>6017</v>
      </c>
      <c r="G263">
        <v>0.36546451720126311</v>
      </c>
    </row>
    <row r="264" spans="1:7" x14ac:dyDescent="0.3">
      <c r="A264" t="str">
        <f t="shared" si="4"/>
        <v>Greater GovanED1</v>
      </c>
      <c r="B264" t="s">
        <v>151</v>
      </c>
      <c r="C264" t="s">
        <v>8</v>
      </c>
      <c r="D264" t="s">
        <v>103</v>
      </c>
      <c r="E264">
        <v>2262</v>
      </c>
      <c r="F264">
        <v>9067</v>
      </c>
      <c r="G264">
        <v>0.24947612220138965</v>
      </c>
    </row>
    <row r="265" spans="1:7" x14ac:dyDescent="0.3">
      <c r="A265" t="str">
        <f t="shared" si="4"/>
        <v>Ibrox and KingstonED1</v>
      </c>
      <c r="B265" t="s">
        <v>147</v>
      </c>
      <c r="C265" t="s">
        <v>272</v>
      </c>
      <c r="D265" t="s">
        <v>103</v>
      </c>
      <c r="E265">
        <v>3957</v>
      </c>
      <c r="F265">
        <v>9834</v>
      </c>
      <c r="G265">
        <v>0.40237949969493592</v>
      </c>
    </row>
    <row r="266" spans="1:7" x14ac:dyDescent="0.3">
      <c r="A266" t="str">
        <f t="shared" si="4"/>
        <v>Newlands and CathcartED1</v>
      </c>
      <c r="B266" t="s">
        <v>139</v>
      </c>
      <c r="C266" t="s">
        <v>273</v>
      </c>
      <c r="D266" t="s">
        <v>103</v>
      </c>
      <c r="E266">
        <v>3256</v>
      </c>
      <c r="F266">
        <v>5324</v>
      </c>
      <c r="G266">
        <v>0.61157024793388426</v>
      </c>
    </row>
    <row r="267" spans="1:7" x14ac:dyDescent="0.3">
      <c r="A267" t="str">
        <f t="shared" si="4"/>
        <v>North Cardonald and PenileeED1</v>
      </c>
      <c r="B267" t="s">
        <v>138</v>
      </c>
      <c r="C267" t="s">
        <v>274</v>
      </c>
      <c r="D267" t="s">
        <v>103</v>
      </c>
      <c r="E267">
        <v>2857</v>
      </c>
      <c r="F267">
        <v>10081</v>
      </c>
      <c r="G267">
        <v>0.28340442416426942</v>
      </c>
    </row>
    <row r="268" spans="1:7" x14ac:dyDescent="0.3">
      <c r="A268" t="str">
        <f t="shared" si="4"/>
        <v>Broomhill and Partick WestED1</v>
      </c>
      <c r="B268" t="s">
        <v>165</v>
      </c>
      <c r="C268" t="s">
        <v>253</v>
      </c>
      <c r="D268" t="s">
        <v>103</v>
      </c>
      <c r="E268">
        <v>5903</v>
      </c>
      <c r="F268">
        <v>9114</v>
      </c>
      <c r="G268">
        <v>0.64768488040377437</v>
      </c>
    </row>
    <row r="269" spans="1:7" x14ac:dyDescent="0.3">
      <c r="A269" t="str">
        <f t="shared" si="4"/>
        <v>PollokED1</v>
      </c>
      <c r="B269" t="s">
        <v>135</v>
      </c>
      <c r="C269" t="s">
        <v>9</v>
      </c>
      <c r="D269" t="s">
        <v>103</v>
      </c>
      <c r="E269">
        <v>2243</v>
      </c>
      <c r="F269">
        <v>7281</v>
      </c>
      <c r="G269">
        <v>0.30806207938469993</v>
      </c>
    </row>
    <row r="270" spans="1:7" x14ac:dyDescent="0.3">
      <c r="A270" t="str">
        <f t="shared" si="4"/>
        <v>Pollokshaws and MansewoodED1</v>
      </c>
      <c r="B270" t="s">
        <v>134</v>
      </c>
      <c r="C270" t="s">
        <v>275</v>
      </c>
      <c r="D270" t="s">
        <v>103</v>
      </c>
      <c r="E270">
        <v>3073</v>
      </c>
      <c r="F270">
        <v>8752</v>
      </c>
      <c r="G270">
        <v>0.35111974405850094</v>
      </c>
    </row>
    <row r="271" spans="1:7" x14ac:dyDescent="0.3">
      <c r="A271" t="str">
        <f t="shared" si="4"/>
        <v>Priesthill and HousehillwoodED1</v>
      </c>
      <c r="B271" t="s">
        <v>131</v>
      </c>
      <c r="C271" t="s">
        <v>276</v>
      </c>
      <c r="D271" t="s">
        <v>103</v>
      </c>
      <c r="E271">
        <v>1024</v>
      </c>
      <c r="F271">
        <v>6054</v>
      </c>
      <c r="G271">
        <v>0.16914436736042285</v>
      </c>
    </row>
    <row r="272" spans="1:7" x14ac:dyDescent="0.3">
      <c r="A272" t="str">
        <f t="shared" si="4"/>
        <v>South Nitshill and DarnleyED1</v>
      </c>
      <c r="B272" t="s">
        <v>124</v>
      </c>
      <c r="C272" t="s">
        <v>277</v>
      </c>
      <c r="D272" t="s">
        <v>103</v>
      </c>
      <c r="E272">
        <v>1471</v>
      </c>
      <c r="F272">
        <v>4351</v>
      </c>
      <c r="G272">
        <v>0.33808319926453689</v>
      </c>
    </row>
    <row r="273" spans="1:7" x14ac:dyDescent="0.3">
      <c r="A273" t="str">
        <f t="shared" si="4"/>
        <v>CarmunnockED1</v>
      </c>
      <c r="B273" t="s">
        <v>163</v>
      </c>
      <c r="C273" t="s">
        <v>10</v>
      </c>
      <c r="D273" t="s">
        <v>103</v>
      </c>
      <c r="E273">
        <v>490</v>
      </c>
      <c r="F273">
        <v>960</v>
      </c>
      <c r="G273">
        <v>0.51041666666666663</v>
      </c>
    </row>
    <row r="274" spans="1:7" x14ac:dyDescent="0.3">
      <c r="A274" t="str">
        <f t="shared" si="4"/>
        <v>CastlemilkED1</v>
      </c>
      <c r="B274" t="s">
        <v>162</v>
      </c>
      <c r="C274" t="s">
        <v>11</v>
      </c>
      <c r="D274" t="s">
        <v>103</v>
      </c>
      <c r="E274">
        <v>1743</v>
      </c>
      <c r="F274">
        <v>9881</v>
      </c>
      <c r="G274">
        <v>0.17639914988361502</v>
      </c>
    </row>
    <row r="275" spans="1:7" x14ac:dyDescent="0.3">
      <c r="A275" t="str">
        <f t="shared" si="4"/>
        <v>Cathcart and SimshillED1</v>
      </c>
      <c r="B275" t="s">
        <v>161</v>
      </c>
      <c r="C275" t="s">
        <v>278</v>
      </c>
      <c r="D275" t="s">
        <v>103</v>
      </c>
      <c r="E275">
        <v>2958</v>
      </c>
      <c r="F275">
        <v>5313</v>
      </c>
      <c r="G275">
        <v>0.55674760022586112</v>
      </c>
    </row>
    <row r="276" spans="1:7" x14ac:dyDescent="0.3">
      <c r="A276" t="str">
        <f t="shared" si="4"/>
        <v>CroftfootED1</v>
      </c>
      <c r="B276" t="s">
        <v>158</v>
      </c>
      <c r="C276" t="s">
        <v>12</v>
      </c>
      <c r="D276" t="s">
        <v>103</v>
      </c>
      <c r="E276">
        <v>1948</v>
      </c>
      <c r="F276">
        <v>4911</v>
      </c>
      <c r="G276">
        <v>0.39666055793117494</v>
      </c>
    </row>
    <row r="277" spans="1:7" x14ac:dyDescent="0.3">
      <c r="A277" t="str">
        <f t="shared" si="4"/>
        <v>GovanhillED1</v>
      </c>
      <c r="B277" t="s">
        <v>153</v>
      </c>
      <c r="C277" t="s">
        <v>13</v>
      </c>
      <c r="D277" t="s">
        <v>103</v>
      </c>
      <c r="E277">
        <v>4513</v>
      </c>
      <c r="F277">
        <v>10800</v>
      </c>
      <c r="G277">
        <v>0.41787037037037039</v>
      </c>
    </row>
    <row r="278" spans="1:7" x14ac:dyDescent="0.3">
      <c r="A278" t="str">
        <f t="shared" si="4"/>
        <v>Greater GorbalsED1</v>
      </c>
      <c r="B278" t="s">
        <v>152</v>
      </c>
      <c r="C278" t="s">
        <v>14</v>
      </c>
      <c r="D278" t="s">
        <v>103</v>
      </c>
      <c r="E278">
        <v>1507</v>
      </c>
      <c r="F278">
        <v>6014</v>
      </c>
      <c r="G278">
        <v>0.25058197539075489</v>
      </c>
    </row>
    <row r="279" spans="1:7" x14ac:dyDescent="0.3">
      <c r="A279" t="str">
        <f t="shared" si="4"/>
        <v>City Centre and Merchant CityED1</v>
      </c>
      <c r="B279" t="s">
        <v>160</v>
      </c>
      <c r="C279" t="s">
        <v>254</v>
      </c>
      <c r="D279" t="s">
        <v>103</v>
      </c>
      <c r="E279">
        <v>6289</v>
      </c>
      <c r="F279">
        <v>10465</v>
      </c>
      <c r="G279">
        <v>0.60095556617295742</v>
      </c>
    </row>
    <row r="280" spans="1:7" x14ac:dyDescent="0.3">
      <c r="A280" t="str">
        <f t="shared" si="4"/>
        <v>King's Park and Mount FloridaED1</v>
      </c>
      <c r="B280" t="s">
        <v>145</v>
      </c>
      <c r="C280" t="s">
        <v>321</v>
      </c>
      <c r="D280" t="s">
        <v>103</v>
      </c>
      <c r="E280">
        <v>3664</v>
      </c>
      <c r="F280">
        <v>7322</v>
      </c>
      <c r="G280">
        <v>0.50040972411909312</v>
      </c>
    </row>
    <row r="281" spans="1:7" x14ac:dyDescent="0.3">
      <c r="A281" t="str">
        <f t="shared" si="4"/>
        <v>Langside and BattlefieldED1</v>
      </c>
      <c r="B281" t="s">
        <v>142</v>
      </c>
      <c r="C281" t="s">
        <v>280</v>
      </c>
      <c r="D281" t="s">
        <v>103</v>
      </c>
      <c r="E281">
        <v>6529</v>
      </c>
      <c r="F281">
        <v>10378</v>
      </c>
      <c r="G281">
        <v>0.6291192908074773</v>
      </c>
    </row>
    <row r="282" spans="1:7" x14ac:dyDescent="0.3">
      <c r="A282" t="str">
        <f t="shared" si="4"/>
        <v>Pollokshields EastED1</v>
      </c>
      <c r="B282" t="s">
        <v>133</v>
      </c>
      <c r="C282" t="s">
        <v>15</v>
      </c>
      <c r="D282" t="s">
        <v>103</v>
      </c>
      <c r="E282">
        <v>2130</v>
      </c>
      <c r="F282">
        <v>4892</v>
      </c>
      <c r="G282">
        <v>0.43540474243663124</v>
      </c>
    </row>
    <row r="283" spans="1:7" x14ac:dyDescent="0.3">
      <c r="A283" t="str">
        <f t="shared" si="4"/>
        <v>Pollokshields WestED1</v>
      </c>
      <c r="B283" t="s">
        <v>132</v>
      </c>
      <c r="C283" t="s">
        <v>16</v>
      </c>
      <c r="D283" t="s">
        <v>103</v>
      </c>
      <c r="E283">
        <v>3298</v>
      </c>
      <c r="F283">
        <v>5099</v>
      </c>
      <c r="G283">
        <v>0.64679348891939592</v>
      </c>
    </row>
    <row r="284" spans="1:7" x14ac:dyDescent="0.3">
      <c r="A284" t="str">
        <f t="shared" si="4"/>
        <v>Shawlands and StrathbungoED1</v>
      </c>
      <c r="B284" t="s">
        <v>126</v>
      </c>
      <c r="C284" t="s">
        <v>281</v>
      </c>
      <c r="D284" t="s">
        <v>103</v>
      </c>
      <c r="E284">
        <v>4369</v>
      </c>
      <c r="F284">
        <v>6580</v>
      </c>
      <c r="G284">
        <v>0.66398176291793309</v>
      </c>
    </row>
    <row r="285" spans="1:7" x14ac:dyDescent="0.3">
      <c r="A285" t="str">
        <f t="shared" si="4"/>
        <v>ToryglenED1</v>
      </c>
      <c r="B285" t="s">
        <v>119</v>
      </c>
      <c r="C285" t="s">
        <v>17</v>
      </c>
      <c r="D285" t="s">
        <v>103</v>
      </c>
      <c r="E285">
        <v>690</v>
      </c>
      <c r="F285">
        <v>3645</v>
      </c>
      <c r="G285">
        <v>0.18930041152263374</v>
      </c>
    </row>
    <row r="286" spans="1:7" x14ac:dyDescent="0.3">
      <c r="A286" t="str">
        <f t="shared" si="4"/>
        <v>Baillieston and GarrowhillED1</v>
      </c>
      <c r="B286" t="s">
        <v>170</v>
      </c>
      <c r="C286" t="s">
        <v>282</v>
      </c>
      <c r="D286" t="s">
        <v>103</v>
      </c>
      <c r="E286">
        <v>4895</v>
      </c>
      <c r="F286">
        <v>13611</v>
      </c>
      <c r="G286">
        <v>0.35963558886194991</v>
      </c>
    </row>
    <row r="287" spans="1:7" x14ac:dyDescent="0.3">
      <c r="A287" t="str">
        <f t="shared" si="4"/>
        <v>Calton and BridgetonED1</v>
      </c>
      <c r="B287" t="s">
        <v>164</v>
      </c>
      <c r="C287" t="s">
        <v>283</v>
      </c>
      <c r="D287" t="s">
        <v>103</v>
      </c>
      <c r="E287">
        <v>3177</v>
      </c>
      <c r="F287">
        <v>9679</v>
      </c>
      <c r="G287">
        <v>0.32823638805661742</v>
      </c>
    </row>
    <row r="288" spans="1:7" x14ac:dyDescent="0.3">
      <c r="A288" t="str">
        <f t="shared" si="4"/>
        <v>DennistounED1</v>
      </c>
      <c r="B288" t="s">
        <v>156</v>
      </c>
      <c r="C288" t="s">
        <v>18</v>
      </c>
      <c r="D288" t="s">
        <v>103</v>
      </c>
      <c r="E288">
        <v>3473</v>
      </c>
      <c r="F288">
        <v>8423</v>
      </c>
      <c r="G288">
        <v>0.41232340021370056</v>
      </c>
    </row>
    <row r="289" spans="1:7" x14ac:dyDescent="0.3">
      <c r="A289" t="str">
        <f t="shared" si="4"/>
        <v>EasterhouseED1</v>
      </c>
      <c r="B289" t="s">
        <v>154</v>
      </c>
      <c r="C289" t="s">
        <v>19</v>
      </c>
      <c r="D289" t="s">
        <v>103</v>
      </c>
      <c r="E289">
        <v>1091</v>
      </c>
      <c r="F289">
        <v>6933</v>
      </c>
      <c r="G289">
        <v>0.15736333477571038</v>
      </c>
    </row>
    <row r="290" spans="1:7" x14ac:dyDescent="0.3">
      <c r="A290" t="str">
        <f t="shared" si="4"/>
        <v>DrumchapelED1</v>
      </c>
      <c r="B290" t="s">
        <v>155</v>
      </c>
      <c r="C290" t="s">
        <v>4</v>
      </c>
      <c r="D290" t="s">
        <v>103</v>
      </c>
      <c r="E290">
        <v>1637</v>
      </c>
      <c r="F290">
        <v>8962</v>
      </c>
      <c r="G290">
        <v>0.182660120508815</v>
      </c>
    </row>
    <row r="291" spans="1:7" x14ac:dyDescent="0.3">
      <c r="A291" t="str">
        <f t="shared" si="4"/>
        <v>Haghill and CarntyneED1</v>
      </c>
      <c r="B291" t="s">
        <v>150</v>
      </c>
      <c r="C291" t="s">
        <v>284</v>
      </c>
      <c r="D291" t="s">
        <v>103</v>
      </c>
      <c r="E291">
        <v>1541</v>
      </c>
      <c r="F291">
        <v>6775</v>
      </c>
      <c r="G291">
        <v>0.22745387453874538</v>
      </c>
    </row>
    <row r="292" spans="1:7" x14ac:dyDescent="0.3">
      <c r="A292" t="str">
        <f t="shared" si="4"/>
        <v>Mount Vernon and East ShettlestonED1</v>
      </c>
      <c r="B292" t="s">
        <v>140</v>
      </c>
      <c r="C292" t="s">
        <v>285</v>
      </c>
      <c r="D292" t="s">
        <v>103</v>
      </c>
      <c r="E292">
        <v>2822</v>
      </c>
      <c r="F292">
        <v>8794</v>
      </c>
      <c r="G292">
        <v>0.3209006140550375</v>
      </c>
    </row>
    <row r="293" spans="1:7" x14ac:dyDescent="0.3">
      <c r="A293" t="str">
        <f t="shared" si="4"/>
        <v>Parkhead and DalmarnockED1</v>
      </c>
      <c r="B293" t="s">
        <v>136</v>
      </c>
      <c r="C293" t="s">
        <v>286</v>
      </c>
      <c r="D293" t="s">
        <v>103</v>
      </c>
      <c r="E293">
        <v>725</v>
      </c>
      <c r="F293">
        <v>4927</v>
      </c>
      <c r="G293">
        <v>0.14714836614572763</v>
      </c>
    </row>
    <row r="294" spans="1:7" x14ac:dyDescent="0.3">
      <c r="A294" t="str">
        <f t="shared" si="4"/>
        <v>Riddrie and CranhillED1</v>
      </c>
      <c r="B294" t="s">
        <v>130</v>
      </c>
      <c r="C294" t="s">
        <v>287</v>
      </c>
      <c r="D294" t="s">
        <v>103</v>
      </c>
      <c r="E294">
        <v>1554</v>
      </c>
      <c r="F294">
        <v>7936</v>
      </c>
      <c r="G294">
        <v>0.19581653225806453</v>
      </c>
    </row>
    <row r="295" spans="1:7" x14ac:dyDescent="0.3">
      <c r="A295" t="str">
        <f t="shared" si="4"/>
        <v>Ruchazie and GarthamlockED1</v>
      </c>
      <c r="B295" t="s">
        <v>128</v>
      </c>
      <c r="C295" t="s">
        <v>288</v>
      </c>
      <c r="D295" t="s">
        <v>103</v>
      </c>
      <c r="E295">
        <v>964</v>
      </c>
      <c r="F295">
        <v>5422</v>
      </c>
      <c r="G295">
        <v>0.17779417189229066</v>
      </c>
    </row>
    <row r="296" spans="1:7" x14ac:dyDescent="0.3">
      <c r="A296" t="str">
        <f t="shared" si="4"/>
        <v>Springboig and BarlanarkED1</v>
      </c>
      <c r="B296" t="s">
        <v>123</v>
      </c>
      <c r="C296" t="s">
        <v>289</v>
      </c>
      <c r="D296" t="s">
        <v>103</v>
      </c>
      <c r="E296">
        <v>1806</v>
      </c>
      <c r="F296">
        <v>9620</v>
      </c>
      <c r="G296">
        <v>0.18773388773388774</v>
      </c>
    </row>
    <row r="297" spans="1:7" x14ac:dyDescent="0.3">
      <c r="A297" t="str">
        <f t="shared" si="4"/>
        <v>Tollcross and West ShettlestonED1</v>
      </c>
      <c r="B297" t="s">
        <v>120</v>
      </c>
      <c r="C297" t="s">
        <v>290</v>
      </c>
      <c r="D297" t="s">
        <v>103</v>
      </c>
      <c r="E297">
        <v>2830</v>
      </c>
      <c r="F297">
        <v>11733</v>
      </c>
      <c r="G297">
        <v>0.2412000340918776</v>
      </c>
    </row>
    <row r="298" spans="1:7" x14ac:dyDescent="0.3">
      <c r="A298" t="str">
        <f t="shared" si="4"/>
        <v>Hillhead and WoodlandsED1</v>
      </c>
      <c r="B298" t="s">
        <v>149</v>
      </c>
      <c r="C298" t="s">
        <v>255</v>
      </c>
      <c r="D298" t="s">
        <v>103</v>
      </c>
      <c r="E298">
        <v>10841</v>
      </c>
      <c r="F298">
        <v>15577</v>
      </c>
      <c r="G298">
        <v>0.69596199524940616</v>
      </c>
    </row>
    <row r="299" spans="1:7" x14ac:dyDescent="0.3">
      <c r="A299" t="str">
        <f t="shared" si="4"/>
        <v>Hyndland, Dowanhill and Partick EastED1</v>
      </c>
      <c r="B299" t="s">
        <v>148</v>
      </c>
      <c r="C299" t="s">
        <v>256</v>
      </c>
      <c r="D299" t="s">
        <v>103</v>
      </c>
      <c r="E299">
        <v>11213</v>
      </c>
      <c r="F299">
        <v>14284</v>
      </c>
      <c r="G299">
        <v>0.7850042005040605</v>
      </c>
    </row>
    <row r="300" spans="1:7" x14ac:dyDescent="0.3">
      <c r="A300" t="str">
        <f t="shared" si="4"/>
        <v>KnightswoodED1</v>
      </c>
      <c r="B300" t="s">
        <v>144</v>
      </c>
      <c r="C300" t="s">
        <v>5</v>
      </c>
      <c r="D300" t="s">
        <v>103</v>
      </c>
      <c r="E300">
        <v>3519</v>
      </c>
      <c r="F300">
        <v>12035</v>
      </c>
      <c r="G300">
        <v>0.29239717490652262</v>
      </c>
    </row>
    <row r="301" spans="1:7" x14ac:dyDescent="0.3">
      <c r="A301" t="str">
        <f t="shared" si="4"/>
        <v>Temple and AnnieslandED1</v>
      </c>
      <c r="B301" t="s">
        <v>121</v>
      </c>
      <c r="C301" t="s">
        <v>257</v>
      </c>
      <c r="D301" t="s">
        <v>103</v>
      </c>
      <c r="E301">
        <v>3047</v>
      </c>
      <c r="F301">
        <v>8063</v>
      </c>
      <c r="G301">
        <v>0.37789904502046384</v>
      </c>
    </row>
    <row r="302" spans="1:7" x14ac:dyDescent="0.3">
      <c r="A302" t="str">
        <f t="shared" si="4"/>
        <v>Glasgow North EastED1</v>
      </c>
      <c r="B302" t="s">
        <v>307</v>
      </c>
      <c r="C302" t="s">
        <v>116</v>
      </c>
      <c r="D302" t="s">
        <v>103</v>
      </c>
      <c r="E302">
        <v>36187</v>
      </c>
      <c r="F302">
        <v>130122</v>
      </c>
      <c r="G302">
        <v>0.27810055178985876</v>
      </c>
    </row>
    <row r="303" spans="1:7" x14ac:dyDescent="0.3">
      <c r="A303" t="str">
        <f t="shared" si="4"/>
        <v>Glasgow North WestED1</v>
      </c>
      <c r="B303" t="s">
        <v>308</v>
      </c>
      <c r="C303" t="s">
        <v>115</v>
      </c>
      <c r="D303" t="s">
        <v>103</v>
      </c>
      <c r="E303">
        <v>68914</v>
      </c>
      <c r="F303">
        <v>141745</v>
      </c>
      <c r="G303">
        <v>0.4861829341422978</v>
      </c>
    </row>
    <row r="304" spans="1:7" x14ac:dyDescent="0.3">
      <c r="A304" t="str">
        <f t="shared" si="4"/>
        <v>Glasgow SouthED1</v>
      </c>
      <c r="B304" t="s">
        <v>309</v>
      </c>
      <c r="C304" t="s">
        <v>114</v>
      </c>
      <c r="D304" t="s">
        <v>103</v>
      </c>
      <c r="E304">
        <v>60833</v>
      </c>
      <c r="F304">
        <v>159100</v>
      </c>
      <c r="G304">
        <v>0.38235700817096163</v>
      </c>
    </row>
    <row r="305" spans="1:7" x14ac:dyDescent="0.3">
      <c r="A305" t="str">
        <f t="shared" si="4"/>
        <v>GlasgowED1</v>
      </c>
      <c r="B305" t="s">
        <v>113</v>
      </c>
      <c r="C305" t="s">
        <v>83</v>
      </c>
      <c r="D305" t="s">
        <v>103</v>
      </c>
      <c r="E305">
        <v>165934</v>
      </c>
      <c r="F305">
        <v>430967</v>
      </c>
      <c r="G305">
        <v>0.38502715985214647</v>
      </c>
    </row>
    <row r="306" spans="1:7" x14ac:dyDescent="0.3">
      <c r="A306" t="str">
        <f t="shared" si="4"/>
        <v>ScotlandED1</v>
      </c>
      <c r="B306" t="s">
        <v>88</v>
      </c>
      <c r="C306" t="s">
        <v>41</v>
      </c>
      <c r="D306" t="s">
        <v>103</v>
      </c>
      <c r="E306">
        <v>1570058</v>
      </c>
      <c r="F306">
        <v>3731079</v>
      </c>
      <c r="G306">
        <v>0.42080534880124487</v>
      </c>
    </row>
    <row r="307" spans="1:7" x14ac:dyDescent="0.3">
      <c r="A307" t="str">
        <f t="shared" si="4"/>
        <v>Anniesland, Jordanhill and WhiteinchH2</v>
      </c>
      <c r="B307" t="s">
        <v>81</v>
      </c>
      <c r="C307" t="s">
        <v>252</v>
      </c>
      <c r="D307" t="s">
        <v>100</v>
      </c>
      <c r="E307">
        <v>1862</v>
      </c>
      <c r="F307">
        <v>9738</v>
      </c>
      <c r="G307">
        <v>0.19120969398233723</v>
      </c>
    </row>
    <row r="308" spans="1:7" x14ac:dyDescent="0.3">
      <c r="A308" t="str">
        <f t="shared" si="4"/>
        <v>Yoker and ScotstounH2</v>
      </c>
      <c r="B308" t="s">
        <v>118</v>
      </c>
      <c r="C308" t="s">
        <v>258</v>
      </c>
      <c r="D308" t="s">
        <v>100</v>
      </c>
      <c r="E308">
        <v>2861</v>
      </c>
      <c r="F308">
        <v>11751</v>
      </c>
      <c r="G308">
        <v>0.24346864096672624</v>
      </c>
    </row>
    <row r="309" spans="1:7" x14ac:dyDescent="0.3">
      <c r="A309" t="str">
        <f t="shared" si="4"/>
        <v>Yorkhill and AnderstonH2</v>
      </c>
      <c r="B309" t="s">
        <v>117</v>
      </c>
      <c r="C309" t="s">
        <v>259</v>
      </c>
      <c r="D309" t="s">
        <v>100</v>
      </c>
      <c r="E309">
        <v>1547</v>
      </c>
      <c r="F309">
        <v>8264</v>
      </c>
      <c r="G309">
        <v>0.18719748305905132</v>
      </c>
    </row>
    <row r="310" spans="1:7" x14ac:dyDescent="0.3">
      <c r="A310" t="str">
        <f t="shared" si="4"/>
        <v>Balornock and BarmullochH2</v>
      </c>
      <c r="B310" t="s">
        <v>169</v>
      </c>
      <c r="C310" t="s">
        <v>260</v>
      </c>
      <c r="D310" t="s">
        <v>100</v>
      </c>
      <c r="E310">
        <v>2604</v>
      </c>
      <c r="F310">
        <v>8054</v>
      </c>
      <c r="G310">
        <v>0.32331760615843058</v>
      </c>
    </row>
    <row r="311" spans="1:7" x14ac:dyDescent="0.3">
      <c r="A311" t="str">
        <f t="shared" si="4"/>
        <v>Blackhill and HogganfieldH2</v>
      </c>
      <c r="B311" t="s">
        <v>167</v>
      </c>
      <c r="C311" t="s">
        <v>261</v>
      </c>
      <c r="D311" t="s">
        <v>100</v>
      </c>
      <c r="E311">
        <v>1008</v>
      </c>
      <c r="F311">
        <v>3823</v>
      </c>
      <c r="G311">
        <v>0.26366727700758569</v>
      </c>
    </row>
    <row r="312" spans="1:7" x14ac:dyDescent="0.3">
      <c r="A312" t="str">
        <f t="shared" si="4"/>
        <v>Kelvindale and KelvinsideH2</v>
      </c>
      <c r="B312" t="s">
        <v>146</v>
      </c>
      <c r="C312" t="s">
        <v>262</v>
      </c>
      <c r="D312" t="s">
        <v>100</v>
      </c>
      <c r="E312">
        <v>1420</v>
      </c>
      <c r="F312">
        <v>9242</v>
      </c>
      <c r="G312">
        <v>0.15364639688379139</v>
      </c>
    </row>
    <row r="313" spans="1:7" x14ac:dyDescent="0.3">
      <c r="A313" t="str">
        <f t="shared" si="4"/>
        <v>Lambhill and MiltonH2</v>
      </c>
      <c r="B313" t="s">
        <v>143</v>
      </c>
      <c r="C313" t="s">
        <v>263</v>
      </c>
      <c r="D313" t="s">
        <v>100</v>
      </c>
      <c r="E313">
        <v>4787</v>
      </c>
      <c r="F313">
        <v>13922</v>
      </c>
      <c r="G313">
        <v>0.34384427524780925</v>
      </c>
    </row>
    <row r="314" spans="1:7" x14ac:dyDescent="0.3">
      <c r="A314" t="str">
        <f t="shared" si="4"/>
        <v>Maryhill Road CorridorH2</v>
      </c>
      <c r="B314" t="s">
        <v>141</v>
      </c>
      <c r="C314" t="s">
        <v>6</v>
      </c>
      <c r="D314" t="s">
        <v>100</v>
      </c>
      <c r="E314">
        <v>3541</v>
      </c>
      <c r="F314">
        <v>12921</v>
      </c>
      <c r="G314">
        <v>0.27404999613033049</v>
      </c>
    </row>
    <row r="315" spans="1:7" x14ac:dyDescent="0.3">
      <c r="A315" t="str">
        <f t="shared" si="4"/>
        <v>North Maryhill and SummerstonH2</v>
      </c>
      <c r="B315" t="s">
        <v>137</v>
      </c>
      <c r="C315" t="s">
        <v>264</v>
      </c>
      <c r="D315" t="s">
        <v>100</v>
      </c>
      <c r="E315">
        <v>3152</v>
      </c>
      <c r="F315">
        <v>12569</v>
      </c>
      <c r="G315">
        <v>0.25077571803643883</v>
      </c>
    </row>
    <row r="316" spans="1:7" x14ac:dyDescent="0.3">
      <c r="A316" t="str">
        <f t="shared" si="4"/>
        <v>Robroyston and MillerstonH2</v>
      </c>
      <c r="B316" t="s">
        <v>129</v>
      </c>
      <c r="C316" t="s">
        <v>265</v>
      </c>
      <c r="D316" t="s">
        <v>100</v>
      </c>
      <c r="E316">
        <v>575</v>
      </c>
      <c r="F316">
        <v>4842</v>
      </c>
      <c r="G316">
        <v>0.11875258157786039</v>
      </c>
    </row>
    <row r="317" spans="1:7" x14ac:dyDescent="0.3">
      <c r="A317" t="str">
        <f t="shared" si="4"/>
        <v>Ruchill and PossilparkH2</v>
      </c>
      <c r="B317" t="s">
        <v>127</v>
      </c>
      <c r="C317" t="s">
        <v>266</v>
      </c>
      <c r="D317" t="s">
        <v>100</v>
      </c>
      <c r="E317">
        <v>3461</v>
      </c>
      <c r="F317">
        <v>10096</v>
      </c>
      <c r="G317">
        <v>0.34280903328050716</v>
      </c>
    </row>
    <row r="318" spans="1:7" x14ac:dyDescent="0.3">
      <c r="A318" t="str">
        <f t="shared" si="4"/>
        <v>BlairdardieH2</v>
      </c>
      <c r="B318" t="s">
        <v>166</v>
      </c>
      <c r="C318" t="s">
        <v>3</v>
      </c>
      <c r="D318" t="s">
        <v>100</v>
      </c>
      <c r="E318">
        <v>1109</v>
      </c>
      <c r="F318">
        <v>3784</v>
      </c>
      <c r="G318">
        <v>0.29307610993657507</v>
      </c>
    </row>
    <row r="319" spans="1:7" x14ac:dyDescent="0.3">
      <c r="A319" t="str">
        <f t="shared" si="4"/>
        <v>Sighthill, Roystonhill and GermistonH2</v>
      </c>
      <c r="B319" t="s">
        <v>125</v>
      </c>
      <c r="C319" t="s">
        <v>267</v>
      </c>
      <c r="D319" t="s">
        <v>100</v>
      </c>
      <c r="E319">
        <v>3386</v>
      </c>
      <c r="F319">
        <v>11400</v>
      </c>
      <c r="G319">
        <v>0.29701754385964912</v>
      </c>
    </row>
    <row r="320" spans="1:7" x14ac:dyDescent="0.3">
      <c r="A320" t="str">
        <f t="shared" si="4"/>
        <v>SpringburnH2</v>
      </c>
      <c r="B320" t="s">
        <v>122</v>
      </c>
      <c r="C320" t="s">
        <v>7</v>
      </c>
      <c r="D320" t="s">
        <v>100</v>
      </c>
      <c r="E320">
        <v>3797</v>
      </c>
      <c r="F320">
        <v>12952</v>
      </c>
      <c r="G320">
        <v>0.29315935762816553</v>
      </c>
    </row>
    <row r="321" spans="1:7" x14ac:dyDescent="0.3">
      <c r="A321" t="str">
        <f t="shared" si="4"/>
        <v>Arden and CarnwadricH2</v>
      </c>
      <c r="B321" t="s">
        <v>171</v>
      </c>
      <c r="C321" t="s">
        <v>268</v>
      </c>
      <c r="D321" t="s">
        <v>100</v>
      </c>
      <c r="E321">
        <v>2344</v>
      </c>
      <c r="F321">
        <v>9662</v>
      </c>
      <c r="G321">
        <v>0.24259987580211137</v>
      </c>
    </row>
    <row r="322" spans="1:7" x14ac:dyDescent="0.3">
      <c r="A322" t="str">
        <f t="shared" ref="A322:A385" si="5">CONCATENATE(C322,D322)</f>
        <v>Bellahouston, Craigton and MossparkH2</v>
      </c>
      <c r="B322" t="s">
        <v>168</v>
      </c>
      <c r="C322" t="s">
        <v>269</v>
      </c>
      <c r="D322" t="s">
        <v>100</v>
      </c>
      <c r="E322">
        <v>2885</v>
      </c>
      <c r="F322">
        <v>8930</v>
      </c>
      <c r="G322">
        <v>0.32306830907054873</v>
      </c>
    </row>
    <row r="323" spans="1:7" x14ac:dyDescent="0.3">
      <c r="A323" t="str">
        <f t="shared" si="5"/>
        <v>Corkerhill and North PollokH2</v>
      </c>
      <c r="B323" t="s">
        <v>159</v>
      </c>
      <c r="C323" t="s">
        <v>270</v>
      </c>
      <c r="D323" t="s">
        <v>100</v>
      </c>
      <c r="E323">
        <v>1300</v>
      </c>
      <c r="F323">
        <v>4647</v>
      </c>
      <c r="G323">
        <v>0.27975037658704538</v>
      </c>
    </row>
    <row r="324" spans="1:7" x14ac:dyDescent="0.3">
      <c r="A324" t="str">
        <f t="shared" si="5"/>
        <v>Crookston and South CardonaldH2</v>
      </c>
      <c r="B324" t="s">
        <v>157</v>
      </c>
      <c r="C324" t="s">
        <v>271</v>
      </c>
      <c r="D324" t="s">
        <v>100</v>
      </c>
      <c r="E324">
        <v>2084</v>
      </c>
      <c r="F324">
        <v>8423</v>
      </c>
      <c r="G324">
        <v>0.24741778463730263</v>
      </c>
    </row>
    <row r="325" spans="1:7" x14ac:dyDescent="0.3">
      <c r="A325" t="str">
        <f t="shared" si="5"/>
        <v>Greater GovanH2</v>
      </c>
      <c r="B325" t="s">
        <v>151</v>
      </c>
      <c r="C325" t="s">
        <v>8</v>
      </c>
      <c r="D325" t="s">
        <v>100</v>
      </c>
      <c r="E325">
        <v>3909</v>
      </c>
      <c r="F325">
        <v>12315</v>
      </c>
      <c r="G325">
        <v>0.31741778319123021</v>
      </c>
    </row>
    <row r="326" spans="1:7" x14ac:dyDescent="0.3">
      <c r="A326" t="str">
        <f t="shared" si="5"/>
        <v>Ibrox and KingstonH2</v>
      </c>
      <c r="B326" t="s">
        <v>147</v>
      </c>
      <c r="C326" t="s">
        <v>272</v>
      </c>
      <c r="D326" t="s">
        <v>100</v>
      </c>
      <c r="E326">
        <v>3323</v>
      </c>
      <c r="F326">
        <v>12863</v>
      </c>
      <c r="G326">
        <v>0.25833786830443911</v>
      </c>
    </row>
    <row r="327" spans="1:7" x14ac:dyDescent="0.3">
      <c r="A327" t="str">
        <f t="shared" si="5"/>
        <v>Newlands and CathcartH2</v>
      </c>
      <c r="B327" t="s">
        <v>139</v>
      </c>
      <c r="C327" t="s">
        <v>273</v>
      </c>
      <c r="D327" t="s">
        <v>100</v>
      </c>
      <c r="E327">
        <v>1333</v>
      </c>
      <c r="F327">
        <v>7485</v>
      </c>
      <c r="G327">
        <v>0.17808951235804943</v>
      </c>
    </row>
    <row r="328" spans="1:7" x14ac:dyDescent="0.3">
      <c r="A328" t="str">
        <f t="shared" si="5"/>
        <v>North Cardonald and PenileeH2</v>
      </c>
      <c r="B328" t="s">
        <v>138</v>
      </c>
      <c r="C328" t="s">
        <v>274</v>
      </c>
      <c r="D328" t="s">
        <v>100</v>
      </c>
      <c r="E328">
        <v>4001</v>
      </c>
      <c r="F328">
        <v>14326</v>
      </c>
      <c r="G328">
        <v>0.27928242356554517</v>
      </c>
    </row>
    <row r="329" spans="1:7" x14ac:dyDescent="0.3">
      <c r="A329" t="str">
        <f t="shared" si="5"/>
        <v>Broomhill and Partick WestH2</v>
      </c>
      <c r="B329" t="s">
        <v>165</v>
      </c>
      <c r="C329" t="s">
        <v>253</v>
      </c>
      <c r="D329" t="s">
        <v>100</v>
      </c>
      <c r="E329">
        <v>2150</v>
      </c>
      <c r="F329">
        <v>11269</v>
      </c>
      <c r="G329">
        <v>0.19078888987487799</v>
      </c>
    </row>
    <row r="330" spans="1:7" x14ac:dyDescent="0.3">
      <c r="A330" t="str">
        <f t="shared" si="5"/>
        <v>PollokH2</v>
      </c>
      <c r="B330" t="s">
        <v>135</v>
      </c>
      <c r="C330" t="s">
        <v>9</v>
      </c>
      <c r="D330" t="s">
        <v>100</v>
      </c>
      <c r="E330">
        <v>2509</v>
      </c>
      <c r="F330">
        <v>9843</v>
      </c>
      <c r="G330">
        <v>0.25490196078431371</v>
      </c>
    </row>
    <row r="331" spans="1:7" x14ac:dyDescent="0.3">
      <c r="A331" t="str">
        <f t="shared" si="5"/>
        <v>Pollokshaws and MansewoodH2</v>
      </c>
      <c r="B331" t="s">
        <v>134</v>
      </c>
      <c r="C331" t="s">
        <v>275</v>
      </c>
      <c r="D331" t="s">
        <v>100</v>
      </c>
      <c r="E331">
        <v>3446</v>
      </c>
      <c r="F331">
        <v>12144</v>
      </c>
      <c r="G331">
        <v>0.28376152832674573</v>
      </c>
    </row>
    <row r="332" spans="1:7" x14ac:dyDescent="0.3">
      <c r="A332" t="str">
        <f t="shared" si="5"/>
        <v>Priesthill and HousehillwoodH2</v>
      </c>
      <c r="B332" t="s">
        <v>131</v>
      </c>
      <c r="C332" t="s">
        <v>276</v>
      </c>
      <c r="D332" t="s">
        <v>100</v>
      </c>
      <c r="E332">
        <v>2555</v>
      </c>
      <c r="F332">
        <v>8628</v>
      </c>
      <c r="G332">
        <v>0.29612888270746407</v>
      </c>
    </row>
    <row r="333" spans="1:7" x14ac:dyDescent="0.3">
      <c r="A333" t="str">
        <f t="shared" si="5"/>
        <v>South Nitshill and DarnleyH2</v>
      </c>
      <c r="B333" t="s">
        <v>124</v>
      </c>
      <c r="C333" t="s">
        <v>277</v>
      </c>
      <c r="D333" t="s">
        <v>100</v>
      </c>
      <c r="E333">
        <v>1153</v>
      </c>
      <c r="F333">
        <v>6090</v>
      </c>
      <c r="G333">
        <v>0.18932676518883415</v>
      </c>
    </row>
    <row r="334" spans="1:7" x14ac:dyDescent="0.3">
      <c r="A334" t="str">
        <f t="shared" si="5"/>
        <v>CarmunnockH2</v>
      </c>
      <c r="B334" t="s">
        <v>163</v>
      </c>
      <c r="C334" t="s">
        <v>10</v>
      </c>
      <c r="D334" t="s">
        <v>100</v>
      </c>
      <c r="E334">
        <v>353</v>
      </c>
      <c r="F334">
        <v>1378</v>
      </c>
      <c r="G334">
        <v>0.25616835994194487</v>
      </c>
    </row>
    <row r="335" spans="1:7" x14ac:dyDescent="0.3">
      <c r="A335" t="str">
        <f t="shared" si="5"/>
        <v>CastlemilkH2</v>
      </c>
      <c r="B335" t="s">
        <v>162</v>
      </c>
      <c r="C335" t="s">
        <v>11</v>
      </c>
      <c r="D335" t="s">
        <v>100</v>
      </c>
      <c r="E335">
        <v>4430</v>
      </c>
      <c r="F335">
        <v>13938</v>
      </c>
      <c r="G335">
        <v>0.3178361314392309</v>
      </c>
    </row>
    <row r="336" spans="1:7" x14ac:dyDescent="0.3">
      <c r="A336" t="str">
        <f t="shared" si="5"/>
        <v>Cathcart and SimshillH2</v>
      </c>
      <c r="B336" t="s">
        <v>161</v>
      </c>
      <c r="C336" t="s">
        <v>278</v>
      </c>
      <c r="D336" t="s">
        <v>100</v>
      </c>
      <c r="E336">
        <v>1071</v>
      </c>
      <c r="F336">
        <v>6953</v>
      </c>
      <c r="G336">
        <v>0.15403422982885084</v>
      </c>
    </row>
    <row r="337" spans="1:7" x14ac:dyDescent="0.3">
      <c r="A337" t="str">
        <f t="shared" si="5"/>
        <v>CroftfootH2</v>
      </c>
      <c r="B337" t="s">
        <v>158</v>
      </c>
      <c r="C337" t="s">
        <v>12</v>
      </c>
      <c r="D337" t="s">
        <v>100</v>
      </c>
      <c r="E337">
        <v>1044</v>
      </c>
      <c r="F337">
        <v>6788</v>
      </c>
      <c r="G337">
        <v>0.15380082498526812</v>
      </c>
    </row>
    <row r="338" spans="1:7" x14ac:dyDescent="0.3">
      <c r="A338" t="str">
        <f t="shared" si="5"/>
        <v>GovanhillH2</v>
      </c>
      <c r="B338" t="s">
        <v>153</v>
      </c>
      <c r="C338" t="s">
        <v>13</v>
      </c>
      <c r="D338" t="s">
        <v>100</v>
      </c>
      <c r="E338">
        <v>3632</v>
      </c>
      <c r="F338">
        <v>14155</v>
      </c>
      <c r="G338">
        <v>0.25658777817025785</v>
      </c>
    </row>
    <row r="339" spans="1:7" x14ac:dyDescent="0.3">
      <c r="A339" t="str">
        <f t="shared" si="5"/>
        <v>Greater GorbalsH2</v>
      </c>
      <c r="B339" t="s">
        <v>152</v>
      </c>
      <c r="C339" t="s">
        <v>14</v>
      </c>
      <c r="D339" t="s">
        <v>100</v>
      </c>
      <c r="E339">
        <v>2901</v>
      </c>
      <c r="F339">
        <v>7784</v>
      </c>
      <c r="G339">
        <v>0.37268756423432681</v>
      </c>
    </row>
    <row r="340" spans="1:7" x14ac:dyDescent="0.3">
      <c r="A340" t="str">
        <f t="shared" si="5"/>
        <v>City Centre and Merchant CityH2</v>
      </c>
      <c r="B340" t="s">
        <v>160</v>
      </c>
      <c r="C340" t="s">
        <v>254</v>
      </c>
      <c r="D340" t="s">
        <v>100</v>
      </c>
      <c r="E340">
        <v>3037</v>
      </c>
      <c r="F340">
        <v>12073</v>
      </c>
      <c r="G340">
        <v>0.25155305226538555</v>
      </c>
    </row>
    <row r="341" spans="1:7" x14ac:dyDescent="0.3">
      <c r="A341" t="str">
        <f t="shared" si="5"/>
        <v>King's Park and Mount FloridaH2</v>
      </c>
      <c r="B341" t="s">
        <v>145</v>
      </c>
      <c r="C341" t="s">
        <v>321</v>
      </c>
      <c r="D341" t="s">
        <v>100</v>
      </c>
      <c r="E341">
        <v>1620</v>
      </c>
      <c r="F341">
        <v>9805</v>
      </c>
      <c r="G341">
        <v>0.16522182559918408</v>
      </c>
    </row>
    <row r="342" spans="1:7" x14ac:dyDescent="0.3">
      <c r="A342" t="str">
        <f t="shared" si="5"/>
        <v>Langside and BattlefieldH2</v>
      </c>
      <c r="B342" t="s">
        <v>142</v>
      </c>
      <c r="C342" t="s">
        <v>280</v>
      </c>
      <c r="D342" t="s">
        <v>100</v>
      </c>
      <c r="E342">
        <v>2337</v>
      </c>
      <c r="F342">
        <v>12880</v>
      </c>
      <c r="G342">
        <v>0.18144409937888198</v>
      </c>
    </row>
    <row r="343" spans="1:7" x14ac:dyDescent="0.3">
      <c r="A343" t="str">
        <f t="shared" si="5"/>
        <v>Pollokshields EastH2</v>
      </c>
      <c r="B343" t="s">
        <v>133</v>
      </c>
      <c r="C343" t="s">
        <v>15</v>
      </c>
      <c r="D343" t="s">
        <v>100</v>
      </c>
      <c r="E343">
        <v>1549</v>
      </c>
      <c r="F343">
        <v>7036</v>
      </c>
      <c r="G343">
        <v>0.22015349630471859</v>
      </c>
    </row>
    <row r="344" spans="1:7" x14ac:dyDescent="0.3">
      <c r="A344" t="str">
        <f t="shared" si="5"/>
        <v>Pollokshields WestH2</v>
      </c>
      <c r="B344" t="s">
        <v>132</v>
      </c>
      <c r="C344" t="s">
        <v>16</v>
      </c>
      <c r="D344" t="s">
        <v>100</v>
      </c>
      <c r="E344">
        <v>1160</v>
      </c>
      <c r="F344">
        <v>7054</v>
      </c>
      <c r="G344">
        <v>0.16444570456478594</v>
      </c>
    </row>
    <row r="345" spans="1:7" x14ac:dyDescent="0.3">
      <c r="A345" t="str">
        <f t="shared" si="5"/>
        <v>Shawlands and StrathbungoH2</v>
      </c>
      <c r="B345" t="s">
        <v>126</v>
      </c>
      <c r="C345" t="s">
        <v>281</v>
      </c>
      <c r="D345" t="s">
        <v>100</v>
      </c>
      <c r="E345">
        <v>1425</v>
      </c>
      <c r="F345">
        <v>8249</v>
      </c>
      <c r="G345">
        <v>0.17274821190447326</v>
      </c>
    </row>
    <row r="346" spans="1:7" x14ac:dyDescent="0.3">
      <c r="A346" t="str">
        <f t="shared" si="5"/>
        <v>ToryglenH2</v>
      </c>
      <c r="B346" t="s">
        <v>119</v>
      </c>
      <c r="C346" t="s">
        <v>17</v>
      </c>
      <c r="D346" t="s">
        <v>100</v>
      </c>
      <c r="E346">
        <v>1655</v>
      </c>
      <c r="F346">
        <v>5156</v>
      </c>
      <c r="G346">
        <v>0.32098525989138865</v>
      </c>
    </row>
    <row r="347" spans="1:7" x14ac:dyDescent="0.3">
      <c r="A347" t="str">
        <f t="shared" si="5"/>
        <v>Baillieston and GarrowhillH2</v>
      </c>
      <c r="B347" t="s">
        <v>170</v>
      </c>
      <c r="C347" t="s">
        <v>282</v>
      </c>
      <c r="D347" t="s">
        <v>100</v>
      </c>
      <c r="E347">
        <v>3993</v>
      </c>
      <c r="F347">
        <v>18480</v>
      </c>
      <c r="G347">
        <v>0.21607142857142858</v>
      </c>
    </row>
    <row r="348" spans="1:7" x14ac:dyDescent="0.3">
      <c r="A348" t="str">
        <f t="shared" si="5"/>
        <v>Calton and BridgetonH2</v>
      </c>
      <c r="B348" t="s">
        <v>164</v>
      </c>
      <c r="C348" t="s">
        <v>283</v>
      </c>
      <c r="D348" t="s">
        <v>100</v>
      </c>
      <c r="E348">
        <v>3961</v>
      </c>
      <c r="F348">
        <v>12008</v>
      </c>
      <c r="G348">
        <v>0.32986342438374416</v>
      </c>
    </row>
    <row r="349" spans="1:7" x14ac:dyDescent="0.3">
      <c r="A349" t="str">
        <f t="shared" si="5"/>
        <v>DennistounH2</v>
      </c>
      <c r="B349" t="s">
        <v>156</v>
      </c>
      <c r="C349" t="s">
        <v>18</v>
      </c>
      <c r="D349" t="s">
        <v>100</v>
      </c>
      <c r="E349">
        <v>2873</v>
      </c>
      <c r="F349">
        <v>10579</v>
      </c>
      <c r="G349">
        <v>0.27157576330466016</v>
      </c>
    </row>
    <row r="350" spans="1:7" x14ac:dyDescent="0.3">
      <c r="A350" t="str">
        <f t="shared" si="5"/>
        <v>EasterhouseH2</v>
      </c>
      <c r="B350" t="s">
        <v>154</v>
      </c>
      <c r="C350" t="s">
        <v>19</v>
      </c>
      <c r="D350" t="s">
        <v>100</v>
      </c>
      <c r="E350">
        <v>2928</v>
      </c>
      <c r="F350">
        <v>10023</v>
      </c>
      <c r="G350">
        <v>0.29212810535767736</v>
      </c>
    </row>
    <row r="351" spans="1:7" x14ac:dyDescent="0.3">
      <c r="A351" t="str">
        <f t="shared" si="5"/>
        <v>DrumchapelH2</v>
      </c>
      <c r="B351" t="s">
        <v>155</v>
      </c>
      <c r="C351" t="s">
        <v>4</v>
      </c>
      <c r="D351" t="s">
        <v>100</v>
      </c>
      <c r="E351">
        <v>3841</v>
      </c>
      <c r="F351">
        <v>13453</v>
      </c>
      <c r="G351">
        <v>0.2855125250873411</v>
      </c>
    </row>
    <row r="352" spans="1:7" x14ac:dyDescent="0.3">
      <c r="A352" t="str">
        <f t="shared" si="5"/>
        <v>Haghill and CarntyneH2</v>
      </c>
      <c r="B352" t="s">
        <v>150</v>
      </c>
      <c r="C352" t="s">
        <v>284</v>
      </c>
      <c r="D352" t="s">
        <v>100</v>
      </c>
      <c r="E352">
        <v>3288</v>
      </c>
      <c r="F352">
        <v>9134</v>
      </c>
      <c r="G352">
        <v>0.35997372454565363</v>
      </c>
    </row>
    <row r="353" spans="1:7" x14ac:dyDescent="0.3">
      <c r="A353" t="str">
        <f t="shared" si="5"/>
        <v>Mount Vernon and East ShettlestonH2</v>
      </c>
      <c r="B353" t="s">
        <v>140</v>
      </c>
      <c r="C353" t="s">
        <v>285</v>
      </c>
      <c r="D353" t="s">
        <v>100</v>
      </c>
      <c r="E353">
        <v>3434</v>
      </c>
      <c r="F353">
        <v>11925</v>
      </c>
      <c r="G353">
        <v>0.28796645702306078</v>
      </c>
    </row>
    <row r="354" spans="1:7" x14ac:dyDescent="0.3">
      <c r="A354" t="str">
        <f t="shared" si="5"/>
        <v>Parkhead and DalmarnockH2</v>
      </c>
      <c r="B354" t="s">
        <v>136</v>
      </c>
      <c r="C354" t="s">
        <v>286</v>
      </c>
      <c r="D354" t="s">
        <v>100</v>
      </c>
      <c r="E354">
        <v>2537</v>
      </c>
      <c r="F354">
        <v>6996</v>
      </c>
      <c r="G354">
        <v>0.36263579188107492</v>
      </c>
    </row>
    <row r="355" spans="1:7" x14ac:dyDescent="0.3">
      <c r="A355" t="str">
        <f t="shared" si="5"/>
        <v>Riddrie and CranhillH2</v>
      </c>
      <c r="B355" t="s">
        <v>130</v>
      </c>
      <c r="C355" t="s">
        <v>287</v>
      </c>
      <c r="D355" t="s">
        <v>100</v>
      </c>
      <c r="E355">
        <v>3896</v>
      </c>
      <c r="F355">
        <v>11001</v>
      </c>
      <c r="G355">
        <v>0.35414962276156714</v>
      </c>
    </row>
    <row r="356" spans="1:7" x14ac:dyDescent="0.3">
      <c r="A356" t="str">
        <f t="shared" si="5"/>
        <v>Ruchazie and GarthamlockH2</v>
      </c>
      <c r="B356" t="s">
        <v>128</v>
      </c>
      <c r="C356" t="s">
        <v>288</v>
      </c>
      <c r="D356" t="s">
        <v>100</v>
      </c>
      <c r="E356">
        <v>2087</v>
      </c>
      <c r="F356">
        <v>7681</v>
      </c>
      <c r="G356">
        <v>0.27170941283687022</v>
      </c>
    </row>
    <row r="357" spans="1:7" x14ac:dyDescent="0.3">
      <c r="A357" t="str">
        <f t="shared" si="5"/>
        <v>Springboig and BarlanarkH2</v>
      </c>
      <c r="B357" t="s">
        <v>123</v>
      </c>
      <c r="C357" t="s">
        <v>289</v>
      </c>
      <c r="D357" t="s">
        <v>100</v>
      </c>
      <c r="E357">
        <v>4160</v>
      </c>
      <c r="F357">
        <v>13566</v>
      </c>
      <c r="G357">
        <v>0.30664897537962554</v>
      </c>
    </row>
    <row r="358" spans="1:7" x14ac:dyDescent="0.3">
      <c r="A358" t="str">
        <f t="shared" si="5"/>
        <v>Tollcross and West ShettlestonH2</v>
      </c>
      <c r="B358" t="s">
        <v>120</v>
      </c>
      <c r="C358" t="s">
        <v>290</v>
      </c>
      <c r="D358" t="s">
        <v>100</v>
      </c>
      <c r="E358">
        <v>4820</v>
      </c>
      <c r="F358">
        <v>16163</v>
      </c>
      <c r="G358">
        <v>0.29821196560044544</v>
      </c>
    </row>
    <row r="359" spans="1:7" x14ac:dyDescent="0.3">
      <c r="A359" t="str">
        <f t="shared" si="5"/>
        <v>Hillhead and WoodlandsH2</v>
      </c>
      <c r="B359" t="s">
        <v>149</v>
      </c>
      <c r="C359" t="s">
        <v>255</v>
      </c>
      <c r="D359" t="s">
        <v>100</v>
      </c>
      <c r="E359">
        <v>3394</v>
      </c>
      <c r="F359">
        <v>18507</v>
      </c>
      <c r="G359">
        <v>0.18339006862268331</v>
      </c>
    </row>
    <row r="360" spans="1:7" x14ac:dyDescent="0.3">
      <c r="A360" t="str">
        <f t="shared" si="5"/>
        <v>Hyndland, Dowanhill and Partick EastH2</v>
      </c>
      <c r="B360" t="s">
        <v>148</v>
      </c>
      <c r="C360" t="s">
        <v>256</v>
      </c>
      <c r="D360" t="s">
        <v>100</v>
      </c>
      <c r="E360">
        <v>2669</v>
      </c>
      <c r="F360">
        <v>17122</v>
      </c>
      <c r="G360">
        <v>0.15588132227543511</v>
      </c>
    </row>
    <row r="361" spans="1:7" x14ac:dyDescent="0.3">
      <c r="A361" t="str">
        <f t="shared" si="5"/>
        <v>KnightswoodH2</v>
      </c>
      <c r="B361" t="s">
        <v>144</v>
      </c>
      <c r="C361" t="s">
        <v>5</v>
      </c>
      <c r="D361" t="s">
        <v>100</v>
      </c>
      <c r="E361">
        <v>5781</v>
      </c>
      <c r="F361">
        <v>17111</v>
      </c>
      <c r="G361">
        <v>0.33785284320028053</v>
      </c>
    </row>
    <row r="362" spans="1:7" x14ac:dyDescent="0.3">
      <c r="A362" t="str">
        <f t="shared" si="5"/>
        <v>Temple and AnnieslandH2</v>
      </c>
      <c r="B362" t="s">
        <v>121</v>
      </c>
      <c r="C362" t="s">
        <v>257</v>
      </c>
      <c r="D362" t="s">
        <v>100</v>
      </c>
      <c r="E362">
        <v>3167</v>
      </c>
      <c r="F362">
        <v>10888</v>
      </c>
      <c r="G362">
        <v>0.29087068332108745</v>
      </c>
    </row>
    <row r="363" spans="1:7" x14ac:dyDescent="0.3">
      <c r="A363" t="str">
        <f t="shared" si="5"/>
        <v>Glasgow North EastH2</v>
      </c>
      <c r="B363" t="s">
        <v>307</v>
      </c>
      <c r="C363" t="s">
        <v>116</v>
      </c>
      <c r="D363" t="s">
        <v>100</v>
      </c>
      <c r="E363">
        <v>51316</v>
      </c>
      <c r="F363">
        <v>175746</v>
      </c>
      <c r="G363">
        <v>0.29198957586516905</v>
      </c>
    </row>
    <row r="364" spans="1:7" x14ac:dyDescent="0.3">
      <c r="A364" t="str">
        <f t="shared" si="5"/>
        <v>Glasgow North WestH2</v>
      </c>
      <c r="B364" t="s">
        <v>308</v>
      </c>
      <c r="C364" t="s">
        <v>115</v>
      </c>
      <c r="D364" t="s">
        <v>100</v>
      </c>
      <c r="E364">
        <v>45810</v>
      </c>
      <c r="F364">
        <v>185591</v>
      </c>
      <c r="G364">
        <v>0.2468330899666471</v>
      </c>
    </row>
    <row r="365" spans="1:7" x14ac:dyDescent="0.3">
      <c r="A365" t="str">
        <f t="shared" si="5"/>
        <v>Glasgow SouthH2</v>
      </c>
      <c r="B365" t="s">
        <v>309</v>
      </c>
      <c r="C365" t="s">
        <v>114</v>
      </c>
      <c r="D365" t="s">
        <v>100</v>
      </c>
      <c r="E365">
        <v>54019</v>
      </c>
      <c r="F365">
        <v>216532</v>
      </c>
      <c r="G365">
        <v>0.24947351892560915</v>
      </c>
    </row>
    <row r="366" spans="1:7" x14ac:dyDescent="0.3">
      <c r="A366" t="str">
        <f t="shared" si="5"/>
        <v>GlasgowH2</v>
      </c>
      <c r="B366" t="s">
        <v>113</v>
      </c>
      <c r="C366" t="s">
        <v>83</v>
      </c>
      <c r="D366" t="s">
        <v>100</v>
      </c>
      <c r="E366">
        <v>151145</v>
      </c>
      <c r="F366">
        <v>577869</v>
      </c>
      <c r="G366">
        <v>0.26155581974461339</v>
      </c>
    </row>
    <row r="367" spans="1:7" x14ac:dyDescent="0.3">
      <c r="A367" t="str">
        <f t="shared" si="5"/>
        <v>ScotlandH2</v>
      </c>
      <c r="B367" t="s">
        <v>88</v>
      </c>
      <c r="C367" t="s">
        <v>41</v>
      </c>
      <c r="D367" t="s">
        <v>100</v>
      </c>
      <c r="E367">
        <v>1027872</v>
      </c>
      <c r="F367">
        <v>5062011</v>
      </c>
      <c r="G367">
        <v>0.20305605815554331</v>
      </c>
    </row>
    <row r="368" spans="1:7" x14ac:dyDescent="0.3">
      <c r="A368" t="str">
        <f t="shared" si="5"/>
        <v>Anniesland, Jordanhill and WhiteinchS1</v>
      </c>
      <c r="B368" t="s">
        <v>81</v>
      </c>
      <c r="C368" t="s">
        <v>252</v>
      </c>
      <c r="D368" t="s">
        <v>93</v>
      </c>
      <c r="E368">
        <v>2834</v>
      </c>
      <c r="F368">
        <v>4406</v>
      </c>
      <c r="G368">
        <v>0.64321379936450296</v>
      </c>
    </row>
    <row r="369" spans="1:7" x14ac:dyDescent="0.3">
      <c r="A369" t="str">
        <f t="shared" si="5"/>
        <v>Yoker and ScotstounS1</v>
      </c>
      <c r="B369" t="s">
        <v>118</v>
      </c>
      <c r="C369" t="s">
        <v>258</v>
      </c>
      <c r="D369" t="s">
        <v>93</v>
      </c>
      <c r="E369">
        <v>2491</v>
      </c>
      <c r="F369">
        <v>5533</v>
      </c>
      <c r="G369">
        <v>0.45020784384601481</v>
      </c>
    </row>
    <row r="370" spans="1:7" x14ac:dyDescent="0.3">
      <c r="A370" t="str">
        <f t="shared" si="5"/>
        <v>Yorkhill and AnderstonS1</v>
      </c>
      <c r="B370" t="s">
        <v>117</v>
      </c>
      <c r="C370" t="s">
        <v>259</v>
      </c>
      <c r="D370" t="s">
        <v>93</v>
      </c>
      <c r="E370">
        <v>1646</v>
      </c>
      <c r="F370">
        <v>4107</v>
      </c>
      <c r="G370">
        <v>0.40077915753591431</v>
      </c>
    </row>
    <row r="371" spans="1:7" x14ac:dyDescent="0.3">
      <c r="A371" t="str">
        <f t="shared" si="5"/>
        <v>Balornock and BarmullochS1</v>
      </c>
      <c r="B371" t="s">
        <v>169</v>
      </c>
      <c r="C371" t="s">
        <v>260</v>
      </c>
      <c r="D371" t="s">
        <v>93</v>
      </c>
      <c r="E371">
        <v>1332</v>
      </c>
      <c r="F371">
        <v>3246</v>
      </c>
      <c r="G371">
        <v>0.41035120147874304</v>
      </c>
    </row>
    <row r="372" spans="1:7" x14ac:dyDescent="0.3">
      <c r="A372" t="str">
        <f t="shared" si="5"/>
        <v>Blackhill and HogganfieldS1</v>
      </c>
      <c r="B372" t="s">
        <v>167</v>
      </c>
      <c r="C372" t="s">
        <v>261</v>
      </c>
      <c r="D372" t="s">
        <v>93</v>
      </c>
      <c r="E372">
        <v>824</v>
      </c>
      <c r="F372">
        <v>1561</v>
      </c>
      <c r="G372">
        <v>0.52786675208199874</v>
      </c>
    </row>
    <row r="373" spans="1:7" x14ac:dyDescent="0.3">
      <c r="A373" t="str">
        <f t="shared" si="5"/>
        <v>Kelvindale and KelvinsideS1</v>
      </c>
      <c r="B373" t="s">
        <v>146</v>
      </c>
      <c r="C373" t="s">
        <v>262</v>
      </c>
      <c r="D373" t="s">
        <v>93</v>
      </c>
      <c r="E373">
        <v>3284</v>
      </c>
      <c r="F373">
        <v>4075</v>
      </c>
      <c r="G373">
        <v>0.80588957055214727</v>
      </c>
    </row>
    <row r="374" spans="1:7" x14ac:dyDescent="0.3">
      <c r="A374" t="str">
        <f t="shared" si="5"/>
        <v>Lambhill and MiltonS1</v>
      </c>
      <c r="B374" t="s">
        <v>143</v>
      </c>
      <c r="C374" t="s">
        <v>263</v>
      </c>
      <c r="D374" t="s">
        <v>93</v>
      </c>
      <c r="E374">
        <v>2477</v>
      </c>
      <c r="F374">
        <v>6332</v>
      </c>
      <c r="G374">
        <v>0.39118761844598865</v>
      </c>
    </row>
    <row r="375" spans="1:7" x14ac:dyDescent="0.3">
      <c r="A375" t="str">
        <f t="shared" si="5"/>
        <v>Maryhill Road CorridorS1</v>
      </c>
      <c r="B375" t="s">
        <v>141</v>
      </c>
      <c r="C375" t="s">
        <v>6</v>
      </c>
      <c r="D375" t="s">
        <v>93</v>
      </c>
      <c r="E375">
        <v>2409</v>
      </c>
      <c r="F375">
        <v>6655</v>
      </c>
      <c r="G375">
        <v>0.36198347107438017</v>
      </c>
    </row>
    <row r="376" spans="1:7" x14ac:dyDescent="0.3">
      <c r="A376" t="str">
        <f t="shared" si="5"/>
        <v>North Maryhill and SummerstonS1</v>
      </c>
      <c r="B376" t="s">
        <v>137</v>
      </c>
      <c r="C376" t="s">
        <v>264</v>
      </c>
      <c r="D376" t="s">
        <v>93</v>
      </c>
      <c r="E376">
        <v>2728</v>
      </c>
      <c r="F376">
        <v>5680</v>
      </c>
      <c r="G376">
        <v>0.4802816901408451</v>
      </c>
    </row>
    <row r="377" spans="1:7" x14ac:dyDescent="0.3">
      <c r="A377" t="str">
        <f t="shared" si="5"/>
        <v>Robroyston and MillerstonS1</v>
      </c>
      <c r="B377" t="s">
        <v>129</v>
      </c>
      <c r="C377" t="s">
        <v>265</v>
      </c>
      <c r="D377" t="s">
        <v>93</v>
      </c>
      <c r="E377">
        <v>1694</v>
      </c>
      <c r="F377">
        <v>1807</v>
      </c>
      <c r="G377">
        <v>0.93746541228555613</v>
      </c>
    </row>
    <row r="378" spans="1:7" x14ac:dyDescent="0.3">
      <c r="A378" t="str">
        <f t="shared" si="5"/>
        <v>Ruchill and PossilparkS1</v>
      </c>
      <c r="B378" t="s">
        <v>127</v>
      </c>
      <c r="C378" t="s">
        <v>266</v>
      </c>
      <c r="D378" t="s">
        <v>93</v>
      </c>
      <c r="E378">
        <v>980</v>
      </c>
      <c r="F378">
        <v>5152</v>
      </c>
      <c r="G378">
        <v>0.19021739130434784</v>
      </c>
    </row>
    <row r="379" spans="1:7" x14ac:dyDescent="0.3">
      <c r="A379" t="str">
        <f t="shared" si="5"/>
        <v>BlairdardieS1</v>
      </c>
      <c r="B379" t="s">
        <v>166</v>
      </c>
      <c r="C379" t="s">
        <v>3</v>
      </c>
      <c r="D379" t="s">
        <v>93</v>
      </c>
      <c r="E379">
        <v>1073</v>
      </c>
      <c r="F379">
        <v>1791</v>
      </c>
      <c r="G379">
        <v>0.59910664433277494</v>
      </c>
    </row>
    <row r="380" spans="1:7" x14ac:dyDescent="0.3">
      <c r="A380" t="str">
        <f t="shared" si="5"/>
        <v>Sighthill, Roystonhill and GermistonS1</v>
      </c>
      <c r="B380" t="s">
        <v>125</v>
      </c>
      <c r="C380" t="s">
        <v>267</v>
      </c>
      <c r="D380" t="s">
        <v>93</v>
      </c>
      <c r="E380">
        <v>1174</v>
      </c>
      <c r="F380">
        <v>5994</v>
      </c>
      <c r="G380">
        <v>0.19586252919586253</v>
      </c>
    </row>
    <row r="381" spans="1:7" x14ac:dyDescent="0.3">
      <c r="A381" t="str">
        <f t="shared" si="5"/>
        <v>SpringburnS1</v>
      </c>
      <c r="B381" t="s">
        <v>122</v>
      </c>
      <c r="C381" t="s">
        <v>7</v>
      </c>
      <c r="D381" t="s">
        <v>93</v>
      </c>
      <c r="E381">
        <v>2380</v>
      </c>
      <c r="F381">
        <v>6658</v>
      </c>
      <c r="G381">
        <v>0.35746470411534997</v>
      </c>
    </row>
    <row r="382" spans="1:7" x14ac:dyDescent="0.3">
      <c r="A382" t="str">
        <f t="shared" si="5"/>
        <v>Arden and CarnwadricS1</v>
      </c>
      <c r="B382" t="s">
        <v>171</v>
      </c>
      <c r="C382" t="s">
        <v>268</v>
      </c>
      <c r="D382" t="s">
        <v>93</v>
      </c>
      <c r="E382">
        <v>1786</v>
      </c>
      <c r="F382">
        <v>4311</v>
      </c>
      <c r="G382">
        <v>0.41428902806773371</v>
      </c>
    </row>
    <row r="383" spans="1:7" x14ac:dyDescent="0.3">
      <c r="A383" t="str">
        <f t="shared" si="5"/>
        <v>Bellahouston, Craigton and MossparkS1</v>
      </c>
      <c r="B383" t="s">
        <v>168</v>
      </c>
      <c r="C383" t="s">
        <v>269</v>
      </c>
      <c r="D383" t="s">
        <v>93</v>
      </c>
      <c r="E383">
        <v>2721</v>
      </c>
      <c r="F383">
        <v>4481</v>
      </c>
      <c r="G383">
        <v>0.60723052889979912</v>
      </c>
    </row>
    <row r="384" spans="1:7" x14ac:dyDescent="0.3">
      <c r="A384" t="str">
        <f t="shared" si="5"/>
        <v>Corkerhill and North PollokS1</v>
      </c>
      <c r="B384" t="s">
        <v>159</v>
      </c>
      <c r="C384" t="s">
        <v>270</v>
      </c>
      <c r="D384" t="s">
        <v>93</v>
      </c>
      <c r="E384">
        <v>686</v>
      </c>
      <c r="F384">
        <v>1846</v>
      </c>
      <c r="G384">
        <v>0.37161430119176597</v>
      </c>
    </row>
    <row r="385" spans="1:7" x14ac:dyDescent="0.3">
      <c r="A385" t="str">
        <f t="shared" si="5"/>
        <v>Crookston and South CardonaldS1</v>
      </c>
      <c r="B385" t="s">
        <v>157</v>
      </c>
      <c r="C385" t="s">
        <v>271</v>
      </c>
      <c r="D385" t="s">
        <v>93</v>
      </c>
      <c r="E385">
        <v>2596</v>
      </c>
      <c r="F385">
        <v>3776</v>
      </c>
      <c r="G385">
        <v>0.6875</v>
      </c>
    </row>
    <row r="386" spans="1:7" x14ac:dyDescent="0.3">
      <c r="A386" t="str">
        <f t="shared" ref="A386:A428" si="6">CONCATENATE(C386,D386)</f>
        <v>Greater GovanS1</v>
      </c>
      <c r="B386" t="s">
        <v>151</v>
      </c>
      <c r="C386" t="s">
        <v>8</v>
      </c>
      <c r="D386" t="s">
        <v>93</v>
      </c>
      <c r="E386">
        <v>2069</v>
      </c>
      <c r="F386">
        <v>6297</v>
      </c>
      <c r="G386">
        <v>0.32856915991742097</v>
      </c>
    </row>
    <row r="387" spans="1:7" x14ac:dyDescent="0.3">
      <c r="A387" t="str">
        <f t="shared" si="6"/>
        <v>Ibrox and KingstonS1</v>
      </c>
      <c r="B387" t="s">
        <v>147</v>
      </c>
      <c r="C387" t="s">
        <v>272</v>
      </c>
      <c r="D387" t="s">
        <v>93</v>
      </c>
      <c r="E387">
        <v>2867</v>
      </c>
      <c r="F387">
        <v>6447</v>
      </c>
      <c r="G387">
        <v>0.44470296261827208</v>
      </c>
    </row>
    <row r="388" spans="1:7" x14ac:dyDescent="0.3">
      <c r="A388" t="str">
        <f t="shared" si="6"/>
        <v>Newlands and CathcartS1</v>
      </c>
      <c r="B388" t="s">
        <v>139</v>
      </c>
      <c r="C388" t="s">
        <v>273</v>
      </c>
      <c r="D388" t="s">
        <v>93</v>
      </c>
      <c r="E388">
        <v>2585</v>
      </c>
      <c r="F388">
        <v>2931</v>
      </c>
      <c r="G388">
        <v>0.88195155237120437</v>
      </c>
    </row>
    <row r="389" spans="1:7" x14ac:dyDescent="0.3">
      <c r="A389" t="str">
        <f t="shared" si="6"/>
        <v>North Cardonald and PenileeS1</v>
      </c>
      <c r="B389" t="s">
        <v>138</v>
      </c>
      <c r="C389" t="s">
        <v>274</v>
      </c>
      <c r="D389" t="s">
        <v>93</v>
      </c>
      <c r="E389">
        <v>3405</v>
      </c>
      <c r="F389">
        <v>6295</v>
      </c>
      <c r="G389">
        <v>0.54090548054011123</v>
      </c>
    </row>
    <row r="390" spans="1:7" x14ac:dyDescent="0.3">
      <c r="A390" t="str">
        <f t="shared" si="6"/>
        <v>Broomhill and Partick WestS1</v>
      </c>
      <c r="B390" t="s">
        <v>165</v>
      </c>
      <c r="C390" t="s">
        <v>253</v>
      </c>
      <c r="D390" t="s">
        <v>93</v>
      </c>
      <c r="E390">
        <v>3866</v>
      </c>
      <c r="F390">
        <v>6368</v>
      </c>
      <c r="G390">
        <v>0.60709798994974873</v>
      </c>
    </row>
    <row r="391" spans="1:7" x14ac:dyDescent="0.3">
      <c r="A391" t="str">
        <f t="shared" si="6"/>
        <v>PollokS1</v>
      </c>
      <c r="B391" t="s">
        <v>135</v>
      </c>
      <c r="C391" t="s">
        <v>9</v>
      </c>
      <c r="D391" t="s">
        <v>93</v>
      </c>
      <c r="E391">
        <v>2679</v>
      </c>
      <c r="F391">
        <v>4115</v>
      </c>
      <c r="G391">
        <v>0.65103280680437425</v>
      </c>
    </row>
    <row r="392" spans="1:7" x14ac:dyDescent="0.3">
      <c r="A392" t="str">
        <f t="shared" si="6"/>
        <v>Pollokshaws and MansewoodS1</v>
      </c>
      <c r="B392" t="s">
        <v>134</v>
      </c>
      <c r="C392" t="s">
        <v>275</v>
      </c>
      <c r="D392" t="s">
        <v>93</v>
      </c>
      <c r="E392">
        <v>2792</v>
      </c>
      <c r="F392">
        <v>5910</v>
      </c>
      <c r="G392">
        <v>0.47241962774957696</v>
      </c>
    </row>
    <row r="393" spans="1:7" x14ac:dyDescent="0.3">
      <c r="A393" t="str">
        <f t="shared" si="6"/>
        <v>Priesthill and HousehillwoodS1</v>
      </c>
      <c r="B393" t="s">
        <v>131</v>
      </c>
      <c r="C393" t="s">
        <v>276</v>
      </c>
      <c r="D393" t="s">
        <v>93</v>
      </c>
      <c r="E393">
        <v>1025</v>
      </c>
      <c r="F393">
        <v>3438</v>
      </c>
      <c r="G393">
        <v>0.29813845258871435</v>
      </c>
    </row>
    <row r="394" spans="1:7" x14ac:dyDescent="0.3">
      <c r="A394" t="str">
        <f t="shared" si="6"/>
        <v>South Nitshill and DarnleyS1</v>
      </c>
      <c r="B394" t="s">
        <v>124</v>
      </c>
      <c r="C394" t="s">
        <v>277</v>
      </c>
      <c r="D394" t="s">
        <v>93</v>
      </c>
      <c r="E394">
        <v>1557</v>
      </c>
      <c r="F394">
        <v>2373</v>
      </c>
      <c r="G394">
        <v>0.65613147914032866</v>
      </c>
    </row>
    <row r="395" spans="1:7" x14ac:dyDescent="0.3">
      <c r="A395" t="str">
        <f t="shared" si="6"/>
        <v>CarmunnockS1</v>
      </c>
      <c r="B395" t="s">
        <v>163</v>
      </c>
      <c r="C395" t="s">
        <v>10</v>
      </c>
      <c r="D395" t="s">
        <v>93</v>
      </c>
      <c r="E395">
        <v>430</v>
      </c>
      <c r="F395">
        <v>597</v>
      </c>
      <c r="G395">
        <v>0.72026800670016755</v>
      </c>
    </row>
    <row r="396" spans="1:7" x14ac:dyDescent="0.3">
      <c r="A396" t="str">
        <f t="shared" si="6"/>
        <v>CastlemilkS1</v>
      </c>
      <c r="B396" t="s">
        <v>162</v>
      </c>
      <c r="C396" t="s">
        <v>11</v>
      </c>
      <c r="D396" t="s">
        <v>93</v>
      </c>
      <c r="E396">
        <v>1309</v>
      </c>
      <c r="F396">
        <v>6464</v>
      </c>
      <c r="G396">
        <v>0.20250618811881188</v>
      </c>
    </row>
    <row r="397" spans="1:7" x14ac:dyDescent="0.3">
      <c r="A397" t="str">
        <f t="shared" si="6"/>
        <v>Cathcart and SimshillS1</v>
      </c>
      <c r="B397" t="s">
        <v>161</v>
      </c>
      <c r="C397" t="s">
        <v>278</v>
      </c>
      <c r="D397" t="s">
        <v>93</v>
      </c>
      <c r="E397">
        <v>2505</v>
      </c>
      <c r="F397">
        <v>2819</v>
      </c>
      <c r="G397">
        <v>0.88861298332742111</v>
      </c>
    </row>
    <row r="398" spans="1:7" x14ac:dyDescent="0.3">
      <c r="A398" t="str">
        <f t="shared" si="6"/>
        <v>CroftfootS1</v>
      </c>
      <c r="B398" t="s">
        <v>158</v>
      </c>
      <c r="C398" t="s">
        <v>12</v>
      </c>
      <c r="D398" t="s">
        <v>93</v>
      </c>
      <c r="E398">
        <v>2314</v>
      </c>
      <c r="F398">
        <v>2713</v>
      </c>
      <c r="G398">
        <v>0.852930335422042</v>
      </c>
    </row>
    <row r="399" spans="1:7" x14ac:dyDescent="0.3">
      <c r="A399" t="str">
        <f t="shared" si="6"/>
        <v>GovanhillS1</v>
      </c>
      <c r="B399" t="s">
        <v>153</v>
      </c>
      <c r="C399" t="s">
        <v>13</v>
      </c>
      <c r="D399" t="s">
        <v>93</v>
      </c>
      <c r="E399">
        <v>3490</v>
      </c>
      <c r="F399">
        <v>7363</v>
      </c>
      <c r="G399">
        <v>0.47399157951921772</v>
      </c>
    </row>
    <row r="400" spans="1:7" x14ac:dyDescent="0.3">
      <c r="A400" t="str">
        <f t="shared" si="6"/>
        <v>Greater GorbalsS1</v>
      </c>
      <c r="B400" t="s">
        <v>152</v>
      </c>
      <c r="C400" t="s">
        <v>14</v>
      </c>
      <c r="D400" t="s">
        <v>93</v>
      </c>
      <c r="E400">
        <v>984</v>
      </c>
      <c r="F400">
        <v>4428</v>
      </c>
      <c r="G400">
        <v>0.22222222222222221</v>
      </c>
    </row>
    <row r="401" spans="1:7" x14ac:dyDescent="0.3">
      <c r="A401" t="str">
        <f t="shared" si="6"/>
        <v>City Centre and Merchant CityS1</v>
      </c>
      <c r="B401" t="s">
        <v>160</v>
      </c>
      <c r="C401" t="s">
        <v>254</v>
      </c>
      <c r="D401" t="s">
        <v>93</v>
      </c>
      <c r="E401">
        <v>1796</v>
      </c>
      <c r="F401">
        <v>5719</v>
      </c>
      <c r="G401">
        <v>0.31404091624409863</v>
      </c>
    </row>
    <row r="402" spans="1:7" x14ac:dyDescent="0.3">
      <c r="A402" t="str">
        <f t="shared" si="6"/>
        <v>King's Park and Mount FloridaS1</v>
      </c>
      <c r="B402" t="s">
        <v>145</v>
      </c>
      <c r="C402" t="s">
        <v>321</v>
      </c>
      <c r="D402" t="s">
        <v>93</v>
      </c>
      <c r="E402">
        <v>3359</v>
      </c>
      <c r="F402">
        <v>4277</v>
      </c>
      <c r="G402">
        <v>0.78536357259761513</v>
      </c>
    </row>
    <row r="403" spans="1:7" x14ac:dyDescent="0.3">
      <c r="A403" t="str">
        <f t="shared" si="6"/>
        <v>Langside and BattlefieldS1</v>
      </c>
      <c r="B403" t="s">
        <v>142</v>
      </c>
      <c r="C403" t="s">
        <v>280</v>
      </c>
      <c r="D403" t="s">
        <v>93</v>
      </c>
      <c r="E403">
        <v>5254</v>
      </c>
      <c r="F403">
        <v>7576</v>
      </c>
      <c r="G403">
        <v>0.69350580781414994</v>
      </c>
    </row>
    <row r="404" spans="1:7" x14ac:dyDescent="0.3">
      <c r="A404" t="str">
        <f t="shared" si="6"/>
        <v>Pollokshields EastS1</v>
      </c>
      <c r="B404" t="s">
        <v>133</v>
      </c>
      <c r="C404" t="s">
        <v>15</v>
      </c>
      <c r="D404" t="s">
        <v>93</v>
      </c>
      <c r="E404">
        <v>1433</v>
      </c>
      <c r="F404">
        <v>2762</v>
      </c>
      <c r="G404">
        <v>0.51882693700217231</v>
      </c>
    </row>
    <row r="405" spans="1:7" x14ac:dyDescent="0.3">
      <c r="A405" t="str">
        <f t="shared" si="6"/>
        <v>Pollokshields WestS1</v>
      </c>
      <c r="B405" t="s">
        <v>132</v>
      </c>
      <c r="C405" t="s">
        <v>16</v>
      </c>
      <c r="D405" t="s">
        <v>93</v>
      </c>
      <c r="E405">
        <v>2337</v>
      </c>
      <c r="F405">
        <v>2568</v>
      </c>
      <c r="G405">
        <v>0.91004672897196259</v>
      </c>
    </row>
    <row r="406" spans="1:7" x14ac:dyDescent="0.3">
      <c r="A406" t="str">
        <f t="shared" si="6"/>
        <v>Shawlands and StrathbungoS1</v>
      </c>
      <c r="B406" t="s">
        <v>126</v>
      </c>
      <c r="C406" t="s">
        <v>281</v>
      </c>
      <c r="D406" t="s">
        <v>93</v>
      </c>
      <c r="E406">
        <v>3200</v>
      </c>
      <c r="F406">
        <v>4316</v>
      </c>
      <c r="G406">
        <v>0.74142724745134381</v>
      </c>
    </row>
    <row r="407" spans="1:7" x14ac:dyDescent="0.3">
      <c r="A407" t="str">
        <f t="shared" si="6"/>
        <v>ToryglenS1</v>
      </c>
      <c r="B407" t="s">
        <v>119</v>
      </c>
      <c r="C407" t="s">
        <v>17</v>
      </c>
      <c r="D407" t="s">
        <v>93</v>
      </c>
      <c r="E407">
        <v>802</v>
      </c>
      <c r="F407">
        <v>2480</v>
      </c>
      <c r="G407">
        <v>0.32338709677419353</v>
      </c>
    </row>
    <row r="408" spans="1:7" x14ac:dyDescent="0.3">
      <c r="A408" t="str">
        <f t="shared" si="6"/>
        <v>Baillieston and GarrowhillS1</v>
      </c>
      <c r="B408" t="s">
        <v>170</v>
      </c>
      <c r="C408" t="s">
        <v>282</v>
      </c>
      <c r="D408" t="s">
        <v>93</v>
      </c>
      <c r="E408">
        <v>5625</v>
      </c>
      <c r="F408">
        <v>7133</v>
      </c>
      <c r="G408">
        <v>0.78858825178746672</v>
      </c>
    </row>
    <row r="409" spans="1:7" x14ac:dyDescent="0.3">
      <c r="A409" t="str">
        <f t="shared" si="6"/>
        <v>Calton and BridgetonS1</v>
      </c>
      <c r="B409" t="s">
        <v>164</v>
      </c>
      <c r="C409" t="s">
        <v>283</v>
      </c>
      <c r="D409" t="s">
        <v>93</v>
      </c>
      <c r="E409">
        <v>2146</v>
      </c>
      <c r="F409">
        <v>6125</v>
      </c>
      <c r="G409">
        <v>0.35036734693877553</v>
      </c>
    </row>
    <row r="410" spans="1:7" x14ac:dyDescent="0.3">
      <c r="A410" t="str">
        <f t="shared" si="6"/>
        <v>DennistounS1</v>
      </c>
      <c r="B410" t="s">
        <v>156</v>
      </c>
      <c r="C410" t="s">
        <v>18</v>
      </c>
      <c r="D410" t="s">
        <v>93</v>
      </c>
      <c r="E410">
        <v>2847</v>
      </c>
      <c r="F410">
        <v>5584</v>
      </c>
      <c r="G410">
        <v>0.50984957020057309</v>
      </c>
    </row>
    <row r="411" spans="1:7" x14ac:dyDescent="0.3">
      <c r="A411" t="str">
        <f t="shared" si="6"/>
        <v>EasterhouseS1</v>
      </c>
      <c r="B411" t="s">
        <v>154</v>
      </c>
      <c r="C411" t="s">
        <v>19</v>
      </c>
      <c r="D411" t="s">
        <v>93</v>
      </c>
      <c r="E411">
        <v>1161</v>
      </c>
      <c r="F411">
        <v>4311</v>
      </c>
      <c r="G411">
        <v>0.26931106471816285</v>
      </c>
    </row>
    <row r="412" spans="1:7" x14ac:dyDescent="0.3">
      <c r="A412" t="str">
        <f t="shared" si="6"/>
        <v>DrumchapelS1</v>
      </c>
      <c r="B412" t="s">
        <v>155</v>
      </c>
      <c r="C412" t="s">
        <v>4</v>
      </c>
      <c r="D412" t="s">
        <v>93</v>
      </c>
      <c r="E412">
        <v>1103</v>
      </c>
      <c r="F412">
        <v>5743</v>
      </c>
      <c r="G412">
        <v>0.19205989900748738</v>
      </c>
    </row>
    <row r="413" spans="1:7" x14ac:dyDescent="0.3">
      <c r="A413" t="str">
        <f t="shared" si="6"/>
        <v>Haghill and CarntyneS1</v>
      </c>
      <c r="B413" t="s">
        <v>150</v>
      </c>
      <c r="C413" t="s">
        <v>284</v>
      </c>
      <c r="D413" t="s">
        <v>93</v>
      </c>
      <c r="E413">
        <v>1908</v>
      </c>
      <c r="F413">
        <v>4597</v>
      </c>
      <c r="G413">
        <v>0.4150532956275832</v>
      </c>
    </row>
    <row r="414" spans="1:7" x14ac:dyDescent="0.3">
      <c r="A414" t="str">
        <f t="shared" si="6"/>
        <v>Mount Vernon and East ShettlestonS1</v>
      </c>
      <c r="B414" t="s">
        <v>140</v>
      </c>
      <c r="C414" t="s">
        <v>285</v>
      </c>
      <c r="D414" t="s">
        <v>93</v>
      </c>
      <c r="E414">
        <v>3597</v>
      </c>
      <c r="F414">
        <v>5370</v>
      </c>
      <c r="G414">
        <v>0.66983240223463691</v>
      </c>
    </row>
    <row r="415" spans="1:7" x14ac:dyDescent="0.3">
      <c r="A415" t="str">
        <f t="shared" si="6"/>
        <v>Parkhead and DalmarnockS1</v>
      </c>
      <c r="B415" t="s">
        <v>136</v>
      </c>
      <c r="C415" t="s">
        <v>286</v>
      </c>
      <c r="D415" t="s">
        <v>93</v>
      </c>
      <c r="E415">
        <v>614</v>
      </c>
      <c r="F415">
        <v>3571</v>
      </c>
      <c r="G415">
        <v>0.1719406328759451</v>
      </c>
    </row>
    <row r="416" spans="1:7" x14ac:dyDescent="0.3">
      <c r="A416" t="str">
        <f t="shared" si="6"/>
        <v>Riddrie and CranhillS1</v>
      </c>
      <c r="B416" t="s">
        <v>130</v>
      </c>
      <c r="C416" t="s">
        <v>287</v>
      </c>
      <c r="D416" t="s">
        <v>93</v>
      </c>
      <c r="E416">
        <v>2138</v>
      </c>
      <c r="F416">
        <v>5046</v>
      </c>
      <c r="G416">
        <v>0.4237019421323821</v>
      </c>
    </row>
    <row r="417" spans="1:7" x14ac:dyDescent="0.3">
      <c r="A417" t="str">
        <f t="shared" si="6"/>
        <v>Ruchazie and GarthamlockS1</v>
      </c>
      <c r="B417" t="s">
        <v>128</v>
      </c>
      <c r="C417" t="s">
        <v>288</v>
      </c>
      <c r="D417" t="s">
        <v>93</v>
      </c>
      <c r="E417">
        <v>1158</v>
      </c>
      <c r="F417">
        <v>3267</v>
      </c>
      <c r="G417">
        <v>0.3544536271808999</v>
      </c>
    </row>
    <row r="418" spans="1:7" x14ac:dyDescent="0.3">
      <c r="A418" t="str">
        <f t="shared" si="6"/>
        <v>Springboig and BarlanarkS1</v>
      </c>
      <c r="B418" t="s">
        <v>123</v>
      </c>
      <c r="C418" t="s">
        <v>289</v>
      </c>
      <c r="D418" t="s">
        <v>93</v>
      </c>
      <c r="E418">
        <v>2168</v>
      </c>
      <c r="F418">
        <v>5974</v>
      </c>
      <c r="G418">
        <v>0.36290592567793772</v>
      </c>
    </row>
    <row r="419" spans="1:7" x14ac:dyDescent="0.3">
      <c r="A419" t="str">
        <f t="shared" si="6"/>
        <v>Tollcross and West ShettlestonS1</v>
      </c>
      <c r="B419" t="s">
        <v>120</v>
      </c>
      <c r="C419" t="s">
        <v>290</v>
      </c>
      <c r="D419" t="s">
        <v>93</v>
      </c>
      <c r="E419">
        <v>3357</v>
      </c>
      <c r="F419">
        <v>7705</v>
      </c>
      <c r="G419">
        <v>0.43569110966904606</v>
      </c>
    </row>
    <row r="420" spans="1:7" x14ac:dyDescent="0.3">
      <c r="A420" t="str">
        <f t="shared" si="6"/>
        <v>Hillhead and WoodlandsS1</v>
      </c>
      <c r="B420" t="s">
        <v>149</v>
      </c>
      <c r="C420" t="s">
        <v>255</v>
      </c>
      <c r="D420" t="s">
        <v>93</v>
      </c>
      <c r="E420">
        <v>3780</v>
      </c>
      <c r="F420">
        <v>8976</v>
      </c>
      <c r="G420">
        <v>0.42112299465240643</v>
      </c>
    </row>
    <row r="421" spans="1:7" x14ac:dyDescent="0.3">
      <c r="A421" t="str">
        <f t="shared" si="6"/>
        <v>Hyndland, Dowanhill and Partick EastS1</v>
      </c>
      <c r="B421" t="s">
        <v>148</v>
      </c>
      <c r="C421" t="s">
        <v>256</v>
      </c>
      <c r="D421" t="s">
        <v>93</v>
      </c>
      <c r="E421">
        <v>5524</v>
      </c>
      <c r="F421">
        <v>8858</v>
      </c>
      <c r="G421">
        <v>0.62361706931587269</v>
      </c>
    </row>
    <row r="422" spans="1:7" x14ac:dyDescent="0.3">
      <c r="A422" t="str">
        <f t="shared" si="6"/>
        <v>KnightswoodS1</v>
      </c>
      <c r="B422" t="s">
        <v>144</v>
      </c>
      <c r="C422" t="s">
        <v>5</v>
      </c>
      <c r="D422" t="s">
        <v>93</v>
      </c>
      <c r="E422">
        <v>4298</v>
      </c>
      <c r="F422">
        <v>8066</v>
      </c>
      <c r="G422">
        <v>0.53285395487230347</v>
      </c>
    </row>
    <row r="423" spans="1:7" x14ac:dyDescent="0.3">
      <c r="A423" t="str">
        <f t="shared" si="6"/>
        <v>Temple and AnnieslandS1</v>
      </c>
      <c r="B423" t="s">
        <v>121</v>
      </c>
      <c r="C423" t="s">
        <v>257</v>
      </c>
      <c r="D423" t="s">
        <v>93</v>
      </c>
      <c r="E423">
        <v>3231</v>
      </c>
      <c r="F423">
        <v>5603</v>
      </c>
      <c r="G423">
        <v>0.57665536319828659</v>
      </c>
    </row>
    <row r="424" spans="1:7" x14ac:dyDescent="0.3">
      <c r="A424" t="str">
        <f t="shared" si="6"/>
        <v>Glasgow North EastS1</v>
      </c>
      <c r="B424" t="s">
        <v>307</v>
      </c>
      <c r="C424" t="s">
        <v>116</v>
      </c>
      <c r="D424" t="s">
        <v>93</v>
      </c>
      <c r="E424">
        <v>35248</v>
      </c>
      <c r="F424">
        <v>80884</v>
      </c>
      <c r="G424">
        <v>0.43578458038672668</v>
      </c>
    </row>
    <row r="425" spans="1:7" x14ac:dyDescent="0.3">
      <c r="A425" t="str">
        <f t="shared" si="6"/>
        <v>Glasgow North WestS1</v>
      </c>
      <c r="B425" t="s">
        <v>308</v>
      </c>
      <c r="C425" t="s">
        <v>115</v>
      </c>
      <c r="D425" t="s">
        <v>93</v>
      </c>
      <c r="E425">
        <v>42395</v>
      </c>
      <c r="F425">
        <v>90129</v>
      </c>
      <c r="G425">
        <v>0.4703813422982614</v>
      </c>
    </row>
    <row r="426" spans="1:7" x14ac:dyDescent="0.3">
      <c r="A426" t="str">
        <f t="shared" si="6"/>
        <v>Glasgow SouthS1</v>
      </c>
      <c r="B426" t="s">
        <v>309</v>
      </c>
      <c r="C426" t="s">
        <v>114</v>
      </c>
      <c r="D426" t="s">
        <v>93</v>
      </c>
      <c r="E426">
        <v>54185</v>
      </c>
      <c r="F426">
        <v>100583</v>
      </c>
      <c r="G426">
        <v>0.53870932463736421</v>
      </c>
    </row>
    <row r="427" spans="1:7" x14ac:dyDescent="0.3">
      <c r="A427" t="str">
        <f t="shared" si="6"/>
        <v>GlasgowS1</v>
      </c>
      <c r="B427" t="s">
        <v>113</v>
      </c>
      <c r="C427" t="s">
        <v>83</v>
      </c>
      <c r="D427" t="s">
        <v>93</v>
      </c>
      <c r="E427">
        <v>131828</v>
      </c>
      <c r="F427">
        <v>271596</v>
      </c>
      <c r="G427">
        <v>0.48538270077615281</v>
      </c>
    </row>
    <row r="428" spans="1:7" x14ac:dyDescent="0.3">
      <c r="A428" t="str">
        <f t="shared" si="6"/>
        <v>ScotlandS1</v>
      </c>
      <c r="B428" t="s">
        <v>88</v>
      </c>
      <c r="C428" t="s">
        <v>41</v>
      </c>
      <c r="D428" t="s">
        <v>93</v>
      </c>
      <c r="E428">
        <v>1372103</v>
      </c>
      <c r="F428">
        <v>2192246</v>
      </c>
      <c r="G428">
        <v>0.62588915660012612</v>
      </c>
    </row>
  </sheetData>
  <sheetProtection algorithmName="SHA-512" hashValue="1ApC2nFMaIlCJPhFuIGRWxyYiTqafE6IicqYFW1uuJ2ZdBim/WZIUOtuKgmcygjUdzfQFin7lGe1vq3QQxQvtg==" saltValue="BxGtNe0RRgnhAJzTHRIq4A==" spinCount="100000" sheet="1" objects="1" scenarios="1"/>
  <phoneticPr fontId="0"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67964-FE1B-4669-A48A-1DBA76C6212C}">
  <sheetPr codeName="Sheet15">
    <tabColor rgb="FF00B050"/>
  </sheetPr>
  <dimension ref="A1:G1526"/>
  <sheetViews>
    <sheetView topLeftCell="A1494" workbookViewId="0">
      <selection activeCell="K1502" sqref="K1502"/>
    </sheetView>
  </sheetViews>
  <sheetFormatPr defaultRowHeight="12.45" x14ac:dyDescent="0.3"/>
  <sheetData>
    <row r="1" spans="1:7" ht="14.6" x14ac:dyDescent="0.4">
      <c r="A1" s="3" t="s">
        <v>37</v>
      </c>
      <c r="B1" t="s">
        <v>176</v>
      </c>
      <c r="C1" t="s">
        <v>175</v>
      </c>
      <c r="D1" t="s">
        <v>174</v>
      </c>
      <c r="E1" t="s">
        <v>39</v>
      </c>
      <c r="F1" t="s">
        <v>173</v>
      </c>
      <c r="G1" t="s">
        <v>172</v>
      </c>
    </row>
    <row r="2" spans="1:7" ht="14.6" x14ac:dyDescent="0.4">
      <c r="A2" s="3" t="str">
        <f>CONCATENATE(C2,D2)</f>
        <v>Anniesland, Jordanhill and WhiteinchC1</v>
      </c>
      <c r="B2" t="s">
        <v>81</v>
      </c>
      <c r="C2" t="s">
        <v>252</v>
      </c>
      <c r="D2" t="s">
        <v>112</v>
      </c>
      <c r="E2">
        <v>723</v>
      </c>
      <c r="F2">
        <v>10117</v>
      </c>
      <c r="G2">
        <v>7.1463872689532471E-2</v>
      </c>
    </row>
    <row r="3" spans="1:7" ht="14.6" x14ac:dyDescent="0.4">
      <c r="A3" s="3" t="str">
        <f t="shared" ref="A3:A66" si="0">CONCATENATE(C3,D3)</f>
        <v>Anniesland, Jordanhill and WhiteinchC2</v>
      </c>
      <c r="B3" t="s">
        <v>81</v>
      </c>
      <c r="C3" t="s">
        <v>252</v>
      </c>
      <c r="D3" t="s">
        <v>111</v>
      </c>
      <c r="E3">
        <v>4112</v>
      </c>
      <c r="F3">
        <v>8171</v>
      </c>
      <c r="G3">
        <v>0.50324317708970745</v>
      </c>
    </row>
    <row r="4" spans="1:7" ht="14.6" x14ac:dyDescent="0.4">
      <c r="A4" s="3" t="str">
        <f t="shared" si="0"/>
        <v>Anniesland, Jordanhill and WhiteinchC3</v>
      </c>
      <c r="B4" t="s">
        <v>81</v>
      </c>
      <c r="C4" t="s">
        <v>252</v>
      </c>
      <c r="D4" t="s">
        <v>110</v>
      </c>
      <c r="E4">
        <v>348</v>
      </c>
      <c r="F4">
        <v>1312</v>
      </c>
      <c r="G4">
        <v>0.2652439024390244</v>
      </c>
    </row>
    <row r="5" spans="1:7" ht="14.6" x14ac:dyDescent="0.4">
      <c r="A5" s="3" t="str">
        <f t="shared" si="0"/>
        <v>Anniesland, Jordanhill and WhiteinchC4</v>
      </c>
      <c r="B5" t="s">
        <v>81</v>
      </c>
      <c r="C5" t="s">
        <v>252</v>
      </c>
      <c r="D5" t="s">
        <v>109</v>
      </c>
      <c r="E5">
        <v>1992</v>
      </c>
      <c r="F5">
        <v>10107</v>
      </c>
      <c r="G5">
        <v>0.19709112496289699</v>
      </c>
    </row>
    <row r="6" spans="1:7" ht="14.6" x14ac:dyDescent="0.4">
      <c r="A6" s="3" t="str">
        <f t="shared" si="0"/>
        <v>Anniesland, Jordanhill and WhiteinchC5</v>
      </c>
      <c r="B6" t="s">
        <v>81</v>
      </c>
      <c r="C6" t="s">
        <v>252</v>
      </c>
      <c r="D6" t="s">
        <v>108</v>
      </c>
      <c r="E6">
        <v>5995</v>
      </c>
      <c r="F6">
        <v>10117</v>
      </c>
      <c r="G6">
        <v>0.5925669664920431</v>
      </c>
    </row>
    <row r="7" spans="1:7" ht="14.6" x14ac:dyDescent="0.4">
      <c r="A7" s="3" t="str">
        <f t="shared" si="0"/>
        <v>Anniesland, Jordanhill and WhiteinchE1</v>
      </c>
      <c r="B7" t="s">
        <v>81</v>
      </c>
      <c r="C7" t="s">
        <v>252</v>
      </c>
      <c r="D7" t="s">
        <v>107</v>
      </c>
      <c r="E7">
        <v>3044</v>
      </c>
      <c r="F7">
        <v>6525</v>
      </c>
      <c r="G7">
        <v>0.46651340996168583</v>
      </c>
    </row>
    <row r="8" spans="1:7" ht="14.6" x14ac:dyDescent="0.4">
      <c r="A8" s="3" t="str">
        <f t="shared" si="0"/>
        <v>Anniesland, Jordanhill and WhiteinchE2</v>
      </c>
      <c r="B8" t="s">
        <v>81</v>
      </c>
      <c r="C8" t="s">
        <v>252</v>
      </c>
      <c r="D8" t="s">
        <v>106</v>
      </c>
      <c r="E8">
        <v>1907.0180000000003</v>
      </c>
      <c r="F8">
        <v>10017</v>
      </c>
      <c r="G8">
        <v>0.19037815713287415</v>
      </c>
    </row>
    <row r="9" spans="1:7" ht="14.6" x14ac:dyDescent="0.4">
      <c r="A9" s="3" t="str">
        <f t="shared" si="0"/>
        <v>Anniesland, Jordanhill and WhiteinchE3</v>
      </c>
      <c r="B9" t="s">
        <v>81</v>
      </c>
      <c r="C9" t="s">
        <v>252</v>
      </c>
      <c r="D9" t="s">
        <v>105</v>
      </c>
      <c r="E9">
        <v>2939</v>
      </c>
      <c r="F9">
        <v>4734</v>
      </c>
      <c r="G9">
        <v>0.62082805238698779</v>
      </c>
    </row>
    <row r="10" spans="1:7" ht="14.6" x14ac:dyDescent="0.4">
      <c r="A10" s="3" t="str">
        <f t="shared" si="0"/>
        <v>Anniesland, Jordanhill and WhiteinchE4</v>
      </c>
      <c r="B10" t="s">
        <v>81</v>
      </c>
      <c r="C10" t="s">
        <v>252</v>
      </c>
      <c r="D10" t="s">
        <v>104</v>
      </c>
      <c r="E10">
        <v>661</v>
      </c>
      <c r="F10">
        <v>4734</v>
      </c>
      <c r="G10">
        <v>0.13962822137727079</v>
      </c>
    </row>
    <row r="11" spans="1:7" ht="14.6" x14ac:dyDescent="0.4">
      <c r="A11" s="3" t="str">
        <f t="shared" si="0"/>
        <v>Anniesland, Jordanhill and WhiteinchED1</v>
      </c>
      <c r="B11" t="s">
        <v>81</v>
      </c>
      <c r="C11" t="s">
        <v>252</v>
      </c>
      <c r="D11" t="s">
        <v>103</v>
      </c>
      <c r="E11">
        <v>5236</v>
      </c>
      <c r="F11">
        <v>8181</v>
      </c>
      <c r="G11">
        <v>0.64001955751130668</v>
      </c>
    </row>
    <row r="12" spans="1:7" ht="14.6" x14ac:dyDescent="0.4">
      <c r="A12" s="3" t="str">
        <f t="shared" si="0"/>
        <v>Anniesland, Jordanhill and WhiteinchED2</v>
      </c>
      <c r="B12" t="s">
        <v>81</v>
      </c>
      <c r="C12" t="s">
        <v>252</v>
      </c>
      <c r="D12" t="s">
        <v>102</v>
      </c>
      <c r="E12">
        <v>34</v>
      </c>
      <c r="F12">
        <v>478</v>
      </c>
      <c r="G12">
        <v>7.1129707112970716E-2</v>
      </c>
    </row>
    <row r="13" spans="1:7" ht="14.6" x14ac:dyDescent="0.4">
      <c r="A13" s="3" t="str">
        <f t="shared" si="0"/>
        <v>Anniesland, Jordanhill and WhiteinchH1</v>
      </c>
      <c r="B13" t="s">
        <v>81</v>
      </c>
      <c r="C13" t="s">
        <v>252</v>
      </c>
      <c r="D13" t="s">
        <v>101</v>
      </c>
      <c r="E13">
        <v>8362</v>
      </c>
      <c r="F13">
        <v>10117</v>
      </c>
      <c r="G13">
        <v>0.82652960363744188</v>
      </c>
    </row>
    <row r="14" spans="1:7" ht="14.6" x14ac:dyDescent="0.4">
      <c r="A14" s="3" t="str">
        <f t="shared" si="0"/>
        <v>Anniesland, Jordanhill and WhiteinchH2</v>
      </c>
      <c r="B14" t="s">
        <v>81</v>
      </c>
      <c r="C14" t="s">
        <v>252</v>
      </c>
      <c r="D14" t="s">
        <v>100</v>
      </c>
      <c r="E14">
        <v>1920</v>
      </c>
      <c r="F14">
        <v>10117</v>
      </c>
      <c r="G14">
        <v>0.18977957892655925</v>
      </c>
    </row>
    <row r="15" spans="1:7" ht="14.6" x14ac:dyDescent="0.4">
      <c r="A15" s="3" t="str">
        <f t="shared" si="0"/>
        <v>Anniesland, Jordanhill and WhiteinchP1</v>
      </c>
      <c r="B15" t="s">
        <v>81</v>
      </c>
      <c r="C15" t="s">
        <v>252</v>
      </c>
      <c r="D15" t="s">
        <v>99</v>
      </c>
      <c r="E15">
        <v>1961</v>
      </c>
      <c r="F15">
        <v>10219</v>
      </c>
      <c r="G15">
        <v>0.19189744593404442</v>
      </c>
    </row>
    <row r="16" spans="1:7" ht="14.6" x14ac:dyDescent="0.4">
      <c r="A16" s="3" t="str">
        <f t="shared" si="0"/>
        <v>Anniesland, Jordanhill and WhiteinchP2</v>
      </c>
      <c r="B16" t="s">
        <v>81</v>
      </c>
      <c r="C16" t="s">
        <v>252</v>
      </c>
      <c r="D16" t="s">
        <v>98</v>
      </c>
      <c r="E16">
        <v>6720</v>
      </c>
      <c r="F16">
        <v>10219</v>
      </c>
      <c r="G16">
        <v>0.65759859086016248</v>
      </c>
    </row>
    <row r="17" spans="1:7" ht="14.6" x14ac:dyDescent="0.4">
      <c r="A17" s="3" t="str">
        <f t="shared" si="0"/>
        <v>Anniesland, Jordanhill and WhiteinchP3</v>
      </c>
      <c r="B17" t="s">
        <v>81</v>
      </c>
      <c r="C17" t="s">
        <v>252</v>
      </c>
      <c r="D17" t="s">
        <v>97</v>
      </c>
      <c r="E17">
        <v>755</v>
      </c>
      <c r="F17">
        <v>10219</v>
      </c>
      <c r="G17">
        <v>7.3881984538604561E-2</v>
      </c>
    </row>
    <row r="18" spans="1:7" ht="14.6" x14ac:dyDescent="0.4">
      <c r="A18" s="3" t="str">
        <f t="shared" si="0"/>
        <v>Anniesland, Jordanhill and WhiteinchP4</v>
      </c>
      <c r="B18" t="s">
        <v>81</v>
      </c>
      <c r="C18" t="s">
        <v>252</v>
      </c>
      <c r="D18" t="s">
        <v>96</v>
      </c>
      <c r="E18">
        <v>783</v>
      </c>
      <c r="F18">
        <v>10219</v>
      </c>
      <c r="G18">
        <v>7.6621978667188576E-2</v>
      </c>
    </row>
    <row r="19" spans="1:7" ht="14.6" x14ac:dyDescent="0.4">
      <c r="A19" s="3" t="str">
        <f t="shared" si="0"/>
        <v>Anniesland, Jordanhill and WhiteinchPO1</v>
      </c>
      <c r="B19" t="s">
        <v>81</v>
      </c>
      <c r="C19" t="s">
        <v>252</v>
      </c>
      <c r="D19" t="s">
        <v>95</v>
      </c>
      <c r="E19">
        <v>1435</v>
      </c>
      <c r="F19">
        <v>10219</v>
      </c>
      <c r="G19">
        <v>0.14042469908993052</v>
      </c>
    </row>
    <row r="20" spans="1:7" ht="14.6" x14ac:dyDescent="0.4">
      <c r="A20" s="3" t="str">
        <f t="shared" si="0"/>
        <v>Anniesland, Jordanhill and WhiteinchPO2</v>
      </c>
      <c r="B20" t="s">
        <v>81</v>
      </c>
      <c r="C20" t="s">
        <v>252</v>
      </c>
      <c r="D20" t="s">
        <v>94</v>
      </c>
      <c r="E20">
        <v>945</v>
      </c>
      <c r="F20">
        <v>6504</v>
      </c>
      <c r="G20">
        <v>0.14529520295202952</v>
      </c>
    </row>
    <row r="21" spans="1:7" ht="14.6" x14ac:dyDescent="0.4">
      <c r="A21" s="3" t="str">
        <f t="shared" si="0"/>
        <v>Anniesland, Jordanhill and WhiteinchS1</v>
      </c>
      <c r="B21" t="s">
        <v>81</v>
      </c>
      <c r="C21" t="s">
        <v>252</v>
      </c>
      <c r="D21" t="s">
        <v>93</v>
      </c>
      <c r="E21">
        <v>2784</v>
      </c>
      <c r="F21">
        <v>4734</v>
      </c>
      <c r="G21">
        <v>0.58808618504435994</v>
      </c>
    </row>
    <row r="22" spans="1:7" ht="14.6" x14ac:dyDescent="0.4">
      <c r="A22" s="3" t="str">
        <f t="shared" si="0"/>
        <v>Anniesland, Jordanhill and WhiteinchS2</v>
      </c>
      <c r="B22" t="s">
        <v>81</v>
      </c>
      <c r="C22" t="s">
        <v>252</v>
      </c>
      <c r="D22" t="s">
        <v>92</v>
      </c>
      <c r="E22">
        <v>799</v>
      </c>
      <c r="F22">
        <v>3578</v>
      </c>
      <c r="G22">
        <v>0.22330911123532698</v>
      </c>
    </row>
    <row r="23" spans="1:7" ht="14.6" x14ac:dyDescent="0.4">
      <c r="A23" s="3" t="str">
        <f t="shared" si="0"/>
        <v>Anniesland, Jordanhill and WhiteinchS3</v>
      </c>
      <c r="B23" t="s">
        <v>81</v>
      </c>
      <c r="C23" t="s">
        <v>252</v>
      </c>
      <c r="D23" t="s">
        <v>91</v>
      </c>
      <c r="E23">
        <v>4632</v>
      </c>
      <c r="F23">
        <v>7381</v>
      </c>
      <c r="G23">
        <v>0.62755724156618342</v>
      </c>
    </row>
    <row r="24" spans="1:7" ht="14.6" x14ac:dyDescent="0.4">
      <c r="A24" s="3" t="str">
        <f t="shared" si="0"/>
        <v>Anniesland, Jordanhill and WhiteinchS4</v>
      </c>
      <c r="B24" t="s">
        <v>81</v>
      </c>
      <c r="C24" t="s">
        <v>252</v>
      </c>
      <c r="D24" t="s">
        <v>90</v>
      </c>
      <c r="E24">
        <v>255</v>
      </c>
      <c r="F24">
        <v>10219</v>
      </c>
      <c r="G24">
        <v>2.4953517956747231E-2</v>
      </c>
    </row>
    <row r="25" spans="1:7" ht="14.6" x14ac:dyDescent="0.4">
      <c r="A25" s="3" t="str">
        <f t="shared" si="0"/>
        <v>Anniesland, Jordanhill and WhiteinchS5</v>
      </c>
      <c r="B25" t="s">
        <v>81</v>
      </c>
      <c r="C25" t="s">
        <v>252</v>
      </c>
      <c r="D25" t="s">
        <v>89</v>
      </c>
      <c r="E25">
        <v>1025</v>
      </c>
      <c r="F25">
        <v>6452</v>
      </c>
      <c r="G25">
        <v>0.15886546807191568</v>
      </c>
    </row>
    <row r="26" spans="1:7" ht="14.6" x14ac:dyDescent="0.4">
      <c r="A26" s="3" t="str">
        <f t="shared" si="0"/>
        <v>Yoker and ScotstounC1</v>
      </c>
      <c r="B26" t="s">
        <v>118</v>
      </c>
      <c r="C26" t="s">
        <v>258</v>
      </c>
      <c r="D26" t="s">
        <v>112</v>
      </c>
      <c r="E26">
        <v>1683</v>
      </c>
      <c r="F26">
        <v>12444</v>
      </c>
      <c r="G26">
        <v>0.13524590163934427</v>
      </c>
    </row>
    <row r="27" spans="1:7" ht="14.6" x14ac:dyDescent="0.4">
      <c r="A27" s="3" t="str">
        <f t="shared" si="0"/>
        <v>Yoker and ScotstounC2</v>
      </c>
      <c r="B27" t="s">
        <v>118</v>
      </c>
      <c r="C27" t="s">
        <v>258</v>
      </c>
      <c r="D27" t="s">
        <v>111</v>
      </c>
      <c r="E27">
        <v>4309</v>
      </c>
      <c r="F27">
        <v>9887</v>
      </c>
      <c r="G27">
        <v>0.43582482047132598</v>
      </c>
    </row>
    <row r="28" spans="1:7" ht="14.6" x14ac:dyDescent="0.4">
      <c r="A28" s="3" t="str">
        <f t="shared" si="0"/>
        <v>Yoker and ScotstounC3</v>
      </c>
      <c r="B28" t="s">
        <v>118</v>
      </c>
      <c r="C28" t="s">
        <v>258</v>
      </c>
      <c r="D28" t="s">
        <v>110</v>
      </c>
      <c r="E28">
        <v>662</v>
      </c>
      <c r="F28">
        <v>1652</v>
      </c>
      <c r="G28">
        <v>0.400726392251816</v>
      </c>
    </row>
    <row r="29" spans="1:7" ht="14.6" x14ac:dyDescent="0.4">
      <c r="A29" s="3" t="str">
        <f t="shared" si="0"/>
        <v>Yoker and ScotstounC4</v>
      </c>
      <c r="B29" t="s">
        <v>118</v>
      </c>
      <c r="C29" t="s">
        <v>258</v>
      </c>
      <c r="D29" t="s">
        <v>109</v>
      </c>
      <c r="E29">
        <v>2599</v>
      </c>
      <c r="F29">
        <v>12414</v>
      </c>
      <c r="G29">
        <v>0.2093603995488964</v>
      </c>
    </row>
    <row r="30" spans="1:7" ht="14.6" x14ac:dyDescent="0.4">
      <c r="A30" s="3" t="str">
        <f t="shared" si="0"/>
        <v>Yoker and ScotstounC5</v>
      </c>
      <c r="B30" t="s">
        <v>118</v>
      </c>
      <c r="C30" t="s">
        <v>258</v>
      </c>
      <c r="D30" t="s">
        <v>108</v>
      </c>
      <c r="E30">
        <v>7507</v>
      </c>
      <c r="F30">
        <v>12444</v>
      </c>
      <c r="G30">
        <v>0.60326261652201862</v>
      </c>
    </row>
    <row r="31" spans="1:7" ht="14.6" x14ac:dyDescent="0.4">
      <c r="A31" s="3" t="str">
        <f t="shared" si="0"/>
        <v>Yoker and ScotstounE1</v>
      </c>
      <c r="B31" t="s">
        <v>118</v>
      </c>
      <c r="C31" t="s">
        <v>258</v>
      </c>
      <c r="D31" t="s">
        <v>107</v>
      </c>
      <c r="E31">
        <v>3628</v>
      </c>
      <c r="F31">
        <v>7756</v>
      </c>
      <c r="G31">
        <v>0.46776689014956163</v>
      </c>
    </row>
    <row r="32" spans="1:7" ht="14.6" x14ac:dyDescent="0.4">
      <c r="A32" s="3" t="str">
        <f t="shared" si="0"/>
        <v>Yoker and ScotstounE2</v>
      </c>
      <c r="B32" t="s">
        <v>118</v>
      </c>
      <c r="C32" t="s">
        <v>258</v>
      </c>
      <c r="D32" t="s">
        <v>106</v>
      </c>
      <c r="E32">
        <v>5154.0210000000006</v>
      </c>
      <c r="F32">
        <v>13106</v>
      </c>
      <c r="G32">
        <v>0.39325660003052043</v>
      </c>
    </row>
    <row r="33" spans="1:7" ht="14.6" x14ac:dyDescent="0.4">
      <c r="A33" s="3" t="str">
        <f t="shared" si="0"/>
        <v>Yoker and ScotstounE3</v>
      </c>
      <c r="B33" t="s">
        <v>118</v>
      </c>
      <c r="C33" t="s">
        <v>258</v>
      </c>
      <c r="D33" t="s">
        <v>105</v>
      </c>
      <c r="E33">
        <v>3006</v>
      </c>
      <c r="F33">
        <v>6019</v>
      </c>
      <c r="G33">
        <v>0.4994185080578169</v>
      </c>
    </row>
    <row r="34" spans="1:7" ht="14.6" x14ac:dyDescent="0.4">
      <c r="A34" s="3" t="str">
        <f t="shared" si="0"/>
        <v>Yoker and ScotstounE4</v>
      </c>
      <c r="B34" t="s">
        <v>118</v>
      </c>
      <c r="C34" t="s">
        <v>258</v>
      </c>
      <c r="D34" t="s">
        <v>104</v>
      </c>
      <c r="E34">
        <v>1036</v>
      </c>
      <c r="F34">
        <v>6019</v>
      </c>
      <c r="G34">
        <v>0.17212161488619371</v>
      </c>
    </row>
    <row r="35" spans="1:7" ht="14.6" x14ac:dyDescent="0.4">
      <c r="A35" s="3" t="str">
        <f t="shared" si="0"/>
        <v>Yoker and ScotstounED1</v>
      </c>
      <c r="B35" t="s">
        <v>118</v>
      </c>
      <c r="C35" t="s">
        <v>258</v>
      </c>
      <c r="D35" t="s">
        <v>103</v>
      </c>
      <c r="E35">
        <v>4833</v>
      </c>
      <c r="F35">
        <v>9913</v>
      </c>
      <c r="G35">
        <v>0.48754161202461416</v>
      </c>
    </row>
    <row r="36" spans="1:7" ht="14.6" x14ac:dyDescent="0.4">
      <c r="A36" s="3" t="str">
        <f t="shared" si="0"/>
        <v>Yoker and ScotstounED2</v>
      </c>
      <c r="B36" t="s">
        <v>118</v>
      </c>
      <c r="C36" t="s">
        <v>258</v>
      </c>
      <c r="D36" t="s">
        <v>102</v>
      </c>
      <c r="E36">
        <v>77</v>
      </c>
      <c r="F36">
        <v>599</v>
      </c>
      <c r="G36">
        <v>0.1285475792988314</v>
      </c>
    </row>
    <row r="37" spans="1:7" ht="14.6" x14ac:dyDescent="0.4">
      <c r="A37" s="3" t="str">
        <f t="shared" si="0"/>
        <v>Yoker and ScotstounH1</v>
      </c>
      <c r="B37" t="s">
        <v>118</v>
      </c>
      <c r="C37" t="s">
        <v>258</v>
      </c>
      <c r="D37" t="s">
        <v>101</v>
      </c>
      <c r="E37">
        <v>9960</v>
      </c>
      <c r="F37">
        <v>12444</v>
      </c>
      <c r="G37">
        <v>0.80038572806171648</v>
      </c>
    </row>
    <row r="38" spans="1:7" ht="14.6" x14ac:dyDescent="0.4">
      <c r="A38" s="3" t="str">
        <f t="shared" si="0"/>
        <v>Yoker and ScotstounH2</v>
      </c>
      <c r="B38" t="s">
        <v>118</v>
      </c>
      <c r="C38" t="s">
        <v>258</v>
      </c>
      <c r="D38" t="s">
        <v>100</v>
      </c>
      <c r="E38">
        <v>2598</v>
      </c>
      <c r="F38">
        <v>12444</v>
      </c>
      <c r="G38">
        <v>0.20877531340405014</v>
      </c>
    </row>
    <row r="39" spans="1:7" ht="14.6" x14ac:dyDescent="0.4">
      <c r="A39" s="3" t="str">
        <f t="shared" si="0"/>
        <v>Yoker and ScotstounP1</v>
      </c>
      <c r="B39" t="s">
        <v>118</v>
      </c>
      <c r="C39" t="s">
        <v>258</v>
      </c>
      <c r="D39" t="s">
        <v>99</v>
      </c>
      <c r="E39">
        <v>2476</v>
      </c>
      <c r="F39">
        <v>12295</v>
      </c>
      <c r="G39">
        <v>0.2013826758845059</v>
      </c>
    </row>
    <row r="40" spans="1:7" ht="14.6" x14ac:dyDescent="0.4">
      <c r="A40" s="3" t="str">
        <f t="shared" si="0"/>
        <v>Yoker and ScotstounP2</v>
      </c>
      <c r="B40" t="s">
        <v>118</v>
      </c>
      <c r="C40" t="s">
        <v>258</v>
      </c>
      <c r="D40" t="s">
        <v>98</v>
      </c>
      <c r="E40">
        <v>8517</v>
      </c>
      <c r="F40">
        <v>12295</v>
      </c>
      <c r="G40">
        <v>0.69272061813745422</v>
      </c>
    </row>
    <row r="41" spans="1:7" ht="14.6" x14ac:dyDescent="0.4">
      <c r="A41" s="3" t="str">
        <f t="shared" si="0"/>
        <v>Yoker and ScotstounP3</v>
      </c>
      <c r="B41" t="s">
        <v>118</v>
      </c>
      <c r="C41" t="s">
        <v>258</v>
      </c>
      <c r="D41" t="s">
        <v>97</v>
      </c>
      <c r="E41">
        <v>706</v>
      </c>
      <c r="F41">
        <v>12295</v>
      </c>
      <c r="G41">
        <v>5.7421716144774301E-2</v>
      </c>
    </row>
    <row r="42" spans="1:7" ht="14.6" x14ac:dyDescent="0.4">
      <c r="A42" s="3" t="str">
        <f t="shared" si="0"/>
        <v>Yoker and ScotstounP4</v>
      </c>
      <c r="B42" t="s">
        <v>118</v>
      </c>
      <c r="C42" t="s">
        <v>258</v>
      </c>
      <c r="D42" t="s">
        <v>96</v>
      </c>
      <c r="E42">
        <v>596</v>
      </c>
      <c r="F42">
        <v>12295</v>
      </c>
      <c r="G42">
        <v>4.8474989833265557E-2</v>
      </c>
    </row>
    <row r="43" spans="1:7" ht="14.6" x14ac:dyDescent="0.4">
      <c r="A43" s="3" t="str">
        <f t="shared" si="0"/>
        <v>Yoker and ScotstounPO1</v>
      </c>
      <c r="B43" t="s">
        <v>118</v>
      </c>
      <c r="C43" t="s">
        <v>258</v>
      </c>
      <c r="D43" t="s">
        <v>95</v>
      </c>
      <c r="E43">
        <v>2900</v>
      </c>
      <c r="F43">
        <v>12295</v>
      </c>
      <c r="G43">
        <v>0.23586823912159413</v>
      </c>
    </row>
    <row r="44" spans="1:7" ht="14.6" x14ac:dyDescent="0.4">
      <c r="A44" s="3" t="str">
        <f t="shared" si="0"/>
        <v>Yoker and ScotstounPO2</v>
      </c>
      <c r="B44" t="s">
        <v>118</v>
      </c>
      <c r="C44" t="s">
        <v>258</v>
      </c>
      <c r="D44" t="s">
        <v>94</v>
      </c>
      <c r="E44">
        <v>1740</v>
      </c>
      <c r="F44">
        <v>8316</v>
      </c>
      <c r="G44">
        <v>0.20923520923520925</v>
      </c>
    </row>
    <row r="45" spans="1:7" ht="14.6" x14ac:dyDescent="0.4">
      <c r="A45" s="3" t="str">
        <f t="shared" si="0"/>
        <v>Yoker and ScotstounS1</v>
      </c>
      <c r="B45" t="s">
        <v>118</v>
      </c>
      <c r="C45" t="s">
        <v>258</v>
      </c>
      <c r="D45" t="s">
        <v>93</v>
      </c>
      <c r="E45">
        <v>2575</v>
      </c>
      <c r="F45">
        <v>6019</v>
      </c>
      <c r="G45">
        <v>0.4278119288918425</v>
      </c>
    </row>
    <row r="46" spans="1:7" ht="14.6" x14ac:dyDescent="0.4">
      <c r="A46" s="3" t="str">
        <f t="shared" si="0"/>
        <v>Yoker and ScotstounS2</v>
      </c>
      <c r="B46" t="s">
        <v>118</v>
      </c>
      <c r="C46" t="s">
        <v>258</v>
      </c>
      <c r="D46" t="s">
        <v>92</v>
      </c>
      <c r="E46">
        <v>1806</v>
      </c>
      <c r="F46">
        <v>5035</v>
      </c>
      <c r="G46">
        <v>0.35868917576961273</v>
      </c>
    </row>
    <row r="47" spans="1:7" ht="14.6" x14ac:dyDescent="0.4">
      <c r="A47" s="3" t="str">
        <f t="shared" si="0"/>
        <v>Yoker and ScotstounS3</v>
      </c>
      <c r="B47" t="s">
        <v>118</v>
      </c>
      <c r="C47" t="s">
        <v>258</v>
      </c>
      <c r="D47" t="s">
        <v>91</v>
      </c>
      <c r="E47">
        <v>5463</v>
      </c>
      <c r="F47">
        <v>9281</v>
      </c>
      <c r="G47">
        <v>0.5886219157418382</v>
      </c>
    </row>
    <row r="48" spans="1:7" ht="14.6" x14ac:dyDescent="0.4">
      <c r="A48" s="3" t="str">
        <f t="shared" si="0"/>
        <v>Yoker and ScotstounS4</v>
      </c>
      <c r="B48" t="s">
        <v>118</v>
      </c>
      <c r="C48" t="s">
        <v>258</v>
      </c>
      <c r="D48" t="s">
        <v>90</v>
      </c>
      <c r="E48">
        <v>500</v>
      </c>
      <c r="F48">
        <v>12295</v>
      </c>
      <c r="G48">
        <v>4.0666937779585202E-2</v>
      </c>
    </row>
    <row r="49" spans="1:7" ht="14.6" x14ac:dyDescent="0.4">
      <c r="A49" s="3" t="str">
        <f t="shared" si="0"/>
        <v>Yoker and ScotstounS5</v>
      </c>
      <c r="B49" t="s">
        <v>118</v>
      </c>
      <c r="C49" t="s">
        <v>258</v>
      </c>
      <c r="D49" t="s">
        <v>89</v>
      </c>
      <c r="E49">
        <v>1935</v>
      </c>
      <c r="F49">
        <v>8254</v>
      </c>
      <c r="G49">
        <v>0.23443179064695904</v>
      </c>
    </row>
    <row r="50" spans="1:7" ht="14.6" x14ac:dyDescent="0.4">
      <c r="A50" s="3" t="str">
        <f t="shared" si="0"/>
        <v>Yorkhill and AnderstonC1</v>
      </c>
      <c r="B50" t="s">
        <v>117</v>
      </c>
      <c r="C50" t="s">
        <v>259</v>
      </c>
      <c r="D50" t="s">
        <v>112</v>
      </c>
      <c r="E50">
        <v>2729</v>
      </c>
      <c r="F50">
        <v>10589</v>
      </c>
      <c r="G50">
        <v>0.25772027575786194</v>
      </c>
    </row>
    <row r="51" spans="1:7" ht="14.6" x14ac:dyDescent="0.4">
      <c r="A51" s="3" t="str">
        <f t="shared" si="0"/>
        <v>Yorkhill and AnderstonC2</v>
      </c>
      <c r="B51" t="s">
        <v>117</v>
      </c>
      <c r="C51" t="s">
        <v>259</v>
      </c>
      <c r="D51" t="s">
        <v>111</v>
      </c>
      <c r="E51">
        <v>2686</v>
      </c>
      <c r="F51">
        <v>8533</v>
      </c>
      <c r="G51">
        <v>0.31477792101253954</v>
      </c>
    </row>
    <row r="52" spans="1:7" ht="14.6" x14ac:dyDescent="0.4">
      <c r="A52" s="3" t="str">
        <f t="shared" si="0"/>
        <v>Yorkhill and AnderstonC3</v>
      </c>
      <c r="B52" t="s">
        <v>117</v>
      </c>
      <c r="C52" t="s">
        <v>259</v>
      </c>
      <c r="D52" t="s">
        <v>110</v>
      </c>
      <c r="E52">
        <v>209</v>
      </c>
      <c r="F52">
        <v>607</v>
      </c>
      <c r="G52">
        <v>0.3443163097199341</v>
      </c>
    </row>
    <row r="53" spans="1:7" ht="14.6" x14ac:dyDescent="0.4">
      <c r="A53" s="3" t="str">
        <f t="shared" si="0"/>
        <v>Yorkhill and AnderstonC4</v>
      </c>
      <c r="B53" t="s">
        <v>117</v>
      </c>
      <c r="C53" t="s">
        <v>259</v>
      </c>
      <c r="D53" t="s">
        <v>109</v>
      </c>
      <c r="E53">
        <v>2520</v>
      </c>
      <c r="F53">
        <v>9384</v>
      </c>
      <c r="G53">
        <v>0.26854219948849106</v>
      </c>
    </row>
    <row r="54" spans="1:7" ht="14.6" x14ac:dyDescent="0.4">
      <c r="A54" s="3" t="str">
        <f t="shared" si="0"/>
        <v>Yorkhill and AnderstonC5</v>
      </c>
      <c r="B54" t="s">
        <v>117</v>
      </c>
      <c r="C54" t="s">
        <v>259</v>
      </c>
      <c r="D54" t="s">
        <v>108</v>
      </c>
      <c r="E54">
        <v>5256</v>
      </c>
      <c r="F54">
        <v>10589</v>
      </c>
      <c r="G54">
        <v>0.49636415147794882</v>
      </c>
    </row>
    <row r="55" spans="1:7" ht="14.6" x14ac:dyDescent="0.4">
      <c r="A55" s="3" t="str">
        <f t="shared" si="0"/>
        <v>Yorkhill and AnderstonE1</v>
      </c>
      <c r="B55" t="s">
        <v>117</v>
      </c>
      <c r="C55" t="s">
        <v>259</v>
      </c>
      <c r="D55" t="s">
        <v>107</v>
      </c>
      <c r="E55">
        <v>5650</v>
      </c>
      <c r="F55">
        <v>8480</v>
      </c>
      <c r="G55">
        <v>0.66627358490566035</v>
      </c>
    </row>
    <row r="56" spans="1:7" ht="14.6" x14ac:dyDescent="0.4">
      <c r="A56" s="3" t="str">
        <f t="shared" si="0"/>
        <v>Yorkhill and AnderstonE2</v>
      </c>
      <c r="B56" t="s">
        <v>117</v>
      </c>
      <c r="C56" t="s">
        <v>259</v>
      </c>
      <c r="D56" t="s">
        <v>106</v>
      </c>
      <c r="E56">
        <v>2442.982</v>
      </c>
      <c r="F56">
        <v>10875</v>
      </c>
      <c r="G56">
        <v>0.22464202298850575</v>
      </c>
    </row>
    <row r="57" spans="1:7" ht="14.6" x14ac:dyDescent="0.4">
      <c r="A57" s="3" t="str">
        <f t="shared" si="0"/>
        <v>Yorkhill and AnderstonE3</v>
      </c>
      <c r="B57" t="s">
        <v>117</v>
      </c>
      <c r="C57" t="s">
        <v>259</v>
      </c>
      <c r="D57" t="s">
        <v>105</v>
      </c>
      <c r="E57">
        <v>2477</v>
      </c>
      <c r="F57">
        <v>5215</v>
      </c>
      <c r="G57">
        <v>0.47497603068072869</v>
      </c>
    </row>
    <row r="58" spans="1:7" ht="14.6" x14ac:dyDescent="0.4">
      <c r="A58" s="3" t="str">
        <f t="shared" si="0"/>
        <v>Yorkhill and AnderstonE4</v>
      </c>
      <c r="B58" t="s">
        <v>117</v>
      </c>
      <c r="C58" t="s">
        <v>259</v>
      </c>
      <c r="D58" t="s">
        <v>104</v>
      </c>
      <c r="E58">
        <v>1243</v>
      </c>
      <c r="F58">
        <v>5215</v>
      </c>
      <c r="G58">
        <v>0.23835091083413232</v>
      </c>
    </row>
    <row r="59" spans="1:7" ht="14.6" x14ac:dyDescent="0.4">
      <c r="A59" s="3" t="str">
        <f t="shared" si="0"/>
        <v>Yorkhill and AnderstonED1</v>
      </c>
      <c r="B59" t="s">
        <v>117</v>
      </c>
      <c r="C59" t="s">
        <v>259</v>
      </c>
      <c r="D59" t="s">
        <v>103</v>
      </c>
      <c r="E59">
        <v>7473</v>
      </c>
      <c r="F59">
        <v>9723</v>
      </c>
      <c r="G59">
        <v>0.76858994137611847</v>
      </c>
    </row>
    <row r="60" spans="1:7" ht="14.6" x14ac:dyDescent="0.4">
      <c r="A60" s="3" t="str">
        <f t="shared" si="0"/>
        <v>Yorkhill and AnderstonED2</v>
      </c>
      <c r="B60" t="s">
        <v>117</v>
      </c>
      <c r="C60" t="s">
        <v>259</v>
      </c>
      <c r="D60" t="s">
        <v>102</v>
      </c>
      <c r="E60">
        <v>28</v>
      </c>
      <c r="F60">
        <v>546</v>
      </c>
      <c r="G60">
        <v>5.128205128205128E-2</v>
      </c>
    </row>
    <row r="61" spans="1:7" ht="14.6" x14ac:dyDescent="0.4">
      <c r="A61" s="3" t="str">
        <f t="shared" si="0"/>
        <v>Yorkhill and AnderstonH1</v>
      </c>
      <c r="B61" t="s">
        <v>117</v>
      </c>
      <c r="C61" t="s">
        <v>259</v>
      </c>
      <c r="D61" t="s">
        <v>101</v>
      </c>
      <c r="E61">
        <v>9258</v>
      </c>
      <c r="F61">
        <v>10589</v>
      </c>
      <c r="G61">
        <v>0.87430352252337329</v>
      </c>
    </row>
    <row r="62" spans="1:7" ht="14.6" x14ac:dyDescent="0.4">
      <c r="A62" s="3" t="str">
        <f t="shared" si="0"/>
        <v>Yorkhill and AnderstonH2</v>
      </c>
      <c r="B62" t="s">
        <v>117</v>
      </c>
      <c r="C62" t="s">
        <v>259</v>
      </c>
      <c r="D62" t="s">
        <v>100</v>
      </c>
      <c r="E62">
        <v>1248</v>
      </c>
      <c r="F62">
        <v>10589</v>
      </c>
      <c r="G62">
        <v>0.11785815468882803</v>
      </c>
    </row>
    <row r="63" spans="1:7" ht="14.6" x14ac:dyDescent="0.4">
      <c r="A63" s="3" t="str">
        <f t="shared" si="0"/>
        <v>Yorkhill and AnderstonP1</v>
      </c>
      <c r="B63" t="s">
        <v>117</v>
      </c>
      <c r="C63" t="s">
        <v>259</v>
      </c>
      <c r="D63" t="s">
        <v>99</v>
      </c>
      <c r="E63">
        <v>903</v>
      </c>
      <c r="F63">
        <v>10775</v>
      </c>
      <c r="G63">
        <v>8.3805104408352663E-2</v>
      </c>
    </row>
    <row r="64" spans="1:7" ht="14.6" x14ac:dyDescent="0.4">
      <c r="A64" s="3" t="str">
        <f t="shared" si="0"/>
        <v>Yorkhill and AnderstonP2</v>
      </c>
      <c r="B64" t="s">
        <v>117</v>
      </c>
      <c r="C64" t="s">
        <v>259</v>
      </c>
      <c r="D64" t="s">
        <v>98</v>
      </c>
      <c r="E64">
        <v>9270</v>
      </c>
      <c r="F64">
        <v>10775</v>
      </c>
      <c r="G64">
        <v>0.86032482598607884</v>
      </c>
    </row>
    <row r="65" spans="1:7" ht="14.6" x14ac:dyDescent="0.4">
      <c r="A65" s="3" t="str">
        <f t="shared" si="0"/>
        <v>Yorkhill and AnderstonP3</v>
      </c>
      <c r="B65" t="s">
        <v>117</v>
      </c>
      <c r="C65" t="s">
        <v>259</v>
      </c>
      <c r="D65" t="s">
        <v>97</v>
      </c>
      <c r="E65">
        <v>323</v>
      </c>
      <c r="F65">
        <v>10775</v>
      </c>
      <c r="G65">
        <v>2.997679814385151E-2</v>
      </c>
    </row>
    <row r="66" spans="1:7" ht="14.6" x14ac:dyDescent="0.4">
      <c r="A66" s="3" t="str">
        <f t="shared" si="0"/>
        <v>Yorkhill and AnderstonP4</v>
      </c>
      <c r="B66" t="s">
        <v>117</v>
      </c>
      <c r="C66" t="s">
        <v>259</v>
      </c>
      <c r="D66" t="s">
        <v>96</v>
      </c>
      <c r="E66">
        <v>279</v>
      </c>
      <c r="F66">
        <v>10775</v>
      </c>
      <c r="G66">
        <v>2.5893271461716941E-2</v>
      </c>
    </row>
    <row r="67" spans="1:7" ht="14.6" x14ac:dyDescent="0.4">
      <c r="A67" s="3" t="str">
        <f t="shared" ref="A67:A130" si="1">CONCATENATE(C67,D67)</f>
        <v>Yorkhill and AnderstonPO1</v>
      </c>
      <c r="B67" t="s">
        <v>117</v>
      </c>
      <c r="C67" t="s">
        <v>259</v>
      </c>
      <c r="D67" t="s">
        <v>95</v>
      </c>
      <c r="E67">
        <v>1260</v>
      </c>
      <c r="F67">
        <v>10775</v>
      </c>
      <c r="G67">
        <v>0.11693735498839908</v>
      </c>
    </row>
    <row r="68" spans="1:7" ht="14.6" x14ac:dyDescent="0.4">
      <c r="A68" s="3" t="str">
        <f t="shared" si="1"/>
        <v>Yorkhill and AnderstonPO2</v>
      </c>
      <c r="B68" t="s">
        <v>117</v>
      </c>
      <c r="C68" t="s">
        <v>259</v>
      </c>
      <c r="D68" t="s">
        <v>94</v>
      </c>
      <c r="E68">
        <v>875</v>
      </c>
      <c r="F68">
        <v>9184</v>
      </c>
      <c r="G68">
        <v>9.527439024390244E-2</v>
      </c>
    </row>
    <row r="69" spans="1:7" ht="14.6" x14ac:dyDescent="0.4">
      <c r="A69" s="3" t="str">
        <f t="shared" si="1"/>
        <v>Yorkhill and AnderstonS1</v>
      </c>
      <c r="B69" t="s">
        <v>117</v>
      </c>
      <c r="C69" t="s">
        <v>259</v>
      </c>
      <c r="D69" t="s">
        <v>93</v>
      </c>
      <c r="E69">
        <v>1590</v>
      </c>
      <c r="F69">
        <v>5215</v>
      </c>
      <c r="G69">
        <v>0.30488974113135187</v>
      </c>
    </row>
    <row r="70" spans="1:7" ht="14.6" x14ac:dyDescent="0.4">
      <c r="A70" s="3" t="str">
        <f t="shared" si="1"/>
        <v>Yorkhill and AnderstonS2</v>
      </c>
      <c r="B70" t="s">
        <v>117</v>
      </c>
      <c r="C70" t="s">
        <v>259</v>
      </c>
      <c r="D70" t="s">
        <v>92</v>
      </c>
      <c r="E70">
        <v>888</v>
      </c>
      <c r="F70">
        <v>4786</v>
      </c>
      <c r="G70">
        <v>0.18554116172168825</v>
      </c>
    </row>
    <row r="71" spans="1:7" ht="14.6" x14ac:dyDescent="0.4">
      <c r="A71" s="3" t="str">
        <f t="shared" si="1"/>
        <v>Yorkhill and AnderstonS3</v>
      </c>
      <c r="B71" t="s">
        <v>117</v>
      </c>
      <c r="C71" t="s">
        <v>259</v>
      </c>
      <c r="D71" t="s">
        <v>91</v>
      </c>
      <c r="E71">
        <v>5256</v>
      </c>
      <c r="F71">
        <v>9461</v>
      </c>
      <c r="G71">
        <v>0.55554381143642317</v>
      </c>
    </row>
    <row r="72" spans="1:7" ht="14.6" x14ac:dyDescent="0.4">
      <c r="A72" s="3" t="str">
        <f t="shared" si="1"/>
        <v>Yorkhill and AnderstonS4</v>
      </c>
      <c r="B72" t="s">
        <v>117</v>
      </c>
      <c r="C72" t="s">
        <v>259</v>
      </c>
      <c r="D72" t="s">
        <v>90</v>
      </c>
      <c r="E72">
        <v>220</v>
      </c>
      <c r="F72">
        <v>10775</v>
      </c>
      <c r="G72">
        <v>2.0417633410672851E-2</v>
      </c>
    </row>
    <row r="73" spans="1:7" ht="14.6" x14ac:dyDescent="0.4">
      <c r="A73" s="3" t="str">
        <f t="shared" si="1"/>
        <v>Yorkhill and AnderstonS5</v>
      </c>
      <c r="B73" t="s">
        <v>117</v>
      </c>
      <c r="C73" t="s">
        <v>259</v>
      </c>
      <c r="D73" t="s">
        <v>89</v>
      </c>
      <c r="E73">
        <v>925</v>
      </c>
      <c r="F73">
        <v>9164</v>
      </c>
      <c r="G73">
        <v>0.10093845482322131</v>
      </c>
    </row>
    <row r="74" spans="1:7" ht="14.6" x14ac:dyDescent="0.4">
      <c r="A74" s="3" t="str">
        <f t="shared" si="1"/>
        <v>Balornock and BarmullochC1</v>
      </c>
      <c r="B74" t="s">
        <v>169</v>
      </c>
      <c r="C74" t="s">
        <v>260</v>
      </c>
      <c r="D74" t="s">
        <v>112</v>
      </c>
      <c r="E74">
        <v>302</v>
      </c>
      <c r="F74">
        <v>7318</v>
      </c>
      <c r="G74">
        <v>4.1268106039901623E-2</v>
      </c>
    </row>
    <row r="75" spans="1:7" ht="14.6" x14ac:dyDescent="0.4">
      <c r="A75" s="3" t="str">
        <f t="shared" si="1"/>
        <v>Balornock and BarmullochC2</v>
      </c>
      <c r="B75" t="s">
        <v>169</v>
      </c>
      <c r="C75" t="s">
        <v>260</v>
      </c>
      <c r="D75" t="s">
        <v>111</v>
      </c>
      <c r="E75">
        <v>2354</v>
      </c>
      <c r="F75">
        <v>5807</v>
      </c>
      <c r="G75">
        <v>0.40537282589977613</v>
      </c>
    </row>
    <row r="76" spans="1:7" ht="14.6" x14ac:dyDescent="0.4">
      <c r="A76" s="3" t="str">
        <f t="shared" si="1"/>
        <v>Balornock and BarmullochC3</v>
      </c>
      <c r="B76" t="s">
        <v>169</v>
      </c>
      <c r="C76" t="s">
        <v>260</v>
      </c>
      <c r="D76" t="s">
        <v>110</v>
      </c>
      <c r="E76">
        <v>440</v>
      </c>
      <c r="F76">
        <v>970</v>
      </c>
      <c r="G76">
        <v>0.45360824742268041</v>
      </c>
    </row>
    <row r="77" spans="1:7" ht="14.6" x14ac:dyDescent="0.4">
      <c r="A77" s="3" t="str">
        <f t="shared" si="1"/>
        <v>Balornock and BarmullochC4</v>
      </c>
      <c r="B77" t="s">
        <v>169</v>
      </c>
      <c r="C77" t="s">
        <v>260</v>
      </c>
      <c r="D77" t="s">
        <v>109</v>
      </c>
      <c r="E77">
        <v>985</v>
      </c>
      <c r="F77">
        <v>7191</v>
      </c>
      <c r="G77">
        <v>0.13697677652621332</v>
      </c>
    </row>
    <row r="78" spans="1:7" ht="14.6" x14ac:dyDescent="0.4">
      <c r="A78" s="3" t="str">
        <f t="shared" si="1"/>
        <v>Balornock and BarmullochC5</v>
      </c>
      <c r="B78" t="s">
        <v>169</v>
      </c>
      <c r="C78" t="s">
        <v>260</v>
      </c>
      <c r="D78" t="s">
        <v>108</v>
      </c>
      <c r="E78">
        <v>5103</v>
      </c>
      <c r="F78">
        <v>7318</v>
      </c>
      <c r="G78">
        <v>0.69732167258813882</v>
      </c>
    </row>
    <row r="79" spans="1:7" ht="14.6" x14ac:dyDescent="0.4">
      <c r="A79" s="3" t="str">
        <f t="shared" si="1"/>
        <v>Balornock and BarmullochE1</v>
      </c>
      <c r="B79" t="s">
        <v>169</v>
      </c>
      <c r="C79" t="s">
        <v>260</v>
      </c>
      <c r="D79" t="s">
        <v>107</v>
      </c>
      <c r="E79">
        <v>1880</v>
      </c>
      <c r="F79">
        <v>3857</v>
      </c>
      <c r="G79">
        <v>0.48742546020222971</v>
      </c>
    </row>
    <row r="80" spans="1:7" ht="14.6" x14ac:dyDescent="0.4">
      <c r="A80" s="3" t="str">
        <f t="shared" si="1"/>
        <v>Balornock and BarmullochE2</v>
      </c>
      <c r="B80" t="s">
        <v>169</v>
      </c>
      <c r="C80" t="s">
        <v>260</v>
      </c>
      <c r="D80" t="s">
        <v>106</v>
      </c>
      <c r="E80">
        <v>6656.5609999999997</v>
      </c>
      <c r="F80">
        <v>7306</v>
      </c>
      <c r="G80">
        <v>0.91110881467287153</v>
      </c>
    </row>
    <row r="81" spans="1:7" ht="14.6" x14ac:dyDescent="0.4">
      <c r="A81" s="3" t="str">
        <f t="shared" si="1"/>
        <v>Balornock and BarmullochE3</v>
      </c>
      <c r="B81" t="s">
        <v>169</v>
      </c>
      <c r="C81" t="s">
        <v>260</v>
      </c>
      <c r="D81" t="s">
        <v>105</v>
      </c>
      <c r="E81">
        <v>1423</v>
      </c>
      <c r="F81">
        <v>3077</v>
      </c>
      <c r="G81">
        <v>0.46246343841403964</v>
      </c>
    </row>
    <row r="82" spans="1:7" ht="14.6" x14ac:dyDescent="0.4">
      <c r="A82" s="3" t="str">
        <f t="shared" si="1"/>
        <v>Balornock and BarmullochE4</v>
      </c>
      <c r="B82" t="s">
        <v>169</v>
      </c>
      <c r="C82" t="s">
        <v>260</v>
      </c>
      <c r="D82" t="s">
        <v>104</v>
      </c>
      <c r="E82">
        <v>430</v>
      </c>
      <c r="F82">
        <v>3077</v>
      </c>
      <c r="G82">
        <v>0.13974650633734156</v>
      </c>
    </row>
    <row r="83" spans="1:7" ht="14.6" x14ac:dyDescent="0.4">
      <c r="A83" s="3" t="str">
        <f t="shared" si="1"/>
        <v>Balornock and BarmullochED1</v>
      </c>
      <c r="B83" t="s">
        <v>169</v>
      </c>
      <c r="C83" t="s">
        <v>260</v>
      </c>
      <c r="D83" t="s">
        <v>103</v>
      </c>
      <c r="E83">
        <v>1436</v>
      </c>
      <c r="F83">
        <v>5927</v>
      </c>
      <c r="G83">
        <v>0.24228108655306227</v>
      </c>
    </row>
    <row r="84" spans="1:7" ht="14.6" x14ac:dyDescent="0.4">
      <c r="A84" s="3" t="str">
        <f t="shared" si="1"/>
        <v>Balornock and BarmullochED2</v>
      </c>
      <c r="B84" t="s">
        <v>169</v>
      </c>
      <c r="C84" t="s">
        <v>260</v>
      </c>
      <c r="D84" t="s">
        <v>102</v>
      </c>
      <c r="E84">
        <v>72</v>
      </c>
      <c r="F84">
        <v>431</v>
      </c>
      <c r="G84">
        <v>0.16705336426914152</v>
      </c>
    </row>
    <row r="85" spans="1:7" ht="14.6" x14ac:dyDescent="0.4">
      <c r="A85" s="3" t="str">
        <f t="shared" si="1"/>
        <v>Balornock and BarmullochH1</v>
      </c>
      <c r="B85" t="s">
        <v>169</v>
      </c>
      <c r="C85" t="s">
        <v>260</v>
      </c>
      <c r="D85" t="s">
        <v>101</v>
      </c>
      <c r="E85">
        <v>5147</v>
      </c>
      <c r="F85">
        <v>7318</v>
      </c>
      <c r="G85">
        <v>0.70333424432905167</v>
      </c>
    </row>
    <row r="86" spans="1:7" ht="14.6" x14ac:dyDescent="0.4">
      <c r="A86" s="3" t="str">
        <f t="shared" si="1"/>
        <v>Balornock and BarmullochH2</v>
      </c>
      <c r="B86" t="s">
        <v>169</v>
      </c>
      <c r="C86" t="s">
        <v>260</v>
      </c>
      <c r="D86" t="s">
        <v>100</v>
      </c>
      <c r="E86">
        <v>2165</v>
      </c>
      <c r="F86">
        <v>7318</v>
      </c>
      <c r="G86">
        <v>0.29584585952446024</v>
      </c>
    </row>
    <row r="87" spans="1:7" ht="14.6" x14ac:dyDescent="0.4">
      <c r="A87" s="3" t="str">
        <f t="shared" si="1"/>
        <v>Balornock and BarmullochP1</v>
      </c>
      <c r="B87" t="s">
        <v>169</v>
      </c>
      <c r="C87" t="s">
        <v>260</v>
      </c>
      <c r="D87" t="s">
        <v>99</v>
      </c>
      <c r="E87">
        <v>1331</v>
      </c>
      <c r="F87">
        <v>7235</v>
      </c>
      <c r="G87">
        <v>0.18396682791983415</v>
      </c>
    </row>
    <row r="88" spans="1:7" ht="14.6" x14ac:dyDescent="0.4">
      <c r="A88" s="3" t="str">
        <f t="shared" si="1"/>
        <v>Balornock and BarmullochP2</v>
      </c>
      <c r="B88" t="s">
        <v>169</v>
      </c>
      <c r="C88" t="s">
        <v>260</v>
      </c>
      <c r="D88" t="s">
        <v>98</v>
      </c>
      <c r="E88">
        <v>4585</v>
      </c>
      <c r="F88">
        <v>7235</v>
      </c>
      <c r="G88">
        <v>0.63372494816862479</v>
      </c>
    </row>
    <row r="89" spans="1:7" ht="14.6" x14ac:dyDescent="0.4">
      <c r="A89" s="3" t="str">
        <f t="shared" si="1"/>
        <v>Balornock and BarmullochP3</v>
      </c>
      <c r="B89" t="s">
        <v>169</v>
      </c>
      <c r="C89" t="s">
        <v>260</v>
      </c>
      <c r="D89" t="s">
        <v>97</v>
      </c>
      <c r="E89">
        <v>668</v>
      </c>
      <c r="F89">
        <v>7235</v>
      </c>
      <c r="G89">
        <v>9.2328956461644782E-2</v>
      </c>
    </row>
    <row r="90" spans="1:7" ht="14.6" x14ac:dyDescent="0.4">
      <c r="A90" s="3" t="str">
        <f t="shared" si="1"/>
        <v>Balornock and BarmullochP4</v>
      </c>
      <c r="B90" t="s">
        <v>169</v>
      </c>
      <c r="C90" t="s">
        <v>260</v>
      </c>
      <c r="D90" t="s">
        <v>96</v>
      </c>
      <c r="E90">
        <v>651</v>
      </c>
      <c r="F90">
        <v>7235</v>
      </c>
      <c r="G90">
        <v>8.9979267449896344E-2</v>
      </c>
    </row>
    <row r="91" spans="1:7" ht="14.6" x14ac:dyDescent="0.4">
      <c r="A91" s="3" t="str">
        <f t="shared" si="1"/>
        <v>Balornock and BarmullochPO1</v>
      </c>
      <c r="B91" t="s">
        <v>169</v>
      </c>
      <c r="C91" t="s">
        <v>260</v>
      </c>
      <c r="D91" t="s">
        <v>95</v>
      </c>
      <c r="E91">
        <v>2075</v>
      </c>
      <c r="F91">
        <v>7235</v>
      </c>
      <c r="G91">
        <v>0.28680027643400136</v>
      </c>
    </row>
    <row r="92" spans="1:7" ht="14.6" x14ac:dyDescent="0.4">
      <c r="A92" s="3" t="str">
        <f t="shared" si="1"/>
        <v>Balornock and BarmullochPO2</v>
      </c>
      <c r="B92" t="s">
        <v>169</v>
      </c>
      <c r="C92" t="s">
        <v>260</v>
      </c>
      <c r="D92" t="s">
        <v>94</v>
      </c>
      <c r="E92">
        <v>1215</v>
      </c>
      <c r="F92">
        <v>4432</v>
      </c>
      <c r="G92">
        <v>0.27414259927797835</v>
      </c>
    </row>
    <row r="93" spans="1:7" ht="14.6" x14ac:dyDescent="0.4">
      <c r="A93" s="3" t="str">
        <f t="shared" si="1"/>
        <v>Balornock and BarmullochS1</v>
      </c>
      <c r="B93" t="s">
        <v>169</v>
      </c>
      <c r="C93" t="s">
        <v>260</v>
      </c>
      <c r="D93" t="s">
        <v>93</v>
      </c>
      <c r="E93">
        <v>1447</v>
      </c>
      <c r="F93">
        <v>3077</v>
      </c>
      <c r="G93">
        <v>0.47026324341891451</v>
      </c>
    </row>
    <row r="94" spans="1:7" ht="14.6" x14ac:dyDescent="0.4">
      <c r="A94" s="3" t="str">
        <f t="shared" si="1"/>
        <v>Balornock and BarmullochS2</v>
      </c>
      <c r="B94" t="s">
        <v>169</v>
      </c>
      <c r="C94" t="s">
        <v>260</v>
      </c>
      <c r="D94" t="s">
        <v>92</v>
      </c>
      <c r="E94">
        <v>1083</v>
      </c>
      <c r="F94">
        <v>2145</v>
      </c>
      <c r="G94">
        <v>0.50489510489510492</v>
      </c>
    </row>
    <row r="95" spans="1:7" ht="14.6" x14ac:dyDescent="0.4">
      <c r="A95" s="3" t="str">
        <f t="shared" si="1"/>
        <v>Balornock and BarmullochS3</v>
      </c>
      <c r="B95" t="s">
        <v>169</v>
      </c>
      <c r="C95" t="s">
        <v>260</v>
      </c>
      <c r="D95" t="s">
        <v>91</v>
      </c>
      <c r="E95">
        <v>2608</v>
      </c>
      <c r="F95">
        <v>5271</v>
      </c>
      <c r="G95">
        <v>0.49478277366723583</v>
      </c>
    </row>
    <row r="96" spans="1:7" ht="14.6" x14ac:dyDescent="0.4">
      <c r="A96" s="3" t="str">
        <f t="shared" si="1"/>
        <v>Balornock and BarmullochS4</v>
      </c>
      <c r="B96" t="s">
        <v>169</v>
      </c>
      <c r="C96" t="s">
        <v>260</v>
      </c>
      <c r="D96" t="s">
        <v>90</v>
      </c>
      <c r="E96">
        <v>310</v>
      </c>
      <c r="F96">
        <v>7235</v>
      </c>
      <c r="G96">
        <v>4.2847270214236351E-2</v>
      </c>
    </row>
    <row r="97" spans="1:7" ht="14.6" x14ac:dyDescent="0.4">
      <c r="A97" s="3" t="str">
        <f t="shared" si="1"/>
        <v>Balornock and BarmullochS5</v>
      </c>
      <c r="B97" t="s">
        <v>169</v>
      </c>
      <c r="C97" t="s">
        <v>260</v>
      </c>
      <c r="D97" t="s">
        <v>89</v>
      </c>
      <c r="E97">
        <v>1360</v>
      </c>
      <c r="F97">
        <v>4397</v>
      </c>
      <c r="G97">
        <v>0.30930179667955426</v>
      </c>
    </row>
    <row r="98" spans="1:7" ht="14.6" x14ac:dyDescent="0.4">
      <c r="A98" s="3" t="str">
        <f t="shared" si="1"/>
        <v>Blackhill and HogganfieldC1</v>
      </c>
      <c r="B98" t="s">
        <v>167</v>
      </c>
      <c r="C98" t="s">
        <v>261</v>
      </c>
      <c r="D98" t="s">
        <v>112</v>
      </c>
      <c r="E98">
        <v>349</v>
      </c>
      <c r="F98">
        <v>3972</v>
      </c>
      <c r="G98">
        <v>8.7865055387713997E-2</v>
      </c>
    </row>
    <row r="99" spans="1:7" ht="14.6" x14ac:dyDescent="0.4">
      <c r="A99" s="3" t="str">
        <f t="shared" si="1"/>
        <v>Blackhill and HogganfieldC2</v>
      </c>
      <c r="B99" t="s">
        <v>167</v>
      </c>
      <c r="C99" t="s">
        <v>261</v>
      </c>
      <c r="D99" t="s">
        <v>111</v>
      </c>
      <c r="E99">
        <v>1478</v>
      </c>
      <c r="F99">
        <v>3192</v>
      </c>
      <c r="G99">
        <v>0.46303258145363407</v>
      </c>
    </row>
    <row r="100" spans="1:7" ht="14.6" x14ac:dyDescent="0.4">
      <c r="A100" s="3" t="str">
        <f t="shared" si="1"/>
        <v>Blackhill and HogganfieldC3</v>
      </c>
      <c r="B100" t="s">
        <v>167</v>
      </c>
      <c r="C100" t="s">
        <v>261</v>
      </c>
      <c r="D100" t="s">
        <v>110</v>
      </c>
      <c r="E100">
        <v>236</v>
      </c>
      <c r="F100">
        <v>546</v>
      </c>
      <c r="G100">
        <v>0.43223443223443225</v>
      </c>
    </row>
    <row r="101" spans="1:7" ht="14.6" x14ac:dyDescent="0.4">
      <c r="A101" s="3" t="str">
        <f t="shared" si="1"/>
        <v>Blackhill and HogganfieldC4</v>
      </c>
      <c r="B101" t="s">
        <v>167</v>
      </c>
      <c r="C101" t="s">
        <v>261</v>
      </c>
      <c r="D101" t="s">
        <v>109</v>
      </c>
      <c r="E101">
        <v>507</v>
      </c>
      <c r="F101">
        <v>3966</v>
      </c>
      <c r="G101">
        <v>0.12783661119515885</v>
      </c>
    </row>
    <row r="102" spans="1:7" ht="14.6" x14ac:dyDescent="0.4">
      <c r="A102" s="3" t="str">
        <f t="shared" si="1"/>
        <v>Blackhill and HogganfieldC5</v>
      </c>
      <c r="B102" t="s">
        <v>167</v>
      </c>
      <c r="C102" t="s">
        <v>261</v>
      </c>
      <c r="D102" t="s">
        <v>108</v>
      </c>
      <c r="E102">
        <v>2786</v>
      </c>
      <c r="F102">
        <v>3972</v>
      </c>
      <c r="G102">
        <v>0.70140986908358505</v>
      </c>
    </row>
    <row r="103" spans="1:7" ht="14.6" x14ac:dyDescent="0.4">
      <c r="A103" s="3" t="str">
        <f t="shared" si="1"/>
        <v>Blackhill and HogganfieldE1</v>
      </c>
      <c r="B103" t="s">
        <v>167</v>
      </c>
      <c r="C103" t="s">
        <v>261</v>
      </c>
      <c r="D103" t="s">
        <v>107</v>
      </c>
      <c r="E103">
        <v>857</v>
      </c>
      <c r="F103">
        <v>2320</v>
      </c>
      <c r="G103">
        <v>0.36939655172413793</v>
      </c>
    </row>
    <row r="104" spans="1:7" ht="14.6" x14ac:dyDescent="0.4">
      <c r="A104" s="3" t="str">
        <f t="shared" si="1"/>
        <v>Blackhill and HogganfieldE2</v>
      </c>
      <c r="B104" t="s">
        <v>167</v>
      </c>
      <c r="C104" t="s">
        <v>261</v>
      </c>
      <c r="D104" t="s">
        <v>106</v>
      </c>
      <c r="E104">
        <v>3516.4789999999998</v>
      </c>
      <c r="F104">
        <v>3929</v>
      </c>
      <c r="G104">
        <v>0.89500610842453543</v>
      </c>
    </row>
    <row r="105" spans="1:7" ht="14.6" x14ac:dyDescent="0.4">
      <c r="A105" s="3" t="str">
        <f t="shared" si="1"/>
        <v>Blackhill and HogganfieldE3</v>
      </c>
      <c r="B105" t="s">
        <v>167</v>
      </c>
      <c r="C105" t="s">
        <v>261</v>
      </c>
      <c r="D105" t="s">
        <v>105</v>
      </c>
      <c r="E105">
        <v>949</v>
      </c>
      <c r="F105">
        <v>1713</v>
      </c>
      <c r="G105">
        <v>0.55399883245767656</v>
      </c>
    </row>
    <row r="106" spans="1:7" ht="14.6" x14ac:dyDescent="0.4">
      <c r="A106" s="3" t="str">
        <f t="shared" si="1"/>
        <v>Blackhill and HogganfieldE4</v>
      </c>
      <c r="B106" t="s">
        <v>167</v>
      </c>
      <c r="C106" t="s">
        <v>261</v>
      </c>
      <c r="D106" t="s">
        <v>104</v>
      </c>
      <c r="E106">
        <v>264</v>
      </c>
      <c r="F106">
        <v>1713</v>
      </c>
      <c r="G106">
        <v>0.15411558669001751</v>
      </c>
    </row>
    <row r="107" spans="1:7" ht="14.6" x14ac:dyDescent="0.4">
      <c r="A107" s="3" t="str">
        <f t="shared" si="1"/>
        <v>Blackhill and HogganfieldED1</v>
      </c>
      <c r="B107" t="s">
        <v>167</v>
      </c>
      <c r="C107" t="s">
        <v>261</v>
      </c>
      <c r="D107" t="s">
        <v>103</v>
      </c>
      <c r="E107">
        <v>1009</v>
      </c>
      <c r="F107">
        <v>3198</v>
      </c>
      <c r="G107">
        <v>0.31550969355847402</v>
      </c>
    </row>
    <row r="108" spans="1:7" ht="14.6" x14ac:dyDescent="0.4">
      <c r="A108" s="3" t="str">
        <f t="shared" si="1"/>
        <v>Blackhill and HogganfieldED2</v>
      </c>
      <c r="B108" t="s">
        <v>167</v>
      </c>
      <c r="C108" t="s">
        <v>261</v>
      </c>
      <c r="D108" t="s">
        <v>102</v>
      </c>
      <c r="E108">
        <v>29</v>
      </c>
      <c r="F108">
        <v>196</v>
      </c>
      <c r="G108">
        <v>0.14795918367346939</v>
      </c>
    </row>
    <row r="109" spans="1:7" ht="14.6" x14ac:dyDescent="0.4">
      <c r="A109" s="3" t="str">
        <f t="shared" si="1"/>
        <v>Blackhill and HogganfieldH1</v>
      </c>
      <c r="B109" t="s">
        <v>167</v>
      </c>
      <c r="C109" t="s">
        <v>261</v>
      </c>
      <c r="D109" t="s">
        <v>101</v>
      </c>
      <c r="E109">
        <v>2978</v>
      </c>
      <c r="F109">
        <v>3972</v>
      </c>
      <c r="G109">
        <v>0.74974823766364551</v>
      </c>
    </row>
    <row r="110" spans="1:7" ht="14.6" x14ac:dyDescent="0.4">
      <c r="A110" s="3" t="str">
        <f t="shared" si="1"/>
        <v>Blackhill and HogganfieldH2</v>
      </c>
      <c r="B110" t="s">
        <v>167</v>
      </c>
      <c r="C110" t="s">
        <v>261</v>
      </c>
      <c r="D110" t="s">
        <v>100</v>
      </c>
      <c r="E110">
        <v>1000</v>
      </c>
      <c r="F110">
        <v>3972</v>
      </c>
      <c r="G110">
        <v>0.25176233635448136</v>
      </c>
    </row>
    <row r="111" spans="1:7" ht="14.6" x14ac:dyDescent="0.4">
      <c r="A111" s="3" t="str">
        <f t="shared" si="1"/>
        <v>Blackhill and HogganfieldP1</v>
      </c>
      <c r="B111" t="s">
        <v>167</v>
      </c>
      <c r="C111" t="s">
        <v>261</v>
      </c>
      <c r="D111" t="s">
        <v>99</v>
      </c>
      <c r="E111">
        <v>798</v>
      </c>
      <c r="F111">
        <v>4041</v>
      </c>
      <c r="G111">
        <v>0.19747587230883445</v>
      </c>
    </row>
    <row r="112" spans="1:7" ht="14.6" x14ac:dyDescent="0.4">
      <c r="A112" s="3" t="str">
        <f t="shared" si="1"/>
        <v>Blackhill and HogganfieldP2</v>
      </c>
      <c r="B112" t="s">
        <v>167</v>
      </c>
      <c r="C112" t="s">
        <v>261</v>
      </c>
      <c r="D112" t="s">
        <v>98</v>
      </c>
      <c r="E112">
        <v>2707</v>
      </c>
      <c r="F112">
        <v>4041</v>
      </c>
      <c r="G112">
        <v>0.66988369215540711</v>
      </c>
    </row>
    <row r="113" spans="1:7" ht="14.6" x14ac:dyDescent="0.4">
      <c r="A113" s="3" t="str">
        <f t="shared" si="1"/>
        <v>Blackhill and HogganfieldP3</v>
      </c>
      <c r="B113" t="s">
        <v>167</v>
      </c>
      <c r="C113" t="s">
        <v>261</v>
      </c>
      <c r="D113" t="s">
        <v>97</v>
      </c>
      <c r="E113">
        <v>316</v>
      </c>
      <c r="F113">
        <v>4041</v>
      </c>
      <c r="G113">
        <v>7.8198465726305372E-2</v>
      </c>
    </row>
    <row r="114" spans="1:7" ht="14.6" x14ac:dyDescent="0.4">
      <c r="A114" s="3" t="str">
        <f t="shared" si="1"/>
        <v>Blackhill and HogganfieldP4</v>
      </c>
      <c r="B114" t="s">
        <v>167</v>
      </c>
      <c r="C114" t="s">
        <v>261</v>
      </c>
      <c r="D114" t="s">
        <v>96</v>
      </c>
      <c r="E114">
        <v>220</v>
      </c>
      <c r="F114">
        <v>4041</v>
      </c>
      <c r="G114">
        <v>5.4441969809453108E-2</v>
      </c>
    </row>
    <row r="115" spans="1:7" ht="14.6" x14ac:dyDescent="0.4">
      <c r="A115" s="3" t="str">
        <f t="shared" si="1"/>
        <v>Blackhill and HogganfieldPO1</v>
      </c>
      <c r="B115" t="s">
        <v>167</v>
      </c>
      <c r="C115" t="s">
        <v>261</v>
      </c>
      <c r="D115" t="s">
        <v>95</v>
      </c>
      <c r="E115">
        <v>980</v>
      </c>
      <c r="F115">
        <v>4041</v>
      </c>
      <c r="G115">
        <v>0.24251422915120019</v>
      </c>
    </row>
    <row r="116" spans="1:7" ht="14.6" x14ac:dyDescent="0.4">
      <c r="A116" s="3" t="str">
        <f t="shared" si="1"/>
        <v>Blackhill and HogganfieldPO2</v>
      </c>
      <c r="B116" t="s">
        <v>167</v>
      </c>
      <c r="C116" t="s">
        <v>261</v>
      </c>
      <c r="D116" t="s">
        <v>94</v>
      </c>
      <c r="E116">
        <v>605</v>
      </c>
      <c r="F116">
        <v>2616</v>
      </c>
      <c r="G116">
        <v>0.23126911314984711</v>
      </c>
    </row>
    <row r="117" spans="1:7" ht="14.6" x14ac:dyDescent="0.4">
      <c r="A117" s="3" t="str">
        <f t="shared" si="1"/>
        <v>Blackhill and HogganfieldS1</v>
      </c>
      <c r="B117" t="s">
        <v>167</v>
      </c>
      <c r="C117" t="s">
        <v>261</v>
      </c>
      <c r="D117" t="s">
        <v>93</v>
      </c>
      <c r="E117">
        <v>943</v>
      </c>
      <c r="F117">
        <v>1713</v>
      </c>
      <c r="G117">
        <v>0.55049620548744893</v>
      </c>
    </row>
    <row r="118" spans="1:7" ht="14.6" x14ac:dyDescent="0.4">
      <c r="A118" s="3" t="str">
        <f t="shared" si="1"/>
        <v>Blackhill and HogganfieldS2</v>
      </c>
      <c r="B118" t="s">
        <v>167</v>
      </c>
      <c r="C118" t="s">
        <v>261</v>
      </c>
      <c r="D118" t="s">
        <v>92</v>
      </c>
      <c r="E118">
        <v>613</v>
      </c>
      <c r="F118">
        <v>1344</v>
      </c>
      <c r="G118">
        <v>0.45610119047619047</v>
      </c>
    </row>
    <row r="119" spans="1:7" ht="14.6" x14ac:dyDescent="0.4">
      <c r="A119" s="3" t="str">
        <f t="shared" si="1"/>
        <v>Blackhill and HogganfieldS3</v>
      </c>
      <c r="B119" t="s">
        <v>167</v>
      </c>
      <c r="C119" t="s">
        <v>261</v>
      </c>
      <c r="D119" t="s">
        <v>91</v>
      </c>
      <c r="E119">
        <v>1685</v>
      </c>
      <c r="F119">
        <v>2991</v>
      </c>
      <c r="G119">
        <v>0.56335673687729859</v>
      </c>
    </row>
    <row r="120" spans="1:7" ht="14.6" x14ac:dyDescent="0.4">
      <c r="A120" s="3" t="str">
        <f t="shared" si="1"/>
        <v>Blackhill and HogganfieldS4</v>
      </c>
      <c r="B120" t="s">
        <v>167</v>
      </c>
      <c r="C120" t="s">
        <v>261</v>
      </c>
      <c r="D120" t="s">
        <v>90</v>
      </c>
      <c r="E120">
        <v>180</v>
      </c>
      <c r="F120">
        <v>4041</v>
      </c>
      <c r="G120">
        <v>4.4543429844098002E-2</v>
      </c>
    </row>
    <row r="121" spans="1:7" ht="14.6" x14ac:dyDescent="0.4">
      <c r="A121" s="3" t="str">
        <f t="shared" si="1"/>
        <v>Blackhill and HogganfieldS5</v>
      </c>
      <c r="B121" t="s">
        <v>167</v>
      </c>
      <c r="C121" t="s">
        <v>261</v>
      </c>
      <c r="D121" t="s">
        <v>89</v>
      </c>
      <c r="E121">
        <v>675</v>
      </c>
      <c r="F121">
        <v>2587</v>
      </c>
      <c r="G121">
        <v>0.26091998453807497</v>
      </c>
    </row>
    <row r="122" spans="1:7" ht="14.6" x14ac:dyDescent="0.4">
      <c r="A122" s="3" t="str">
        <f t="shared" si="1"/>
        <v>Kelvindale and KelvinsideC1</v>
      </c>
      <c r="B122" t="s">
        <v>146</v>
      </c>
      <c r="C122" t="s">
        <v>262</v>
      </c>
      <c r="D122" t="s">
        <v>112</v>
      </c>
      <c r="E122">
        <v>1384</v>
      </c>
      <c r="F122">
        <v>9664</v>
      </c>
      <c r="G122">
        <v>0.14321192052980133</v>
      </c>
    </row>
    <row r="123" spans="1:7" ht="14.6" x14ac:dyDescent="0.4">
      <c r="A123" s="3" t="str">
        <f t="shared" si="1"/>
        <v>Kelvindale and KelvinsideC2</v>
      </c>
      <c r="B123" t="s">
        <v>146</v>
      </c>
      <c r="C123" t="s">
        <v>262</v>
      </c>
      <c r="D123" t="s">
        <v>111</v>
      </c>
      <c r="E123">
        <v>4015</v>
      </c>
      <c r="F123">
        <v>7724</v>
      </c>
      <c r="G123">
        <v>0.51980838943552565</v>
      </c>
    </row>
    <row r="124" spans="1:7" ht="14.6" x14ac:dyDescent="0.4">
      <c r="A124" s="3" t="str">
        <f t="shared" si="1"/>
        <v>Kelvindale and KelvinsideC3</v>
      </c>
      <c r="B124" t="s">
        <v>146</v>
      </c>
      <c r="C124" t="s">
        <v>262</v>
      </c>
      <c r="D124" t="s">
        <v>110</v>
      </c>
      <c r="E124">
        <v>163</v>
      </c>
      <c r="F124">
        <v>847</v>
      </c>
      <c r="G124">
        <v>0.19244391971664698</v>
      </c>
    </row>
    <row r="125" spans="1:7" ht="14.6" x14ac:dyDescent="0.4">
      <c r="A125" s="3" t="str">
        <f t="shared" si="1"/>
        <v>Kelvindale and KelvinsideC4</v>
      </c>
      <c r="B125" t="s">
        <v>146</v>
      </c>
      <c r="C125" t="s">
        <v>262</v>
      </c>
      <c r="D125" t="s">
        <v>109</v>
      </c>
      <c r="E125">
        <v>1693</v>
      </c>
      <c r="F125">
        <v>8910</v>
      </c>
      <c r="G125">
        <v>0.19001122334455667</v>
      </c>
    </row>
    <row r="126" spans="1:7" ht="14.6" x14ac:dyDescent="0.4">
      <c r="A126" s="3" t="str">
        <f t="shared" si="1"/>
        <v>Kelvindale and KelvinsideC5</v>
      </c>
      <c r="B126" t="s">
        <v>146</v>
      </c>
      <c r="C126" t="s">
        <v>262</v>
      </c>
      <c r="D126" t="s">
        <v>108</v>
      </c>
      <c r="E126">
        <v>5107</v>
      </c>
      <c r="F126">
        <v>9664</v>
      </c>
      <c r="G126">
        <v>0.52845612582781454</v>
      </c>
    </row>
    <row r="127" spans="1:7" ht="14.6" x14ac:dyDescent="0.4">
      <c r="A127" s="3" t="str">
        <f t="shared" si="1"/>
        <v>Kelvindale and KelvinsideE1</v>
      </c>
      <c r="B127" t="s">
        <v>146</v>
      </c>
      <c r="C127" t="s">
        <v>262</v>
      </c>
      <c r="D127" t="s">
        <v>107</v>
      </c>
      <c r="E127">
        <v>3509</v>
      </c>
      <c r="F127">
        <v>6955</v>
      </c>
      <c r="G127">
        <v>0.504529115744069</v>
      </c>
    </row>
    <row r="128" spans="1:7" ht="14.6" x14ac:dyDescent="0.4">
      <c r="A128" s="3" t="str">
        <f t="shared" si="1"/>
        <v>Kelvindale and KelvinsideE2</v>
      </c>
      <c r="B128" t="s">
        <v>146</v>
      </c>
      <c r="C128" t="s">
        <v>262</v>
      </c>
      <c r="D128" t="s">
        <v>106</v>
      </c>
      <c r="E128">
        <v>6642.3950000000004</v>
      </c>
      <c r="F128">
        <v>9702</v>
      </c>
      <c r="G128">
        <v>0.68464182642754079</v>
      </c>
    </row>
    <row r="129" spans="1:7" ht="14.6" x14ac:dyDescent="0.4">
      <c r="A129" s="3" t="str">
        <f t="shared" si="1"/>
        <v>Kelvindale and KelvinsideE3</v>
      </c>
      <c r="B129" t="s">
        <v>146</v>
      </c>
      <c r="C129" t="s">
        <v>262</v>
      </c>
      <c r="D129" t="s">
        <v>105</v>
      </c>
      <c r="E129">
        <v>3241</v>
      </c>
      <c r="F129">
        <v>4321</v>
      </c>
      <c r="G129">
        <v>0.75005785697755145</v>
      </c>
    </row>
    <row r="130" spans="1:7" ht="14.6" x14ac:dyDescent="0.4">
      <c r="A130" s="3" t="str">
        <f t="shared" si="1"/>
        <v>Kelvindale and KelvinsideE4</v>
      </c>
      <c r="B130" t="s">
        <v>146</v>
      </c>
      <c r="C130" t="s">
        <v>262</v>
      </c>
      <c r="D130" t="s">
        <v>104</v>
      </c>
      <c r="E130">
        <v>344</v>
      </c>
      <c r="F130">
        <v>4321</v>
      </c>
      <c r="G130">
        <v>7.9611201110853971E-2</v>
      </c>
    </row>
    <row r="131" spans="1:7" ht="14.6" x14ac:dyDescent="0.4">
      <c r="A131" s="3" t="str">
        <f t="shared" ref="A131:A194" si="2">CONCATENATE(C131,D131)</f>
        <v>Kelvindale and KelvinsideED1</v>
      </c>
      <c r="B131" t="s">
        <v>146</v>
      </c>
      <c r="C131" t="s">
        <v>262</v>
      </c>
      <c r="D131" t="s">
        <v>103</v>
      </c>
      <c r="E131">
        <v>6658</v>
      </c>
      <c r="F131">
        <v>8473</v>
      </c>
      <c r="G131">
        <v>0.7857901569691963</v>
      </c>
    </row>
    <row r="132" spans="1:7" ht="14.6" x14ac:dyDescent="0.4">
      <c r="A132" s="3" t="str">
        <f t="shared" si="2"/>
        <v>Kelvindale and KelvinsideED2</v>
      </c>
      <c r="B132" t="s">
        <v>146</v>
      </c>
      <c r="C132" t="s">
        <v>262</v>
      </c>
      <c r="D132" t="s">
        <v>102</v>
      </c>
      <c r="E132">
        <v>15</v>
      </c>
      <c r="F132">
        <v>562</v>
      </c>
      <c r="G132">
        <v>2.669039145907473E-2</v>
      </c>
    </row>
    <row r="133" spans="1:7" ht="14.6" x14ac:dyDescent="0.4">
      <c r="A133" s="3" t="str">
        <f t="shared" si="2"/>
        <v>Kelvindale and KelvinsideH1</v>
      </c>
      <c r="B133" t="s">
        <v>146</v>
      </c>
      <c r="C133" t="s">
        <v>262</v>
      </c>
      <c r="D133" t="s">
        <v>101</v>
      </c>
      <c r="E133">
        <v>8528</v>
      </c>
      <c r="F133">
        <v>9664</v>
      </c>
      <c r="G133">
        <v>0.88245033112582782</v>
      </c>
    </row>
    <row r="134" spans="1:7" ht="14.6" x14ac:dyDescent="0.4">
      <c r="A134" s="3" t="str">
        <f t="shared" si="2"/>
        <v>Kelvindale and KelvinsideH2</v>
      </c>
      <c r="B134" t="s">
        <v>146</v>
      </c>
      <c r="C134" t="s">
        <v>262</v>
      </c>
      <c r="D134" t="s">
        <v>100</v>
      </c>
      <c r="E134">
        <v>1340</v>
      </c>
      <c r="F134">
        <v>9664</v>
      </c>
      <c r="G134">
        <v>0.13865894039735099</v>
      </c>
    </row>
    <row r="135" spans="1:7" ht="14.6" x14ac:dyDescent="0.4">
      <c r="A135" s="3" t="str">
        <f t="shared" si="2"/>
        <v>Kelvindale and KelvinsideP1</v>
      </c>
      <c r="B135" t="s">
        <v>146</v>
      </c>
      <c r="C135" t="s">
        <v>262</v>
      </c>
      <c r="D135" t="s">
        <v>99</v>
      </c>
      <c r="E135">
        <v>1119</v>
      </c>
      <c r="F135">
        <v>9641</v>
      </c>
      <c r="G135">
        <v>0.11606679804999481</v>
      </c>
    </row>
    <row r="136" spans="1:7" ht="14.6" x14ac:dyDescent="0.4">
      <c r="A136" s="3" t="str">
        <f t="shared" si="2"/>
        <v>Kelvindale and KelvinsideP2</v>
      </c>
      <c r="B136" t="s">
        <v>146</v>
      </c>
      <c r="C136" t="s">
        <v>262</v>
      </c>
      <c r="D136" t="s">
        <v>98</v>
      </c>
      <c r="E136">
        <v>7056</v>
      </c>
      <c r="F136">
        <v>9641</v>
      </c>
      <c r="G136">
        <v>0.73187428689969924</v>
      </c>
    </row>
    <row r="137" spans="1:7" ht="14.6" x14ac:dyDescent="0.4">
      <c r="A137" s="3" t="str">
        <f t="shared" si="2"/>
        <v>Kelvindale and KelvinsideP3</v>
      </c>
      <c r="B137" t="s">
        <v>146</v>
      </c>
      <c r="C137" t="s">
        <v>262</v>
      </c>
      <c r="D137" t="s">
        <v>97</v>
      </c>
      <c r="E137">
        <v>744</v>
      </c>
      <c r="F137">
        <v>9641</v>
      </c>
      <c r="G137">
        <v>7.7170418006430874E-2</v>
      </c>
    </row>
    <row r="138" spans="1:7" ht="14.6" x14ac:dyDescent="0.4">
      <c r="A138" s="3" t="str">
        <f t="shared" si="2"/>
        <v>Kelvindale and KelvinsideP4</v>
      </c>
      <c r="B138" t="s">
        <v>146</v>
      </c>
      <c r="C138" t="s">
        <v>262</v>
      </c>
      <c r="D138" t="s">
        <v>96</v>
      </c>
      <c r="E138">
        <v>722</v>
      </c>
      <c r="F138">
        <v>9641</v>
      </c>
      <c r="G138">
        <v>7.488849704387511E-2</v>
      </c>
    </row>
    <row r="139" spans="1:7" ht="14.6" x14ac:dyDescent="0.4">
      <c r="A139" s="3" t="str">
        <f t="shared" si="2"/>
        <v>Kelvindale and KelvinsidePO1</v>
      </c>
      <c r="B139" t="s">
        <v>146</v>
      </c>
      <c r="C139" t="s">
        <v>262</v>
      </c>
      <c r="D139" t="s">
        <v>95</v>
      </c>
      <c r="E139">
        <v>565</v>
      </c>
      <c r="F139">
        <v>9641</v>
      </c>
      <c r="G139">
        <v>5.8603879265636337E-2</v>
      </c>
    </row>
    <row r="140" spans="1:7" ht="14.6" x14ac:dyDescent="0.4">
      <c r="A140" s="3" t="str">
        <f t="shared" si="2"/>
        <v>Kelvindale and KelvinsidePO2</v>
      </c>
      <c r="B140" t="s">
        <v>146</v>
      </c>
      <c r="C140" t="s">
        <v>262</v>
      </c>
      <c r="D140" t="s">
        <v>94</v>
      </c>
      <c r="E140">
        <v>355</v>
      </c>
      <c r="F140">
        <v>6818</v>
      </c>
      <c r="G140">
        <v>5.2068055148137282E-2</v>
      </c>
    </row>
    <row r="141" spans="1:7" ht="14.6" x14ac:dyDescent="0.4">
      <c r="A141" s="3" t="str">
        <f t="shared" si="2"/>
        <v>Kelvindale and KelvinsideS1</v>
      </c>
      <c r="B141" t="s">
        <v>146</v>
      </c>
      <c r="C141" t="s">
        <v>262</v>
      </c>
      <c r="D141" t="s">
        <v>93</v>
      </c>
      <c r="E141">
        <v>3197</v>
      </c>
      <c r="F141">
        <v>4321</v>
      </c>
      <c r="G141">
        <v>0.73987502892848878</v>
      </c>
    </row>
    <row r="142" spans="1:7" ht="14.6" x14ac:dyDescent="0.4">
      <c r="A142" s="3" t="str">
        <f t="shared" si="2"/>
        <v>Kelvindale and KelvinsideS2</v>
      </c>
      <c r="B142" t="s">
        <v>146</v>
      </c>
      <c r="C142" t="s">
        <v>262</v>
      </c>
      <c r="D142" t="s">
        <v>92</v>
      </c>
      <c r="E142">
        <v>329</v>
      </c>
      <c r="F142">
        <v>3386</v>
      </c>
      <c r="G142">
        <v>9.7164796219728289E-2</v>
      </c>
    </row>
    <row r="143" spans="1:7" ht="14.6" x14ac:dyDescent="0.4">
      <c r="A143" s="3" t="str">
        <f t="shared" si="2"/>
        <v>Kelvindale and KelvinsideS3</v>
      </c>
      <c r="B143" t="s">
        <v>146</v>
      </c>
      <c r="C143" t="s">
        <v>262</v>
      </c>
      <c r="D143" t="s">
        <v>91</v>
      </c>
      <c r="E143">
        <v>4950</v>
      </c>
      <c r="F143">
        <v>7749</v>
      </c>
      <c r="G143">
        <v>0.63879210220673632</v>
      </c>
    </row>
    <row r="144" spans="1:7" ht="14.6" x14ac:dyDescent="0.4">
      <c r="A144" s="3" t="str">
        <f t="shared" si="2"/>
        <v>Kelvindale and KelvinsideS4</v>
      </c>
      <c r="B144" t="s">
        <v>146</v>
      </c>
      <c r="C144" t="s">
        <v>262</v>
      </c>
      <c r="D144" t="s">
        <v>90</v>
      </c>
      <c r="E144">
        <v>85</v>
      </c>
      <c r="F144">
        <v>9641</v>
      </c>
      <c r="G144">
        <v>8.8165128098744907E-3</v>
      </c>
    </row>
    <row r="145" spans="1:7" ht="14.6" x14ac:dyDescent="0.4">
      <c r="A145" s="3" t="str">
        <f t="shared" si="2"/>
        <v>Kelvindale and KelvinsideS5</v>
      </c>
      <c r="B145" t="s">
        <v>146</v>
      </c>
      <c r="C145" t="s">
        <v>262</v>
      </c>
      <c r="D145" t="s">
        <v>89</v>
      </c>
      <c r="E145">
        <v>395</v>
      </c>
      <c r="F145">
        <v>6752</v>
      </c>
      <c r="G145">
        <v>5.850118483412322E-2</v>
      </c>
    </row>
    <row r="146" spans="1:7" ht="14.6" x14ac:dyDescent="0.4">
      <c r="A146" s="3" t="str">
        <f t="shared" si="2"/>
        <v>Lambhill and MiltonC1</v>
      </c>
      <c r="B146" t="s">
        <v>143</v>
      </c>
      <c r="C146" t="s">
        <v>263</v>
      </c>
      <c r="D146" t="s">
        <v>112</v>
      </c>
      <c r="E146">
        <v>543</v>
      </c>
      <c r="F146">
        <v>13486</v>
      </c>
      <c r="G146">
        <v>4.0263977458104699E-2</v>
      </c>
    </row>
    <row r="147" spans="1:7" ht="14.6" x14ac:dyDescent="0.4">
      <c r="A147" s="3" t="str">
        <f t="shared" si="2"/>
        <v>Lambhill and MiltonC2</v>
      </c>
      <c r="B147" t="s">
        <v>143</v>
      </c>
      <c r="C147" t="s">
        <v>263</v>
      </c>
      <c r="D147" t="s">
        <v>111</v>
      </c>
      <c r="E147">
        <v>4293</v>
      </c>
      <c r="F147">
        <v>10903</v>
      </c>
      <c r="G147">
        <v>0.39374484086948547</v>
      </c>
    </row>
    <row r="148" spans="1:7" ht="14.6" x14ac:dyDescent="0.4">
      <c r="A148" s="3" t="str">
        <f t="shared" si="2"/>
        <v>Lambhill and MiltonC3</v>
      </c>
      <c r="B148" t="s">
        <v>143</v>
      </c>
      <c r="C148" t="s">
        <v>263</v>
      </c>
      <c r="D148" t="s">
        <v>110</v>
      </c>
      <c r="E148">
        <v>922</v>
      </c>
      <c r="F148">
        <v>1795</v>
      </c>
      <c r="G148">
        <v>0.51364902506963783</v>
      </c>
    </row>
    <row r="149" spans="1:7" ht="14.6" x14ac:dyDescent="0.4">
      <c r="A149" s="3" t="str">
        <f t="shared" si="2"/>
        <v>Lambhill and MiltonC4</v>
      </c>
      <c r="B149" t="s">
        <v>143</v>
      </c>
      <c r="C149" t="s">
        <v>263</v>
      </c>
      <c r="D149" t="s">
        <v>109</v>
      </c>
      <c r="E149">
        <v>2635</v>
      </c>
      <c r="F149">
        <v>13441</v>
      </c>
      <c r="G149">
        <v>0.1960419611636039</v>
      </c>
    </row>
    <row r="150" spans="1:7" ht="14.6" x14ac:dyDescent="0.4">
      <c r="A150" s="3" t="str">
        <f t="shared" si="2"/>
        <v>Lambhill and MiltonC5</v>
      </c>
      <c r="B150" t="s">
        <v>143</v>
      </c>
      <c r="C150" t="s">
        <v>263</v>
      </c>
      <c r="D150" t="s">
        <v>108</v>
      </c>
      <c r="E150">
        <v>8911</v>
      </c>
      <c r="F150">
        <v>13486</v>
      </c>
      <c r="G150">
        <v>0.6607593059469079</v>
      </c>
    </row>
    <row r="151" spans="1:7" ht="14.6" x14ac:dyDescent="0.4">
      <c r="A151" s="3" t="str">
        <f t="shared" si="2"/>
        <v>Lambhill and MiltonE1</v>
      </c>
      <c r="B151" t="s">
        <v>143</v>
      </c>
      <c r="C151" t="s">
        <v>263</v>
      </c>
      <c r="D151" t="s">
        <v>107</v>
      </c>
      <c r="E151">
        <v>3419</v>
      </c>
      <c r="F151">
        <v>7170</v>
      </c>
      <c r="G151">
        <v>0.47684797768479775</v>
      </c>
    </row>
    <row r="152" spans="1:7" ht="14.6" x14ac:dyDescent="0.4">
      <c r="A152" s="3" t="str">
        <f t="shared" si="2"/>
        <v>Lambhill and MiltonE2</v>
      </c>
      <c r="B152" t="s">
        <v>143</v>
      </c>
      <c r="C152" t="s">
        <v>263</v>
      </c>
      <c r="D152" t="s">
        <v>106</v>
      </c>
      <c r="E152">
        <v>12544.753000000001</v>
      </c>
      <c r="F152">
        <v>12958</v>
      </c>
      <c r="G152">
        <v>0.96810873591603652</v>
      </c>
    </row>
    <row r="153" spans="1:7" ht="14.6" x14ac:dyDescent="0.4">
      <c r="A153" s="3" t="str">
        <f t="shared" si="2"/>
        <v>Lambhill and MiltonE3</v>
      </c>
      <c r="B153" t="s">
        <v>143</v>
      </c>
      <c r="C153" t="s">
        <v>263</v>
      </c>
      <c r="D153" t="s">
        <v>105</v>
      </c>
      <c r="E153">
        <v>2839</v>
      </c>
      <c r="F153">
        <v>6457</v>
      </c>
      <c r="G153">
        <v>0.4396778689794022</v>
      </c>
    </row>
    <row r="154" spans="1:7" ht="14.6" x14ac:dyDescent="0.4">
      <c r="A154" s="3" t="str">
        <f t="shared" si="2"/>
        <v>Lambhill and MiltonE4</v>
      </c>
      <c r="B154" t="s">
        <v>143</v>
      </c>
      <c r="C154" t="s">
        <v>263</v>
      </c>
      <c r="D154" t="s">
        <v>104</v>
      </c>
      <c r="E154">
        <v>929</v>
      </c>
      <c r="F154">
        <v>6457</v>
      </c>
      <c r="G154">
        <v>0.1438748644881524</v>
      </c>
    </row>
    <row r="155" spans="1:7" ht="14.6" x14ac:dyDescent="0.4">
      <c r="A155" s="3" t="str">
        <f t="shared" si="2"/>
        <v>Lambhill and MiltonED1</v>
      </c>
      <c r="B155" t="s">
        <v>143</v>
      </c>
      <c r="C155" t="s">
        <v>263</v>
      </c>
      <c r="D155" t="s">
        <v>103</v>
      </c>
      <c r="E155">
        <v>2909</v>
      </c>
      <c r="F155">
        <v>10941</v>
      </c>
      <c r="G155">
        <v>0.26588063248331961</v>
      </c>
    </row>
    <row r="156" spans="1:7" ht="14.6" x14ac:dyDescent="0.4">
      <c r="A156" s="3" t="str">
        <f t="shared" si="2"/>
        <v>Lambhill and MiltonED2</v>
      </c>
      <c r="B156" t="s">
        <v>143</v>
      </c>
      <c r="C156" t="s">
        <v>263</v>
      </c>
      <c r="D156" t="s">
        <v>102</v>
      </c>
      <c r="E156">
        <v>133</v>
      </c>
      <c r="F156">
        <v>756</v>
      </c>
      <c r="G156">
        <v>0.17592592592592593</v>
      </c>
    </row>
    <row r="157" spans="1:7" ht="14.6" x14ac:dyDescent="0.4">
      <c r="A157" s="3" t="str">
        <f t="shared" si="2"/>
        <v>Lambhill and MiltonH1</v>
      </c>
      <c r="B157" t="s">
        <v>143</v>
      </c>
      <c r="C157" t="s">
        <v>263</v>
      </c>
      <c r="D157" t="s">
        <v>101</v>
      </c>
      <c r="E157">
        <v>9361</v>
      </c>
      <c r="F157">
        <v>13486</v>
      </c>
      <c r="G157">
        <v>0.69412724306688423</v>
      </c>
    </row>
    <row r="158" spans="1:7" ht="14.6" x14ac:dyDescent="0.4">
      <c r="A158" s="3" t="str">
        <f t="shared" si="2"/>
        <v>Lambhill and MiltonH2</v>
      </c>
      <c r="B158" t="s">
        <v>143</v>
      </c>
      <c r="C158" t="s">
        <v>263</v>
      </c>
      <c r="D158" t="s">
        <v>100</v>
      </c>
      <c r="E158">
        <v>4066</v>
      </c>
      <c r="F158">
        <v>13486</v>
      </c>
      <c r="G158">
        <v>0.30149784962183007</v>
      </c>
    </row>
    <row r="159" spans="1:7" ht="14.6" x14ac:dyDescent="0.4">
      <c r="A159" s="3" t="str">
        <f t="shared" si="2"/>
        <v>Lambhill and MiltonP1</v>
      </c>
      <c r="B159" t="s">
        <v>143</v>
      </c>
      <c r="C159" t="s">
        <v>263</v>
      </c>
      <c r="D159" t="s">
        <v>99</v>
      </c>
      <c r="E159">
        <v>2501</v>
      </c>
      <c r="F159">
        <v>13481</v>
      </c>
      <c r="G159">
        <v>0.18552036199095023</v>
      </c>
    </row>
    <row r="160" spans="1:7" ht="14.6" x14ac:dyDescent="0.4">
      <c r="A160" s="3" t="str">
        <f t="shared" si="2"/>
        <v>Lambhill and MiltonP2</v>
      </c>
      <c r="B160" t="s">
        <v>143</v>
      </c>
      <c r="C160" t="s">
        <v>263</v>
      </c>
      <c r="D160" t="s">
        <v>98</v>
      </c>
      <c r="E160">
        <v>8442</v>
      </c>
      <c r="F160">
        <v>13481</v>
      </c>
      <c r="G160">
        <v>0.62621467250203988</v>
      </c>
    </row>
    <row r="161" spans="1:7" ht="14.6" x14ac:dyDescent="0.4">
      <c r="A161" s="3" t="str">
        <f t="shared" si="2"/>
        <v>Lambhill and MiltonP3</v>
      </c>
      <c r="B161" t="s">
        <v>143</v>
      </c>
      <c r="C161" t="s">
        <v>263</v>
      </c>
      <c r="D161" t="s">
        <v>97</v>
      </c>
      <c r="E161">
        <v>1400</v>
      </c>
      <c r="F161">
        <v>13481</v>
      </c>
      <c r="G161">
        <v>0.10384986276982419</v>
      </c>
    </row>
    <row r="162" spans="1:7" ht="14.6" x14ac:dyDescent="0.4">
      <c r="A162" s="3" t="str">
        <f t="shared" si="2"/>
        <v>Lambhill and MiltonP4</v>
      </c>
      <c r="B162" t="s">
        <v>143</v>
      </c>
      <c r="C162" t="s">
        <v>263</v>
      </c>
      <c r="D162" t="s">
        <v>96</v>
      </c>
      <c r="E162">
        <v>1138</v>
      </c>
      <c r="F162">
        <v>13481</v>
      </c>
      <c r="G162">
        <v>8.4415102737185665E-2</v>
      </c>
    </row>
    <row r="163" spans="1:7" ht="14.6" x14ac:dyDescent="0.4">
      <c r="A163" s="3" t="str">
        <f t="shared" si="2"/>
        <v>Lambhill and MiltonPO1</v>
      </c>
      <c r="B163" t="s">
        <v>143</v>
      </c>
      <c r="C163" t="s">
        <v>263</v>
      </c>
      <c r="D163" t="s">
        <v>95</v>
      </c>
      <c r="E163">
        <v>3955</v>
      </c>
      <c r="F163">
        <v>13481</v>
      </c>
      <c r="G163">
        <v>0.29337586232475338</v>
      </c>
    </row>
    <row r="164" spans="1:7" ht="14.6" x14ac:dyDescent="0.4">
      <c r="A164" s="3" t="str">
        <f t="shared" si="2"/>
        <v>Lambhill and MiltonPO2</v>
      </c>
      <c r="B164" t="s">
        <v>143</v>
      </c>
      <c r="C164" t="s">
        <v>263</v>
      </c>
      <c r="D164" t="s">
        <v>94</v>
      </c>
      <c r="E164">
        <v>2285</v>
      </c>
      <c r="F164">
        <v>8166</v>
      </c>
      <c r="G164">
        <v>0.27981876071516043</v>
      </c>
    </row>
    <row r="165" spans="1:7" ht="14.6" x14ac:dyDescent="0.4">
      <c r="A165" s="3" t="str">
        <f t="shared" si="2"/>
        <v>Lambhill and MiltonS1</v>
      </c>
      <c r="B165" t="s">
        <v>143</v>
      </c>
      <c r="C165" t="s">
        <v>263</v>
      </c>
      <c r="D165" t="s">
        <v>93</v>
      </c>
      <c r="E165">
        <v>2719</v>
      </c>
      <c r="F165">
        <v>6457</v>
      </c>
      <c r="G165">
        <v>0.42109338702183674</v>
      </c>
    </row>
    <row r="166" spans="1:7" ht="14.6" x14ac:dyDescent="0.4">
      <c r="A166" s="3" t="str">
        <f t="shared" si="2"/>
        <v>Lambhill and MiltonS2</v>
      </c>
      <c r="B166" t="s">
        <v>143</v>
      </c>
      <c r="C166" t="s">
        <v>263</v>
      </c>
      <c r="D166" t="s">
        <v>92</v>
      </c>
      <c r="E166">
        <v>2240</v>
      </c>
      <c r="F166">
        <v>4576</v>
      </c>
      <c r="G166">
        <v>0.48951048951048953</v>
      </c>
    </row>
    <row r="167" spans="1:7" ht="14.6" x14ac:dyDescent="0.4">
      <c r="A167" s="3" t="str">
        <f t="shared" si="2"/>
        <v>Lambhill and MiltonS3</v>
      </c>
      <c r="B167" t="s">
        <v>143</v>
      </c>
      <c r="C167" t="s">
        <v>263</v>
      </c>
      <c r="D167" t="s">
        <v>91</v>
      </c>
      <c r="E167">
        <v>4897</v>
      </c>
      <c r="F167">
        <v>9803</v>
      </c>
      <c r="G167">
        <v>0.49954095684994387</v>
      </c>
    </row>
    <row r="168" spans="1:7" ht="14.6" x14ac:dyDescent="0.4">
      <c r="A168" s="3" t="str">
        <f t="shared" si="2"/>
        <v>Lambhill and MiltonS4</v>
      </c>
      <c r="B168" t="s">
        <v>143</v>
      </c>
      <c r="C168" t="s">
        <v>263</v>
      </c>
      <c r="D168" t="s">
        <v>90</v>
      </c>
      <c r="E168">
        <v>635</v>
      </c>
      <c r="F168">
        <v>13481</v>
      </c>
      <c r="G168">
        <v>4.7103330613455972E-2</v>
      </c>
    </row>
    <row r="169" spans="1:7" ht="14.6" x14ac:dyDescent="0.4">
      <c r="A169" s="3" t="str">
        <f t="shared" si="2"/>
        <v>Lambhill and MiltonS5</v>
      </c>
      <c r="B169" t="s">
        <v>143</v>
      </c>
      <c r="C169" t="s">
        <v>263</v>
      </c>
      <c r="D169" t="s">
        <v>89</v>
      </c>
      <c r="E169">
        <v>2625</v>
      </c>
      <c r="F169">
        <v>8090</v>
      </c>
      <c r="G169">
        <v>0.32447466007416564</v>
      </c>
    </row>
    <row r="170" spans="1:7" ht="14.6" x14ac:dyDescent="0.4">
      <c r="A170" s="3" t="str">
        <f t="shared" si="2"/>
        <v>Maryhill Road CorridorC1</v>
      </c>
      <c r="B170" t="s">
        <v>141</v>
      </c>
      <c r="C170" t="s">
        <v>6</v>
      </c>
      <c r="D170" t="s">
        <v>112</v>
      </c>
      <c r="E170">
        <v>1464</v>
      </c>
      <c r="F170">
        <v>13088</v>
      </c>
      <c r="G170">
        <v>0.11185819070904646</v>
      </c>
    </row>
    <row r="171" spans="1:7" ht="14.6" x14ac:dyDescent="0.4">
      <c r="A171" s="3" t="str">
        <f t="shared" si="2"/>
        <v>Maryhill Road CorridorC2</v>
      </c>
      <c r="B171" t="s">
        <v>141</v>
      </c>
      <c r="C171" t="s">
        <v>6</v>
      </c>
      <c r="D171" t="s">
        <v>111</v>
      </c>
      <c r="E171">
        <v>3329</v>
      </c>
      <c r="F171">
        <v>10247</v>
      </c>
      <c r="G171">
        <v>0.32487557333853812</v>
      </c>
    </row>
    <row r="172" spans="1:7" ht="14.6" x14ac:dyDescent="0.4">
      <c r="A172" s="3" t="str">
        <f t="shared" si="2"/>
        <v>Maryhill Road CorridorC3</v>
      </c>
      <c r="B172" t="s">
        <v>141</v>
      </c>
      <c r="C172" t="s">
        <v>6</v>
      </c>
      <c r="D172" t="s">
        <v>110</v>
      </c>
      <c r="E172">
        <v>483</v>
      </c>
      <c r="F172">
        <v>968</v>
      </c>
      <c r="G172">
        <v>0.49896694214876031</v>
      </c>
    </row>
    <row r="173" spans="1:7" ht="14.6" x14ac:dyDescent="0.4">
      <c r="A173" s="3" t="str">
        <f t="shared" si="2"/>
        <v>Maryhill Road CorridorC4</v>
      </c>
      <c r="B173" t="s">
        <v>141</v>
      </c>
      <c r="C173" t="s">
        <v>6</v>
      </c>
      <c r="D173" t="s">
        <v>109</v>
      </c>
      <c r="E173">
        <v>3675</v>
      </c>
      <c r="F173">
        <v>11555</v>
      </c>
      <c r="G173">
        <v>0.31804413673734316</v>
      </c>
    </row>
    <row r="174" spans="1:7" ht="14.6" x14ac:dyDescent="0.4">
      <c r="A174" s="3" t="str">
        <f t="shared" si="2"/>
        <v>Maryhill Road CorridorC5</v>
      </c>
      <c r="B174" t="s">
        <v>141</v>
      </c>
      <c r="C174" t="s">
        <v>6</v>
      </c>
      <c r="D174" t="s">
        <v>108</v>
      </c>
      <c r="E174">
        <v>6647</v>
      </c>
      <c r="F174">
        <v>13088</v>
      </c>
      <c r="G174">
        <v>0.50786980440097795</v>
      </c>
    </row>
    <row r="175" spans="1:7" ht="14.6" x14ac:dyDescent="0.4">
      <c r="A175" s="3" t="str">
        <f t="shared" si="2"/>
        <v>Maryhill Road CorridorE1</v>
      </c>
      <c r="B175" t="s">
        <v>141</v>
      </c>
      <c r="C175" t="s">
        <v>6</v>
      </c>
      <c r="D175" t="s">
        <v>107</v>
      </c>
      <c r="E175">
        <v>5560</v>
      </c>
      <c r="F175">
        <v>8700</v>
      </c>
      <c r="G175">
        <v>0.63908045977011496</v>
      </c>
    </row>
    <row r="176" spans="1:7" ht="14.6" x14ac:dyDescent="0.4">
      <c r="A176" s="3" t="str">
        <f t="shared" si="2"/>
        <v>Maryhill Road CorridorE2</v>
      </c>
      <c r="B176" t="s">
        <v>141</v>
      </c>
      <c r="C176" t="s">
        <v>6</v>
      </c>
      <c r="D176" t="s">
        <v>106</v>
      </c>
      <c r="E176">
        <v>11152.277</v>
      </c>
      <c r="F176">
        <v>13538</v>
      </c>
      <c r="G176">
        <v>0.82377581622100748</v>
      </c>
    </row>
    <row r="177" spans="1:7" ht="14.6" x14ac:dyDescent="0.4">
      <c r="A177" s="3" t="str">
        <f t="shared" si="2"/>
        <v>Maryhill Road CorridorE3</v>
      </c>
      <c r="B177" t="s">
        <v>141</v>
      </c>
      <c r="C177" t="s">
        <v>6</v>
      </c>
      <c r="D177" t="s">
        <v>105</v>
      </c>
      <c r="E177">
        <v>2672</v>
      </c>
      <c r="F177">
        <v>6758</v>
      </c>
      <c r="G177">
        <v>0.3953832494820953</v>
      </c>
    </row>
    <row r="178" spans="1:7" ht="14.6" x14ac:dyDescent="0.4">
      <c r="A178" s="3" t="str">
        <f t="shared" si="2"/>
        <v>Maryhill Road CorridorE4</v>
      </c>
      <c r="B178" t="s">
        <v>141</v>
      </c>
      <c r="C178" t="s">
        <v>6</v>
      </c>
      <c r="D178" t="s">
        <v>104</v>
      </c>
      <c r="E178">
        <v>1428</v>
      </c>
      <c r="F178">
        <v>6758</v>
      </c>
      <c r="G178">
        <v>0.21130511985794614</v>
      </c>
    </row>
    <row r="179" spans="1:7" ht="14.6" x14ac:dyDescent="0.4">
      <c r="A179" s="3" t="str">
        <f t="shared" si="2"/>
        <v>Maryhill Road CorridorED1</v>
      </c>
      <c r="B179" t="s">
        <v>141</v>
      </c>
      <c r="C179" t="s">
        <v>6</v>
      </c>
      <c r="D179" t="s">
        <v>103</v>
      </c>
      <c r="E179">
        <v>7120</v>
      </c>
      <c r="F179">
        <v>11770</v>
      </c>
      <c r="G179">
        <v>0.60492778249787593</v>
      </c>
    </row>
    <row r="180" spans="1:7" ht="14.6" x14ac:dyDescent="0.4">
      <c r="A180" s="3" t="str">
        <f t="shared" si="2"/>
        <v>Maryhill Road CorridorED2</v>
      </c>
      <c r="B180" t="s">
        <v>141</v>
      </c>
      <c r="C180" t="s">
        <v>6</v>
      </c>
      <c r="D180" t="s">
        <v>102</v>
      </c>
      <c r="E180">
        <v>107</v>
      </c>
      <c r="F180">
        <v>1282</v>
      </c>
      <c r="G180">
        <v>8.3463338533541348E-2</v>
      </c>
    </row>
    <row r="181" spans="1:7" ht="14.6" x14ac:dyDescent="0.4">
      <c r="A181" s="3" t="str">
        <f t="shared" si="2"/>
        <v>Maryhill Road CorridorH1</v>
      </c>
      <c r="B181" t="s">
        <v>141</v>
      </c>
      <c r="C181" t="s">
        <v>6</v>
      </c>
      <c r="D181" t="s">
        <v>101</v>
      </c>
      <c r="E181">
        <v>10248</v>
      </c>
      <c r="F181">
        <v>13088</v>
      </c>
      <c r="G181">
        <v>0.7830073349633252</v>
      </c>
    </row>
    <row r="182" spans="1:7" ht="14.6" x14ac:dyDescent="0.4">
      <c r="A182" s="3" t="str">
        <f t="shared" si="2"/>
        <v>Maryhill Road CorridorH2</v>
      </c>
      <c r="B182" t="s">
        <v>141</v>
      </c>
      <c r="C182" t="s">
        <v>6</v>
      </c>
      <c r="D182" t="s">
        <v>100</v>
      </c>
      <c r="E182">
        <v>2873</v>
      </c>
      <c r="F182">
        <v>13088</v>
      </c>
      <c r="G182">
        <v>0.21951405867970661</v>
      </c>
    </row>
    <row r="183" spans="1:7" ht="14.6" x14ac:dyDescent="0.4">
      <c r="A183" s="3" t="str">
        <f t="shared" si="2"/>
        <v>Maryhill Road CorridorP1</v>
      </c>
      <c r="B183" t="s">
        <v>141</v>
      </c>
      <c r="C183" t="s">
        <v>6</v>
      </c>
      <c r="D183" t="s">
        <v>99</v>
      </c>
      <c r="E183">
        <v>1409</v>
      </c>
      <c r="F183">
        <v>13234</v>
      </c>
      <c r="G183">
        <v>0.10646818800060451</v>
      </c>
    </row>
    <row r="184" spans="1:7" ht="14.6" x14ac:dyDescent="0.4">
      <c r="A184" s="3" t="str">
        <f t="shared" si="2"/>
        <v>Maryhill Road CorridorP2</v>
      </c>
      <c r="B184" t="s">
        <v>141</v>
      </c>
      <c r="C184" t="s">
        <v>6</v>
      </c>
      <c r="D184" t="s">
        <v>98</v>
      </c>
      <c r="E184">
        <v>10300</v>
      </c>
      <c r="F184">
        <v>13234</v>
      </c>
      <c r="G184">
        <v>0.77829832250264475</v>
      </c>
    </row>
    <row r="185" spans="1:7" ht="14.6" x14ac:dyDescent="0.4">
      <c r="A185" s="3" t="str">
        <f t="shared" si="2"/>
        <v>Maryhill Road CorridorP3</v>
      </c>
      <c r="B185" t="s">
        <v>141</v>
      </c>
      <c r="C185" t="s">
        <v>6</v>
      </c>
      <c r="D185" t="s">
        <v>97</v>
      </c>
      <c r="E185">
        <v>769</v>
      </c>
      <c r="F185">
        <v>13234</v>
      </c>
      <c r="G185">
        <v>5.8107903883935323E-2</v>
      </c>
    </row>
    <row r="186" spans="1:7" ht="14.6" x14ac:dyDescent="0.4">
      <c r="A186" s="3" t="str">
        <f t="shared" si="2"/>
        <v>Maryhill Road CorridorP4</v>
      </c>
      <c r="B186" t="s">
        <v>141</v>
      </c>
      <c r="C186" t="s">
        <v>6</v>
      </c>
      <c r="D186" t="s">
        <v>96</v>
      </c>
      <c r="E186">
        <v>756</v>
      </c>
      <c r="F186">
        <v>13234</v>
      </c>
      <c r="G186">
        <v>5.7125585612815478E-2</v>
      </c>
    </row>
    <row r="187" spans="1:7" ht="14.6" x14ac:dyDescent="0.4">
      <c r="A187" s="3" t="str">
        <f t="shared" si="2"/>
        <v>Maryhill Road CorridorPO1</v>
      </c>
      <c r="B187" t="s">
        <v>141</v>
      </c>
      <c r="C187" t="s">
        <v>6</v>
      </c>
      <c r="D187" t="s">
        <v>95</v>
      </c>
      <c r="E187">
        <v>2975</v>
      </c>
      <c r="F187">
        <v>13234</v>
      </c>
      <c r="G187">
        <v>0.22479975819857942</v>
      </c>
    </row>
    <row r="188" spans="1:7" ht="14.6" x14ac:dyDescent="0.4">
      <c r="A188" s="3" t="str">
        <f t="shared" si="2"/>
        <v>Maryhill Road CorridorPO2</v>
      </c>
      <c r="B188" t="s">
        <v>141</v>
      </c>
      <c r="C188" t="s">
        <v>6</v>
      </c>
      <c r="D188" t="s">
        <v>94</v>
      </c>
      <c r="E188">
        <v>1945</v>
      </c>
      <c r="F188">
        <v>10077</v>
      </c>
      <c r="G188">
        <v>0.19301379378783368</v>
      </c>
    </row>
    <row r="189" spans="1:7" ht="14.6" x14ac:dyDescent="0.4">
      <c r="A189" s="3" t="str">
        <f t="shared" si="2"/>
        <v>Maryhill Road CorridorS1</v>
      </c>
      <c r="B189" t="s">
        <v>141</v>
      </c>
      <c r="C189" t="s">
        <v>6</v>
      </c>
      <c r="D189" t="s">
        <v>93</v>
      </c>
      <c r="E189">
        <v>2116</v>
      </c>
      <c r="F189">
        <v>6758</v>
      </c>
      <c r="G189">
        <v>0.31311038768866528</v>
      </c>
    </row>
    <row r="190" spans="1:7" ht="14.6" x14ac:dyDescent="0.4">
      <c r="A190" s="3" t="str">
        <f t="shared" si="2"/>
        <v>Maryhill Road CorridorS2</v>
      </c>
      <c r="B190" t="s">
        <v>141</v>
      </c>
      <c r="C190" t="s">
        <v>6</v>
      </c>
      <c r="D190" t="s">
        <v>92</v>
      </c>
      <c r="E190">
        <v>1807</v>
      </c>
      <c r="F190">
        <v>5638</v>
      </c>
      <c r="G190">
        <v>0.32050372472507982</v>
      </c>
    </row>
    <row r="191" spans="1:7" ht="14.6" x14ac:dyDescent="0.4">
      <c r="A191" s="3" t="str">
        <f t="shared" si="2"/>
        <v>Maryhill Road CorridorS3</v>
      </c>
      <c r="B191" t="s">
        <v>141</v>
      </c>
      <c r="C191" t="s">
        <v>6</v>
      </c>
      <c r="D191" t="s">
        <v>91</v>
      </c>
      <c r="E191">
        <v>5718</v>
      </c>
      <c r="F191">
        <v>10969</v>
      </c>
      <c r="G191">
        <v>0.52128726410794057</v>
      </c>
    </row>
    <row r="192" spans="1:7" ht="14.6" x14ac:dyDescent="0.4">
      <c r="A192" s="3" t="str">
        <f t="shared" si="2"/>
        <v>Maryhill Road CorridorS4</v>
      </c>
      <c r="B192" t="s">
        <v>141</v>
      </c>
      <c r="C192" t="s">
        <v>6</v>
      </c>
      <c r="D192" t="s">
        <v>90</v>
      </c>
      <c r="E192">
        <v>490</v>
      </c>
      <c r="F192">
        <v>13234</v>
      </c>
      <c r="G192">
        <v>3.7025842526824837E-2</v>
      </c>
    </row>
    <row r="193" spans="1:7" ht="14.6" x14ac:dyDescent="0.4">
      <c r="A193" s="3" t="str">
        <f t="shared" si="2"/>
        <v>Maryhill Road CorridorS5</v>
      </c>
      <c r="B193" t="s">
        <v>141</v>
      </c>
      <c r="C193" t="s">
        <v>6</v>
      </c>
      <c r="D193" t="s">
        <v>89</v>
      </c>
      <c r="E193">
        <v>2225</v>
      </c>
      <c r="F193">
        <v>10020</v>
      </c>
      <c r="G193">
        <v>0.22205588822355291</v>
      </c>
    </row>
    <row r="194" spans="1:7" ht="14.6" x14ac:dyDescent="0.4">
      <c r="A194" s="3" t="str">
        <f t="shared" si="2"/>
        <v>North Maryhill and SummerstonC1</v>
      </c>
      <c r="B194" t="s">
        <v>137</v>
      </c>
      <c r="C194" t="s">
        <v>264</v>
      </c>
      <c r="D194" t="s">
        <v>112</v>
      </c>
      <c r="E194">
        <v>920</v>
      </c>
      <c r="F194">
        <v>12031</v>
      </c>
      <c r="G194">
        <v>7.6469121436289589E-2</v>
      </c>
    </row>
    <row r="195" spans="1:7" ht="14.6" x14ac:dyDescent="0.4">
      <c r="A195" s="3" t="str">
        <f t="shared" ref="A195:A258" si="3">CONCATENATE(C195,D195)</f>
        <v>North Maryhill and SummerstonC2</v>
      </c>
      <c r="B195" t="s">
        <v>137</v>
      </c>
      <c r="C195" t="s">
        <v>264</v>
      </c>
      <c r="D195" t="s">
        <v>111</v>
      </c>
      <c r="E195">
        <v>4322</v>
      </c>
      <c r="F195">
        <v>9689</v>
      </c>
      <c r="G195">
        <v>0.44607286613685621</v>
      </c>
    </row>
    <row r="196" spans="1:7" ht="14.6" x14ac:dyDescent="0.4">
      <c r="A196" s="3" t="str">
        <f t="shared" si="3"/>
        <v>North Maryhill and SummerstonC3</v>
      </c>
      <c r="B196" t="s">
        <v>137</v>
      </c>
      <c r="C196" t="s">
        <v>264</v>
      </c>
      <c r="D196" t="s">
        <v>110</v>
      </c>
      <c r="E196">
        <v>651</v>
      </c>
      <c r="F196">
        <v>1526</v>
      </c>
      <c r="G196">
        <v>0.42660550458715596</v>
      </c>
    </row>
    <row r="197" spans="1:7" ht="14.6" x14ac:dyDescent="0.4">
      <c r="A197" s="3" t="str">
        <f t="shared" si="3"/>
        <v>North Maryhill and SummerstonC4</v>
      </c>
      <c r="B197" t="s">
        <v>137</v>
      </c>
      <c r="C197" t="s">
        <v>264</v>
      </c>
      <c r="D197" t="s">
        <v>109</v>
      </c>
      <c r="E197">
        <v>2356</v>
      </c>
      <c r="F197">
        <v>11763</v>
      </c>
      <c r="G197">
        <v>0.2002890419110771</v>
      </c>
    </row>
    <row r="198" spans="1:7" ht="14.6" x14ac:dyDescent="0.4">
      <c r="A198" s="3" t="str">
        <f t="shared" si="3"/>
        <v>North Maryhill and SummerstonC5</v>
      </c>
      <c r="B198" t="s">
        <v>137</v>
      </c>
      <c r="C198" t="s">
        <v>264</v>
      </c>
      <c r="D198" t="s">
        <v>108</v>
      </c>
      <c r="E198">
        <v>7526</v>
      </c>
      <c r="F198">
        <v>12031</v>
      </c>
      <c r="G198">
        <v>0.62555066079295152</v>
      </c>
    </row>
    <row r="199" spans="1:7" ht="14.6" x14ac:dyDescent="0.4">
      <c r="A199" s="3" t="str">
        <f t="shared" si="3"/>
        <v>North Maryhill and SummerstonE1</v>
      </c>
      <c r="B199" t="s">
        <v>137</v>
      </c>
      <c r="C199" t="s">
        <v>264</v>
      </c>
      <c r="D199" t="s">
        <v>107</v>
      </c>
      <c r="E199">
        <v>3500</v>
      </c>
      <c r="F199">
        <v>7525</v>
      </c>
      <c r="G199">
        <v>0.46511627906976744</v>
      </c>
    </row>
    <row r="200" spans="1:7" ht="14.6" x14ac:dyDescent="0.4">
      <c r="A200" s="3" t="str">
        <f t="shared" si="3"/>
        <v>North Maryhill and SummerstonE2</v>
      </c>
      <c r="B200" t="s">
        <v>137</v>
      </c>
      <c r="C200" t="s">
        <v>264</v>
      </c>
      <c r="D200" t="s">
        <v>106</v>
      </c>
      <c r="E200">
        <v>10042.178</v>
      </c>
      <c r="F200">
        <v>11747</v>
      </c>
      <c r="G200">
        <v>0.85487171192644928</v>
      </c>
    </row>
    <row r="201" spans="1:7" ht="14.6" x14ac:dyDescent="0.4">
      <c r="A201" s="3" t="str">
        <f t="shared" si="3"/>
        <v>North Maryhill and SummerstonE3</v>
      </c>
      <c r="B201" t="s">
        <v>137</v>
      </c>
      <c r="C201" t="s">
        <v>264</v>
      </c>
      <c r="D201" t="s">
        <v>105</v>
      </c>
      <c r="E201">
        <v>2919</v>
      </c>
      <c r="F201">
        <v>5740</v>
      </c>
      <c r="G201">
        <v>0.50853658536585367</v>
      </c>
    </row>
    <row r="202" spans="1:7" ht="14.6" x14ac:dyDescent="0.4">
      <c r="A202" s="3" t="str">
        <f t="shared" si="3"/>
        <v>North Maryhill and SummerstonE4</v>
      </c>
      <c r="B202" t="s">
        <v>137</v>
      </c>
      <c r="C202" t="s">
        <v>264</v>
      </c>
      <c r="D202" t="s">
        <v>104</v>
      </c>
      <c r="E202">
        <v>865</v>
      </c>
      <c r="F202">
        <v>5740</v>
      </c>
      <c r="G202">
        <v>0.15069686411149827</v>
      </c>
    </row>
    <row r="203" spans="1:7" ht="14.6" x14ac:dyDescent="0.4">
      <c r="A203" s="3" t="str">
        <f t="shared" si="3"/>
        <v>North Maryhill and SummerstonED1</v>
      </c>
      <c r="B203" t="s">
        <v>137</v>
      </c>
      <c r="C203" t="s">
        <v>264</v>
      </c>
      <c r="D203" t="s">
        <v>103</v>
      </c>
      <c r="E203">
        <v>4025</v>
      </c>
      <c r="F203">
        <v>9957</v>
      </c>
      <c r="G203">
        <v>0.40423822436476853</v>
      </c>
    </row>
    <row r="204" spans="1:7" ht="14.6" x14ac:dyDescent="0.4">
      <c r="A204" s="3" t="str">
        <f t="shared" si="3"/>
        <v>North Maryhill and SummerstonED2</v>
      </c>
      <c r="B204" t="s">
        <v>137</v>
      </c>
      <c r="C204" t="s">
        <v>264</v>
      </c>
      <c r="D204" t="s">
        <v>102</v>
      </c>
      <c r="E204">
        <v>100</v>
      </c>
      <c r="F204">
        <v>736</v>
      </c>
      <c r="G204">
        <v>0.1358695652173913</v>
      </c>
    </row>
    <row r="205" spans="1:7" ht="14.6" x14ac:dyDescent="0.4">
      <c r="A205" s="3" t="str">
        <f t="shared" si="3"/>
        <v>North Maryhill and SummerstonH1</v>
      </c>
      <c r="B205" t="s">
        <v>137</v>
      </c>
      <c r="C205" t="s">
        <v>264</v>
      </c>
      <c r="D205" t="s">
        <v>101</v>
      </c>
      <c r="E205">
        <v>9249</v>
      </c>
      <c r="F205">
        <v>12031</v>
      </c>
      <c r="G205">
        <v>0.76876402626548079</v>
      </c>
    </row>
    <row r="206" spans="1:7" ht="14.6" x14ac:dyDescent="0.4">
      <c r="A206" s="3" t="str">
        <f t="shared" si="3"/>
        <v>North Maryhill and SummerstonH2</v>
      </c>
      <c r="B206" t="s">
        <v>137</v>
      </c>
      <c r="C206" t="s">
        <v>264</v>
      </c>
      <c r="D206" t="s">
        <v>100</v>
      </c>
      <c r="E206">
        <v>2751</v>
      </c>
      <c r="F206">
        <v>12031</v>
      </c>
      <c r="G206">
        <v>0.22865929681655722</v>
      </c>
    </row>
    <row r="207" spans="1:7" ht="14.6" x14ac:dyDescent="0.4">
      <c r="A207" s="3" t="str">
        <f t="shared" si="3"/>
        <v>North Maryhill and SummerstonP1</v>
      </c>
      <c r="B207" t="s">
        <v>137</v>
      </c>
      <c r="C207" t="s">
        <v>264</v>
      </c>
      <c r="D207" t="s">
        <v>99</v>
      </c>
      <c r="E207">
        <v>2113</v>
      </c>
      <c r="F207">
        <v>12100</v>
      </c>
      <c r="G207">
        <v>0.17462809917355371</v>
      </c>
    </row>
    <row r="208" spans="1:7" ht="14.6" x14ac:dyDescent="0.4">
      <c r="A208" s="3" t="str">
        <f t="shared" si="3"/>
        <v>North Maryhill and SummerstonP2</v>
      </c>
      <c r="B208" t="s">
        <v>137</v>
      </c>
      <c r="C208" t="s">
        <v>264</v>
      </c>
      <c r="D208" t="s">
        <v>98</v>
      </c>
      <c r="E208">
        <v>8276</v>
      </c>
      <c r="F208">
        <v>12100</v>
      </c>
      <c r="G208">
        <v>0.6839669421487603</v>
      </c>
    </row>
    <row r="209" spans="1:7" ht="14.6" x14ac:dyDescent="0.4">
      <c r="A209" s="3" t="str">
        <f t="shared" si="3"/>
        <v>North Maryhill and SummerstonP3</v>
      </c>
      <c r="B209" t="s">
        <v>137</v>
      </c>
      <c r="C209" t="s">
        <v>264</v>
      </c>
      <c r="D209" t="s">
        <v>97</v>
      </c>
      <c r="E209">
        <v>1006</v>
      </c>
      <c r="F209">
        <v>12100</v>
      </c>
      <c r="G209">
        <v>8.3140495867768602E-2</v>
      </c>
    </row>
    <row r="210" spans="1:7" ht="14.6" x14ac:dyDescent="0.4">
      <c r="A210" s="3" t="str">
        <f t="shared" si="3"/>
        <v>North Maryhill and SummerstonP4</v>
      </c>
      <c r="B210" t="s">
        <v>137</v>
      </c>
      <c r="C210" t="s">
        <v>264</v>
      </c>
      <c r="D210" t="s">
        <v>96</v>
      </c>
      <c r="E210">
        <v>705</v>
      </c>
      <c r="F210">
        <v>12100</v>
      </c>
      <c r="G210">
        <v>5.8264462809917358E-2</v>
      </c>
    </row>
    <row r="211" spans="1:7" ht="14.6" x14ac:dyDescent="0.4">
      <c r="A211" s="3" t="str">
        <f t="shared" si="3"/>
        <v>North Maryhill and SummerstonPO1</v>
      </c>
      <c r="B211" t="s">
        <v>137</v>
      </c>
      <c r="C211" t="s">
        <v>264</v>
      </c>
      <c r="D211" t="s">
        <v>95</v>
      </c>
      <c r="E211">
        <v>2495</v>
      </c>
      <c r="F211">
        <v>12100</v>
      </c>
      <c r="G211">
        <v>0.20619834710743801</v>
      </c>
    </row>
    <row r="212" spans="1:7" ht="14.6" x14ac:dyDescent="0.4">
      <c r="A212" s="3" t="str">
        <f t="shared" si="3"/>
        <v>North Maryhill and SummerstonPO2</v>
      </c>
      <c r="B212" t="s">
        <v>137</v>
      </c>
      <c r="C212" t="s">
        <v>264</v>
      </c>
      <c r="D212" t="s">
        <v>94</v>
      </c>
      <c r="E212">
        <v>1560</v>
      </c>
      <c r="F212">
        <v>8008</v>
      </c>
      <c r="G212">
        <v>0.19480519480519481</v>
      </c>
    </row>
    <row r="213" spans="1:7" ht="14.6" x14ac:dyDescent="0.4">
      <c r="A213" s="3" t="str">
        <f t="shared" si="3"/>
        <v>North Maryhill and SummerstonS1</v>
      </c>
      <c r="B213" t="s">
        <v>137</v>
      </c>
      <c r="C213" t="s">
        <v>264</v>
      </c>
      <c r="D213" t="s">
        <v>93</v>
      </c>
      <c r="E213">
        <v>2901</v>
      </c>
      <c r="F213">
        <v>5740</v>
      </c>
      <c r="G213">
        <v>0.50540069686411149</v>
      </c>
    </row>
    <row r="214" spans="1:7" ht="14.6" x14ac:dyDescent="0.4">
      <c r="A214" s="3" t="str">
        <f t="shared" si="3"/>
        <v>North Maryhill and SummerstonS2</v>
      </c>
      <c r="B214" t="s">
        <v>137</v>
      </c>
      <c r="C214" t="s">
        <v>264</v>
      </c>
      <c r="D214" t="s">
        <v>92</v>
      </c>
      <c r="E214">
        <v>1716</v>
      </c>
      <c r="F214">
        <v>4522</v>
      </c>
      <c r="G214">
        <v>0.37947810703228657</v>
      </c>
    </row>
    <row r="215" spans="1:7" ht="14.6" x14ac:dyDescent="0.4">
      <c r="A215" s="3" t="str">
        <f t="shared" si="3"/>
        <v>North Maryhill and SummerstonS3</v>
      </c>
      <c r="B215" t="s">
        <v>137</v>
      </c>
      <c r="C215" t="s">
        <v>264</v>
      </c>
      <c r="D215" t="s">
        <v>91</v>
      </c>
      <c r="E215">
        <v>5452</v>
      </c>
      <c r="F215">
        <v>9241</v>
      </c>
      <c r="G215">
        <v>0.58997943945460452</v>
      </c>
    </row>
    <row r="216" spans="1:7" ht="14.6" x14ac:dyDescent="0.4">
      <c r="A216" s="3" t="str">
        <f t="shared" si="3"/>
        <v>North Maryhill and SummerstonS4</v>
      </c>
      <c r="B216" t="s">
        <v>137</v>
      </c>
      <c r="C216" t="s">
        <v>264</v>
      </c>
      <c r="D216" t="s">
        <v>90</v>
      </c>
      <c r="E216">
        <v>480</v>
      </c>
      <c r="F216">
        <v>12100</v>
      </c>
      <c r="G216">
        <v>3.9669421487603308E-2</v>
      </c>
    </row>
    <row r="217" spans="1:7" ht="14.6" x14ac:dyDescent="0.4">
      <c r="A217" s="3" t="str">
        <f t="shared" si="3"/>
        <v>North Maryhill and SummerstonS5</v>
      </c>
      <c r="B217" t="s">
        <v>137</v>
      </c>
      <c r="C217" t="s">
        <v>264</v>
      </c>
      <c r="D217" t="s">
        <v>89</v>
      </c>
      <c r="E217">
        <v>1830</v>
      </c>
      <c r="F217">
        <v>7942</v>
      </c>
      <c r="G217">
        <v>0.23042054898010578</v>
      </c>
    </row>
    <row r="218" spans="1:7" ht="14.6" x14ac:dyDescent="0.4">
      <c r="A218" s="3" t="str">
        <f t="shared" si="3"/>
        <v>Robroyston and MillerstonC1</v>
      </c>
      <c r="B218" t="s">
        <v>129</v>
      </c>
      <c r="C218" t="s">
        <v>265</v>
      </c>
      <c r="D218" t="s">
        <v>112</v>
      </c>
      <c r="E218">
        <v>703</v>
      </c>
      <c r="F218">
        <v>5478</v>
      </c>
      <c r="G218">
        <v>0.12833150784958014</v>
      </c>
    </row>
    <row r="219" spans="1:7" ht="14.6" x14ac:dyDescent="0.4">
      <c r="A219" s="3" t="str">
        <f t="shared" si="3"/>
        <v>Robroyston and MillerstonC2</v>
      </c>
      <c r="B219" t="s">
        <v>129</v>
      </c>
      <c r="C219" t="s">
        <v>265</v>
      </c>
      <c r="D219" t="s">
        <v>111</v>
      </c>
      <c r="E219">
        <v>2663</v>
      </c>
      <c r="F219">
        <v>4223</v>
      </c>
      <c r="G219">
        <v>0.63059436419606918</v>
      </c>
    </row>
    <row r="220" spans="1:7" ht="14.6" x14ac:dyDescent="0.4">
      <c r="A220" s="3" t="str">
        <f t="shared" si="3"/>
        <v>Robroyston and MillerstonC3</v>
      </c>
      <c r="B220" t="s">
        <v>129</v>
      </c>
      <c r="C220" t="s">
        <v>265</v>
      </c>
      <c r="D220" t="s">
        <v>110</v>
      </c>
      <c r="E220">
        <v>162</v>
      </c>
      <c r="F220">
        <v>822</v>
      </c>
      <c r="G220">
        <v>0.19708029197080293</v>
      </c>
    </row>
    <row r="221" spans="1:7" ht="14.6" x14ac:dyDescent="0.4">
      <c r="A221" s="3" t="str">
        <f t="shared" si="3"/>
        <v>Robroyston and MillerstonC4</v>
      </c>
      <c r="B221" t="s">
        <v>129</v>
      </c>
      <c r="C221" t="s">
        <v>265</v>
      </c>
      <c r="D221" t="s">
        <v>109</v>
      </c>
      <c r="E221">
        <v>488</v>
      </c>
      <c r="F221">
        <v>5376</v>
      </c>
      <c r="G221">
        <v>9.0773809523809521E-2</v>
      </c>
    </row>
    <row r="222" spans="1:7" ht="14.6" x14ac:dyDescent="0.4">
      <c r="A222" s="3" t="str">
        <f t="shared" si="3"/>
        <v>Robroyston and MillerstonC5</v>
      </c>
      <c r="B222" t="s">
        <v>129</v>
      </c>
      <c r="C222" t="s">
        <v>265</v>
      </c>
      <c r="D222" t="s">
        <v>108</v>
      </c>
      <c r="E222">
        <v>3607</v>
      </c>
      <c r="F222">
        <v>5478</v>
      </c>
      <c r="G222">
        <v>0.65845198977729102</v>
      </c>
    </row>
    <row r="223" spans="1:7" ht="14.6" x14ac:dyDescent="0.4">
      <c r="A223" s="3" t="str">
        <f t="shared" si="3"/>
        <v>Robroyston and MillerstonE1</v>
      </c>
      <c r="B223" t="s">
        <v>129</v>
      </c>
      <c r="C223" t="s">
        <v>265</v>
      </c>
      <c r="D223" t="s">
        <v>107</v>
      </c>
      <c r="E223">
        <v>935</v>
      </c>
      <c r="F223">
        <v>4088</v>
      </c>
      <c r="G223">
        <v>0.22871819960861056</v>
      </c>
    </row>
    <row r="224" spans="1:7" ht="14.6" x14ac:dyDescent="0.4">
      <c r="A224" s="3" t="str">
        <f t="shared" si="3"/>
        <v>Robroyston and MillerstonE2</v>
      </c>
      <c r="B224" t="s">
        <v>129</v>
      </c>
      <c r="C224" t="s">
        <v>265</v>
      </c>
      <c r="D224" t="s">
        <v>106</v>
      </c>
      <c r="E224">
        <v>4236.4220000000005</v>
      </c>
      <c r="F224">
        <v>5894</v>
      </c>
      <c r="G224">
        <v>0.71876857821513407</v>
      </c>
    </row>
    <row r="225" spans="1:7" ht="14.6" x14ac:dyDescent="0.4">
      <c r="A225" s="3" t="str">
        <f t="shared" si="3"/>
        <v>Robroyston and MillerstonE3</v>
      </c>
      <c r="B225" t="s">
        <v>129</v>
      </c>
      <c r="C225" t="s">
        <v>265</v>
      </c>
      <c r="D225" t="s">
        <v>105</v>
      </c>
      <c r="E225">
        <v>1835</v>
      </c>
      <c r="F225">
        <v>2076</v>
      </c>
      <c r="G225">
        <v>0.88391136801541426</v>
      </c>
    </row>
    <row r="226" spans="1:7" ht="14.6" x14ac:dyDescent="0.4">
      <c r="A226" s="3" t="str">
        <f t="shared" si="3"/>
        <v>Robroyston and MillerstonE4</v>
      </c>
      <c r="B226" t="s">
        <v>129</v>
      </c>
      <c r="C226" t="s">
        <v>265</v>
      </c>
      <c r="D226" t="s">
        <v>104</v>
      </c>
      <c r="E226">
        <v>182</v>
      </c>
      <c r="F226">
        <v>2076</v>
      </c>
      <c r="G226">
        <v>8.7668593448940263E-2</v>
      </c>
    </row>
    <row r="227" spans="1:7" ht="14.6" x14ac:dyDescent="0.4">
      <c r="A227" s="3" t="str">
        <f t="shared" si="3"/>
        <v>Robroyston and MillerstonED1</v>
      </c>
      <c r="B227" t="s">
        <v>129</v>
      </c>
      <c r="C227" t="s">
        <v>265</v>
      </c>
      <c r="D227" t="s">
        <v>103</v>
      </c>
      <c r="E227">
        <v>2325</v>
      </c>
      <c r="F227">
        <v>4325</v>
      </c>
      <c r="G227">
        <v>0.53757225433526012</v>
      </c>
    </row>
    <row r="228" spans="1:7" ht="14.6" x14ac:dyDescent="0.4">
      <c r="A228" s="3" t="str">
        <f t="shared" si="3"/>
        <v>Robroyston and MillerstonED2</v>
      </c>
      <c r="B228" t="s">
        <v>129</v>
      </c>
      <c r="C228" t="s">
        <v>265</v>
      </c>
      <c r="D228" t="s">
        <v>102</v>
      </c>
      <c r="E228">
        <v>10</v>
      </c>
      <c r="F228">
        <v>299</v>
      </c>
      <c r="G228">
        <v>3.3444816053511697E-2</v>
      </c>
    </row>
    <row r="229" spans="1:7" ht="14.6" x14ac:dyDescent="0.4">
      <c r="A229" s="3" t="str">
        <f t="shared" si="3"/>
        <v>Robroyston and MillerstonH1</v>
      </c>
      <c r="B229" t="s">
        <v>129</v>
      </c>
      <c r="C229" t="s">
        <v>265</v>
      </c>
      <c r="D229" t="s">
        <v>101</v>
      </c>
      <c r="E229">
        <v>4788</v>
      </c>
      <c r="F229">
        <v>5478</v>
      </c>
      <c r="G229">
        <v>0.87404162102957283</v>
      </c>
    </row>
    <row r="230" spans="1:7" ht="14.6" x14ac:dyDescent="0.4">
      <c r="A230" s="3" t="str">
        <f t="shared" si="3"/>
        <v>Robroyston and MillerstonH2</v>
      </c>
      <c r="B230" t="s">
        <v>129</v>
      </c>
      <c r="C230" t="s">
        <v>265</v>
      </c>
      <c r="D230" t="s">
        <v>100</v>
      </c>
      <c r="E230">
        <v>707</v>
      </c>
      <c r="F230">
        <v>5478</v>
      </c>
      <c r="G230">
        <v>0.12906170135085798</v>
      </c>
    </row>
    <row r="231" spans="1:7" ht="14.6" x14ac:dyDescent="0.4">
      <c r="A231" s="3" t="str">
        <f t="shared" si="3"/>
        <v>Robroyston and MillerstonP1</v>
      </c>
      <c r="B231" t="s">
        <v>129</v>
      </c>
      <c r="C231" t="s">
        <v>265</v>
      </c>
      <c r="D231" t="s">
        <v>99</v>
      </c>
      <c r="E231">
        <v>1142</v>
      </c>
      <c r="F231">
        <v>5555</v>
      </c>
      <c r="G231">
        <v>0.20558055805580558</v>
      </c>
    </row>
    <row r="232" spans="1:7" ht="14.6" x14ac:dyDescent="0.4">
      <c r="A232" s="3" t="str">
        <f t="shared" si="3"/>
        <v>Robroyston and MillerstonP2</v>
      </c>
      <c r="B232" t="s">
        <v>129</v>
      </c>
      <c r="C232" t="s">
        <v>265</v>
      </c>
      <c r="D232" t="s">
        <v>98</v>
      </c>
      <c r="E232">
        <v>3962</v>
      </c>
      <c r="F232">
        <v>5555</v>
      </c>
      <c r="G232">
        <v>0.71323132313231319</v>
      </c>
    </row>
    <row r="233" spans="1:7" ht="14.6" x14ac:dyDescent="0.4">
      <c r="A233" s="3" t="str">
        <f t="shared" si="3"/>
        <v>Robroyston and MillerstonP3</v>
      </c>
      <c r="B233" t="s">
        <v>129</v>
      </c>
      <c r="C233" t="s">
        <v>265</v>
      </c>
      <c r="D233" t="s">
        <v>97</v>
      </c>
      <c r="E233">
        <v>229</v>
      </c>
      <c r="F233">
        <v>5555</v>
      </c>
      <c r="G233">
        <v>4.1224122412241222E-2</v>
      </c>
    </row>
    <row r="234" spans="1:7" ht="14.6" x14ac:dyDescent="0.4">
      <c r="A234" s="3" t="str">
        <f t="shared" si="3"/>
        <v>Robroyston and MillerstonP4</v>
      </c>
      <c r="B234" t="s">
        <v>129</v>
      </c>
      <c r="C234" t="s">
        <v>265</v>
      </c>
      <c r="D234" t="s">
        <v>96</v>
      </c>
      <c r="E234">
        <v>222</v>
      </c>
      <c r="F234">
        <v>5555</v>
      </c>
      <c r="G234">
        <v>3.9963996399639962E-2</v>
      </c>
    </row>
    <row r="235" spans="1:7" ht="14.6" x14ac:dyDescent="0.4">
      <c r="A235" s="3" t="str">
        <f t="shared" si="3"/>
        <v>Robroyston and MillerstonPO1</v>
      </c>
      <c r="B235" t="s">
        <v>129</v>
      </c>
      <c r="C235" t="s">
        <v>265</v>
      </c>
      <c r="D235" t="s">
        <v>95</v>
      </c>
      <c r="E235">
        <v>400</v>
      </c>
      <c r="F235">
        <v>5555</v>
      </c>
      <c r="G235">
        <v>7.2007200720072009E-2</v>
      </c>
    </row>
    <row r="236" spans="1:7" ht="14.6" x14ac:dyDescent="0.4">
      <c r="A236" s="3" t="str">
        <f t="shared" si="3"/>
        <v>Robroyston and MillerstonPO2</v>
      </c>
      <c r="B236" t="s">
        <v>129</v>
      </c>
      <c r="C236" t="s">
        <v>265</v>
      </c>
      <c r="D236" t="s">
        <v>94</v>
      </c>
      <c r="E236">
        <v>280</v>
      </c>
      <c r="F236">
        <v>3888</v>
      </c>
      <c r="G236">
        <v>7.2016460905349799E-2</v>
      </c>
    </row>
    <row r="237" spans="1:7" ht="14.6" x14ac:dyDescent="0.4">
      <c r="A237" s="3" t="str">
        <f t="shared" si="3"/>
        <v>Robroyston and MillerstonS1</v>
      </c>
      <c r="B237" t="s">
        <v>129</v>
      </c>
      <c r="C237" t="s">
        <v>265</v>
      </c>
      <c r="D237" t="s">
        <v>93</v>
      </c>
      <c r="E237">
        <v>1824</v>
      </c>
      <c r="F237">
        <v>2076</v>
      </c>
      <c r="G237">
        <v>0.87861271676300579</v>
      </c>
    </row>
    <row r="238" spans="1:7" ht="14.6" x14ac:dyDescent="0.4">
      <c r="A238" s="3" t="str">
        <f t="shared" si="3"/>
        <v>Robroyston and MillerstonS2</v>
      </c>
      <c r="B238" t="s">
        <v>129</v>
      </c>
      <c r="C238" t="s">
        <v>265</v>
      </c>
      <c r="D238" t="s">
        <v>92</v>
      </c>
      <c r="E238">
        <v>367</v>
      </c>
      <c r="F238">
        <v>1857</v>
      </c>
      <c r="G238">
        <v>0.19763058696822833</v>
      </c>
    </row>
    <row r="239" spans="1:7" ht="14.6" x14ac:dyDescent="0.4">
      <c r="A239" s="3" t="str">
        <f t="shared" si="3"/>
        <v>Robroyston and MillerstonS3</v>
      </c>
      <c r="B239" t="s">
        <v>129</v>
      </c>
      <c r="C239" t="s">
        <v>265</v>
      </c>
      <c r="D239" t="s">
        <v>91</v>
      </c>
      <c r="E239">
        <v>3101</v>
      </c>
      <c r="F239">
        <v>4115</v>
      </c>
      <c r="G239">
        <v>0.75358444714459294</v>
      </c>
    </row>
    <row r="240" spans="1:7" ht="14.6" x14ac:dyDescent="0.4">
      <c r="A240" s="3" t="str">
        <f t="shared" si="3"/>
        <v>Robroyston and MillerstonS4</v>
      </c>
      <c r="B240" t="s">
        <v>129</v>
      </c>
      <c r="C240" t="s">
        <v>265</v>
      </c>
      <c r="D240" t="s">
        <v>90</v>
      </c>
      <c r="E240">
        <v>90</v>
      </c>
      <c r="F240">
        <v>5555</v>
      </c>
      <c r="G240">
        <v>1.6201620162016199E-2</v>
      </c>
    </row>
    <row r="241" spans="1:7" ht="14.6" x14ac:dyDescent="0.4">
      <c r="A241" s="3" t="str">
        <f t="shared" si="3"/>
        <v>Robroyston and MillerstonS5</v>
      </c>
      <c r="B241" t="s">
        <v>129</v>
      </c>
      <c r="C241" t="s">
        <v>265</v>
      </c>
      <c r="D241" t="s">
        <v>89</v>
      </c>
      <c r="E241">
        <v>325</v>
      </c>
      <c r="F241">
        <v>3867</v>
      </c>
      <c r="G241">
        <v>8.404447892423067E-2</v>
      </c>
    </row>
    <row r="242" spans="1:7" ht="14.6" x14ac:dyDescent="0.4">
      <c r="A242" s="3" t="str">
        <f t="shared" si="3"/>
        <v>Ruchill and PossilparkC1</v>
      </c>
      <c r="B242" t="s">
        <v>127</v>
      </c>
      <c r="C242" t="s">
        <v>266</v>
      </c>
      <c r="D242" t="s">
        <v>112</v>
      </c>
      <c r="E242">
        <v>1093</v>
      </c>
      <c r="F242">
        <v>10945</v>
      </c>
      <c r="G242">
        <v>9.9862951119232532E-2</v>
      </c>
    </row>
    <row r="243" spans="1:7" ht="14.6" x14ac:dyDescent="0.4">
      <c r="A243" s="3" t="str">
        <f t="shared" si="3"/>
        <v>Ruchill and PossilparkC2</v>
      </c>
      <c r="B243" t="s">
        <v>127</v>
      </c>
      <c r="C243" t="s">
        <v>266</v>
      </c>
      <c r="D243" t="s">
        <v>111</v>
      </c>
      <c r="E243">
        <v>2920</v>
      </c>
      <c r="F243">
        <v>8610</v>
      </c>
      <c r="G243">
        <v>0.33914053426248547</v>
      </c>
    </row>
    <row r="244" spans="1:7" ht="14.6" x14ac:dyDescent="0.4">
      <c r="A244" s="3" t="str">
        <f t="shared" si="3"/>
        <v>Ruchill and PossilparkC3</v>
      </c>
      <c r="B244" t="s">
        <v>127</v>
      </c>
      <c r="C244" t="s">
        <v>266</v>
      </c>
      <c r="D244" t="s">
        <v>110</v>
      </c>
      <c r="E244">
        <v>765</v>
      </c>
      <c r="F244">
        <v>1445</v>
      </c>
      <c r="G244">
        <v>0.52941176470588236</v>
      </c>
    </row>
    <row r="245" spans="1:7" ht="14.6" x14ac:dyDescent="0.4">
      <c r="A245" s="3" t="str">
        <f t="shared" si="3"/>
        <v>Ruchill and PossilparkC4</v>
      </c>
      <c r="B245" t="s">
        <v>127</v>
      </c>
      <c r="C245" t="s">
        <v>266</v>
      </c>
      <c r="D245" t="s">
        <v>109</v>
      </c>
      <c r="E245">
        <v>2550</v>
      </c>
      <c r="F245">
        <v>10676</v>
      </c>
      <c r="G245">
        <v>0.23885350318471338</v>
      </c>
    </row>
    <row r="246" spans="1:7" ht="14.6" x14ac:dyDescent="0.4">
      <c r="A246" s="3" t="str">
        <f t="shared" si="3"/>
        <v>Ruchill and PossilparkC5</v>
      </c>
      <c r="B246" t="s">
        <v>127</v>
      </c>
      <c r="C246" t="s">
        <v>266</v>
      </c>
      <c r="D246" t="s">
        <v>108</v>
      </c>
      <c r="E246">
        <v>7075</v>
      </c>
      <c r="F246">
        <v>10945</v>
      </c>
      <c r="G246">
        <v>0.6464138876199178</v>
      </c>
    </row>
    <row r="247" spans="1:7" ht="14.6" x14ac:dyDescent="0.4">
      <c r="A247" s="3" t="str">
        <f t="shared" si="3"/>
        <v>Ruchill and PossilparkE1</v>
      </c>
      <c r="B247" t="s">
        <v>127</v>
      </c>
      <c r="C247" t="s">
        <v>266</v>
      </c>
      <c r="D247" t="s">
        <v>107</v>
      </c>
      <c r="E247">
        <v>2950</v>
      </c>
      <c r="F247">
        <v>5779</v>
      </c>
      <c r="G247">
        <v>0.5104689392628482</v>
      </c>
    </row>
    <row r="248" spans="1:7" ht="14.6" x14ac:dyDescent="0.4">
      <c r="A248" s="3" t="str">
        <f t="shared" si="3"/>
        <v>Ruchill and PossilparkE2</v>
      </c>
      <c r="B248" t="s">
        <v>127</v>
      </c>
      <c r="C248" t="s">
        <v>266</v>
      </c>
      <c r="D248" t="s">
        <v>106</v>
      </c>
      <c r="E248">
        <v>10631</v>
      </c>
      <c r="F248">
        <v>10631</v>
      </c>
      <c r="G248">
        <v>1</v>
      </c>
    </row>
    <row r="249" spans="1:7" ht="14.6" x14ac:dyDescent="0.4">
      <c r="A249" s="3" t="str">
        <f t="shared" si="3"/>
        <v>Ruchill and PossilparkE3</v>
      </c>
      <c r="B249" t="s">
        <v>127</v>
      </c>
      <c r="C249" t="s">
        <v>266</v>
      </c>
      <c r="D249" t="s">
        <v>105</v>
      </c>
      <c r="E249">
        <v>1887</v>
      </c>
      <c r="F249">
        <v>5468</v>
      </c>
      <c r="G249">
        <v>0.34509875640087784</v>
      </c>
    </row>
    <row r="250" spans="1:7" ht="14.6" x14ac:dyDescent="0.4">
      <c r="A250" s="3" t="str">
        <f t="shared" si="3"/>
        <v>Ruchill and PossilparkE4</v>
      </c>
      <c r="B250" t="s">
        <v>127</v>
      </c>
      <c r="C250" t="s">
        <v>266</v>
      </c>
      <c r="D250" t="s">
        <v>104</v>
      </c>
      <c r="E250">
        <v>1077</v>
      </c>
      <c r="F250">
        <v>5468</v>
      </c>
      <c r="G250">
        <v>0.19696415508412582</v>
      </c>
    </row>
    <row r="251" spans="1:7" ht="14.6" x14ac:dyDescent="0.4">
      <c r="A251" s="3" t="str">
        <f t="shared" si="3"/>
        <v>Ruchill and PossilparkED1</v>
      </c>
      <c r="B251" t="s">
        <v>127</v>
      </c>
      <c r="C251" t="s">
        <v>266</v>
      </c>
      <c r="D251" t="s">
        <v>103</v>
      </c>
      <c r="E251">
        <v>2571</v>
      </c>
      <c r="F251">
        <v>8876</v>
      </c>
      <c r="G251">
        <v>0.28965750337990087</v>
      </c>
    </row>
    <row r="252" spans="1:7" ht="14.6" x14ac:dyDescent="0.4">
      <c r="A252" s="3" t="str">
        <f t="shared" si="3"/>
        <v>Ruchill and PossilparkED2</v>
      </c>
      <c r="B252" t="s">
        <v>127</v>
      </c>
      <c r="C252" t="s">
        <v>266</v>
      </c>
      <c r="D252" t="s">
        <v>102</v>
      </c>
      <c r="E252">
        <v>144</v>
      </c>
      <c r="F252">
        <v>588</v>
      </c>
      <c r="G252">
        <v>0.24489795918367346</v>
      </c>
    </row>
    <row r="253" spans="1:7" ht="14.6" x14ac:dyDescent="0.4">
      <c r="A253" s="3" t="str">
        <f t="shared" si="3"/>
        <v>Ruchill and PossilparkH1</v>
      </c>
      <c r="B253" t="s">
        <v>127</v>
      </c>
      <c r="C253" t="s">
        <v>266</v>
      </c>
      <c r="D253" t="s">
        <v>101</v>
      </c>
      <c r="E253">
        <v>7520</v>
      </c>
      <c r="F253">
        <v>10945</v>
      </c>
      <c r="G253">
        <v>0.6870717222476016</v>
      </c>
    </row>
    <row r="254" spans="1:7" ht="14.6" x14ac:dyDescent="0.4">
      <c r="A254" s="3" t="str">
        <f t="shared" si="3"/>
        <v>Ruchill and PossilparkH2</v>
      </c>
      <c r="B254" t="s">
        <v>127</v>
      </c>
      <c r="C254" t="s">
        <v>266</v>
      </c>
      <c r="D254" t="s">
        <v>100</v>
      </c>
      <c r="E254">
        <v>3302</v>
      </c>
      <c r="F254">
        <v>10945</v>
      </c>
      <c r="G254">
        <v>0.30169026952946548</v>
      </c>
    </row>
    <row r="255" spans="1:7" ht="14.6" x14ac:dyDescent="0.4">
      <c r="A255" s="3" t="str">
        <f t="shared" si="3"/>
        <v>Ruchill and PossilparkP1</v>
      </c>
      <c r="B255" t="s">
        <v>127</v>
      </c>
      <c r="C255" t="s">
        <v>266</v>
      </c>
      <c r="D255" t="s">
        <v>99</v>
      </c>
      <c r="E255">
        <v>2026</v>
      </c>
      <c r="F255">
        <v>10737</v>
      </c>
      <c r="G255">
        <v>0.18869330352985006</v>
      </c>
    </row>
    <row r="256" spans="1:7" ht="14.6" x14ac:dyDescent="0.4">
      <c r="A256" s="3" t="str">
        <f t="shared" si="3"/>
        <v>Ruchill and PossilparkP2</v>
      </c>
      <c r="B256" t="s">
        <v>127</v>
      </c>
      <c r="C256" t="s">
        <v>266</v>
      </c>
      <c r="D256" t="s">
        <v>98</v>
      </c>
      <c r="E256">
        <v>7148</v>
      </c>
      <c r="F256">
        <v>10737</v>
      </c>
      <c r="G256">
        <v>0.66573530781410073</v>
      </c>
    </row>
    <row r="257" spans="1:7" ht="14.6" x14ac:dyDescent="0.4">
      <c r="A257" s="3" t="str">
        <f t="shared" si="3"/>
        <v>Ruchill and PossilparkP3</v>
      </c>
      <c r="B257" t="s">
        <v>127</v>
      </c>
      <c r="C257" t="s">
        <v>266</v>
      </c>
      <c r="D257" t="s">
        <v>97</v>
      </c>
      <c r="E257">
        <v>849</v>
      </c>
      <c r="F257">
        <v>10737</v>
      </c>
      <c r="G257">
        <v>7.9072366582844375E-2</v>
      </c>
    </row>
    <row r="258" spans="1:7" ht="14.6" x14ac:dyDescent="0.4">
      <c r="A258" s="3" t="str">
        <f t="shared" si="3"/>
        <v>Ruchill and PossilparkP4</v>
      </c>
      <c r="B258" t="s">
        <v>127</v>
      </c>
      <c r="C258" t="s">
        <v>266</v>
      </c>
      <c r="D258" t="s">
        <v>96</v>
      </c>
      <c r="E258">
        <v>714</v>
      </c>
      <c r="F258">
        <v>10737</v>
      </c>
      <c r="G258">
        <v>6.6499022073204808E-2</v>
      </c>
    </row>
    <row r="259" spans="1:7" ht="14.6" x14ac:dyDescent="0.4">
      <c r="A259" s="3" t="str">
        <f t="shared" ref="A259:A322" si="4">CONCATENATE(C259,D259)</f>
        <v>Ruchill and PossilparkPO1</v>
      </c>
      <c r="B259" t="s">
        <v>127</v>
      </c>
      <c r="C259" t="s">
        <v>266</v>
      </c>
      <c r="D259" t="s">
        <v>95</v>
      </c>
      <c r="E259">
        <v>3760</v>
      </c>
      <c r="F259">
        <v>10737</v>
      </c>
      <c r="G259">
        <v>0.35019092856477602</v>
      </c>
    </row>
    <row r="260" spans="1:7" ht="14.6" x14ac:dyDescent="0.4">
      <c r="A260" s="3" t="str">
        <f t="shared" si="4"/>
        <v>Ruchill and PossilparkPO2</v>
      </c>
      <c r="B260" t="s">
        <v>127</v>
      </c>
      <c r="C260" t="s">
        <v>266</v>
      </c>
      <c r="D260" t="s">
        <v>94</v>
      </c>
      <c r="E260">
        <v>2260</v>
      </c>
      <c r="F260">
        <v>6922</v>
      </c>
      <c r="G260">
        <v>0.32649523259173652</v>
      </c>
    </row>
    <row r="261" spans="1:7" ht="14.6" x14ac:dyDescent="0.4">
      <c r="A261" s="3" t="str">
        <f t="shared" si="4"/>
        <v>Ruchill and PossilparkS1</v>
      </c>
      <c r="B261" t="s">
        <v>127</v>
      </c>
      <c r="C261" t="s">
        <v>266</v>
      </c>
      <c r="D261" t="s">
        <v>93</v>
      </c>
      <c r="E261">
        <v>1222</v>
      </c>
      <c r="F261">
        <v>5468</v>
      </c>
      <c r="G261">
        <v>0.22348207754206292</v>
      </c>
    </row>
    <row r="262" spans="1:7" ht="14.6" x14ac:dyDescent="0.4">
      <c r="A262" s="3" t="str">
        <f t="shared" si="4"/>
        <v>Ruchill and PossilparkS2</v>
      </c>
      <c r="B262" t="s">
        <v>127</v>
      </c>
      <c r="C262" t="s">
        <v>266</v>
      </c>
      <c r="D262" t="s">
        <v>92</v>
      </c>
      <c r="E262">
        <v>2321</v>
      </c>
      <c r="F262">
        <v>4402</v>
      </c>
      <c r="G262">
        <v>0.52726033621081325</v>
      </c>
    </row>
    <row r="263" spans="1:7" ht="14.6" x14ac:dyDescent="0.4">
      <c r="A263" s="3" t="str">
        <f t="shared" si="4"/>
        <v>Ruchill and PossilparkS3</v>
      </c>
      <c r="B263" t="s">
        <v>127</v>
      </c>
      <c r="C263" t="s">
        <v>266</v>
      </c>
      <c r="D263" t="s">
        <v>91</v>
      </c>
      <c r="E263">
        <v>3876</v>
      </c>
      <c r="F263">
        <v>8191</v>
      </c>
      <c r="G263">
        <v>0.47320229520205104</v>
      </c>
    </row>
    <row r="264" spans="1:7" ht="14.6" x14ac:dyDescent="0.4">
      <c r="A264" s="3" t="str">
        <f t="shared" si="4"/>
        <v>Ruchill and PossilparkS4</v>
      </c>
      <c r="B264" t="s">
        <v>127</v>
      </c>
      <c r="C264" t="s">
        <v>266</v>
      </c>
      <c r="D264" t="s">
        <v>90</v>
      </c>
      <c r="E264">
        <v>595</v>
      </c>
      <c r="F264">
        <v>10737</v>
      </c>
      <c r="G264">
        <v>5.5415851727670669E-2</v>
      </c>
    </row>
    <row r="265" spans="1:7" ht="14.6" x14ac:dyDescent="0.4">
      <c r="A265" s="3" t="str">
        <f t="shared" si="4"/>
        <v>Ruchill and PossilparkS5</v>
      </c>
      <c r="B265" t="s">
        <v>127</v>
      </c>
      <c r="C265" t="s">
        <v>266</v>
      </c>
      <c r="D265" t="s">
        <v>89</v>
      </c>
      <c r="E265">
        <v>2475</v>
      </c>
      <c r="F265">
        <v>6878</v>
      </c>
      <c r="G265">
        <v>0.3598429776097703</v>
      </c>
    </row>
    <row r="266" spans="1:7" ht="14.6" x14ac:dyDescent="0.4">
      <c r="A266" s="3" t="str">
        <f t="shared" si="4"/>
        <v>BlairdardieC1</v>
      </c>
      <c r="B266" t="s">
        <v>166</v>
      </c>
      <c r="C266" t="s">
        <v>3</v>
      </c>
      <c r="D266" t="s">
        <v>112</v>
      </c>
      <c r="E266">
        <v>196</v>
      </c>
      <c r="F266">
        <v>3868</v>
      </c>
      <c r="G266">
        <v>5.0672182006204762E-2</v>
      </c>
    </row>
    <row r="267" spans="1:7" ht="14.6" x14ac:dyDescent="0.4">
      <c r="A267" s="3" t="str">
        <f t="shared" si="4"/>
        <v>BlairdardieC2</v>
      </c>
      <c r="B267" t="s">
        <v>166</v>
      </c>
      <c r="C267" t="s">
        <v>3</v>
      </c>
      <c r="D267" t="s">
        <v>111</v>
      </c>
      <c r="E267">
        <v>1598</v>
      </c>
      <c r="F267">
        <v>3226</v>
      </c>
      <c r="G267">
        <v>0.49535027898326101</v>
      </c>
    </row>
    <row r="268" spans="1:7" ht="14.6" x14ac:dyDescent="0.4">
      <c r="A268" s="3" t="str">
        <f t="shared" si="4"/>
        <v>BlairdardieC3</v>
      </c>
      <c r="B268" t="s">
        <v>166</v>
      </c>
      <c r="C268" t="s">
        <v>3</v>
      </c>
      <c r="D268" t="s">
        <v>110</v>
      </c>
      <c r="E268">
        <v>144</v>
      </c>
      <c r="F268">
        <v>451</v>
      </c>
      <c r="G268">
        <v>0.31929046563192903</v>
      </c>
    </row>
    <row r="269" spans="1:7" ht="14.6" x14ac:dyDescent="0.4">
      <c r="A269" s="3" t="str">
        <f t="shared" si="4"/>
        <v>BlairdardieC4</v>
      </c>
      <c r="B269" t="s">
        <v>166</v>
      </c>
      <c r="C269" t="s">
        <v>3</v>
      </c>
      <c r="D269" t="s">
        <v>109</v>
      </c>
      <c r="E269">
        <v>706</v>
      </c>
      <c r="F269">
        <v>3868</v>
      </c>
      <c r="G269">
        <v>0.18252326783867631</v>
      </c>
    </row>
    <row r="270" spans="1:7" ht="14.6" x14ac:dyDescent="0.4">
      <c r="A270" s="3" t="str">
        <f t="shared" si="4"/>
        <v>BlairdardieC5</v>
      </c>
      <c r="B270" t="s">
        <v>166</v>
      </c>
      <c r="C270" t="s">
        <v>3</v>
      </c>
      <c r="D270" t="s">
        <v>108</v>
      </c>
      <c r="E270">
        <v>2455</v>
      </c>
      <c r="F270">
        <v>3868</v>
      </c>
      <c r="G270">
        <v>0.63469493278179934</v>
      </c>
    </row>
    <row r="271" spans="1:7" ht="14.6" x14ac:dyDescent="0.4">
      <c r="A271" s="3" t="str">
        <f t="shared" si="4"/>
        <v>BlairdardieE1</v>
      </c>
      <c r="B271" t="s">
        <v>166</v>
      </c>
      <c r="C271" t="s">
        <v>3</v>
      </c>
      <c r="D271" t="s">
        <v>107</v>
      </c>
      <c r="E271">
        <v>860</v>
      </c>
      <c r="F271">
        <v>2254</v>
      </c>
      <c r="G271">
        <v>0.3815439219165927</v>
      </c>
    </row>
    <row r="272" spans="1:7" ht="14.6" x14ac:dyDescent="0.4">
      <c r="A272" s="3" t="str">
        <f t="shared" si="4"/>
        <v>BlairdardieE2</v>
      </c>
      <c r="B272" t="s">
        <v>166</v>
      </c>
      <c r="C272" t="s">
        <v>3</v>
      </c>
      <c r="D272" t="s">
        <v>106</v>
      </c>
      <c r="E272">
        <v>1480.297</v>
      </c>
      <c r="F272">
        <v>3825</v>
      </c>
      <c r="G272">
        <v>0.38700575163398693</v>
      </c>
    </row>
    <row r="273" spans="1:7" ht="14.6" x14ac:dyDescent="0.4">
      <c r="A273" s="3" t="str">
        <f t="shared" si="4"/>
        <v>BlairdardieE3</v>
      </c>
      <c r="B273" t="s">
        <v>166</v>
      </c>
      <c r="C273" t="s">
        <v>3</v>
      </c>
      <c r="D273" t="s">
        <v>105</v>
      </c>
      <c r="E273">
        <v>1031</v>
      </c>
      <c r="F273">
        <v>1803</v>
      </c>
      <c r="G273">
        <v>0.57182473655019417</v>
      </c>
    </row>
    <row r="274" spans="1:7" ht="14.6" x14ac:dyDescent="0.4">
      <c r="A274" s="3" t="str">
        <f t="shared" si="4"/>
        <v>BlairdardieE4</v>
      </c>
      <c r="B274" t="s">
        <v>166</v>
      </c>
      <c r="C274" t="s">
        <v>3</v>
      </c>
      <c r="D274" t="s">
        <v>104</v>
      </c>
      <c r="E274">
        <v>180</v>
      </c>
      <c r="F274">
        <v>1803</v>
      </c>
      <c r="G274">
        <v>9.9833610648918464E-2</v>
      </c>
    </row>
    <row r="275" spans="1:7" ht="14.6" x14ac:dyDescent="0.4">
      <c r="A275" s="3" t="str">
        <f t="shared" si="4"/>
        <v>BlairdardieED1</v>
      </c>
      <c r="B275" t="s">
        <v>166</v>
      </c>
      <c r="C275" t="s">
        <v>3</v>
      </c>
      <c r="D275" t="s">
        <v>103</v>
      </c>
      <c r="E275">
        <v>1338</v>
      </c>
      <c r="F275">
        <v>3226</v>
      </c>
      <c r="G275">
        <v>0.41475511469311843</v>
      </c>
    </row>
    <row r="276" spans="1:7" ht="14.6" x14ac:dyDescent="0.4">
      <c r="A276" s="3" t="str">
        <f t="shared" si="4"/>
        <v>BlairdardieED2</v>
      </c>
      <c r="B276" t="s">
        <v>166</v>
      </c>
      <c r="C276" t="s">
        <v>3</v>
      </c>
      <c r="D276" t="s">
        <v>102</v>
      </c>
      <c r="E276">
        <v>20</v>
      </c>
      <c r="F276">
        <v>184</v>
      </c>
      <c r="G276">
        <v>0.10869565217391304</v>
      </c>
    </row>
    <row r="277" spans="1:7" ht="14.6" x14ac:dyDescent="0.4">
      <c r="A277" s="3" t="str">
        <f t="shared" si="4"/>
        <v>BlairdardieH1</v>
      </c>
      <c r="B277" t="s">
        <v>166</v>
      </c>
      <c r="C277" t="s">
        <v>3</v>
      </c>
      <c r="D277" t="s">
        <v>101</v>
      </c>
      <c r="E277">
        <v>2977</v>
      </c>
      <c r="F277">
        <v>3868</v>
      </c>
      <c r="G277">
        <v>0.76964839710444677</v>
      </c>
    </row>
    <row r="278" spans="1:7" ht="14.6" x14ac:dyDescent="0.4">
      <c r="A278" s="3" t="str">
        <f t="shared" si="4"/>
        <v>BlairdardieH2</v>
      </c>
      <c r="B278" t="s">
        <v>166</v>
      </c>
      <c r="C278" t="s">
        <v>3</v>
      </c>
      <c r="D278" t="s">
        <v>100</v>
      </c>
      <c r="E278">
        <v>951</v>
      </c>
      <c r="F278">
        <v>3868</v>
      </c>
      <c r="G278">
        <v>0.24586349534643226</v>
      </c>
    </row>
    <row r="279" spans="1:7" ht="14.6" x14ac:dyDescent="0.4">
      <c r="A279" s="3" t="str">
        <f t="shared" si="4"/>
        <v>BlairdardieP1</v>
      </c>
      <c r="B279" t="s">
        <v>166</v>
      </c>
      <c r="C279" t="s">
        <v>3</v>
      </c>
      <c r="D279" t="s">
        <v>99</v>
      </c>
      <c r="E279">
        <v>636</v>
      </c>
      <c r="F279">
        <v>3878</v>
      </c>
      <c r="G279">
        <v>0.16400206291903044</v>
      </c>
    </row>
    <row r="280" spans="1:7" ht="14.6" x14ac:dyDescent="0.4">
      <c r="A280" s="3" t="str">
        <f t="shared" si="4"/>
        <v>BlairdardieP2</v>
      </c>
      <c r="B280" t="s">
        <v>166</v>
      </c>
      <c r="C280" t="s">
        <v>3</v>
      </c>
      <c r="D280" t="s">
        <v>98</v>
      </c>
      <c r="E280">
        <v>2475</v>
      </c>
      <c r="F280">
        <v>3878</v>
      </c>
      <c r="G280">
        <v>0.63821557503867976</v>
      </c>
    </row>
    <row r="281" spans="1:7" ht="14.6" x14ac:dyDescent="0.4">
      <c r="A281" s="3" t="str">
        <f t="shared" si="4"/>
        <v>BlairdardieP3</v>
      </c>
      <c r="B281" t="s">
        <v>166</v>
      </c>
      <c r="C281" t="s">
        <v>3</v>
      </c>
      <c r="D281" t="s">
        <v>97</v>
      </c>
      <c r="E281">
        <v>316</v>
      </c>
      <c r="F281">
        <v>3878</v>
      </c>
      <c r="G281">
        <v>8.1485301701908194E-2</v>
      </c>
    </row>
    <row r="282" spans="1:7" ht="14.6" x14ac:dyDescent="0.4">
      <c r="A282" s="3" t="str">
        <f t="shared" si="4"/>
        <v>BlairdardieP4</v>
      </c>
      <c r="B282" t="s">
        <v>166</v>
      </c>
      <c r="C282" t="s">
        <v>3</v>
      </c>
      <c r="D282" t="s">
        <v>96</v>
      </c>
      <c r="E282">
        <v>451</v>
      </c>
      <c r="F282">
        <v>3878</v>
      </c>
      <c r="G282">
        <v>0.11629706034038163</v>
      </c>
    </row>
    <row r="283" spans="1:7" ht="14.6" x14ac:dyDescent="0.4">
      <c r="A283" s="3" t="str">
        <f t="shared" si="4"/>
        <v>BlairdardiePO1</v>
      </c>
      <c r="B283" t="s">
        <v>166</v>
      </c>
      <c r="C283" t="s">
        <v>3</v>
      </c>
      <c r="D283" t="s">
        <v>95</v>
      </c>
      <c r="E283">
        <v>680</v>
      </c>
      <c r="F283">
        <v>3878</v>
      </c>
      <c r="G283">
        <v>0.17534811758638474</v>
      </c>
    </row>
    <row r="284" spans="1:7" ht="14.6" x14ac:dyDescent="0.4">
      <c r="A284" s="3" t="str">
        <f t="shared" si="4"/>
        <v>BlairdardiePO2</v>
      </c>
      <c r="B284" t="s">
        <v>166</v>
      </c>
      <c r="C284" t="s">
        <v>3</v>
      </c>
      <c r="D284" t="s">
        <v>94</v>
      </c>
      <c r="E284">
        <v>380</v>
      </c>
      <c r="F284">
        <v>2377</v>
      </c>
      <c r="G284">
        <v>0.15986537652503155</v>
      </c>
    </row>
    <row r="285" spans="1:7" ht="14.6" x14ac:dyDescent="0.4">
      <c r="A285" s="3" t="str">
        <f t="shared" si="4"/>
        <v>BlairdardieS1</v>
      </c>
      <c r="B285" t="s">
        <v>166</v>
      </c>
      <c r="C285" t="s">
        <v>3</v>
      </c>
      <c r="D285" t="s">
        <v>93</v>
      </c>
      <c r="E285">
        <v>1083</v>
      </c>
      <c r="F285">
        <v>1803</v>
      </c>
      <c r="G285">
        <v>0.60066555740432614</v>
      </c>
    </row>
    <row r="286" spans="1:7" ht="14.6" x14ac:dyDescent="0.4">
      <c r="A286" s="3" t="str">
        <f t="shared" si="4"/>
        <v>BlairdardieS2</v>
      </c>
      <c r="B286" t="s">
        <v>166</v>
      </c>
      <c r="C286" t="s">
        <v>3</v>
      </c>
      <c r="D286" t="s">
        <v>92</v>
      </c>
      <c r="E286">
        <v>391</v>
      </c>
      <c r="F286">
        <v>1221</v>
      </c>
      <c r="G286">
        <v>0.32022932022932021</v>
      </c>
    </row>
    <row r="287" spans="1:7" ht="14.6" x14ac:dyDescent="0.4">
      <c r="A287" s="3" t="str">
        <f t="shared" si="4"/>
        <v>BlairdardieS3</v>
      </c>
      <c r="B287" t="s">
        <v>166</v>
      </c>
      <c r="C287" t="s">
        <v>3</v>
      </c>
      <c r="D287" t="s">
        <v>91</v>
      </c>
      <c r="E287">
        <v>1665</v>
      </c>
      <c r="F287">
        <v>2773</v>
      </c>
      <c r="G287">
        <v>0.60043274432023075</v>
      </c>
    </row>
    <row r="288" spans="1:7" ht="14.6" x14ac:dyDescent="0.4">
      <c r="A288" s="3" t="str">
        <f t="shared" si="4"/>
        <v>BlairdardieS4</v>
      </c>
      <c r="B288" t="s">
        <v>166</v>
      </c>
      <c r="C288" t="s">
        <v>3</v>
      </c>
      <c r="D288" t="s">
        <v>90</v>
      </c>
      <c r="E288">
        <v>100</v>
      </c>
      <c r="F288">
        <v>3878</v>
      </c>
      <c r="G288">
        <v>2.5786487880350699E-2</v>
      </c>
    </row>
    <row r="289" spans="1:7" ht="14.6" x14ac:dyDescent="0.4">
      <c r="A289" s="3" t="str">
        <f t="shared" si="4"/>
        <v>BlairdardieS5</v>
      </c>
      <c r="B289" t="s">
        <v>166</v>
      </c>
      <c r="C289" t="s">
        <v>3</v>
      </c>
      <c r="D289" t="s">
        <v>89</v>
      </c>
      <c r="E289">
        <v>435</v>
      </c>
      <c r="F289">
        <v>2347</v>
      </c>
      <c r="G289">
        <v>0.18534299105240734</v>
      </c>
    </row>
    <row r="290" spans="1:7" ht="14.6" x14ac:dyDescent="0.4">
      <c r="A290" s="3" t="str">
        <f t="shared" si="4"/>
        <v>Sighthill, Roystonhill and GermistonC1</v>
      </c>
      <c r="B290" t="s">
        <v>125</v>
      </c>
      <c r="C290" t="s">
        <v>267</v>
      </c>
      <c r="D290" t="s">
        <v>112</v>
      </c>
      <c r="E290">
        <v>2892</v>
      </c>
      <c r="F290">
        <v>9786</v>
      </c>
      <c r="G290">
        <v>0.29552421827099939</v>
      </c>
    </row>
    <row r="291" spans="1:7" ht="14.6" x14ac:dyDescent="0.4">
      <c r="A291" s="3" t="str">
        <f t="shared" si="4"/>
        <v>Sighthill, Roystonhill and GermistonC2</v>
      </c>
      <c r="B291" t="s">
        <v>125</v>
      </c>
      <c r="C291" t="s">
        <v>267</v>
      </c>
      <c r="D291" t="s">
        <v>111</v>
      </c>
      <c r="E291">
        <v>2722</v>
      </c>
      <c r="F291">
        <v>7713</v>
      </c>
      <c r="G291">
        <v>0.35291067029690132</v>
      </c>
    </row>
    <row r="292" spans="1:7" ht="14.6" x14ac:dyDescent="0.4">
      <c r="A292" s="3" t="str">
        <f t="shared" si="4"/>
        <v>Sighthill, Roystonhill and GermistonC3</v>
      </c>
      <c r="B292" t="s">
        <v>125</v>
      </c>
      <c r="C292" t="s">
        <v>267</v>
      </c>
      <c r="D292" t="s">
        <v>110</v>
      </c>
      <c r="E292">
        <v>668</v>
      </c>
      <c r="F292">
        <v>1346</v>
      </c>
      <c r="G292">
        <v>0.49628528974739972</v>
      </c>
    </row>
    <row r="293" spans="1:7" ht="14.6" x14ac:dyDescent="0.4">
      <c r="A293" s="3" t="str">
        <f t="shared" si="4"/>
        <v>Sighthill, Roystonhill and GermistonC4</v>
      </c>
      <c r="B293" t="s">
        <v>125</v>
      </c>
      <c r="C293" t="s">
        <v>267</v>
      </c>
      <c r="D293" t="s">
        <v>109</v>
      </c>
      <c r="E293">
        <v>2392</v>
      </c>
      <c r="F293">
        <v>9716</v>
      </c>
      <c r="G293">
        <v>0.24619184849732401</v>
      </c>
    </row>
    <row r="294" spans="1:7" ht="14.6" x14ac:dyDescent="0.4">
      <c r="A294" s="3" t="str">
        <f t="shared" si="4"/>
        <v>Sighthill, Roystonhill and GermistonC5</v>
      </c>
      <c r="B294" t="s">
        <v>125</v>
      </c>
      <c r="C294" t="s">
        <v>267</v>
      </c>
      <c r="D294" t="s">
        <v>108</v>
      </c>
      <c r="E294">
        <v>7036</v>
      </c>
      <c r="F294">
        <v>9786</v>
      </c>
      <c r="G294">
        <v>0.71898630696913957</v>
      </c>
    </row>
    <row r="295" spans="1:7" ht="14.6" x14ac:dyDescent="0.4">
      <c r="A295" s="3" t="str">
        <f t="shared" si="4"/>
        <v>Sighthill, Roystonhill and GermistonE1</v>
      </c>
      <c r="B295" t="s">
        <v>125</v>
      </c>
      <c r="C295" t="s">
        <v>267</v>
      </c>
      <c r="D295" t="s">
        <v>107</v>
      </c>
      <c r="E295">
        <v>3055</v>
      </c>
      <c r="F295">
        <v>5493</v>
      </c>
      <c r="G295">
        <v>0.55616238849444743</v>
      </c>
    </row>
    <row r="296" spans="1:7" ht="14.6" x14ac:dyDescent="0.4">
      <c r="A296" s="3" t="str">
        <f t="shared" si="4"/>
        <v>Sighthill, Roystonhill and GermistonE2</v>
      </c>
      <c r="B296" t="s">
        <v>125</v>
      </c>
      <c r="C296" t="s">
        <v>267</v>
      </c>
      <c r="D296" t="s">
        <v>106</v>
      </c>
      <c r="E296">
        <v>7897.2630000000008</v>
      </c>
      <c r="F296">
        <v>12448</v>
      </c>
      <c r="G296">
        <v>0.63442022814910037</v>
      </c>
    </row>
    <row r="297" spans="1:7" ht="14.6" x14ac:dyDescent="0.4">
      <c r="A297" s="3" t="str">
        <f t="shared" si="4"/>
        <v>Sighthill, Roystonhill and GermistonE3</v>
      </c>
      <c r="B297" t="s">
        <v>125</v>
      </c>
      <c r="C297" t="s">
        <v>267</v>
      </c>
      <c r="D297" t="s">
        <v>105</v>
      </c>
      <c r="E297">
        <v>1609</v>
      </c>
      <c r="F297">
        <v>5007</v>
      </c>
      <c r="G297">
        <v>0.32135010984621531</v>
      </c>
    </row>
    <row r="298" spans="1:7" ht="14.6" x14ac:dyDescent="0.4">
      <c r="A298" s="3" t="str">
        <f t="shared" si="4"/>
        <v>Sighthill, Roystonhill and GermistonE4</v>
      </c>
      <c r="B298" t="s">
        <v>125</v>
      </c>
      <c r="C298" t="s">
        <v>267</v>
      </c>
      <c r="D298" t="s">
        <v>104</v>
      </c>
      <c r="E298">
        <v>1235</v>
      </c>
      <c r="F298">
        <v>5007</v>
      </c>
      <c r="G298">
        <v>0.24665468344317956</v>
      </c>
    </row>
    <row r="299" spans="1:7" ht="14.6" x14ac:dyDescent="0.4">
      <c r="A299" s="3" t="str">
        <f t="shared" si="4"/>
        <v>Sighthill, Roystonhill and GermistonED1</v>
      </c>
      <c r="B299" t="s">
        <v>125</v>
      </c>
      <c r="C299" t="s">
        <v>267</v>
      </c>
      <c r="D299" t="s">
        <v>103</v>
      </c>
      <c r="E299">
        <v>2933</v>
      </c>
      <c r="F299">
        <v>7783</v>
      </c>
      <c r="G299">
        <v>0.37684697417448287</v>
      </c>
    </row>
    <row r="300" spans="1:7" ht="14.6" x14ac:dyDescent="0.4">
      <c r="A300" s="3" t="str">
        <f t="shared" si="4"/>
        <v>Sighthill, Roystonhill and GermistonED2</v>
      </c>
      <c r="B300" t="s">
        <v>125</v>
      </c>
      <c r="C300" t="s">
        <v>267</v>
      </c>
      <c r="D300" t="s">
        <v>102</v>
      </c>
      <c r="E300">
        <v>56</v>
      </c>
      <c r="F300">
        <v>437</v>
      </c>
      <c r="G300">
        <v>0.12814645308924486</v>
      </c>
    </row>
    <row r="301" spans="1:7" ht="14.6" x14ac:dyDescent="0.4">
      <c r="A301" s="3" t="str">
        <f t="shared" si="4"/>
        <v>Sighthill, Roystonhill and GermistonH1</v>
      </c>
      <c r="B301" t="s">
        <v>125</v>
      </c>
      <c r="C301" t="s">
        <v>267</v>
      </c>
      <c r="D301" t="s">
        <v>101</v>
      </c>
      <c r="E301">
        <v>7309</v>
      </c>
      <c r="F301">
        <v>9786</v>
      </c>
      <c r="G301">
        <v>0.74688330267729408</v>
      </c>
    </row>
    <row r="302" spans="1:7" ht="14.6" x14ac:dyDescent="0.4">
      <c r="A302" s="3" t="str">
        <f t="shared" si="4"/>
        <v>Sighthill, Roystonhill and GermistonH2</v>
      </c>
      <c r="B302" t="s">
        <v>125</v>
      </c>
      <c r="C302" t="s">
        <v>267</v>
      </c>
      <c r="D302" t="s">
        <v>100</v>
      </c>
      <c r="E302">
        <v>2340</v>
      </c>
      <c r="F302">
        <v>9786</v>
      </c>
      <c r="G302">
        <v>0.23911710606989578</v>
      </c>
    </row>
    <row r="303" spans="1:7" ht="14.6" x14ac:dyDescent="0.4">
      <c r="A303" s="3" t="str">
        <f t="shared" si="4"/>
        <v>Sighthill, Roystonhill and GermistonP1</v>
      </c>
      <c r="B303" t="s">
        <v>125</v>
      </c>
      <c r="C303" t="s">
        <v>267</v>
      </c>
      <c r="D303" t="s">
        <v>99</v>
      </c>
      <c r="E303">
        <v>1906</v>
      </c>
      <c r="F303">
        <v>9343</v>
      </c>
      <c r="G303">
        <v>0.20400299689607193</v>
      </c>
    </row>
    <row r="304" spans="1:7" ht="14.6" x14ac:dyDescent="0.4">
      <c r="A304" s="3" t="str">
        <f t="shared" si="4"/>
        <v>Sighthill, Roystonhill and GermistonP2</v>
      </c>
      <c r="B304" t="s">
        <v>125</v>
      </c>
      <c r="C304" t="s">
        <v>267</v>
      </c>
      <c r="D304" t="s">
        <v>98</v>
      </c>
      <c r="E304">
        <v>6413</v>
      </c>
      <c r="F304">
        <v>9343</v>
      </c>
      <c r="G304">
        <v>0.68639623247350956</v>
      </c>
    </row>
    <row r="305" spans="1:7" ht="14.6" x14ac:dyDescent="0.4">
      <c r="A305" s="3" t="str">
        <f t="shared" si="4"/>
        <v>Sighthill, Roystonhill and GermistonP3</v>
      </c>
      <c r="B305" t="s">
        <v>125</v>
      </c>
      <c r="C305" t="s">
        <v>267</v>
      </c>
      <c r="D305" t="s">
        <v>97</v>
      </c>
      <c r="E305">
        <v>582</v>
      </c>
      <c r="F305">
        <v>9343</v>
      </c>
      <c r="G305">
        <v>6.2292625495023013E-2</v>
      </c>
    </row>
    <row r="306" spans="1:7" ht="14.6" x14ac:dyDescent="0.4">
      <c r="A306" s="3" t="str">
        <f t="shared" si="4"/>
        <v>Sighthill, Roystonhill and GermistonP4</v>
      </c>
      <c r="B306" t="s">
        <v>125</v>
      </c>
      <c r="C306" t="s">
        <v>267</v>
      </c>
      <c r="D306" t="s">
        <v>96</v>
      </c>
      <c r="E306">
        <v>442</v>
      </c>
      <c r="F306">
        <v>9343</v>
      </c>
      <c r="G306">
        <v>4.7308145135395482E-2</v>
      </c>
    </row>
    <row r="307" spans="1:7" ht="14.6" x14ac:dyDescent="0.4">
      <c r="A307" s="3" t="str">
        <f t="shared" si="4"/>
        <v>Sighthill, Roystonhill and GermistonPO1</v>
      </c>
      <c r="B307" t="s">
        <v>125</v>
      </c>
      <c r="C307" t="s">
        <v>267</v>
      </c>
      <c r="D307" t="s">
        <v>95</v>
      </c>
      <c r="E307">
        <v>3005</v>
      </c>
      <c r="F307">
        <v>9343</v>
      </c>
      <c r="G307">
        <v>0.32163116771914801</v>
      </c>
    </row>
    <row r="308" spans="1:7" ht="14.6" x14ac:dyDescent="0.4">
      <c r="A308" s="3" t="str">
        <f t="shared" si="4"/>
        <v>Sighthill, Roystonhill and GermistonPO2</v>
      </c>
      <c r="B308" t="s">
        <v>125</v>
      </c>
      <c r="C308" t="s">
        <v>267</v>
      </c>
      <c r="D308" t="s">
        <v>94</v>
      </c>
      <c r="E308">
        <v>1815</v>
      </c>
      <c r="F308">
        <v>6276</v>
      </c>
      <c r="G308">
        <v>0.28919694072657742</v>
      </c>
    </row>
    <row r="309" spans="1:7" ht="14.6" x14ac:dyDescent="0.4">
      <c r="A309" s="3" t="str">
        <f t="shared" si="4"/>
        <v>Sighthill, Roystonhill and GermistonS1</v>
      </c>
      <c r="B309" t="s">
        <v>125</v>
      </c>
      <c r="C309" t="s">
        <v>267</v>
      </c>
      <c r="D309" t="s">
        <v>93</v>
      </c>
      <c r="E309">
        <v>980</v>
      </c>
      <c r="F309">
        <v>5007</v>
      </c>
      <c r="G309">
        <v>0.1957259836229279</v>
      </c>
    </row>
    <row r="310" spans="1:7" ht="14.6" x14ac:dyDescent="0.4">
      <c r="A310" s="3" t="str">
        <f t="shared" si="4"/>
        <v>Sighthill, Roystonhill and GermistonS2</v>
      </c>
      <c r="B310" t="s">
        <v>125</v>
      </c>
      <c r="C310" t="s">
        <v>267</v>
      </c>
      <c r="D310" t="s">
        <v>92</v>
      </c>
      <c r="E310">
        <v>2031</v>
      </c>
      <c r="F310">
        <v>4192</v>
      </c>
      <c r="G310">
        <v>0.4844942748091603</v>
      </c>
    </row>
    <row r="311" spans="1:7" ht="14.6" x14ac:dyDescent="0.4">
      <c r="A311" s="3" t="str">
        <f t="shared" si="4"/>
        <v>Sighthill, Roystonhill and GermistonS3</v>
      </c>
      <c r="B311" t="s">
        <v>125</v>
      </c>
      <c r="C311" t="s">
        <v>267</v>
      </c>
      <c r="D311" t="s">
        <v>91</v>
      </c>
      <c r="E311">
        <v>3621</v>
      </c>
      <c r="F311">
        <v>7335</v>
      </c>
      <c r="G311">
        <v>0.49366053169734153</v>
      </c>
    </row>
    <row r="312" spans="1:7" ht="14.6" x14ac:dyDescent="0.4">
      <c r="A312" s="3" t="str">
        <f t="shared" si="4"/>
        <v>Sighthill, Roystonhill and GermistonS4</v>
      </c>
      <c r="B312" t="s">
        <v>125</v>
      </c>
      <c r="C312" t="s">
        <v>267</v>
      </c>
      <c r="D312" t="s">
        <v>90</v>
      </c>
      <c r="E312">
        <v>495</v>
      </c>
      <c r="F312">
        <v>9343</v>
      </c>
      <c r="G312">
        <v>5.2980841271540187E-2</v>
      </c>
    </row>
    <row r="313" spans="1:7" ht="14.6" x14ac:dyDescent="0.4">
      <c r="A313" s="3" t="str">
        <f t="shared" si="4"/>
        <v>Sighthill, Roystonhill and GermistonS5</v>
      </c>
      <c r="B313" t="s">
        <v>125</v>
      </c>
      <c r="C313" t="s">
        <v>267</v>
      </c>
      <c r="D313" t="s">
        <v>89</v>
      </c>
      <c r="E313">
        <v>2010</v>
      </c>
      <c r="F313">
        <v>6245</v>
      </c>
      <c r="G313">
        <v>0.32185748598879105</v>
      </c>
    </row>
    <row r="314" spans="1:7" ht="14.6" x14ac:dyDescent="0.4">
      <c r="A314" s="3" t="str">
        <f t="shared" si="4"/>
        <v>SpringburnC1</v>
      </c>
      <c r="B314" t="s">
        <v>122</v>
      </c>
      <c r="C314" t="s">
        <v>7</v>
      </c>
      <c r="D314" t="s">
        <v>112</v>
      </c>
      <c r="E314">
        <v>1904</v>
      </c>
      <c r="F314">
        <v>12205</v>
      </c>
      <c r="G314">
        <v>0.15600163867267514</v>
      </c>
    </row>
    <row r="315" spans="1:7" ht="14.6" x14ac:dyDescent="0.4">
      <c r="A315" s="3" t="str">
        <f t="shared" si="4"/>
        <v>SpringburnC2</v>
      </c>
      <c r="B315" t="s">
        <v>122</v>
      </c>
      <c r="C315" t="s">
        <v>7</v>
      </c>
      <c r="D315" t="s">
        <v>111</v>
      </c>
      <c r="E315">
        <v>3515</v>
      </c>
      <c r="F315">
        <v>9734</v>
      </c>
      <c r="G315">
        <v>0.36110540373946992</v>
      </c>
    </row>
    <row r="316" spans="1:7" ht="14.6" x14ac:dyDescent="0.4">
      <c r="A316" s="3" t="str">
        <f t="shared" si="4"/>
        <v>SpringburnC3</v>
      </c>
      <c r="B316" t="s">
        <v>122</v>
      </c>
      <c r="C316" t="s">
        <v>7</v>
      </c>
      <c r="D316" t="s">
        <v>110</v>
      </c>
      <c r="E316">
        <v>870</v>
      </c>
      <c r="F316">
        <v>1584</v>
      </c>
      <c r="G316">
        <v>0.5492424242424242</v>
      </c>
    </row>
    <row r="317" spans="1:7" ht="14.6" x14ac:dyDescent="0.4">
      <c r="A317" s="3" t="str">
        <f t="shared" si="4"/>
        <v>SpringburnC4</v>
      </c>
      <c r="B317" t="s">
        <v>122</v>
      </c>
      <c r="C317" t="s">
        <v>7</v>
      </c>
      <c r="D317" t="s">
        <v>109</v>
      </c>
      <c r="E317">
        <v>2996</v>
      </c>
      <c r="F317">
        <v>12058</v>
      </c>
      <c r="G317">
        <v>0.24846574888041134</v>
      </c>
    </row>
    <row r="318" spans="1:7" ht="14.6" x14ac:dyDescent="0.4">
      <c r="A318" s="3" t="str">
        <f t="shared" si="4"/>
        <v>SpringburnC5</v>
      </c>
      <c r="B318" t="s">
        <v>122</v>
      </c>
      <c r="C318" t="s">
        <v>7</v>
      </c>
      <c r="D318" t="s">
        <v>108</v>
      </c>
      <c r="E318">
        <v>7975</v>
      </c>
      <c r="F318">
        <v>12205</v>
      </c>
      <c r="G318">
        <v>0.65342072920934047</v>
      </c>
    </row>
    <row r="319" spans="1:7" ht="14.6" x14ac:dyDescent="0.4">
      <c r="A319" s="3" t="str">
        <f t="shared" si="4"/>
        <v>SpringburnE1</v>
      </c>
      <c r="B319" t="s">
        <v>122</v>
      </c>
      <c r="C319" t="s">
        <v>7</v>
      </c>
      <c r="D319" t="s">
        <v>107</v>
      </c>
      <c r="E319">
        <v>3384</v>
      </c>
      <c r="F319">
        <v>6518</v>
      </c>
      <c r="G319">
        <v>0.51917766185946612</v>
      </c>
    </row>
    <row r="320" spans="1:7" ht="14.6" x14ac:dyDescent="0.4">
      <c r="A320" s="3" t="str">
        <f t="shared" si="4"/>
        <v>SpringburnE2</v>
      </c>
      <c r="B320" t="s">
        <v>122</v>
      </c>
      <c r="C320" t="s">
        <v>7</v>
      </c>
      <c r="D320" t="s">
        <v>106</v>
      </c>
      <c r="E320">
        <v>12310.107000000002</v>
      </c>
      <c r="F320">
        <v>13395</v>
      </c>
      <c r="G320">
        <v>0.91900761478163506</v>
      </c>
    </row>
    <row r="321" spans="1:7" ht="14.6" x14ac:dyDescent="0.4">
      <c r="A321" s="3" t="str">
        <f t="shared" si="4"/>
        <v>SpringburnE3</v>
      </c>
      <c r="B321" t="s">
        <v>122</v>
      </c>
      <c r="C321" t="s">
        <v>7</v>
      </c>
      <c r="D321" t="s">
        <v>105</v>
      </c>
      <c r="E321">
        <v>2319</v>
      </c>
      <c r="F321">
        <v>6268</v>
      </c>
      <c r="G321">
        <v>0.36997447351627311</v>
      </c>
    </row>
    <row r="322" spans="1:7" ht="14.6" x14ac:dyDescent="0.4">
      <c r="A322" s="3" t="str">
        <f t="shared" si="4"/>
        <v>SpringburnE4</v>
      </c>
      <c r="B322" t="s">
        <v>122</v>
      </c>
      <c r="C322" t="s">
        <v>7</v>
      </c>
      <c r="D322" t="s">
        <v>104</v>
      </c>
      <c r="E322">
        <v>1186</v>
      </c>
      <c r="F322">
        <v>6268</v>
      </c>
      <c r="G322">
        <v>0.18921506062539886</v>
      </c>
    </row>
    <row r="323" spans="1:7" ht="14.6" x14ac:dyDescent="0.4">
      <c r="A323" s="3" t="str">
        <f t="shared" ref="A323:A386" si="5">CONCATENATE(C323,D323)</f>
        <v>SpringburnED1</v>
      </c>
      <c r="B323" t="s">
        <v>122</v>
      </c>
      <c r="C323" t="s">
        <v>7</v>
      </c>
      <c r="D323" t="s">
        <v>103</v>
      </c>
      <c r="E323">
        <v>3058</v>
      </c>
      <c r="F323">
        <v>9878</v>
      </c>
      <c r="G323">
        <v>0.30957683741648107</v>
      </c>
    </row>
    <row r="324" spans="1:7" ht="14.6" x14ac:dyDescent="0.4">
      <c r="A324" s="3" t="str">
        <f t="shared" si="5"/>
        <v>SpringburnED2</v>
      </c>
      <c r="B324" t="s">
        <v>122</v>
      </c>
      <c r="C324" t="s">
        <v>7</v>
      </c>
      <c r="D324" t="s">
        <v>102</v>
      </c>
      <c r="E324">
        <v>123</v>
      </c>
      <c r="F324">
        <v>636</v>
      </c>
      <c r="G324">
        <v>0.19339622641509435</v>
      </c>
    </row>
    <row r="325" spans="1:7" ht="14.6" x14ac:dyDescent="0.4">
      <c r="A325" s="3" t="str">
        <f t="shared" si="5"/>
        <v>SpringburnH1</v>
      </c>
      <c r="B325" t="s">
        <v>122</v>
      </c>
      <c r="C325" t="s">
        <v>7</v>
      </c>
      <c r="D325" t="s">
        <v>101</v>
      </c>
      <c r="E325">
        <v>8672</v>
      </c>
      <c r="F325">
        <v>12205</v>
      </c>
      <c r="G325">
        <v>0.71052847193773039</v>
      </c>
    </row>
    <row r="326" spans="1:7" ht="14.6" x14ac:dyDescent="0.4">
      <c r="A326" s="3" t="str">
        <f t="shared" si="5"/>
        <v>SpringburnH2</v>
      </c>
      <c r="B326" t="s">
        <v>122</v>
      </c>
      <c r="C326" t="s">
        <v>7</v>
      </c>
      <c r="D326" t="s">
        <v>100</v>
      </c>
      <c r="E326">
        <v>3362</v>
      </c>
      <c r="F326">
        <v>12205</v>
      </c>
      <c r="G326">
        <v>0.27546087668988117</v>
      </c>
    </row>
    <row r="327" spans="1:7" ht="14.6" x14ac:dyDescent="0.4">
      <c r="A327" s="3" t="str">
        <f t="shared" si="5"/>
        <v>SpringburnP1</v>
      </c>
      <c r="B327" t="s">
        <v>122</v>
      </c>
      <c r="C327" t="s">
        <v>7</v>
      </c>
      <c r="D327" t="s">
        <v>99</v>
      </c>
      <c r="E327">
        <v>2286</v>
      </c>
      <c r="F327">
        <v>12064</v>
      </c>
      <c r="G327">
        <v>0.18948938992042441</v>
      </c>
    </row>
    <row r="328" spans="1:7" ht="14.6" x14ac:dyDescent="0.4">
      <c r="A328" s="3" t="str">
        <f t="shared" si="5"/>
        <v>SpringburnP2</v>
      </c>
      <c r="B328" t="s">
        <v>122</v>
      </c>
      <c r="C328" t="s">
        <v>7</v>
      </c>
      <c r="D328" t="s">
        <v>98</v>
      </c>
      <c r="E328">
        <v>7847</v>
      </c>
      <c r="F328">
        <v>12064</v>
      </c>
      <c r="G328">
        <v>0.6504476127320955</v>
      </c>
    </row>
    <row r="329" spans="1:7" ht="14.6" x14ac:dyDescent="0.4">
      <c r="A329" s="3" t="str">
        <f t="shared" si="5"/>
        <v>SpringburnP3</v>
      </c>
      <c r="B329" t="s">
        <v>122</v>
      </c>
      <c r="C329" t="s">
        <v>7</v>
      </c>
      <c r="D329" t="s">
        <v>97</v>
      </c>
      <c r="E329">
        <v>973</v>
      </c>
      <c r="F329">
        <v>12064</v>
      </c>
      <c r="G329">
        <v>8.0653183023872685E-2</v>
      </c>
    </row>
    <row r="330" spans="1:7" ht="14.6" x14ac:dyDescent="0.4">
      <c r="A330" s="3" t="str">
        <f t="shared" si="5"/>
        <v>SpringburnP4</v>
      </c>
      <c r="B330" t="s">
        <v>122</v>
      </c>
      <c r="C330" t="s">
        <v>7</v>
      </c>
      <c r="D330" t="s">
        <v>96</v>
      </c>
      <c r="E330">
        <v>958</v>
      </c>
      <c r="F330">
        <v>12064</v>
      </c>
      <c r="G330">
        <v>7.9409814323607428E-2</v>
      </c>
    </row>
    <row r="331" spans="1:7" ht="14.6" x14ac:dyDescent="0.4">
      <c r="A331" s="3" t="str">
        <f t="shared" si="5"/>
        <v>SpringburnPO1</v>
      </c>
      <c r="B331" t="s">
        <v>122</v>
      </c>
      <c r="C331" t="s">
        <v>7</v>
      </c>
      <c r="D331" t="s">
        <v>95</v>
      </c>
      <c r="E331">
        <v>3610</v>
      </c>
      <c r="F331">
        <v>12064</v>
      </c>
      <c r="G331">
        <v>0.29923740053050396</v>
      </c>
    </row>
    <row r="332" spans="1:7" ht="14.6" x14ac:dyDescent="0.4">
      <c r="A332" s="3" t="str">
        <f t="shared" si="5"/>
        <v>SpringburnPO2</v>
      </c>
      <c r="B332" t="s">
        <v>122</v>
      </c>
      <c r="C332" t="s">
        <v>7</v>
      </c>
      <c r="D332" t="s">
        <v>94</v>
      </c>
      <c r="E332">
        <v>2120</v>
      </c>
      <c r="F332">
        <v>7633</v>
      </c>
      <c r="G332">
        <v>0.27774138608672866</v>
      </c>
    </row>
    <row r="333" spans="1:7" ht="14.6" x14ac:dyDescent="0.4">
      <c r="A333" s="3" t="str">
        <f t="shared" si="5"/>
        <v>SpringburnS1</v>
      </c>
      <c r="B333" t="s">
        <v>122</v>
      </c>
      <c r="C333" t="s">
        <v>7</v>
      </c>
      <c r="D333" t="s">
        <v>93</v>
      </c>
      <c r="E333">
        <v>2033</v>
      </c>
      <c r="F333">
        <v>6268</v>
      </c>
      <c r="G333">
        <v>0.32434588385449903</v>
      </c>
    </row>
    <row r="334" spans="1:7" ht="14.6" x14ac:dyDescent="0.4">
      <c r="A334" s="3" t="str">
        <f t="shared" si="5"/>
        <v>SpringburnS2</v>
      </c>
      <c r="B334" t="s">
        <v>122</v>
      </c>
      <c r="C334" t="s">
        <v>7</v>
      </c>
      <c r="D334" t="s">
        <v>92</v>
      </c>
      <c r="E334">
        <v>2292</v>
      </c>
      <c r="F334">
        <v>4804</v>
      </c>
      <c r="G334">
        <v>0.47710241465445463</v>
      </c>
    </row>
    <row r="335" spans="1:7" ht="14.6" x14ac:dyDescent="0.4">
      <c r="A335" s="3" t="str">
        <f t="shared" si="5"/>
        <v>SpringburnS3</v>
      </c>
      <c r="B335" t="s">
        <v>122</v>
      </c>
      <c r="C335" t="s">
        <v>7</v>
      </c>
      <c r="D335" t="s">
        <v>91</v>
      </c>
      <c r="E335">
        <v>4331</v>
      </c>
      <c r="F335">
        <v>8919</v>
      </c>
      <c r="G335">
        <v>0.48559255521919498</v>
      </c>
    </row>
    <row r="336" spans="1:7" ht="14.6" x14ac:dyDescent="0.4">
      <c r="A336" s="3" t="str">
        <f t="shared" si="5"/>
        <v>SpringburnS4</v>
      </c>
      <c r="B336" t="s">
        <v>122</v>
      </c>
      <c r="C336" t="s">
        <v>7</v>
      </c>
      <c r="D336" t="s">
        <v>90</v>
      </c>
      <c r="E336">
        <v>640</v>
      </c>
      <c r="F336">
        <v>12064</v>
      </c>
      <c r="G336">
        <v>5.3050397877984087E-2</v>
      </c>
    </row>
    <row r="337" spans="1:7" ht="14.6" x14ac:dyDescent="0.4">
      <c r="A337" s="3" t="str">
        <f t="shared" si="5"/>
        <v>SpringburnS5</v>
      </c>
      <c r="B337" t="s">
        <v>122</v>
      </c>
      <c r="C337" t="s">
        <v>7</v>
      </c>
      <c r="D337" t="s">
        <v>89</v>
      </c>
      <c r="E337">
        <v>2390</v>
      </c>
      <c r="F337">
        <v>7582</v>
      </c>
      <c r="G337">
        <v>0.31522025850699026</v>
      </c>
    </row>
    <row r="338" spans="1:7" ht="14.6" x14ac:dyDescent="0.4">
      <c r="A338" s="3" t="str">
        <f t="shared" si="5"/>
        <v>Arden and CarnwadricC1</v>
      </c>
      <c r="B338" t="s">
        <v>171</v>
      </c>
      <c r="C338" t="s">
        <v>268</v>
      </c>
      <c r="D338" t="s">
        <v>112</v>
      </c>
      <c r="E338">
        <v>1302</v>
      </c>
      <c r="F338">
        <v>9327</v>
      </c>
      <c r="G338">
        <v>0.13959472499195882</v>
      </c>
    </row>
    <row r="339" spans="1:7" ht="14.6" x14ac:dyDescent="0.4">
      <c r="A339" s="3" t="str">
        <f t="shared" si="5"/>
        <v>Arden and CarnwadricC2</v>
      </c>
      <c r="B339" t="s">
        <v>171</v>
      </c>
      <c r="C339" t="s">
        <v>268</v>
      </c>
      <c r="D339" t="s">
        <v>111</v>
      </c>
      <c r="E339">
        <v>3182</v>
      </c>
      <c r="F339">
        <v>7263</v>
      </c>
      <c r="G339">
        <v>0.43811097342695854</v>
      </c>
    </row>
    <row r="340" spans="1:7" ht="14.6" x14ac:dyDescent="0.4">
      <c r="A340" s="3" t="str">
        <f t="shared" si="5"/>
        <v>Arden and CarnwadricC3</v>
      </c>
      <c r="B340" t="s">
        <v>171</v>
      </c>
      <c r="C340" t="s">
        <v>268</v>
      </c>
      <c r="D340" t="s">
        <v>110</v>
      </c>
      <c r="E340">
        <v>618</v>
      </c>
      <c r="F340">
        <v>1369</v>
      </c>
      <c r="G340">
        <v>0.45142439737034329</v>
      </c>
    </row>
    <row r="341" spans="1:7" ht="14.6" x14ac:dyDescent="0.4">
      <c r="A341" s="3" t="str">
        <f t="shared" si="5"/>
        <v>Arden and CarnwadricC4</v>
      </c>
      <c r="B341" t="s">
        <v>171</v>
      </c>
      <c r="C341" t="s">
        <v>268</v>
      </c>
      <c r="D341" t="s">
        <v>109</v>
      </c>
      <c r="E341">
        <v>1613</v>
      </c>
      <c r="F341">
        <v>9264</v>
      </c>
      <c r="G341">
        <v>0.17411485319516407</v>
      </c>
    </row>
    <row r="342" spans="1:7" ht="14.6" x14ac:dyDescent="0.4">
      <c r="A342" s="3" t="str">
        <f t="shared" si="5"/>
        <v>Arden and CarnwadricC5</v>
      </c>
      <c r="B342" t="s">
        <v>171</v>
      </c>
      <c r="C342" t="s">
        <v>268</v>
      </c>
      <c r="D342" t="s">
        <v>108</v>
      </c>
      <c r="E342">
        <v>6169</v>
      </c>
      <c r="F342">
        <v>9327</v>
      </c>
      <c r="G342">
        <v>0.66141310174761447</v>
      </c>
    </row>
    <row r="343" spans="1:7" ht="14.6" x14ac:dyDescent="0.4">
      <c r="A343" s="3" t="str">
        <f t="shared" si="5"/>
        <v>Arden and CarnwadricE1</v>
      </c>
      <c r="B343" t="s">
        <v>171</v>
      </c>
      <c r="C343" t="s">
        <v>268</v>
      </c>
      <c r="D343" t="s">
        <v>107</v>
      </c>
      <c r="E343">
        <v>2304</v>
      </c>
      <c r="F343">
        <v>5456</v>
      </c>
      <c r="G343">
        <v>0.42228739002932553</v>
      </c>
    </row>
    <row r="344" spans="1:7" ht="14.6" x14ac:dyDescent="0.4">
      <c r="A344" s="3" t="str">
        <f t="shared" si="5"/>
        <v>Arden and CarnwadricE2</v>
      </c>
      <c r="B344" t="s">
        <v>171</v>
      </c>
      <c r="C344" t="s">
        <v>268</v>
      </c>
      <c r="D344" t="s">
        <v>106</v>
      </c>
      <c r="E344">
        <v>6290.5609999999988</v>
      </c>
      <c r="F344">
        <v>9332</v>
      </c>
      <c r="G344">
        <v>0.67408497642520349</v>
      </c>
    </row>
    <row r="345" spans="1:7" ht="14.6" x14ac:dyDescent="0.4">
      <c r="A345" s="3" t="str">
        <f t="shared" si="5"/>
        <v>Arden and CarnwadricE3</v>
      </c>
      <c r="B345" t="s">
        <v>171</v>
      </c>
      <c r="C345" t="s">
        <v>268</v>
      </c>
      <c r="D345" t="s">
        <v>105</v>
      </c>
      <c r="E345">
        <v>1971</v>
      </c>
      <c r="F345">
        <v>4213</v>
      </c>
      <c r="G345">
        <v>0.46783764538333728</v>
      </c>
    </row>
    <row r="346" spans="1:7" ht="14.6" x14ac:dyDescent="0.4">
      <c r="A346" s="3" t="str">
        <f t="shared" si="5"/>
        <v>Arden and CarnwadricE4</v>
      </c>
      <c r="B346" t="s">
        <v>171</v>
      </c>
      <c r="C346" t="s">
        <v>268</v>
      </c>
      <c r="D346" t="s">
        <v>104</v>
      </c>
      <c r="E346">
        <v>743</v>
      </c>
      <c r="F346">
        <v>4213</v>
      </c>
      <c r="G346">
        <v>0.17635888915262282</v>
      </c>
    </row>
    <row r="347" spans="1:7" ht="14.6" x14ac:dyDescent="0.4">
      <c r="A347" s="3" t="str">
        <f t="shared" si="5"/>
        <v>Arden and CarnwadricED1</v>
      </c>
      <c r="B347" t="s">
        <v>171</v>
      </c>
      <c r="C347" t="s">
        <v>268</v>
      </c>
      <c r="D347" t="s">
        <v>103</v>
      </c>
      <c r="E347">
        <v>2510</v>
      </c>
      <c r="F347">
        <v>7326</v>
      </c>
      <c r="G347">
        <v>0.3426153426153426</v>
      </c>
    </row>
    <row r="348" spans="1:7" ht="14.6" x14ac:dyDescent="0.4">
      <c r="A348" s="3" t="str">
        <f t="shared" si="5"/>
        <v>Arden and CarnwadricED2</v>
      </c>
      <c r="B348" t="s">
        <v>171</v>
      </c>
      <c r="C348" t="s">
        <v>268</v>
      </c>
      <c r="D348" t="s">
        <v>102</v>
      </c>
      <c r="E348">
        <v>85</v>
      </c>
      <c r="F348">
        <v>556</v>
      </c>
      <c r="G348">
        <v>0.15287769784172661</v>
      </c>
    </row>
    <row r="349" spans="1:7" ht="14.6" x14ac:dyDescent="0.4">
      <c r="A349" s="3" t="str">
        <f t="shared" si="5"/>
        <v>Arden and CarnwadricH1</v>
      </c>
      <c r="B349" t="s">
        <v>171</v>
      </c>
      <c r="C349" t="s">
        <v>268</v>
      </c>
      <c r="D349" t="s">
        <v>101</v>
      </c>
      <c r="E349">
        <v>7092</v>
      </c>
      <c r="F349">
        <v>9327</v>
      </c>
      <c r="G349">
        <v>0.76037311032486332</v>
      </c>
    </row>
    <row r="350" spans="1:7" ht="14.6" x14ac:dyDescent="0.4">
      <c r="A350" s="3" t="str">
        <f t="shared" si="5"/>
        <v>Arden and CarnwadricH2</v>
      </c>
      <c r="B350" t="s">
        <v>171</v>
      </c>
      <c r="C350" t="s">
        <v>268</v>
      </c>
      <c r="D350" t="s">
        <v>100</v>
      </c>
      <c r="E350">
        <v>2091</v>
      </c>
      <c r="F350">
        <v>9327</v>
      </c>
      <c r="G350">
        <v>0.22418784174975875</v>
      </c>
    </row>
    <row r="351" spans="1:7" ht="14.6" x14ac:dyDescent="0.4">
      <c r="A351" s="3" t="str">
        <f t="shared" si="5"/>
        <v>Arden and CarnwadricP1</v>
      </c>
      <c r="B351" t="s">
        <v>171</v>
      </c>
      <c r="C351" t="s">
        <v>268</v>
      </c>
      <c r="D351" t="s">
        <v>99</v>
      </c>
      <c r="E351">
        <v>1997</v>
      </c>
      <c r="F351">
        <v>9290</v>
      </c>
      <c r="G351">
        <v>0.21496232508073196</v>
      </c>
    </row>
    <row r="352" spans="1:7" ht="14.6" x14ac:dyDescent="0.4">
      <c r="A352" s="3" t="str">
        <f t="shared" si="5"/>
        <v>Arden and CarnwadricP2</v>
      </c>
      <c r="B352" t="s">
        <v>171</v>
      </c>
      <c r="C352" t="s">
        <v>268</v>
      </c>
      <c r="D352" t="s">
        <v>98</v>
      </c>
      <c r="E352">
        <v>6213</v>
      </c>
      <c r="F352">
        <v>9290</v>
      </c>
      <c r="G352">
        <v>0.66878363832077503</v>
      </c>
    </row>
    <row r="353" spans="1:7" ht="14.6" x14ac:dyDescent="0.4">
      <c r="A353" s="3" t="str">
        <f t="shared" si="5"/>
        <v>Arden and CarnwadricP3</v>
      </c>
      <c r="B353" t="s">
        <v>171</v>
      </c>
      <c r="C353" t="s">
        <v>268</v>
      </c>
      <c r="D353" t="s">
        <v>97</v>
      </c>
      <c r="E353">
        <v>628</v>
      </c>
      <c r="F353">
        <v>9290</v>
      </c>
      <c r="G353">
        <v>6.7599569429494077E-2</v>
      </c>
    </row>
    <row r="354" spans="1:7" ht="14.6" x14ac:dyDescent="0.4">
      <c r="A354" s="3" t="str">
        <f t="shared" si="5"/>
        <v>Arden and CarnwadricP4</v>
      </c>
      <c r="B354" t="s">
        <v>171</v>
      </c>
      <c r="C354" t="s">
        <v>268</v>
      </c>
      <c r="D354" t="s">
        <v>96</v>
      </c>
      <c r="E354">
        <v>452</v>
      </c>
      <c r="F354">
        <v>9290</v>
      </c>
      <c r="G354">
        <v>4.8654467168998933E-2</v>
      </c>
    </row>
    <row r="355" spans="1:7" ht="14.6" x14ac:dyDescent="0.4">
      <c r="A355" s="3" t="str">
        <f t="shared" si="5"/>
        <v>Arden and CarnwadricPO1</v>
      </c>
      <c r="B355" t="s">
        <v>171</v>
      </c>
      <c r="C355" t="s">
        <v>268</v>
      </c>
      <c r="D355" t="s">
        <v>95</v>
      </c>
      <c r="E355">
        <v>2375</v>
      </c>
      <c r="F355">
        <v>9290</v>
      </c>
      <c r="G355">
        <v>0.2556512378902045</v>
      </c>
    </row>
    <row r="356" spans="1:7" ht="14.6" x14ac:dyDescent="0.4">
      <c r="A356" s="3" t="str">
        <f t="shared" si="5"/>
        <v>Arden and CarnwadricPO2</v>
      </c>
      <c r="B356" t="s">
        <v>171</v>
      </c>
      <c r="C356" t="s">
        <v>268</v>
      </c>
      <c r="D356" t="s">
        <v>94</v>
      </c>
      <c r="E356">
        <v>1500</v>
      </c>
      <c r="F356">
        <v>6052</v>
      </c>
      <c r="G356">
        <v>0.2478519497686715</v>
      </c>
    </row>
    <row r="357" spans="1:7" ht="14.6" x14ac:dyDescent="0.4">
      <c r="A357" s="3" t="str">
        <f t="shared" si="5"/>
        <v>Arden and CarnwadricS1</v>
      </c>
      <c r="B357" t="s">
        <v>171</v>
      </c>
      <c r="C357" t="s">
        <v>268</v>
      </c>
      <c r="D357" t="s">
        <v>93</v>
      </c>
      <c r="E357">
        <v>1631</v>
      </c>
      <c r="F357">
        <v>4213</v>
      </c>
      <c r="G357">
        <v>0.38713505815333493</v>
      </c>
    </row>
    <row r="358" spans="1:7" ht="14.6" x14ac:dyDescent="0.4">
      <c r="A358" s="3" t="str">
        <f t="shared" si="5"/>
        <v>Arden and CarnwadricS2</v>
      </c>
      <c r="B358" t="s">
        <v>171</v>
      </c>
      <c r="C358" t="s">
        <v>268</v>
      </c>
      <c r="D358" t="s">
        <v>92</v>
      </c>
      <c r="E358">
        <v>1706</v>
      </c>
      <c r="F358">
        <v>3465</v>
      </c>
      <c r="G358">
        <v>0.49235209235209237</v>
      </c>
    </row>
    <row r="359" spans="1:7" ht="14.6" x14ac:dyDescent="0.4">
      <c r="A359" s="3" t="str">
        <f t="shared" si="5"/>
        <v>Arden and CarnwadricS3</v>
      </c>
      <c r="B359" t="s">
        <v>171</v>
      </c>
      <c r="C359" t="s">
        <v>268</v>
      </c>
      <c r="D359" t="s">
        <v>91</v>
      </c>
      <c r="E359">
        <v>3600</v>
      </c>
      <c r="F359">
        <v>6898</v>
      </c>
      <c r="G359">
        <v>0.52189040301536682</v>
      </c>
    </row>
    <row r="360" spans="1:7" ht="14.6" x14ac:dyDescent="0.4">
      <c r="A360" s="3" t="str">
        <f t="shared" si="5"/>
        <v>Arden and CarnwadricS4</v>
      </c>
      <c r="B360" t="s">
        <v>171</v>
      </c>
      <c r="C360" t="s">
        <v>268</v>
      </c>
      <c r="D360" t="s">
        <v>90</v>
      </c>
      <c r="E360">
        <v>425</v>
      </c>
      <c r="F360">
        <v>9290</v>
      </c>
      <c r="G360">
        <v>4.5748116254036603E-2</v>
      </c>
    </row>
    <row r="361" spans="1:7" ht="14.6" x14ac:dyDescent="0.4">
      <c r="A361" s="3" t="str">
        <f t="shared" si="5"/>
        <v>Arden and CarnwadricS5</v>
      </c>
      <c r="B361" t="s">
        <v>171</v>
      </c>
      <c r="C361" t="s">
        <v>268</v>
      </c>
      <c r="D361" t="s">
        <v>89</v>
      </c>
      <c r="E361">
        <v>1715</v>
      </c>
      <c r="F361">
        <v>6001</v>
      </c>
      <c r="G361">
        <v>0.28578570238293616</v>
      </c>
    </row>
    <row r="362" spans="1:7" ht="14.6" x14ac:dyDescent="0.4">
      <c r="A362" s="3" t="str">
        <f t="shared" si="5"/>
        <v>Bellahouston, Craigton and MossparkC1</v>
      </c>
      <c r="B362" t="s">
        <v>168</v>
      </c>
      <c r="C362" t="s">
        <v>269</v>
      </c>
      <c r="D362" t="s">
        <v>112</v>
      </c>
      <c r="E362">
        <v>780</v>
      </c>
      <c r="F362">
        <v>8898</v>
      </c>
      <c r="G362">
        <v>8.7660148347943362E-2</v>
      </c>
    </row>
    <row r="363" spans="1:7" ht="14.6" x14ac:dyDescent="0.4">
      <c r="A363" s="3" t="str">
        <f t="shared" si="5"/>
        <v>Bellahouston, Craigton and MossparkC2</v>
      </c>
      <c r="B363" t="s">
        <v>168</v>
      </c>
      <c r="C363" t="s">
        <v>269</v>
      </c>
      <c r="D363" t="s">
        <v>111</v>
      </c>
      <c r="E363">
        <v>3356</v>
      </c>
      <c r="F363">
        <v>7573</v>
      </c>
      <c r="G363">
        <v>0.44315330780404066</v>
      </c>
    </row>
    <row r="364" spans="1:7" ht="14.6" x14ac:dyDescent="0.4">
      <c r="A364" s="3" t="str">
        <f t="shared" si="5"/>
        <v>Bellahouston, Craigton and MossparkC3</v>
      </c>
      <c r="B364" t="s">
        <v>168</v>
      </c>
      <c r="C364" t="s">
        <v>269</v>
      </c>
      <c r="D364" t="s">
        <v>110</v>
      </c>
      <c r="E364">
        <v>305</v>
      </c>
      <c r="F364">
        <v>909</v>
      </c>
      <c r="G364">
        <v>0.33553355335533552</v>
      </c>
    </row>
    <row r="365" spans="1:7" ht="14.6" x14ac:dyDescent="0.4">
      <c r="A365" s="3" t="str">
        <f t="shared" si="5"/>
        <v>Bellahouston, Craigton and MossparkC4</v>
      </c>
      <c r="B365" t="s">
        <v>168</v>
      </c>
      <c r="C365" t="s">
        <v>269</v>
      </c>
      <c r="D365" t="s">
        <v>109</v>
      </c>
      <c r="E365">
        <v>1978</v>
      </c>
      <c r="F365">
        <v>8885</v>
      </c>
      <c r="G365">
        <v>0.22262239729881822</v>
      </c>
    </row>
    <row r="366" spans="1:7" ht="14.6" x14ac:dyDescent="0.4">
      <c r="A366" s="3" t="str">
        <f t="shared" si="5"/>
        <v>Bellahouston, Craigton and MossparkC5</v>
      </c>
      <c r="B366" t="s">
        <v>168</v>
      </c>
      <c r="C366" t="s">
        <v>269</v>
      </c>
      <c r="D366" t="s">
        <v>108</v>
      </c>
      <c r="E366">
        <v>5929</v>
      </c>
      <c r="F366">
        <v>8898</v>
      </c>
      <c r="G366">
        <v>0.66632951224994386</v>
      </c>
    </row>
    <row r="367" spans="1:7" ht="14.6" x14ac:dyDescent="0.4">
      <c r="A367" s="3" t="str">
        <f t="shared" si="5"/>
        <v>Bellahouston, Craigton and MossparkE1</v>
      </c>
      <c r="B367" t="s">
        <v>168</v>
      </c>
      <c r="C367" t="s">
        <v>269</v>
      </c>
      <c r="D367" t="s">
        <v>107</v>
      </c>
      <c r="E367">
        <v>2233</v>
      </c>
      <c r="F367">
        <v>5010</v>
      </c>
      <c r="G367">
        <v>0.44570858283433135</v>
      </c>
    </row>
    <row r="368" spans="1:7" ht="14.6" x14ac:dyDescent="0.4">
      <c r="A368" s="3" t="str">
        <f t="shared" si="5"/>
        <v>Bellahouston, Craigton and MossparkE2</v>
      </c>
      <c r="B368" t="s">
        <v>168</v>
      </c>
      <c r="C368" t="s">
        <v>269</v>
      </c>
      <c r="D368" t="s">
        <v>106</v>
      </c>
      <c r="E368">
        <v>4639.3180000000002</v>
      </c>
      <c r="F368">
        <v>9067</v>
      </c>
      <c r="G368">
        <v>0.51167067387228415</v>
      </c>
    </row>
    <row r="369" spans="1:7" ht="14.6" x14ac:dyDescent="0.4">
      <c r="A369" s="3" t="str">
        <f t="shared" si="5"/>
        <v>Bellahouston, Craigton and MossparkE3</v>
      </c>
      <c r="B369" t="s">
        <v>168</v>
      </c>
      <c r="C369" t="s">
        <v>269</v>
      </c>
      <c r="D369" t="s">
        <v>105</v>
      </c>
      <c r="E369">
        <v>2262</v>
      </c>
      <c r="F369">
        <v>4402</v>
      </c>
      <c r="G369">
        <v>0.51385733757383012</v>
      </c>
    </row>
    <row r="370" spans="1:7" ht="14.6" x14ac:dyDescent="0.4">
      <c r="A370" s="3" t="str">
        <f t="shared" si="5"/>
        <v>Bellahouston, Craigton and MossparkE4</v>
      </c>
      <c r="B370" t="s">
        <v>168</v>
      </c>
      <c r="C370" t="s">
        <v>269</v>
      </c>
      <c r="D370" t="s">
        <v>104</v>
      </c>
      <c r="E370">
        <v>571</v>
      </c>
      <c r="F370">
        <v>4402</v>
      </c>
      <c r="G370">
        <v>0.12971376646978647</v>
      </c>
    </row>
    <row r="371" spans="1:7" ht="14.6" x14ac:dyDescent="0.4">
      <c r="A371" s="3" t="str">
        <f t="shared" si="5"/>
        <v>Bellahouston, Craigton and MossparkED1</v>
      </c>
      <c r="B371" t="s">
        <v>168</v>
      </c>
      <c r="C371" t="s">
        <v>269</v>
      </c>
      <c r="D371" t="s">
        <v>103</v>
      </c>
      <c r="E371">
        <v>3206</v>
      </c>
      <c r="F371">
        <v>7584</v>
      </c>
      <c r="G371">
        <v>0.42273206751054854</v>
      </c>
    </row>
    <row r="372" spans="1:7" ht="14.6" x14ac:dyDescent="0.4">
      <c r="A372" s="3" t="str">
        <f t="shared" si="5"/>
        <v>Bellahouston, Craigton and MossparkED2</v>
      </c>
      <c r="B372" t="s">
        <v>168</v>
      </c>
      <c r="C372" t="s">
        <v>269</v>
      </c>
      <c r="D372" t="s">
        <v>102</v>
      </c>
      <c r="E372">
        <v>37</v>
      </c>
      <c r="F372">
        <v>410</v>
      </c>
      <c r="G372">
        <v>9.0243902439024387E-2</v>
      </c>
    </row>
    <row r="373" spans="1:7" ht="14.6" x14ac:dyDescent="0.4">
      <c r="A373" s="3" t="str">
        <f t="shared" si="5"/>
        <v>Bellahouston, Craigton and MossparkH1</v>
      </c>
      <c r="B373" t="s">
        <v>168</v>
      </c>
      <c r="C373" t="s">
        <v>269</v>
      </c>
      <c r="D373" t="s">
        <v>101</v>
      </c>
      <c r="E373">
        <v>6504</v>
      </c>
      <c r="F373">
        <v>8898</v>
      </c>
      <c r="G373">
        <v>0.73095077545515841</v>
      </c>
    </row>
    <row r="374" spans="1:7" ht="14.6" x14ac:dyDescent="0.4">
      <c r="A374" s="3" t="str">
        <f t="shared" si="5"/>
        <v>Bellahouston, Craigton and MossparkH2</v>
      </c>
      <c r="B374" t="s">
        <v>168</v>
      </c>
      <c r="C374" t="s">
        <v>269</v>
      </c>
      <c r="D374" t="s">
        <v>100</v>
      </c>
      <c r="E374">
        <v>2558</v>
      </c>
      <c r="F374">
        <v>8898</v>
      </c>
      <c r="G374">
        <v>0.28748033265902451</v>
      </c>
    </row>
    <row r="375" spans="1:7" ht="14.6" x14ac:dyDescent="0.4">
      <c r="A375" s="3" t="str">
        <f t="shared" si="5"/>
        <v>Bellahouston, Craigton and MossparkP1</v>
      </c>
      <c r="B375" t="s">
        <v>168</v>
      </c>
      <c r="C375" t="s">
        <v>269</v>
      </c>
      <c r="D375" t="s">
        <v>99</v>
      </c>
      <c r="E375">
        <v>1346</v>
      </c>
      <c r="F375">
        <v>8948</v>
      </c>
      <c r="G375">
        <v>0.15042467590523023</v>
      </c>
    </row>
    <row r="376" spans="1:7" ht="14.6" x14ac:dyDescent="0.4">
      <c r="A376" s="3" t="str">
        <f t="shared" si="5"/>
        <v>Bellahouston, Craigton and MossparkP2</v>
      </c>
      <c r="B376" t="s">
        <v>168</v>
      </c>
      <c r="C376" t="s">
        <v>269</v>
      </c>
      <c r="D376" t="s">
        <v>98</v>
      </c>
      <c r="E376">
        <v>5606</v>
      </c>
      <c r="F376">
        <v>8948</v>
      </c>
      <c r="G376">
        <v>0.62650871703173894</v>
      </c>
    </row>
    <row r="377" spans="1:7" ht="14.6" x14ac:dyDescent="0.4">
      <c r="A377" s="3" t="str">
        <f t="shared" si="5"/>
        <v>Bellahouston, Craigton and MossparkP3</v>
      </c>
      <c r="B377" t="s">
        <v>168</v>
      </c>
      <c r="C377" t="s">
        <v>269</v>
      </c>
      <c r="D377" t="s">
        <v>97</v>
      </c>
      <c r="E377">
        <v>883</v>
      </c>
      <c r="F377">
        <v>8948</v>
      </c>
      <c r="G377">
        <v>9.868126955744301E-2</v>
      </c>
    </row>
    <row r="378" spans="1:7" ht="14.6" x14ac:dyDescent="0.4">
      <c r="A378" s="3" t="str">
        <f t="shared" si="5"/>
        <v>Bellahouston, Craigton and MossparkP4</v>
      </c>
      <c r="B378" t="s">
        <v>168</v>
      </c>
      <c r="C378" t="s">
        <v>269</v>
      </c>
      <c r="D378" t="s">
        <v>96</v>
      </c>
      <c r="E378">
        <v>1113</v>
      </c>
      <c r="F378">
        <v>8948</v>
      </c>
      <c r="G378">
        <v>0.12438533750558783</v>
      </c>
    </row>
    <row r="379" spans="1:7" ht="14.6" x14ac:dyDescent="0.4">
      <c r="A379" s="3" t="str">
        <f t="shared" si="5"/>
        <v>Bellahouston, Craigton and MossparkPO1</v>
      </c>
      <c r="B379" t="s">
        <v>168</v>
      </c>
      <c r="C379" t="s">
        <v>269</v>
      </c>
      <c r="D379" t="s">
        <v>95</v>
      </c>
      <c r="E379">
        <v>1770</v>
      </c>
      <c r="F379">
        <v>8948</v>
      </c>
      <c r="G379">
        <v>0.19780956638354941</v>
      </c>
    </row>
    <row r="380" spans="1:7" ht="14.6" x14ac:dyDescent="0.4">
      <c r="A380" s="3" t="str">
        <f t="shared" si="5"/>
        <v>Bellahouston, Craigton and MossparkPO2</v>
      </c>
      <c r="B380" t="s">
        <v>168</v>
      </c>
      <c r="C380" t="s">
        <v>269</v>
      </c>
      <c r="D380" t="s">
        <v>94</v>
      </c>
      <c r="E380">
        <v>985</v>
      </c>
      <c r="F380">
        <v>5408</v>
      </c>
      <c r="G380">
        <v>0.18213757396449703</v>
      </c>
    </row>
    <row r="381" spans="1:7" ht="14.6" x14ac:dyDescent="0.4">
      <c r="A381" s="3" t="str">
        <f t="shared" si="5"/>
        <v>Bellahouston, Craigton and MossparkS1</v>
      </c>
      <c r="B381" t="s">
        <v>168</v>
      </c>
      <c r="C381" t="s">
        <v>269</v>
      </c>
      <c r="D381" t="s">
        <v>93</v>
      </c>
      <c r="E381">
        <v>2615</v>
      </c>
      <c r="F381">
        <v>4402</v>
      </c>
      <c r="G381">
        <v>0.59404815992730575</v>
      </c>
    </row>
    <row r="382" spans="1:7" ht="14.6" x14ac:dyDescent="0.4">
      <c r="A382" s="3" t="str">
        <f t="shared" si="5"/>
        <v>Bellahouston, Craigton and MossparkS2</v>
      </c>
      <c r="B382" t="s">
        <v>168</v>
      </c>
      <c r="C382" t="s">
        <v>269</v>
      </c>
      <c r="D382" t="s">
        <v>92</v>
      </c>
      <c r="E382">
        <v>880</v>
      </c>
      <c r="F382">
        <v>2828</v>
      </c>
      <c r="G382">
        <v>0.31117397454031115</v>
      </c>
    </row>
    <row r="383" spans="1:7" ht="14.6" x14ac:dyDescent="0.4">
      <c r="A383" s="3" t="str">
        <f t="shared" si="5"/>
        <v>Bellahouston, Craigton and MossparkS3</v>
      </c>
      <c r="B383" t="s">
        <v>168</v>
      </c>
      <c r="C383" t="s">
        <v>269</v>
      </c>
      <c r="D383" t="s">
        <v>91</v>
      </c>
      <c r="E383">
        <v>3719</v>
      </c>
      <c r="F383">
        <v>6417</v>
      </c>
      <c r="G383">
        <v>0.57955430886707182</v>
      </c>
    </row>
    <row r="384" spans="1:7" ht="14.6" x14ac:dyDescent="0.4">
      <c r="A384" s="3" t="str">
        <f t="shared" si="5"/>
        <v>Bellahouston, Craigton and MossparkS4</v>
      </c>
      <c r="B384" t="s">
        <v>168</v>
      </c>
      <c r="C384" t="s">
        <v>269</v>
      </c>
      <c r="D384" t="s">
        <v>90</v>
      </c>
      <c r="E384">
        <v>245</v>
      </c>
      <c r="F384">
        <v>8948</v>
      </c>
      <c r="G384">
        <v>2.7380420205632541E-2</v>
      </c>
    </row>
    <row r="385" spans="1:7" ht="14.6" x14ac:dyDescent="0.4">
      <c r="A385" s="3" t="str">
        <f t="shared" si="5"/>
        <v>Bellahouston, Craigton and MossparkS5</v>
      </c>
      <c r="B385" t="s">
        <v>168</v>
      </c>
      <c r="C385" t="s">
        <v>269</v>
      </c>
      <c r="D385" t="s">
        <v>89</v>
      </c>
      <c r="E385">
        <v>1080</v>
      </c>
      <c r="F385">
        <v>5368</v>
      </c>
      <c r="G385">
        <v>0.20119225037257824</v>
      </c>
    </row>
    <row r="386" spans="1:7" ht="14.6" x14ac:dyDescent="0.4">
      <c r="A386" s="3" t="str">
        <f t="shared" si="5"/>
        <v>Corkerhill and North PollokC1</v>
      </c>
      <c r="B386" t="s">
        <v>159</v>
      </c>
      <c r="C386" t="s">
        <v>270</v>
      </c>
      <c r="D386" t="s">
        <v>112</v>
      </c>
      <c r="E386">
        <v>202</v>
      </c>
      <c r="F386">
        <v>4487</v>
      </c>
      <c r="G386">
        <v>4.5018943614887452E-2</v>
      </c>
    </row>
    <row r="387" spans="1:7" ht="14.6" x14ac:dyDescent="0.4">
      <c r="A387" s="3" t="str">
        <f t="shared" ref="A387:A450" si="6">CONCATENATE(C387,D387)</f>
        <v>Corkerhill and North PollokC2</v>
      </c>
      <c r="B387" t="s">
        <v>159</v>
      </c>
      <c r="C387" t="s">
        <v>270</v>
      </c>
      <c r="D387" t="s">
        <v>111</v>
      </c>
      <c r="E387">
        <v>1476</v>
      </c>
      <c r="F387">
        <v>3460</v>
      </c>
      <c r="G387">
        <v>0.42658959537572255</v>
      </c>
    </row>
    <row r="388" spans="1:7" ht="14.6" x14ac:dyDescent="0.4">
      <c r="A388" s="3" t="str">
        <f t="shared" si="6"/>
        <v>Corkerhill and North PollokC3</v>
      </c>
      <c r="B388" t="s">
        <v>159</v>
      </c>
      <c r="C388" t="s">
        <v>270</v>
      </c>
      <c r="D388" t="s">
        <v>110</v>
      </c>
      <c r="E388">
        <v>303</v>
      </c>
      <c r="F388">
        <v>651</v>
      </c>
      <c r="G388">
        <v>0.46543778801843316</v>
      </c>
    </row>
    <row r="389" spans="1:7" ht="14.6" x14ac:dyDescent="0.4">
      <c r="A389" s="3" t="str">
        <f t="shared" si="6"/>
        <v>Corkerhill and North PollokC4</v>
      </c>
      <c r="B389" t="s">
        <v>159</v>
      </c>
      <c r="C389" t="s">
        <v>270</v>
      </c>
      <c r="D389" t="s">
        <v>109</v>
      </c>
      <c r="E389">
        <v>580</v>
      </c>
      <c r="F389">
        <v>4473</v>
      </c>
      <c r="G389">
        <v>0.1296668902302705</v>
      </c>
    </row>
    <row r="390" spans="1:7" ht="14.6" x14ac:dyDescent="0.4">
      <c r="A390" s="3" t="str">
        <f t="shared" si="6"/>
        <v>Corkerhill and North PollokC5</v>
      </c>
      <c r="B390" t="s">
        <v>159</v>
      </c>
      <c r="C390" t="s">
        <v>270</v>
      </c>
      <c r="D390" t="s">
        <v>108</v>
      </c>
      <c r="E390">
        <v>2705</v>
      </c>
      <c r="F390">
        <v>4487</v>
      </c>
      <c r="G390">
        <v>0.60285268553599292</v>
      </c>
    </row>
    <row r="391" spans="1:7" ht="14.6" x14ac:dyDescent="0.4">
      <c r="A391" s="3" t="str">
        <f t="shared" si="6"/>
        <v>Corkerhill and North PollokE1</v>
      </c>
      <c r="B391" t="s">
        <v>159</v>
      </c>
      <c r="C391" t="s">
        <v>270</v>
      </c>
      <c r="D391" t="s">
        <v>107</v>
      </c>
      <c r="E391">
        <v>1229</v>
      </c>
      <c r="F391">
        <v>2643</v>
      </c>
      <c r="G391">
        <v>0.46500189178963297</v>
      </c>
    </row>
    <row r="392" spans="1:7" ht="14.6" x14ac:dyDescent="0.4">
      <c r="A392" s="3" t="str">
        <f t="shared" si="6"/>
        <v>Corkerhill and North PollokE2</v>
      </c>
      <c r="B392" t="s">
        <v>159</v>
      </c>
      <c r="C392" t="s">
        <v>270</v>
      </c>
      <c r="D392" t="s">
        <v>106</v>
      </c>
      <c r="E392">
        <v>1131</v>
      </c>
      <c r="F392">
        <v>4720</v>
      </c>
      <c r="G392">
        <v>0.23961864406779662</v>
      </c>
    </row>
    <row r="393" spans="1:7" ht="14.6" x14ac:dyDescent="0.4">
      <c r="A393" s="3" t="str">
        <f t="shared" si="6"/>
        <v>Corkerhill and North PollokE3</v>
      </c>
      <c r="B393" t="s">
        <v>159</v>
      </c>
      <c r="C393" t="s">
        <v>270</v>
      </c>
      <c r="D393" t="s">
        <v>105</v>
      </c>
      <c r="E393">
        <v>894</v>
      </c>
      <c r="F393">
        <v>1851</v>
      </c>
      <c r="G393">
        <v>0.48298217179902753</v>
      </c>
    </row>
    <row r="394" spans="1:7" ht="14.6" x14ac:dyDescent="0.4">
      <c r="A394" s="3" t="str">
        <f t="shared" si="6"/>
        <v>Corkerhill and North PollokE4</v>
      </c>
      <c r="B394" t="s">
        <v>159</v>
      </c>
      <c r="C394" t="s">
        <v>270</v>
      </c>
      <c r="D394" t="s">
        <v>104</v>
      </c>
      <c r="E394">
        <v>255</v>
      </c>
      <c r="F394">
        <v>1851</v>
      </c>
      <c r="G394">
        <v>0.13776337115072934</v>
      </c>
    </row>
    <row r="395" spans="1:7" ht="14.6" x14ac:dyDescent="0.4">
      <c r="A395" s="3" t="str">
        <f t="shared" si="6"/>
        <v>Corkerhill and North PollokED1</v>
      </c>
      <c r="B395" t="s">
        <v>159</v>
      </c>
      <c r="C395" t="s">
        <v>270</v>
      </c>
      <c r="D395" t="s">
        <v>103</v>
      </c>
      <c r="E395">
        <v>1031</v>
      </c>
      <c r="F395">
        <v>3474</v>
      </c>
      <c r="G395">
        <v>0.29677605066206103</v>
      </c>
    </row>
    <row r="396" spans="1:7" ht="14.6" x14ac:dyDescent="0.4">
      <c r="A396" s="3" t="str">
        <f t="shared" si="6"/>
        <v>Corkerhill and North PollokED2</v>
      </c>
      <c r="B396" t="s">
        <v>159</v>
      </c>
      <c r="C396" t="s">
        <v>270</v>
      </c>
      <c r="D396" t="s">
        <v>102</v>
      </c>
      <c r="E396">
        <v>37</v>
      </c>
      <c r="F396">
        <v>270</v>
      </c>
      <c r="G396">
        <v>0.13703703703703704</v>
      </c>
    </row>
    <row r="397" spans="1:7" ht="14.6" x14ac:dyDescent="0.4">
      <c r="A397" s="3" t="str">
        <f t="shared" si="6"/>
        <v>Corkerhill and North PollokH1</v>
      </c>
      <c r="B397" t="s">
        <v>159</v>
      </c>
      <c r="C397" t="s">
        <v>270</v>
      </c>
      <c r="D397" t="s">
        <v>101</v>
      </c>
      <c r="E397">
        <v>3428</v>
      </c>
      <c r="F397">
        <v>4487</v>
      </c>
      <c r="G397">
        <v>0.76398484510809006</v>
      </c>
    </row>
    <row r="398" spans="1:7" ht="14.6" x14ac:dyDescent="0.4">
      <c r="A398" s="3" t="str">
        <f t="shared" si="6"/>
        <v>Corkerhill and North PollokH2</v>
      </c>
      <c r="B398" t="s">
        <v>159</v>
      </c>
      <c r="C398" t="s">
        <v>270</v>
      </c>
      <c r="D398" t="s">
        <v>100</v>
      </c>
      <c r="E398">
        <v>1074</v>
      </c>
      <c r="F398">
        <v>4487</v>
      </c>
      <c r="G398">
        <v>0.23935814575440159</v>
      </c>
    </row>
    <row r="399" spans="1:7" ht="14.6" x14ac:dyDescent="0.4">
      <c r="A399" s="3" t="str">
        <f t="shared" si="6"/>
        <v>Corkerhill and North PollokP1</v>
      </c>
      <c r="B399" t="s">
        <v>159</v>
      </c>
      <c r="C399" t="s">
        <v>270</v>
      </c>
      <c r="D399" t="s">
        <v>99</v>
      </c>
      <c r="E399">
        <v>945</v>
      </c>
      <c r="F399">
        <v>4404</v>
      </c>
      <c r="G399">
        <v>0.21457765667574932</v>
      </c>
    </row>
    <row r="400" spans="1:7" ht="14.6" x14ac:dyDescent="0.4">
      <c r="A400" s="3" t="str">
        <f t="shared" si="6"/>
        <v>Corkerhill and North PollokP2</v>
      </c>
      <c r="B400" t="s">
        <v>159</v>
      </c>
      <c r="C400" t="s">
        <v>270</v>
      </c>
      <c r="D400" t="s">
        <v>98</v>
      </c>
      <c r="E400">
        <v>2878</v>
      </c>
      <c r="F400">
        <v>4404</v>
      </c>
      <c r="G400">
        <v>0.653496821071753</v>
      </c>
    </row>
    <row r="401" spans="1:7" ht="14.6" x14ac:dyDescent="0.4">
      <c r="A401" s="3" t="str">
        <f t="shared" si="6"/>
        <v>Corkerhill and North PollokP3</v>
      </c>
      <c r="B401" t="s">
        <v>159</v>
      </c>
      <c r="C401" t="s">
        <v>270</v>
      </c>
      <c r="D401" t="s">
        <v>97</v>
      </c>
      <c r="E401">
        <v>326</v>
      </c>
      <c r="F401">
        <v>4404</v>
      </c>
      <c r="G401">
        <v>7.4023614895549497E-2</v>
      </c>
    </row>
    <row r="402" spans="1:7" ht="14.6" x14ac:dyDescent="0.4">
      <c r="A402" s="3" t="str">
        <f t="shared" si="6"/>
        <v>Corkerhill and North PollokP4</v>
      </c>
      <c r="B402" t="s">
        <v>159</v>
      </c>
      <c r="C402" t="s">
        <v>270</v>
      </c>
      <c r="D402" t="s">
        <v>96</v>
      </c>
      <c r="E402">
        <v>255</v>
      </c>
      <c r="F402">
        <v>4404</v>
      </c>
      <c r="G402">
        <v>5.790190735694823E-2</v>
      </c>
    </row>
    <row r="403" spans="1:7" ht="14.6" x14ac:dyDescent="0.4">
      <c r="A403" s="3" t="str">
        <f t="shared" si="6"/>
        <v>Corkerhill and North PollokPO1</v>
      </c>
      <c r="B403" t="s">
        <v>159</v>
      </c>
      <c r="C403" t="s">
        <v>270</v>
      </c>
      <c r="D403" t="s">
        <v>95</v>
      </c>
      <c r="E403">
        <v>1285</v>
      </c>
      <c r="F403">
        <v>4404</v>
      </c>
      <c r="G403">
        <v>0.29178019981834696</v>
      </c>
    </row>
    <row r="404" spans="1:7" ht="14.6" x14ac:dyDescent="0.4">
      <c r="A404" s="3" t="str">
        <f t="shared" si="6"/>
        <v>Corkerhill and North PollokPO2</v>
      </c>
      <c r="B404" t="s">
        <v>159</v>
      </c>
      <c r="C404" t="s">
        <v>270</v>
      </c>
      <c r="D404" t="s">
        <v>94</v>
      </c>
      <c r="E404">
        <v>720</v>
      </c>
      <c r="F404">
        <v>2791</v>
      </c>
      <c r="G404">
        <v>0.25797205302758869</v>
      </c>
    </row>
    <row r="405" spans="1:7" ht="14.6" x14ac:dyDescent="0.4">
      <c r="A405" s="3" t="str">
        <f t="shared" si="6"/>
        <v>Corkerhill and North PollokS1</v>
      </c>
      <c r="B405" t="s">
        <v>159</v>
      </c>
      <c r="C405" t="s">
        <v>270</v>
      </c>
      <c r="D405" t="s">
        <v>93</v>
      </c>
      <c r="E405">
        <v>778</v>
      </c>
      <c r="F405">
        <v>1851</v>
      </c>
      <c r="G405">
        <v>0.42031334413830362</v>
      </c>
    </row>
    <row r="406" spans="1:7" ht="14.6" x14ac:dyDescent="0.4">
      <c r="A406" s="3" t="str">
        <f t="shared" si="6"/>
        <v>Corkerhill and North PollokS2</v>
      </c>
      <c r="B406" t="s">
        <v>159</v>
      </c>
      <c r="C406" t="s">
        <v>270</v>
      </c>
      <c r="D406" t="s">
        <v>92</v>
      </c>
      <c r="E406">
        <v>687</v>
      </c>
      <c r="F406">
        <v>1439</v>
      </c>
      <c r="G406">
        <v>0.47741487143849898</v>
      </c>
    </row>
    <row r="407" spans="1:7" ht="14.6" x14ac:dyDescent="0.4">
      <c r="A407" s="3" t="str">
        <f t="shared" si="6"/>
        <v>Corkerhill and North PollokS3</v>
      </c>
      <c r="B407" t="s">
        <v>159</v>
      </c>
      <c r="C407" t="s">
        <v>270</v>
      </c>
      <c r="D407" t="s">
        <v>91</v>
      </c>
      <c r="E407">
        <v>1751</v>
      </c>
      <c r="F407">
        <v>3245</v>
      </c>
      <c r="G407">
        <v>0.5395993836671803</v>
      </c>
    </row>
    <row r="408" spans="1:7" ht="14.6" x14ac:dyDescent="0.4">
      <c r="A408" s="3" t="str">
        <f t="shared" si="6"/>
        <v>Corkerhill and North PollokS4</v>
      </c>
      <c r="B408" t="s">
        <v>159</v>
      </c>
      <c r="C408" t="s">
        <v>270</v>
      </c>
      <c r="D408" t="s">
        <v>90</v>
      </c>
      <c r="E408">
        <v>170</v>
      </c>
      <c r="F408">
        <v>4404</v>
      </c>
      <c r="G408">
        <v>3.860127157129882E-2</v>
      </c>
    </row>
    <row r="409" spans="1:7" ht="14.6" x14ac:dyDescent="0.4">
      <c r="A409" s="3" t="str">
        <f t="shared" si="6"/>
        <v>Corkerhill and North PollokS5</v>
      </c>
      <c r="B409" t="s">
        <v>159</v>
      </c>
      <c r="C409" t="s">
        <v>270</v>
      </c>
      <c r="D409" t="s">
        <v>89</v>
      </c>
      <c r="E409">
        <v>825</v>
      </c>
      <c r="F409">
        <v>2762</v>
      </c>
      <c r="G409">
        <v>0.29869659666908038</v>
      </c>
    </row>
    <row r="410" spans="1:7" ht="14.6" x14ac:dyDescent="0.4">
      <c r="A410" s="3" t="str">
        <f t="shared" si="6"/>
        <v>Crookston and South CardonaldC1</v>
      </c>
      <c r="B410" t="s">
        <v>157</v>
      </c>
      <c r="C410" t="s">
        <v>271</v>
      </c>
      <c r="D410" t="s">
        <v>112</v>
      </c>
      <c r="E410">
        <v>553</v>
      </c>
      <c r="F410">
        <v>8072</v>
      </c>
      <c r="G410">
        <v>6.8508424182358765E-2</v>
      </c>
    </row>
    <row r="411" spans="1:7" ht="14.6" x14ac:dyDescent="0.4">
      <c r="A411" s="3" t="str">
        <f t="shared" si="6"/>
        <v>Crookston and South CardonaldC2</v>
      </c>
      <c r="B411" t="s">
        <v>157</v>
      </c>
      <c r="C411" t="s">
        <v>271</v>
      </c>
      <c r="D411" t="s">
        <v>111</v>
      </c>
      <c r="E411">
        <v>3090</v>
      </c>
      <c r="F411">
        <v>6575</v>
      </c>
      <c r="G411">
        <v>0.46996197718631177</v>
      </c>
    </row>
    <row r="412" spans="1:7" ht="14.6" x14ac:dyDescent="0.4">
      <c r="A412" s="3" t="str">
        <f t="shared" si="6"/>
        <v>Crookston and South CardonaldC3</v>
      </c>
      <c r="B412" t="s">
        <v>157</v>
      </c>
      <c r="C412" t="s">
        <v>271</v>
      </c>
      <c r="D412" t="s">
        <v>110</v>
      </c>
      <c r="E412">
        <v>362</v>
      </c>
      <c r="F412">
        <v>943</v>
      </c>
      <c r="G412">
        <v>0.38388123011664899</v>
      </c>
    </row>
    <row r="413" spans="1:7" ht="14.6" x14ac:dyDescent="0.4">
      <c r="A413" s="3" t="str">
        <f t="shared" si="6"/>
        <v>Crookston and South CardonaldC4</v>
      </c>
      <c r="B413" t="s">
        <v>157</v>
      </c>
      <c r="C413" t="s">
        <v>271</v>
      </c>
      <c r="D413" t="s">
        <v>109</v>
      </c>
      <c r="E413">
        <v>1578</v>
      </c>
      <c r="F413">
        <v>7925</v>
      </c>
      <c r="G413">
        <v>0.1991167192429022</v>
      </c>
    </row>
    <row r="414" spans="1:7" ht="14.6" x14ac:dyDescent="0.4">
      <c r="A414" s="3" t="str">
        <f t="shared" si="6"/>
        <v>Crookston and South CardonaldC5</v>
      </c>
      <c r="B414" t="s">
        <v>157</v>
      </c>
      <c r="C414" t="s">
        <v>271</v>
      </c>
      <c r="D414" t="s">
        <v>108</v>
      </c>
      <c r="E414">
        <v>5448</v>
      </c>
      <c r="F414">
        <v>8072</v>
      </c>
      <c r="G414">
        <v>0.67492566897918727</v>
      </c>
    </row>
    <row r="415" spans="1:7" ht="14.6" x14ac:dyDescent="0.4">
      <c r="A415" s="3" t="str">
        <f t="shared" si="6"/>
        <v>Crookston and South CardonaldE1</v>
      </c>
      <c r="B415" t="s">
        <v>157</v>
      </c>
      <c r="C415" t="s">
        <v>271</v>
      </c>
      <c r="D415" t="s">
        <v>107</v>
      </c>
      <c r="E415">
        <v>2106</v>
      </c>
      <c r="F415">
        <v>4723</v>
      </c>
      <c r="G415">
        <v>0.44590302773660812</v>
      </c>
    </row>
    <row r="416" spans="1:7" ht="14.6" x14ac:dyDescent="0.4">
      <c r="A416" s="3" t="str">
        <f t="shared" si="6"/>
        <v>Crookston and South CardonaldE2</v>
      </c>
      <c r="B416" t="s">
        <v>157</v>
      </c>
      <c r="C416" t="s">
        <v>271</v>
      </c>
      <c r="D416" t="s">
        <v>106</v>
      </c>
      <c r="E416">
        <v>40.480999999999995</v>
      </c>
      <c r="F416">
        <v>7568</v>
      </c>
      <c r="G416">
        <v>5.3489693446088799E-3</v>
      </c>
    </row>
    <row r="417" spans="1:7" ht="14.6" x14ac:dyDescent="0.4">
      <c r="A417" s="3" t="str">
        <f t="shared" si="6"/>
        <v>Crookston and South CardonaldE3</v>
      </c>
      <c r="B417" t="s">
        <v>157</v>
      </c>
      <c r="C417" t="s">
        <v>271</v>
      </c>
      <c r="D417" t="s">
        <v>105</v>
      </c>
      <c r="E417">
        <v>2081</v>
      </c>
      <c r="F417">
        <v>3820</v>
      </c>
      <c r="G417">
        <v>0.54476439790575915</v>
      </c>
    </row>
    <row r="418" spans="1:7" ht="14.6" x14ac:dyDescent="0.4">
      <c r="A418" s="3" t="str">
        <f t="shared" si="6"/>
        <v>Crookston and South CardonaldE4</v>
      </c>
      <c r="B418" t="s">
        <v>157</v>
      </c>
      <c r="C418" t="s">
        <v>271</v>
      </c>
      <c r="D418" t="s">
        <v>104</v>
      </c>
      <c r="E418">
        <v>562</v>
      </c>
      <c r="F418">
        <v>3820</v>
      </c>
      <c r="G418">
        <v>0.14712041884816754</v>
      </c>
    </row>
    <row r="419" spans="1:7" ht="14.6" x14ac:dyDescent="0.4">
      <c r="A419" s="3" t="str">
        <f t="shared" si="6"/>
        <v>Crookston and South CardonaldED1</v>
      </c>
      <c r="B419" t="s">
        <v>157</v>
      </c>
      <c r="C419" t="s">
        <v>271</v>
      </c>
      <c r="D419" t="s">
        <v>103</v>
      </c>
      <c r="E419">
        <v>2898</v>
      </c>
      <c r="F419">
        <v>6722</v>
      </c>
      <c r="G419">
        <v>0.43112168997322226</v>
      </c>
    </row>
    <row r="420" spans="1:7" ht="14.6" x14ac:dyDescent="0.4">
      <c r="A420" s="3" t="str">
        <f t="shared" si="6"/>
        <v>Crookston and South CardonaldED2</v>
      </c>
      <c r="B420" t="s">
        <v>157</v>
      </c>
      <c r="C420" t="s">
        <v>271</v>
      </c>
      <c r="D420" t="s">
        <v>102</v>
      </c>
      <c r="E420">
        <v>39</v>
      </c>
      <c r="F420">
        <v>349</v>
      </c>
      <c r="G420">
        <v>0.11174785100286533</v>
      </c>
    </row>
    <row r="421" spans="1:7" ht="14.6" x14ac:dyDescent="0.4">
      <c r="A421" s="3" t="str">
        <f t="shared" si="6"/>
        <v>Crookston and South CardonaldH1</v>
      </c>
      <c r="B421" t="s">
        <v>157</v>
      </c>
      <c r="C421" t="s">
        <v>271</v>
      </c>
      <c r="D421" t="s">
        <v>101</v>
      </c>
      <c r="E421">
        <v>6290</v>
      </c>
      <c r="F421">
        <v>8072</v>
      </c>
      <c r="G421">
        <v>0.7792368681863231</v>
      </c>
    </row>
    <row r="422" spans="1:7" ht="14.6" x14ac:dyDescent="0.4">
      <c r="A422" s="3" t="str">
        <f t="shared" si="6"/>
        <v>Crookston and South CardonaldH2</v>
      </c>
      <c r="B422" t="s">
        <v>157</v>
      </c>
      <c r="C422" t="s">
        <v>271</v>
      </c>
      <c r="D422" t="s">
        <v>100</v>
      </c>
      <c r="E422">
        <v>1919</v>
      </c>
      <c r="F422">
        <v>8072</v>
      </c>
      <c r="G422">
        <v>0.23773538156590684</v>
      </c>
    </row>
    <row r="423" spans="1:7" ht="14.6" x14ac:dyDescent="0.4">
      <c r="A423" s="3" t="str">
        <f t="shared" si="6"/>
        <v>Crookston and South CardonaldP1</v>
      </c>
      <c r="B423" t="s">
        <v>157</v>
      </c>
      <c r="C423" t="s">
        <v>271</v>
      </c>
      <c r="D423" t="s">
        <v>99</v>
      </c>
      <c r="E423">
        <v>1269</v>
      </c>
      <c r="F423">
        <v>7782</v>
      </c>
      <c r="G423">
        <v>0.16306861989205859</v>
      </c>
    </row>
    <row r="424" spans="1:7" ht="14.6" x14ac:dyDescent="0.4">
      <c r="A424" s="3" t="str">
        <f t="shared" si="6"/>
        <v>Crookston and South CardonaldP2</v>
      </c>
      <c r="B424" t="s">
        <v>157</v>
      </c>
      <c r="C424" t="s">
        <v>271</v>
      </c>
      <c r="D424" t="s">
        <v>98</v>
      </c>
      <c r="E424">
        <v>4884</v>
      </c>
      <c r="F424">
        <v>7782</v>
      </c>
      <c r="G424">
        <v>0.6276021588280648</v>
      </c>
    </row>
    <row r="425" spans="1:7" ht="14.6" x14ac:dyDescent="0.4">
      <c r="A425" s="3" t="str">
        <f t="shared" si="6"/>
        <v>Crookston and South CardonaldP3</v>
      </c>
      <c r="B425" t="s">
        <v>157</v>
      </c>
      <c r="C425" t="s">
        <v>271</v>
      </c>
      <c r="D425" t="s">
        <v>97</v>
      </c>
      <c r="E425">
        <v>768</v>
      </c>
      <c r="F425">
        <v>7782</v>
      </c>
      <c r="G425">
        <v>9.8689282960678484E-2</v>
      </c>
    </row>
    <row r="426" spans="1:7" ht="14.6" x14ac:dyDescent="0.4">
      <c r="A426" s="3" t="str">
        <f t="shared" si="6"/>
        <v>Crookston and South CardonaldP4</v>
      </c>
      <c r="B426" t="s">
        <v>157</v>
      </c>
      <c r="C426" t="s">
        <v>271</v>
      </c>
      <c r="D426" t="s">
        <v>96</v>
      </c>
      <c r="E426">
        <v>861</v>
      </c>
      <c r="F426">
        <v>7782</v>
      </c>
      <c r="G426">
        <v>0.11063993831919815</v>
      </c>
    </row>
    <row r="427" spans="1:7" ht="14.6" x14ac:dyDescent="0.4">
      <c r="A427" s="3" t="str">
        <f t="shared" si="6"/>
        <v>Crookston and South CardonaldPO1</v>
      </c>
      <c r="B427" t="s">
        <v>157</v>
      </c>
      <c r="C427" t="s">
        <v>271</v>
      </c>
      <c r="D427" t="s">
        <v>95</v>
      </c>
      <c r="E427">
        <v>1525</v>
      </c>
      <c r="F427">
        <v>7782</v>
      </c>
      <c r="G427">
        <v>0.19596504754561808</v>
      </c>
    </row>
    <row r="428" spans="1:7" ht="14.6" x14ac:dyDescent="0.4">
      <c r="A428" s="3" t="str">
        <f t="shared" si="6"/>
        <v>Crookston and South CardonaldPO2</v>
      </c>
      <c r="B428" t="s">
        <v>157</v>
      </c>
      <c r="C428" t="s">
        <v>271</v>
      </c>
      <c r="D428" t="s">
        <v>94</v>
      </c>
      <c r="E428">
        <v>820</v>
      </c>
      <c r="F428">
        <v>4695</v>
      </c>
      <c r="G428">
        <v>0.17465388711395102</v>
      </c>
    </row>
    <row r="429" spans="1:7" ht="14.6" x14ac:dyDescent="0.4">
      <c r="A429" s="3" t="str">
        <f t="shared" si="6"/>
        <v>Crookston and South CardonaldS1</v>
      </c>
      <c r="B429" t="s">
        <v>157</v>
      </c>
      <c r="C429" t="s">
        <v>271</v>
      </c>
      <c r="D429" t="s">
        <v>93</v>
      </c>
      <c r="E429">
        <v>2440</v>
      </c>
      <c r="F429">
        <v>3820</v>
      </c>
      <c r="G429">
        <v>0.63874345549738221</v>
      </c>
    </row>
    <row r="430" spans="1:7" ht="14.6" x14ac:dyDescent="0.4">
      <c r="A430" s="3" t="str">
        <f t="shared" si="6"/>
        <v>Crookston and South CardonaldS2</v>
      </c>
      <c r="B430" t="s">
        <v>157</v>
      </c>
      <c r="C430" t="s">
        <v>271</v>
      </c>
      <c r="D430" t="s">
        <v>92</v>
      </c>
      <c r="E430">
        <v>917</v>
      </c>
      <c r="F430">
        <v>2693</v>
      </c>
      <c r="G430">
        <v>0.34051243965837358</v>
      </c>
    </row>
    <row r="431" spans="1:7" ht="14.6" x14ac:dyDescent="0.4">
      <c r="A431" s="3" t="str">
        <f t="shared" si="6"/>
        <v>Crookston and South CardonaldS3</v>
      </c>
      <c r="B431" t="s">
        <v>157</v>
      </c>
      <c r="C431" t="s">
        <v>271</v>
      </c>
      <c r="D431" t="s">
        <v>91</v>
      </c>
      <c r="E431">
        <v>3516</v>
      </c>
      <c r="F431">
        <v>5839</v>
      </c>
      <c r="G431">
        <v>0.60215790375064226</v>
      </c>
    </row>
    <row r="432" spans="1:7" ht="14.6" x14ac:dyDescent="0.4">
      <c r="A432" s="3" t="str">
        <f t="shared" si="6"/>
        <v>Crookston and South CardonaldS4</v>
      </c>
      <c r="B432" t="s">
        <v>157</v>
      </c>
      <c r="C432" t="s">
        <v>271</v>
      </c>
      <c r="D432" t="s">
        <v>90</v>
      </c>
      <c r="E432">
        <v>225</v>
      </c>
      <c r="F432">
        <v>7782</v>
      </c>
      <c r="G432">
        <v>2.8912875867386272E-2</v>
      </c>
    </row>
    <row r="433" spans="1:7" ht="14.6" x14ac:dyDescent="0.4">
      <c r="A433" s="3" t="str">
        <f t="shared" si="6"/>
        <v>Crookston and South CardonaldS5</v>
      </c>
      <c r="B433" t="s">
        <v>157</v>
      </c>
      <c r="C433" t="s">
        <v>271</v>
      </c>
      <c r="D433" t="s">
        <v>89</v>
      </c>
      <c r="E433">
        <v>915</v>
      </c>
      <c r="F433">
        <v>4643</v>
      </c>
      <c r="G433">
        <v>0.19707085935817359</v>
      </c>
    </row>
    <row r="434" spans="1:7" ht="14.6" x14ac:dyDescent="0.4">
      <c r="A434" s="3" t="str">
        <f t="shared" si="6"/>
        <v>Greater GovanC1</v>
      </c>
      <c r="B434" t="s">
        <v>151</v>
      </c>
      <c r="C434" t="s">
        <v>8</v>
      </c>
      <c r="D434" t="s">
        <v>112</v>
      </c>
      <c r="E434">
        <v>1106</v>
      </c>
      <c r="F434">
        <v>12953</v>
      </c>
      <c r="G434">
        <v>8.5385624951748632E-2</v>
      </c>
    </row>
    <row r="435" spans="1:7" ht="14.6" x14ac:dyDescent="0.4">
      <c r="A435" s="3" t="str">
        <f t="shared" si="6"/>
        <v>Greater GovanC2</v>
      </c>
      <c r="B435" t="s">
        <v>151</v>
      </c>
      <c r="C435" t="s">
        <v>8</v>
      </c>
      <c r="D435" t="s">
        <v>111</v>
      </c>
      <c r="E435">
        <v>3905</v>
      </c>
      <c r="F435">
        <v>10599</v>
      </c>
      <c r="G435">
        <v>0.36843098405509955</v>
      </c>
    </row>
    <row r="436" spans="1:7" ht="14.6" x14ac:dyDescent="0.4">
      <c r="A436" s="3" t="str">
        <f t="shared" si="6"/>
        <v>Greater GovanC3</v>
      </c>
      <c r="B436" t="s">
        <v>151</v>
      </c>
      <c r="C436" t="s">
        <v>8</v>
      </c>
      <c r="D436" t="s">
        <v>110</v>
      </c>
      <c r="E436">
        <v>777</v>
      </c>
      <c r="F436">
        <v>1569</v>
      </c>
      <c r="G436">
        <v>0.49521988527724664</v>
      </c>
    </row>
    <row r="437" spans="1:7" ht="14.6" x14ac:dyDescent="0.4">
      <c r="A437" s="3" t="str">
        <f t="shared" si="6"/>
        <v>Greater GovanC4</v>
      </c>
      <c r="B437" t="s">
        <v>151</v>
      </c>
      <c r="C437" t="s">
        <v>8</v>
      </c>
      <c r="D437" t="s">
        <v>109</v>
      </c>
      <c r="E437">
        <v>3298</v>
      </c>
      <c r="F437">
        <v>12799</v>
      </c>
      <c r="G437">
        <v>0.25767638096726309</v>
      </c>
    </row>
    <row r="438" spans="1:7" ht="14.6" x14ac:dyDescent="0.4">
      <c r="A438" s="3" t="str">
        <f t="shared" si="6"/>
        <v>Greater GovanC5</v>
      </c>
      <c r="B438" t="s">
        <v>151</v>
      </c>
      <c r="C438" t="s">
        <v>8</v>
      </c>
      <c r="D438" t="s">
        <v>108</v>
      </c>
      <c r="E438">
        <v>8424</v>
      </c>
      <c r="F438">
        <v>12953</v>
      </c>
      <c r="G438">
        <v>0.65035126997606729</v>
      </c>
    </row>
    <row r="439" spans="1:7" ht="14.6" x14ac:dyDescent="0.4">
      <c r="A439" s="3" t="str">
        <f t="shared" si="6"/>
        <v>Greater GovanE1</v>
      </c>
      <c r="B439" t="s">
        <v>151</v>
      </c>
      <c r="C439" t="s">
        <v>8</v>
      </c>
      <c r="D439" t="s">
        <v>107</v>
      </c>
      <c r="E439">
        <v>3762</v>
      </c>
      <c r="F439">
        <v>7271</v>
      </c>
      <c r="G439">
        <v>0.51739788199697423</v>
      </c>
    </row>
    <row r="440" spans="1:7" ht="14.6" x14ac:dyDescent="0.4">
      <c r="A440" s="3" t="str">
        <f t="shared" si="6"/>
        <v>Greater GovanE2</v>
      </c>
      <c r="B440" t="s">
        <v>151</v>
      </c>
      <c r="C440" t="s">
        <v>8</v>
      </c>
      <c r="D440" t="s">
        <v>106</v>
      </c>
      <c r="E440">
        <v>7780.2669999999998</v>
      </c>
      <c r="F440">
        <v>12840</v>
      </c>
      <c r="G440">
        <v>0.60593979750778815</v>
      </c>
    </row>
    <row r="441" spans="1:7" ht="14.6" x14ac:dyDescent="0.4">
      <c r="A441" s="3" t="str">
        <f t="shared" si="6"/>
        <v>Greater GovanE3</v>
      </c>
      <c r="B441" t="s">
        <v>151</v>
      </c>
      <c r="C441" t="s">
        <v>8</v>
      </c>
      <c r="D441" t="s">
        <v>105</v>
      </c>
      <c r="E441">
        <v>2603</v>
      </c>
      <c r="F441">
        <v>6746</v>
      </c>
      <c r="G441">
        <v>0.38585828639193598</v>
      </c>
    </row>
    <row r="442" spans="1:7" ht="14.6" x14ac:dyDescent="0.4">
      <c r="A442" s="3" t="str">
        <f t="shared" si="6"/>
        <v>Greater GovanE4</v>
      </c>
      <c r="B442" t="s">
        <v>151</v>
      </c>
      <c r="C442" t="s">
        <v>8</v>
      </c>
      <c r="D442" t="s">
        <v>104</v>
      </c>
      <c r="E442">
        <v>1341</v>
      </c>
      <c r="F442">
        <v>6746</v>
      </c>
      <c r="G442">
        <v>0.19878446486806997</v>
      </c>
    </row>
    <row r="443" spans="1:7" ht="14.6" x14ac:dyDescent="0.4">
      <c r="A443" s="3" t="str">
        <f t="shared" si="6"/>
        <v>Greater GovanED1</v>
      </c>
      <c r="B443" t="s">
        <v>151</v>
      </c>
      <c r="C443" t="s">
        <v>8</v>
      </c>
      <c r="D443" t="s">
        <v>103</v>
      </c>
      <c r="E443">
        <v>3672</v>
      </c>
      <c r="F443">
        <v>10753</v>
      </c>
      <c r="G443">
        <v>0.34148609690318982</v>
      </c>
    </row>
    <row r="444" spans="1:7" ht="14.6" x14ac:dyDescent="0.4">
      <c r="A444" s="3" t="str">
        <f t="shared" si="6"/>
        <v>Greater GovanED2</v>
      </c>
      <c r="B444" t="s">
        <v>151</v>
      </c>
      <c r="C444" t="s">
        <v>8</v>
      </c>
      <c r="D444" t="s">
        <v>102</v>
      </c>
      <c r="E444">
        <v>130</v>
      </c>
      <c r="F444">
        <v>653</v>
      </c>
      <c r="G444">
        <v>0.19908116385911179</v>
      </c>
    </row>
    <row r="445" spans="1:7" ht="14.6" x14ac:dyDescent="0.4">
      <c r="A445" s="3" t="str">
        <f t="shared" si="6"/>
        <v>Greater GovanH1</v>
      </c>
      <c r="B445" t="s">
        <v>151</v>
      </c>
      <c r="C445" t="s">
        <v>8</v>
      </c>
      <c r="D445" t="s">
        <v>101</v>
      </c>
      <c r="E445">
        <v>9390</v>
      </c>
      <c r="F445">
        <v>12953</v>
      </c>
      <c r="G445">
        <v>0.72492858797189841</v>
      </c>
    </row>
    <row r="446" spans="1:7" ht="14.6" x14ac:dyDescent="0.4">
      <c r="A446" s="3" t="str">
        <f t="shared" si="6"/>
        <v>Greater GovanH2</v>
      </c>
      <c r="B446" t="s">
        <v>151</v>
      </c>
      <c r="C446" t="s">
        <v>8</v>
      </c>
      <c r="D446" t="s">
        <v>100</v>
      </c>
      <c r="E446">
        <v>3533</v>
      </c>
      <c r="F446">
        <v>12953</v>
      </c>
      <c r="G446">
        <v>0.27275534625183356</v>
      </c>
    </row>
    <row r="447" spans="1:7" ht="14.6" x14ac:dyDescent="0.4">
      <c r="A447" s="3" t="str">
        <f t="shared" si="6"/>
        <v>Greater GovanP1</v>
      </c>
      <c r="B447" t="s">
        <v>151</v>
      </c>
      <c r="C447" t="s">
        <v>8</v>
      </c>
      <c r="D447" t="s">
        <v>99</v>
      </c>
      <c r="E447">
        <v>2382</v>
      </c>
      <c r="F447">
        <v>13509</v>
      </c>
      <c r="G447">
        <v>0.17632689318232289</v>
      </c>
    </row>
    <row r="448" spans="1:7" ht="14.6" x14ac:dyDescent="0.4">
      <c r="A448" s="3" t="str">
        <f t="shared" si="6"/>
        <v>Greater GovanP2</v>
      </c>
      <c r="B448" t="s">
        <v>151</v>
      </c>
      <c r="C448" t="s">
        <v>8</v>
      </c>
      <c r="D448" t="s">
        <v>98</v>
      </c>
      <c r="E448">
        <v>9301</v>
      </c>
      <c r="F448">
        <v>13509</v>
      </c>
      <c r="G448">
        <v>0.68850396032274774</v>
      </c>
    </row>
    <row r="449" spans="1:7" ht="14.6" x14ac:dyDescent="0.4">
      <c r="A449" s="3" t="str">
        <f t="shared" si="6"/>
        <v>Greater GovanP3</v>
      </c>
      <c r="B449" t="s">
        <v>151</v>
      </c>
      <c r="C449" t="s">
        <v>8</v>
      </c>
      <c r="D449" t="s">
        <v>97</v>
      </c>
      <c r="E449">
        <v>984</v>
      </c>
      <c r="F449">
        <v>13509</v>
      </c>
      <c r="G449">
        <v>7.2840328669775703E-2</v>
      </c>
    </row>
    <row r="450" spans="1:7" ht="14.6" x14ac:dyDescent="0.4">
      <c r="A450" s="3" t="str">
        <f t="shared" si="6"/>
        <v>Greater GovanP4</v>
      </c>
      <c r="B450" t="s">
        <v>151</v>
      </c>
      <c r="C450" t="s">
        <v>8</v>
      </c>
      <c r="D450" t="s">
        <v>96</v>
      </c>
      <c r="E450">
        <v>842</v>
      </c>
      <c r="F450">
        <v>13509</v>
      </c>
      <c r="G450">
        <v>6.23288178251536E-2</v>
      </c>
    </row>
    <row r="451" spans="1:7" ht="14.6" x14ac:dyDescent="0.4">
      <c r="A451" s="3" t="str">
        <f t="shared" ref="A451:A514" si="7">CONCATENATE(C451,D451)</f>
        <v>Greater GovanPO1</v>
      </c>
      <c r="B451" t="s">
        <v>151</v>
      </c>
      <c r="C451" t="s">
        <v>8</v>
      </c>
      <c r="D451" t="s">
        <v>95</v>
      </c>
      <c r="E451">
        <v>3735</v>
      </c>
      <c r="F451">
        <v>13509</v>
      </c>
      <c r="G451">
        <v>0.27648234510326447</v>
      </c>
    </row>
    <row r="452" spans="1:7" ht="14.6" x14ac:dyDescent="0.4">
      <c r="A452" s="3" t="str">
        <f t="shared" si="7"/>
        <v>Greater GovanPO2</v>
      </c>
      <c r="B452" t="s">
        <v>151</v>
      </c>
      <c r="C452" t="s">
        <v>8</v>
      </c>
      <c r="D452" t="s">
        <v>94</v>
      </c>
      <c r="E452">
        <v>2435</v>
      </c>
      <c r="F452">
        <v>9044</v>
      </c>
      <c r="G452">
        <v>0.2692392746572313</v>
      </c>
    </row>
    <row r="453" spans="1:7" ht="14.6" x14ac:dyDescent="0.4">
      <c r="A453" s="3" t="str">
        <f t="shared" si="7"/>
        <v>Greater GovanS1</v>
      </c>
      <c r="B453" t="s">
        <v>151</v>
      </c>
      <c r="C453" t="s">
        <v>8</v>
      </c>
      <c r="D453" t="s">
        <v>93</v>
      </c>
      <c r="E453">
        <v>2174</v>
      </c>
      <c r="F453">
        <v>6746</v>
      </c>
      <c r="G453">
        <v>0.32226504595315741</v>
      </c>
    </row>
    <row r="454" spans="1:7" ht="14.6" x14ac:dyDescent="0.4">
      <c r="A454" s="3" t="str">
        <f t="shared" si="7"/>
        <v>Greater GovanS2</v>
      </c>
      <c r="B454" t="s">
        <v>151</v>
      </c>
      <c r="C454" t="s">
        <v>8</v>
      </c>
      <c r="D454" t="s">
        <v>92</v>
      </c>
      <c r="E454">
        <v>2464</v>
      </c>
      <c r="F454">
        <v>5372</v>
      </c>
      <c r="G454">
        <v>0.45867460908413998</v>
      </c>
    </row>
    <row r="455" spans="1:7" ht="14.6" x14ac:dyDescent="0.4">
      <c r="A455" s="3" t="str">
        <f t="shared" si="7"/>
        <v>Greater GovanS3</v>
      </c>
      <c r="B455" t="s">
        <v>151</v>
      </c>
      <c r="C455" t="s">
        <v>8</v>
      </c>
      <c r="D455" t="s">
        <v>91</v>
      </c>
      <c r="E455">
        <v>5295</v>
      </c>
      <c r="F455">
        <v>9898</v>
      </c>
      <c r="G455">
        <v>0.53495655688017785</v>
      </c>
    </row>
    <row r="456" spans="1:7" ht="14.6" x14ac:dyDescent="0.4">
      <c r="A456" s="3" t="str">
        <f t="shared" si="7"/>
        <v>Greater GovanS4</v>
      </c>
      <c r="B456" t="s">
        <v>151</v>
      </c>
      <c r="C456" t="s">
        <v>8</v>
      </c>
      <c r="D456" t="s">
        <v>90</v>
      </c>
      <c r="E456">
        <v>630</v>
      </c>
      <c r="F456">
        <v>13509</v>
      </c>
      <c r="G456">
        <v>4.6635576282478337E-2</v>
      </c>
    </row>
    <row r="457" spans="1:7" ht="14.6" x14ac:dyDescent="0.4">
      <c r="A457" s="3" t="str">
        <f t="shared" si="7"/>
        <v>Greater GovanS5</v>
      </c>
      <c r="B457" t="s">
        <v>151</v>
      </c>
      <c r="C457" t="s">
        <v>8</v>
      </c>
      <c r="D457" t="s">
        <v>89</v>
      </c>
      <c r="E457">
        <v>2830</v>
      </c>
      <c r="F457">
        <v>8979</v>
      </c>
      <c r="G457">
        <v>0.31517986412740839</v>
      </c>
    </row>
    <row r="458" spans="1:7" ht="14.6" x14ac:dyDescent="0.4">
      <c r="A458" s="3" t="str">
        <f t="shared" si="7"/>
        <v>Ibrox and KingstonC1</v>
      </c>
      <c r="B458" t="s">
        <v>147</v>
      </c>
      <c r="C458" t="s">
        <v>272</v>
      </c>
      <c r="D458" t="s">
        <v>112</v>
      </c>
      <c r="E458">
        <v>2840</v>
      </c>
      <c r="F458">
        <v>11947</v>
      </c>
      <c r="G458">
        <v>0.23771658156859463</v>
      </c>
    </row>
    <row r="459" spans="1:7" ht="14.6" x14ac:dyDescent="0.4">
      <c r="A459" s="3" t="str">
        <f t="shared" si="7"/>
        <v>Ibrox and KingstonC2</v>
      </c>
      <c r="B459" t="s">
        <v>147</v>
      </c>
      <c r="C459" t="s">
        <v>272</v>
      </c>
      <c r="D459" t="s">
        <v>111</v>
      </c>
      <c r="E459">
        <v>3556</v>
      </c>
      <c r="F459">
        <v>9888</v>
      </c>
      <c r="G459">
        <v>0.35962783171521034</v>
      </c>
    </row>
    <row r="460" spans="1:7" ht="14.6" x14ac:dyDescent="0.4">
      <c r="A460" s="3" t="str">
        <f t="shared" si="7"/>
        <v>Ibrox and KingstonC3</v>
      </c>
      <c r="B460" t="s">
        <v>147</v>
      </c>
      <c r="C460" t="s">
        <v>272</v>
      </c>
      <c r="D460" t="s">
        <v>110</v>
      </c>
      <c r="E460">
        <v>366</v>
      </c>
      <c r="F460">
        <v>939</v>
      </c>
      <c r="G460">
        <v>0.38977635782747605</v>
      </c>
    </row>
    <row r="461" spans="1:7" ht="14.6" x14ac:dyDescent="0.4">
      <c r="A461" s="3" t="str">
        <f t="shared" si="7"/>
        <v>Ibrox and KingstonC4</v>
      </c>
      <c r="B461" t="s">
        <v>147</v>
      </c>
      <c r="C461" t="s">
        <v>272</v>
      </c>
      <c r="D461" t="s">
        <v>109</v>
      </c>
      <c r="E461">
        <v>3025</v>
      </c>
      <c r="F461">
        <v>11280</v>
      </c>
      <c r="G461">
        <v>0.26817375886524825</v>
      </c>
    </row>
    <row r="462" spans="1:7" ht="14.6" x14ac:dyDescent="0.4">
      <c r="A462" s="3" t="str">
        <f t="shared" si="7"/>
        <v>Ibrox and KingstonC5</v>
      </c>
      <c r="B462" t="s">
        <v>147</v>
      </c>
      <c r="C462" t="s">
        <v>272</v>
      </c>
      <c r="D462" t="s">
        <v>108</v>
      </c>
      <c r="E462">
        <v>7267</v>
      </c>
      <c r="F462">
        <v>11947</v>
      </c>
      <c r="G462">
        <v>0.60826985854189342</v>
      </c>
    </row>
    <row r="463" spans="1:7" ht="14.6" x14ac:dyDescent="0.4">
      <c r="A463" s="3" t="str">
        <f t="shared" si="7"/>
        <v>Ibrox and KingstonE1</v>
      </c>
      <c r="B463" t="s">
        <v>147</v>
      </c>
      <c r="C463" t="s">
        <v>272</v>
      </c>
      <c r="D463" t="s">
        <v>107</v>
      </c>
      <c r="E463">
        <v>4593</v>
      </c>
      <c r="F463">
        <v>7848</v>
      </c>
      <c r="G463">
        <v>0.58524464831804279</v>
      </c>
    </row>
    <row r="464" spans="1:7" ht="14.6" x14ac:dyDescent="0.4">
      <c r="A464" s="3" t="str">
        <f t="shared" si="7"/>
        <v>Ibrox and KingstonE2</v>
      </c>
      <c r="B464" t="s">
        <v>147</v>
      </c>
      <c r="C464" t="s">
        <v>272</v>
      </c>
      <c r="D464" t="s">
        <v>106</v>
      </c>
      <c r="E464">
        <v>12684.526</v>
      </c>
      <c r="F464">
        <v>12716</v>
      </c>
      <c r="G464">
        <v>0.99752485058194396</v>
      </c>
    </row>
    <row r="465" spans="1:7" ht="14.6" x14ac:dyDescent="0.4">
      <c r="A465" s="3" t="str">
        <f t="shared" si="7"/>
        <v>Ibrox and KingstonE3</v>
      </c>
      <c r="B465" t="s">
        <v>147</v>
      </c>
      <c r="C465" t="s">
        <v>272</v>
      </c>
      <c r="D465" t="s">
        <v>105</v>
      </c>
      <c r="E465">
        <v>2623</v>
      </c>
      <c r="F465">
        <v>6144</v>
      </c>
      <c r="G465">
        <v>0.42692057291666669</v>
      </c>
    </row>
    <row r="466" spans="1:7" ht="14.6" x14ac:dyDescent="0.4">
      <c r="A466" s="3" t="str">
        <f t="shared" si="7"/>
        <v>Ibrox and KingstonE4</v>
      </c>
      <c r="B466" t="s">
        <v>147</v>
      </c>
      <c r="C466" t="s">
        <v>272</v>
      </c>
      <c r="D466" t="s">
        <v>104</v>
      </c>
      <c r="E466">
        <v>1270</v>
      </c>
      <c r="F466">
        <v>6144</v>
      </c>
      <c r="G466">
        <v>0.20670572916666666</v>
      </c>
    </row>
    <row r="467" spans="1:7" ht="14.6" x14ac:dyDescent="0.4">
      <c r="A467" s="3" t="str">
        <f t="shared" si="7"/>
        <v>Ibrox and KingstonED1</v>
      </c>
      <c r="B467" t="s">
        <v>147</v>
      </c>
      <c r="C467" t="s">
        <v>272</v>
      </c>
      <c r="D467" t="s">
        <v>103</v>
      </c>
      <c r="E467">
        <v>5923</v>
      </c>
      <c r="F467">
        <v>10555</v>
      </c>
      <c r="G467">
        <v>0.56115585030791093</v>
      </c>
    </row>
    <row r="468" spans="1:7" ht="14.6" x14ac:dyDescent="0.4">
      <c r="A468" s="3" t="str">
        <f t="shared" si="7"/>
        <v>Ibrox and KingstonED2</v>
      </c>
      <c r="B468" t="s">
        <v>147</v>
      </c>
      <c r="C468" t="s">
        <v>272</v>
      </c>
      <c r="D468" t="s">
        <v>102</v>
      </c>
      <c r="E468">
        <v>55</v>
      </c>
      <c r="F468">
        <v>605</v>
      </c>
      <c r="G468">
        <v>9.0909090909090912E-2</v>
      </c>
    </row>
    <row r="469" spans="1:7" ht="14.6" x14ac:dyDescent="0.4">
      <c r="A469" s="3" t="str">
        <f t="shared" si="7"/>
        <v>Ibrox and KingstonH1</v>
      </c>
      <c r="B469" t="s">
        <v>147</v>
      </c>
      <c r="C469" t="s">
        <v>272</v>
      </c>
      <c r="D469" t="s">
        <v>101</v>
      </c>
      <c r="E469">
        <v>9500</v>
      </c>
      <c r="F469">
        <v>11947</v>
      </c>
      <c r="G469">
        <v>0.79517870595128481</v>
      </c>
    </row>
    <row r="470" spans="1:7" ht="14.6" x14ac:dyDescent="0.4">
      <c r="A470" s="3" t="str">
        <f t="shared" si="7"/>
        <v>Ibrox and KingstonH2</v>
      </c>
      <c r="B470" t="s">
        <v>147</v>
      </c>
      <c r="C470" t="s">
        <v>272</v>
      </c>
      <c r="D470" t="s">
        <v>100</v>
      </c>
      <c r="E470">
        <v>2357</v>
      </c>
      <c r="F470">
        <v>11947</v>
      </c>
      <c r="G470">
        <v>0.19728802209759772</v>
      </c>
    </row>
    <row r="471" spans="1:7" ht="14.6" x14ac:dyDescent="0.4">
      <c r="A471" s="3" t="str">
        <f t="shared" si="7"/>
        <v>Ibrox and KingstonP1</v>
      </c>
      <c r="B471" t="s">
        <v>147</v>
      </c>
      <c r="C471" t="s">
        <v>272</v>
      </c>
      <c r="D471" t="s">
        <v>99</v>
      </c>
      <c r="E471">
        <v>1497</v>
      </c>
      <c r="F471">
        <v>12220</v>
      </c>
      <c r="G471">
        <v>0.12250409165302782</v>
      </c>
    </row>
    <row r="472" spans="1:7" ht="14.6" x14ac:dyDescent="0.4">
      <c r="A472" s="3" t="str">
        <f t="shared" si="7"/>
        <v>Ibrox and KingstonP2</v>
      </c>
      <c r="B472" t="s">
        <v>147</v>
      </c>
      <c r="C472" t="s">
        <v>272</v>
      </c>
      <c r="D472" t="s">
        <v>98</v>
      </c>
      <c r="E472">
        <v>9545</v>
      </c>
      <c r="F472">
        <v>12220</v>
      </c>
      <c r="G472">
        <v>0.78109656301145658</v>
      </c>
    </row>
    <row r="473" spans="1:7" ht="14.6" x14ac:dyDescent="0.4">
      <c r="A473" s="3" t="str">
        <f t="shared" si="7"/>
        <v>Ibrox and KingstonP3</v>
      </c>
      <c r="B473" t="s">
        <v>147</v>
      </c>
      <c r="C473" t="s">
        <v>272</v>
      </c>
      <c r="D473" t="s">
        <v>97</v>
      </c>
      <c r="E473">
        <v>592</v>
      </c>
      <c r="F473">
        <v>12220</v>
      </c>
      <c r="G473">
        <v>4.844517184942717E-2</v>
      </c>
    </row>
    <row r="474" spans="1:7" ht="14.6" x14ac:dyDescent="0.4">
      <c r="A474" s="3" t="str">
        <f t="shared" si="7"/>
        <v>Ibrox and KingstonP4</v>
      </c>
      <c r="B474" t="s">
        <v>147</v>
      </c>
      <c r="C474" t="s">
        <v>272</v>
      </c>
      <c r="D474" t="s">
        <v>96</v>
      </c>
      <c r="E474">
        <v>586</v>
      </c>
      <c r="F474">
        <v>12220</v>
      </c>
      <c r="G474">
        <v>4.7954173486088381E-2</v>
      </c>
    </row>
    <row r="475" spans="1:7" ht="14.6" x14ac:dyDescent="0.4">
      <c r="A475" s="3" t="str">
        <f t="shared" si="7"/>
        <v>Ibrox and KingstonPO1</v>
      </c>
      <c r="B475" t="s">
        <v>147</v>
      </c>
      <c r="C475" t="s">
        <v>272</v>
      </c>
      <c r="D475" t="s">
        <v>95</v>
      </c>
      <c r="E475">
        <v>2525</v>
      </c>
      <c r="F475">
        <v>12220</v>
      </c>
      <c r="G475">
        <v>0.20662847790507366</v>
      </c>
    </row>
    <row r="476" spans="1:7" ht="14.6" x14ac:dyDescent="0.4">
      <c r="A476" s="3" t="str">
        <f t="shared" si="7"/>
        <v>Ibrox and KingstonPO2</v>
      </c>
      <c r="B476" t="s">
        <v>147</v>
      </c>
      <c r="C476" t="s">
        <v>272</v>
      </c>
      <c r="D476" t="s">
        <v>94</v>
      </c>
      <c r="E476">
        <v>1785</v>
      </c>
      <c r="F476">
        <v>9405</v>
      </c>
      <c r="G476">
        <v>0.18979266347687401</v>
      </c>
    </row>
    <row r="477" spans="1:7" ht="14.6" x14ac:dyDescent="0.4">
      <c r="A477" s="3" t="str">
        <f t="shared" si="7"/>
        <v>Ibrox and KingstonS1</v>
      </c>
      <c r="B477" t="s">
        <v>147</v>
      </c>
      <c r="C477" t="s">
        <v>272</v>
      </c>
      <c r="D477" t="s">
        <v>93</v>
      </c>
      <c r="E477">
        <v>2255</v>
      </c>
      <c r="F477">
        <v>6144</v>
      </c>
      <c r="G477">
        <v>0.36702473958333331</v>
      </c>
    </row>
    <row r="478" spans="1:7" ht="14.6" x14ac:dyDescent="0.4">
      <c r="A478" s="3" t="str">
        <f t="shared" si="7"/>
        <v>Ibrox and KingstonS2</v>
      </c>
      <c r="B478" t="s">
        <v>147</v>
      </c>
      <c r="C478" t="s">
        <v>272</v>
      </c>
      <c r="D478" t="s">
        <v>92</v>
      </c>
      <c r="E478">
        <v>1653</v>
      </c>
      <c r="F478">
        <v>5393</v>
      </c>
      <c r="G478">
        <v>0.30650843686259965</v>
      </c>
    </row>
    <row r="479" spans="1:7" ht="14.6" x14ac:dyDescent="0.4">
      <c r="A479" s="3" t="str">
        <f t="shared" si="7"/>
        <v>Ibrox and KingstonS3</v>
      </c>
      <c r="B479" t="s">
        <v>147</v>
      </c>
      <c r="C479" t="s">
        <v>272</v>
      </c>
      <c r="D479" t="s">
        <v>91</v>
      </c>
      <c r="E479">
        <v>5818</v>
      </c>
      <c r="F479">
        <v>9973</v>
      </c>
      <c r="G479">
        <v>0.58337511280457233</v>
      </c>
    </row>
    <row r="480" spans="1:7" ht="14.6" x14ac:dyDescent="0.4">
      <c r="A480" s="3" t="str">
        <f t="shared" si="7"/>
        <v>Ibrox and KingstonS4</v>
      </c>
      <c r="B480" t="s">
        <v>147</v>
      </c>
      <c r="C480" t="s">
        <v>272</v>
      </c>
      <c r="D480" t="s">
        <v>90</v>
      </c>
      <c r="E480">
        <v>505</v>
      </c>
      <c r="F480">
        <v>12220</v>
      </c>
      <c r="G480">
        <v>4.1325695581014732E-2</v>
      </c>
    </row>
    <row r="481" spans="1:7" ht="14.6" x14ac:dyDescent="0.4">
      <c r="A481" s="3" t="str">
        <f t="shared" si="7"/>
        <v>Ibrox and KingstonS5</v>
      </c>
      <c r="B481" t="s">
        <v>147</v>
      </c>
      <c r="C481" t="s">
        <v>272</v>
      </c>
      <c r="D481" t="s">
        <v>89</v>
      </c>
      <c r="E481">
        <v>1940</v>
      </c>
      <c r="F481">
        <v>9374</v>
      </c>
      <c r="G481">
        <v>0.20695540857691488</v>
      </c>
    </row>
    <row r="482" spans="1:7" ht="14.6" x14ac:dyDescent="0.4">
      <c r="A482" s="3" t="str">
        <f t="shared" si="7"/>
        <v>Newlands and CathcartC1</v>
      </c>
      <c r="B482" t="s">
        <v>139</v>
      </c>
      <c r="C482" t="s">
        <v>273</v>
      </c>
      <c r="D482" t="s">
        <v>112</v>
      </c>
      <c r="E482">
        <v>753</v>
      </c>
      <c r="F482">
        <v>7164</v>
      </c>
      <c r="G482">
        <v>0.10510887772194305</v>
      </c>
    </row>
    <row r="483" spans="1:7" ht="14.6" x14ac:dyDescent="0.4">
      <c r="A483" s="3" t="str">
        <f t="shared" si="7"/>
        <v>Newlands and CathcartC2</v>
      </c>
      <c r="B483" t="s">
        <v>139</v>
      </c>
      <c r="C483" t="s">
        <v>273</v>
      </c>
      <c r="D483" t="s">
        <v>111</v>
      </c>
      <c r="E483">
        <v>3424</v>
      </c>
      <c r="F483">
        <v>5873</v>
      </c>
      <c r="G483">
        <v>0.58300698109994897</v>
      </c>
    </row>
    <row r="484" spans="1:7" ht="14.6" x14ac:dyDescent="0.4">
      <c r="A484" s="3" t="str">
        <f t="shared" si="7"/>
        <v>Newlands and CathcartC3</v>
      </c>
      <c r="B484" t="s">
        <v>139</v>
      </c>
      <c r="C484" t="s">
        <v>273</v>
      </c>
      <c r="D484" t="s">
        <v>110</v>
      </c>
      <c r="E484">
        <v>135</v>
      </c>
      <c r="F484">
        <v>805</v>
      </c>
      <c r="G484">
        <v>0.16770186335403728</v>
      </c>
    </row>
    <row r="485" spans="1:7" ht="14.6" x14ac:dyDescent="0.4">
      <c r="A485" s="3" t="str">
        <f t="shared" si="7"/>
        <v>Newlands and CathcartC4</v>
      </c>
      <c r="B485" t="s">
        <v>139</v>
      </c>
      <c r="C485" t="s">
        <v>273</v>
      </c>
      <c r="D485" t="s">
        <v>109</v>
      </c>
      <c r="E485">
        <v>895</v>
      </c>
      <c r="F485">
        <v>7102</v>
      </c>
      <c r="G485">
        <v>0.12602083920022528</v>
      </c>
    </row>
    <row r="486" spans="1:7" ht="14.6" x14ac:dyDescent="0.4">
      <c r="A486" s="3" t="str">
        <f t="shared" si="7"/>
        <v>Newlands and CathcartC5</v>
      </c>
      <c r="B486" t="s">
        <v>139</v>
      </c>
      <c r="C486" t="s">
        <v>273</v>
      </c>
      <c r="D486" t="s">
        <v>108</v>
      </c>
      <c r="E486">
        <v>4773</v>
      </c>
      <c r="F486">
        <v>7164</v>
      </c>
      <c r="G486">
        <v>0.66624790619765495</v>
      </c>
    </row>
    <row r="487" spans="1:7" ht="14.6" x14ac:dyDescent="0.4">
      <c r="A487" s="3" t="str">
        <f t="shared" si="7"/>
        <v>Newlands and CathcartE1</v>
      </c>
      <c r="B487" t="s">
        <v>139</v>
      </c>
      <c r="C487" t="s">
        <v>273</v>
      </c>
      <c r="D487" t="s">
        <v>107</v>
      </c>
      <c r="E487">
        <v>1785</v>
      </c>
      <c r="F487">
        <v>4591</v>
      </c>
      <c r="G487">
        <v>0.38880418209540407</v>
      </c>
    </row>
    <row r="488" spans="1:7" ht="14.6" x14ac:dyDescent="0.4">
      <c r="A488" s="3" t="str">
        <f t="shared" si="7"/>
        <v>Newlands and CathcartE2</v>
      </c>
      <c r="B488" t="s">
        <v>139</v>
      </c>
      <c r="C488" t="s">
        <v>273</v>
      </c>
      <c r="D488" t="s">
        <v>106</v>
      </c>
      <c r="E488">
        <v>1435.8559999999998</v>
      </c>
      <c r="F488">
        <v>7151</v>
      </c>
      <c r="G488">
        <v>0.20079093833030343</v>
      </c>
    </row>
    <row r="489" spans="1:7" ht="14.6" x14ac:dyDescent="0.4">
      <c r="A489" s="3" t="str">
        <f t="shared" si="7"/>
        <v>Newlands and CathcartE3</v>
      </c>
      <c r="B489" t="s">
        <v>139</v>
      </c>
      <c r="C489" t="s">
        <v>273</v>
      </c>
      <c r="D489" t="s">
        <v>105</v>
      </c>
      <c r="E489">
        <v>2249</v>
      </c>
      <c r="F489">
        <v>2927</v>
      </c>
      <c r="G489">
        <v>0.76836351212845921</v>
      </c>
    </row>
    <row r="490" spans="1:7" ht="14.6" x14ac:dyDescent="0.4">
      <c r="A490" s="3" t="str">
        <f t="shared" si="7"/>
        <v>Newlands and CathcartE4</v>
      </c>
      <c r="B490" t="s">
        <v>139</v>
      </c>
      <c r="C490" t="s">
        <v>273</v>
      </c>
      <c r="D490" t="s">
        <v>104</v>
      </c>
      <c r="E490">
        <v>181</v>
      </c>
      <c r="F490">
        <v>2927</v>
      </c>
      <c r="G490">
        <v>6.1838059446532277E-2</v>
      </c>
    </row>
    <row r="491" spans="1:7" ht="14.6" x14ac:dyDescent="0.4">
      <c r="A491" s="3" t="str">
        <f t="shared" si="7"/>
        <v>Newlands and CathcartED1</v>
      </c>
      <c r="B491" t="s">
        <v>139</v>
      </c>
      <c r="C491" t="s">
        <v>273</v>
      </c>
      <c r="D491" t="s">
        <v>103</v>
      </c>
      <c r="E491">
        <v>3887</v>
      </c>
      <c r="F491">
        <v>5931</v>
      </c>
      <c r="G491">
        <v>0.65537008936098462</v>
      </c>
    </row>
    <row r="492" spans="1:7" ht="14.6" x14ac:dyDescent="0.4">
      <c r="A492" s="3" t="str">
        <f t="shared" si="7"/>
        <v>Newlands and CathcartED2</v>
      </c>
      <c r="B492" t="s">
        <v>139</v>
      </c>
      <c r="C492" t="s">
        <v>273</v>
      </c>
      <c r="D492" t="s">
        <v>102</v>
      </c>
      <c r="E492">
        <v>19</v>
      </c>
      <c r="F492">
        <v>347</v>
      </c>
      <c r="G492">
        <v>5.4755043227665709E-2</v>
      </c>
    </row>
    <row r="493" spans="1:7" ht="14.6" x14ac:dyDescent="0.4">
      <c r="A493" s="3" t="str">
        <f t="shared" si="7"/>
        <v>Newlands and CathcartH1</v>
      </c>
      <c r="B493" t="s">
        <v>139</v>
      </c>
      <c r="C493" t="s">
        <v>273</v>
      </c>
      <c r="D493" t="s">
        <v>101</v>
      </c>
      <c r="E493">
        <v>6171</v>
      </c>
      <c r="F493">
        <v>7164</v>
      </c>
      <c r="G493">
        <v>0.86139028475711887</v>
      </c>
    </row>
    <row r="494" spans="1:7" ht="14.6" x14ac:dyDescent="0.4">
      <c r="A494" s="3" t="str">
        <f t="shared" si="7"/>
        <v>Newlands and CathcartH2</v>
      </c>
      <c r="B494" t="s">
        <v>139</v>
      </c>
      <c r="C494" t="s">
        <v>273</v>
      </c>
      <c r="D494" t="s">
        <v>100</v>
      </c>
      <c r="E494">
        <v>1212</v>
      </c>
      <c r="F494">
        <v>7164</v>
      </c>
      <c r="G494">
        <v>0.16917922948073702</v>
      </c>
    </row>
    <row r="495" spans="1:7" ht="14.6" x14ac:dyDescent="0.4">
      <c r="A495" s="3" t="str">
        <f t="shared" si="7"/>
        <v>Newlands and CathcartP1</v>
      </c>
      <c r="B495" t="s">
        <v>139</v>
      </c>
      <c r="C495" t="s">
        <v>273</v>
      </c>
      <c r="D495" t="s">
        <v>99</v>
      </c>
      <c r="E495">
        <v>1209</v>
      </c>
      <c r="F495">
        <v>7163</v>
      </c>
      <c r="G495">
        <v>0.16878402903811252</v>
      </c>
    </row>
    <row r="496" spans="1:7" ht="14.6" x14ac:dyDescent="0.4">
      <c r="A496" s="3" t="str">
        <f t="shared" si="7"/>
        <v>Newlands and CathcartP2</v>
      </c>
      <c r="B496" t="s">
        <v>139</v>
      </c>
      <c r="C496" t="s">
        <v>273</v>
      </c>
      <c r="D496" t="s">
        <v>98</v>
      </c>
      <c r="E496">
        <v>4589</v>
      </c>
      <c r="F496">
        <v>7163</v>
      </c>
      <c r="G496">
        <v>0.64065335753176045</v>
      </c>
    </row>
    <row r="497" spans="1:7" ht="14.6" x14ac:dyDescent="0.4">
      <c r="A497" s="3" t="str">
        <f t="shared" si="7"/>
        <v>Newlands and CathcartP3</v>
      </c>
      <c r="B497" t="s">
        <v>139</v>
      </c>
      <c r="C497" t="s">
        <v>273</v>
      </c>
      <c r="D497" t="s">
        <v>97</v>
      </c>
      <c r="E497">
        <v>637</v>
      </c>
      <c r="F497">
        <v>7163</v>
      </c>
      <c r="G497">
        <v>8.8929219600725959E-2</v>
      </c>
    </row>
    <row r="498" spans="1:7" ht="14.6" x14ac:dyDescent="0.4">
      <c r="A498" s="3" t="str">
        <f t="shared" si="7"/>
        <v>Newlands and CathcartP4</v>
      </c>
      <c r="B498" t="s">
        <v>139</v>
      </c>
      <c r="C498" t="s">
        <v>273</v>
      </c>
      <c r="D498" t="s">
        <v>96</v>
      </c>
      <c r="E498">
        <v>728</v>
      </c>
      <c r="F498">
        <v>7163</v>
      </c>
      <c r="G498">
        <v>0.10163339382940109</v>
      </c>
    </row>
    <row r="499" spans="1:7" ht="14.6" x14ac:dyDescent="0.4">
      <c r="A499" s="3" t="str">
        <f t="shared" si="7"/>
        <v>Newlands and CathcartPO1</v>
      </c>
      <c r="B499" t="s">
        <v>139</v>
      </c>
      <c r="C499" t="s">
        <v>273</v>
      </c>
      <c r="D499" t="s">
        <v>95</v>
      </c>
      <c r="E499">
        <v>610</v>
      </c>
      <c r="F499">
        <v>7163</v>
      </c>
      <c r="G499">
        <v>8.5159849225184978E-2</v>
      </c>
    </row>
    <row r="500" spans="1:7" ht="14.6" x14ac:dyDescent="0.4">
      <c r="A500" s="3" t="str">
        <f t="shared" si="7"/>
        <v>Newlands and CathcartPO2</v>
      </c>
      <c r="B500" t="s">
        <v>139</v>
      </c>
      <c r="C500" t="s">
        <v>273</v>
      </c>
      <c r="D500" t="s">
        <v>94</v>
      </c>
      <c r="E500">
        <v>335</v>
      </c>
      <c r="F500">
        <v>4406</v>
      </c>
      <c r="G500">
        <v>7.6032682705401727E-2</v>
      </c>
    </row>
    <row r="501" spans="1:7" ht="14.6" x14ac:dyDescent="0.4">
      <c r="A501" s="3" t="str">
        <f t="shared" si="7"/>
        <v>Newlands and CathcartS1</v>
      </c>
      <c r="B501" t="s">
        <v>139</v>
      </c>
      <c r="C501" t="s">
        <v>273</v>
      </c>
      <c r="D501" t="s">
        <v>93</v>
      </c>
      <c r="E501">
        <v>2459</v>
      </c>
      <c r="F501">
        <v>2927</v>
      </c>
      <c r="G501">
        <v>0.84010932695592755</v>
      </c>
    </row>
    <row r="502" spans="1:7" ht="14.6" x14ac:dyDescent="0.4">
      <c r="A502" s="3" t="str">
        <f t="shared" si="7"/>
        <v>Newlands and CathcartS2</v>
      </c>
      <c r="B502" t="s">
        <v>139</v>
      </c>
      <c r="C502" t="s">
        <v>273</v>
      </c>
      <c r="D502" t="s">
        <v>92</v>
      </c>
      <c r="E502">
        <v>292</v>
      </c>
      <c r="F502">
        <v>2018</v>
      </c>
      <c r="G502">
        <v>0.14469772051536176</v>
      </c>
    </row>
    <row r="503" spans="1:7" ht="14.6" x14ac:dyDescent="0.4">
      <c r="A503" s="3" t="str">
        <f t="shared" si="7"/>
        <v>Newlands and CathcartS3</v>
      </c>
      <c r="B503" t="s">
        <v>139</v>
      </c>
      <c r="C503" t="s">
        <v>273</v>
      </c>
      <c r="D503" t="s">
        <v>91</v>
      </c>
      <c r="E503">
        <v>3396</v>
      </c>
      <c r="F503">
        <v>5217</v>
      </c>
      <c r="G503">
        <v>0.65094882116158714</v>
      </c>
    </row>
    <row r="504" spans="1:7" ht="14.6" x14ac:dyDescent="0.4">
      <c r="A504" s="3" t="str">
        <f t="shared" si="7"/>
        <v>Newlands and CathcartS4</v>
      </c>
      <c r="B504" t="s">
        <v>139</v>
      </c>
      <c r="C504" t="s">
        <v>273</v>
      </c>
      <c r="D504" t="s">
        <v>90</v>
      </c>
      <c r="E504">
        <v>80</v>
      </c>
      <c r="F504">
        <v>7163</v>
      </c>
      <c r="G504">
        <v>1.11685048164177E-2</v>
      </c>
    </row>
    <row r="505" spans="1:7" ht="14.6" x14ac:dyDescent="0.4">
      <c r="A505" s="3" t="str">
        <f t="shared" si="7"/>
        <v>Newlands and CathcartS5</v>
      </c>
      <c r="B505" t="s">
        <v>139</v>
      </c>
      <c r="C505" t="s">
        <v>273</v>
      </c>
      <c r="D505" t="s">
        <v>89</v>
      </c>
      <c r="E505">
        <v>360</v>
      </c>
      <c r="F505">
        <v>4355</v>
      </c>
      <c r="G505">
        <v>8.2663605051664757E-2</v>
      </c>
    </row>
    <row r="506" spans="1:7" ht="14.6" x14ac:dyDescent="0.4">
      <c r="A506" s="3" t="str">
        <f t="shared" si="7"/>
        <v>North Cardonald and PenileeC1</v>
      </c>
      <c r="B506" t="s">
        <v>138</v>
      </c>
      <c r="C506" t="s">
        <v>274</v>
      </c>
      <c r="D506" t="s">
        <v>112</v>
      </c>
      <c r="E506">
        <v>879</v>
      </c>
      <c r="F506">
        <v>13698</v>
      </c>
      <c r="G506">
        <v>6.4169951817783621E-2</v>
      </c>
    </row>
    <row r="507" spans="1:7" ht="14.6" x14ac:dyDescent="0.4">
      <c r="A507" s="3" t="str">
        <f t="shared" si="7"/>
        <v>North Cardonald and PenileeC2</v>
      </c>
      <c r="B507" t="s">
        <v>138</v>
      </c>
      <c r="C507" t="s">
        <v>274</v>
      </c>
      <c r="D507" t="s">
        <v>111</v>
      </c>
      <c r="E507">
        <v>4904</v>
      </c>
      <c r="F507">
        <v>10927</v>
      </c>
      <c r="G507">
        <v>0.44879655898233733</v>
      </c>
    </row>
    <row r="508" spans="1:7" ht="14.6" x14ac:dyDescent="0.4">
      <c r="A508" s="3" t="str">
        <f t="shared" si="7"/>
        <v>North Cardonald and PenileeC3</v>
      </c>
      <c r="B508" t="s">
        <v>138</v>
      </c>
      <c r="C508" t="s">
        <v>274</v>
      </c>
      <c r="D508" t="s">
        <v>110</v>
      </c>
      <c r="E508">
        <v>736</v>
      </c>
      <c r="F508">
        <v>1787</v>
      </c>
      <c r="G508">
        <v>0.41186345831001681</v>
      </c>
    </row>
    <row r="509" spans="1:7" ht="14.6" x14ac:dyDescent="0.4">
      <c r="A509" s="3" t="str">
        <f t="shared" si="7"/>
        <v>North Cardonald and PenileeC4</v>
      </c>
      <c r="B509" t="s">
        <v>138</v>
      </c>
      <c r="C509" t="s">
        <v>274</v>
      </c>
      <c r="D509" t="s">
        <v>109</v>
      </c>
      <c r="E509">
        <v>2274</v>
      </c>
      <c r="F509">
        <v>13635</v>
      </c>
      <c r="G509">
        <v>0.16677667766776677</v>
      </c>
    </row>
    <row r="510" spans="1:7" ht="14.6" x14ac:dyDescent="0.4">
      <c r="A510" s="3" t="str">
        <f t="shared" si="7"/>
        <v>North Cardonald and PenileeC5</v>
      </c>
      <c r="B510" t="s">
        <v>138</v>
      </c>
      <c r="C510" t="s">
        <v>274</v>
      </c>
      <c r="D510" t="s">
        <v>108</v>
      </c>
      <c r="E510">
        <v>8934</v>
      </c>
      <c r="F510">
        <v>13698</v>
      </c>
      <c r="G510">
        <v>0.65221200175208061</v>
      </c>
    </row>
    <row r="511" spans="1:7" ht="14.6" x14ac:dyDescent="0.4">
      <c r="A511" s="3" t="str">
        <f t="shared" si="7"/>
        <v>North Cardonald and PenileeE1</v>
      </c>
      <c r="B511" t="s">
        <v>138</v>
      </c>
      <c r="C511" t="s">
        <v>274</v>
      </c>
      <c r="D511" t="s">
        <v>107</v>
      </c>
      <c r="E511">
        <v>3559</v>
      </c>
      <c r="F511">
        <v>7975</v>
      </c>
      <c r="G511">
        <v>0.44626959247648901</v>
      </c>
    </row>
    <row r="512" spans="1:7" ht="14.6" x14ac:dyDescent="0.4">
      <c r="A512" s="3" t="str">
        <f t="shared" si="7"/>
        <v>North Cardonald and PenileeE2</v>
      </c>
      <c r="B512" t="s">
        <v>138</v>
      </c>
      <c r="C512" t="s">
        <v>274</v>
      </c>
      <c r="D512" t="s">
        <v>106</v>
      </c>
      <c r="E512">
        <v>3222.8759999999997</v>
      </c>
      <c r="F512">
        <v>13677</v>
      </c>
      <c r="G512">
        <v>0.23564202676025442</v>
      </c>
    </row>
    <row r="513" spans="1:7" ht="14.6" x14ac:dyDescent="0.4">
      <c r="A513" s="3" t="str">
        <f t="shared" si="7"/>
        <v>North Cardonald and PenileeE3</v>
      </c>
      <c r="B513" t="s">
        <v>138</v>
      </c>
      <c r="C513" t="s">
        <v>274</v>
      </c>
      <c r="D513" t="s">
        <v>105</v>
      </c>
      <c r="E513">
        <v>3154</v>
      </c>
      <c r="F513">
        <v>6135</v>
      </c>
      <c r="G513">
        <v>0.51409942950285248</v>
      </c>
    </row>
    <row r="514" spans="1:7" ht="14.6" x14ac:dyDescent="0.4">
      <c r="A514" s="3" t="str">
        <f t="shared" si="7"/>
        <v>North Cardonald and PenileeE4</v>
      </c>
      <c r="B514" t="s">
        <v>138</v>
      </c>
      <c r="C514" t="s">
        <v>274</v>
      </c>
      <c r="D514" t="s">
        <v>104</v>
      </c>
      <c r="E514">
        <v>742</v>
      </c>
      <c r="F514">
        <v>6135</v>
      </c>
      <c r="G514">
        <v>0.12094539527302363</v>
      </c>
    </row>
    <row r="515" spans="1:7" ht="14.6" x14ac:dyDescent="0.4">
      <c r="A515" s="3" t="str">
        <f t="shared" ref="A515:A578" si="8">CONCATENATE(C515,D515)</f>
        <v>North Cardonald and PenileeED1</v>
      </c>
      <c r="B515" t="s">
        <v>138</v>
      </c>
      <c r="C515" t="s">
        <v>274</v>
      </c>
      <c r="D515" t="s">
        <v>103</v>
      </c>
      <c r="E515">
        <v>4052</v>
      </c>
      <c r="F515">
        <v>10990</v>
      </c>
      <c r="G515">
        <v>0.36869881710646041</v>
      </c>
    </row>
    <row r="516" spans="1:7" ht="14.6" x14ac:dyDescent="0.4">
      <c r="A516" s="3" t="str">
        <f t="shared" si="8"/>
        <v>North Cardonald and PenileeED2</v>
      </c>
      <c r="B516" t="s">
        <v>138</v>
      </c>
      <c r="C516" t="s">
        <v>274</v>
      </c>
      <c r="D516" t="s">
        <v>102</v>
      </c>
      <c r="E516">
        <v>73</v>
      </c>
      <c r="F516">
        <v>680</v>
      </c>
      <c r="G516">
        <v>0.10735294117647058</v>
      </c>
    </row>
    <row r="517" spans="1:7" ht="14.6" x14ac:dyDescent="0.4">
      <c r="A517" s="3" t="str">
        <f t="shared" si="8"/>
        <v>North Cardonald and PenileeH1</v>
      </c>
      <c r="B517" t="s">
        <v>138</v>
      </c>
      <c r="C517" t="s">
        <v>274</v>
      </c>
      <c r="D517" t="s">
        <v>101</v>
      </c>
      <c r="E517">
        <v>10413</v>
      </c>
      <c r="F517">
        <v>13698</v>
      </c>
      <c r="G517">
        <v>0.76018396846254932</v>
      </c>
    </row>
    <row r="518" spans="1:7" ht="14.6" x14ac:dyDescent="0.4">
      <c r="A518" s="3" t="str">
        <f t="shared" si="8"/>
        <v>North Cardonald and PenileeH2</v>
      </c>
      <c r="B518" t="s">
        <v>138</v>
      </c>
      <c r="C518" t="s">
        <v>274</v>
      </c>
      <c r="D518" t="s">
        <v>100</v>
      </c>
      <c r="E518">
        <v>3439</v>
      </c>
      <c r="F518">
        <v>13698</v>
      </c>
      <c r="G518">
        <v>0.2510585486932399</v>
      </c>
    </row>
    <row r="519" spans="1:7" ht="14.6" x14ac:dyDescent="0.4">
      <c r="A519" s="3" t="str">
        <f t="shared" si="8"/>
        <v>North Cardonald and PenileeP1</v>
      </c>
      <c r="B519" t="s">
        <v>138</v>
      </c>
      <c r="C519" t="s">
        <v>274</v>
      </c>
      <c r="D519" t="s">
        <v>99</v>
      </c>
      <c r="E519">
        <v>2754</v>
      </c>
      <c r="F519">
        <v>13751</v>
      </c>
      <c r="G519">
        <v>0.20027634353865173</v>
      </c>
    </row>
    <row r="520" spans="1:7" ht="14.6" x14ac:dyDescent="0.4">
      <c r="A520" s="3" t="str">
        <f t="shared" si="8"/>
        <v>North Cardonald and PenileeP2</v>
      </c>
      <c r="B520" t="s">
        <v>138</v>
      </c>
      <c r="C520" t="s">
        <v>274</v>
      </c>
      <c r="D520" t="s">
        <v>98</v>
      </c>
      <c r="E520">
        <v>8692</v>
      </c>
      <c r="F520">
        <v>13751</v>
      </c>
      <c r="G520">
        <v>0.63209948367391466</v>
      </c>
    </row>
    <row r="521" spans="1:7" ht="14.6" x14ac:dyDescent="0.4">
      <c r="A521" s="3" t="str">
        <f t="shared" si="8"/>
        <v>North Cardonald and PenileeP3</v>
      </c>
      <c r="B521" t="s">
        <v>138</v>
      </c>
      <c r="C521" t="s">
        <v>274</v>
      </c>
      <c r="D521" t="s">
        <v>97</v>
      </c>
      <c r="E521">
        <v>1159</v>
      </c>
      <c r="F521">
        <v>13751</v>
      </c>
      <c r="G521">
        <v>8.4284779288779005E-2</v>
      </c>
    </row>
    <row r="522" spans="1:7" ht="14.6" x14ac:dyDescent="0.4">
      <c r="A522" s="3" t="str">
        <f t="shared" si="8"/>
        <v>North Cardonald and PenileeP4</v>
      </c>
      <c r="B522" t="s">
        <v>138</v>
      </c>
      <c r="C522" t="s">
        <v>274</v>
      </c>
      <c r="D522" t="s">
        <v>96</v>
      </c>
      <c r="E522">
        <v>1146</v>
      </c>
      <c r="F522">
        <v>13751</v>
      </c>
      <c r="G522">
        <v>8.3339393498654643E-2</v>
      </c>
    </row>
    <row r="523" spans="1:7" ht="14.6" x14ac:dyDescent="0.4">
      <c r="A523" s="3" t="str">
        <f t="shared" si="8"/>
        <v>North Cardonald and PenileePO1</v>
      </c>
      <c r="B523" t="s">
        <v>138</v>
      </c>
      <c r="C523" t="s">
        <v>274</v>
      </c>
      <c r="D523" t="s">
        <v>95</v>
      </c>
      <c r="E523">
        <v>3160</v>
      </c>
      <c r="F523">
        <v>13751</v>
      </c>
      <c r="G523">
        <v>0.22980146898407389</v>
      </c>
    </row>
    <row r="524" spans="1:7" ht="14.6" x14ac:dyDescent="0.4">
      <c r="A524" s="3" t="str">
        <f t="shared" si="8"/>
        <v>North Cardonald and PenileePO2</v>
      </c>
      <c r="B524" t="s">
        <v>138</v>
      </c>
      <c r="C524" t="s">
        <v>274</v>
      </c>
      <c r="D524" t="s">
        <v>94</v>
      </c>
      <c r="E524">
        <v>1605</v>
      </c>
      <c r="F524">
        <v>8420</v>
      </c>
      <c r="G524">
        <v>0.19061757719714964</v>
      </c>
    </row>
    <row r="525" spans="1:7" ht="14.6" x14ac:dyDescent="0.4">
      <c r="A525" s="3" t="str">
        <f t="shared" si="8"/>
        <v>North Cardonald and PenileeS1</v>
      </c>
      <c r="B525" t="s">
        <v>138</v>
      </c>
      <c r="C525" t="s">
        <v>274</v>
      </c>
      <c r="D525" t="s">
        <v>93</v>
      </c>
      <c r="E525">
        <v>3438</v>
      </c>
      <c r="F525">
        <v>6135</v>
      </c>
      <c r="G525">
        <v>0.56039119804400983</v>
      </c>
    </row>
    <row r="526" spans="1:7" ht="14.6" x14ac:dyDescent="0.4">
      <c r="A526" s="3" t="str">
        <f t="shared" si="8"/>
        <v>North Cardonald and PenileeS2</v>
      </c>
      <c r="B526" t="s">
        <v>138</v>
      </c>
      <c r="C526" t="s">
        <v>274</v>
      </c>
      <c r="D526" t="s">
        <v>92</v>
      </c>
      <c r="E526">
        <v>1747</v>
      </c>
      <c r="F526">
        <v>4406</v>
      </c>
      <c r="G526">
        <v>0.39650476622787106</v>
      </c>
    </row>
    <row r="527" spans="1:7" ht="14.6" x14ac:dyDescent="0.4">
      <c r="A527" s="3" t="str">
        <f t="shared" si="8"/>
        <v>North Cardonald and PenileeS3</v>
      </c>
      <c r="B527" t="s">
        <v>138</v>
      </c>
      <c r="C527" t="s">
        <v>274</v>
      </c>
      <c r="D527" t="s">
        <v>91</v>
      </c>
      <c r="E527">
        <v>5622</v>
      </c>
      <c r="F527">
        <v>9783</v>
      </c>
      <c r="G527">
        <v>0.57467034651947257</v>
      </c>
    </row>
    <row r="528" spans="1:7" ht="14.6" x14ac:dyDescent="0.4">
      <c r="A528" s="3" t="str">
        <f t="shared" si="8"/>
        <v>North Cardonald and PenileeS4</v>
      </c>
      <c r="B528" t="s">
        <v>138</v>
      </c>
      <c r="C528" t="s">
        <v>274</v>
      </c>
      <c r="D528" t="s">
        <v>90</v>
      </c>
      <c r="E528">
        <v>395</v>
      </c>
      <c r="F528">
        <v>13751</v>
      </c>
      <c r="G528">
        <v>2.8725183623009239E-2</v>
      </c>
    </row>
    <row r="529" spans="1:7" ht="14.6" x14ac:dyDescent="0.4">
      <c r="A529" s="3" t="str">
        <f t="shared" si="8"/>
        <v>North Cardonald and PenileeS5</v>
      </c>
      <c r="B529" t="s">
        <v>138</v>
      </c>
      <c r="C529" t="s">
        <v>274</v>
      </c>
      <c r="D529" t="s">
        <v>89</v>
      </c>
      <c r="E529">
        <v>1870</v>
      </c>
      <c r="F529">
        <v>8339</v>
      </c>
      <c r="G529">
        <v>0.2242475116920494</v>
      </c>
    </row>
    <row r="530" spans="1:7" ht="14.6" x14ac:dyDescent="0.4">
      <c r="A530" s="3" t="str">
        <f t="shared" si="8"/>
        <v>Broomhill and Partick WestC1</v>
      </c>
      <c r="B530" t="s">
        <v>165</v>
      </c>
      <c r="C530" t="s">
        <v>253</v>
      </c>
      <c r="D530" t="s">
        <v>112</v>
      </c>
      <c r="E530">
        <v>1315</v>
      </c>
      <c r="F530">
        <v>13768</v>
      </c>
      <c r="G530">
        <v>9.5511330621731547E-2</v>
      </c>
    </row>
    <row r="531" spans="1:7" ht="14.6" x14ac:dyDescent="0.4">
      <c r="A531" s="3" t="str">
        <f t="shared" si="8"/>
        <v>Broomhill and Partick WestC2</v>
      </c>
      <c r="B531" t="s">
        <v>165</v>
      </c>
      <c r="C531" t="s">
        <v>253</v>
      </c>
      <c r="D531" t="s">
        <v>111</v>
      </c>
      <c r="E531">
        <v>5182</v>
      </c>
      <c r="F531">
        <v>12372</v>
      </c>
      <c r="G531">
        <v>0.41884901390236018</v>
      </c>
    </row>
    <row r="532" spans="1:7" ht="14.6" x14ac:dyDescent="0.4">
      <c r="A532" s="3" t="str">
        <f t="shared" si="8"/>
        <v>Broomhill and Partick WestC3</v>
      </c>
      <c r="B532" t="s">
        <v>165</v>
      </c>
      <c r="C532" t="s">
        <v>253</v>
      </c>
      <c r="D532" t="s">
        <v>110</v>
      </c>
      <c r="E532">
        <v>324</v>
      </c>
      <c r="F532">
        <v>1001</v>
      </c>
      <c r="G532">
        <v>0.32367632367632365</v>
      </c>
    </row>
    <row r="533" spans="1:7" ht="14.6" x14ac:dyDescent="0.4">
      <c r="A533" s="3" t="str">
        <f t="shared" si="8"/>
        <v>Broomhill and Partick WestC4</v>
      </c>
      <c r="B533" t="s">
        <v>165</v>
      </c>
      <c r="C533" t="s">
        <v>253</v>
      </c>
      <c r="D533" t="s">
        <v>109</v>
      </c>
      <c r="E533">
        <v>4208</v>
      </c>
      <c r="F533">
        <v>13676</v>
      </c>
      <c r="G533">
        <v>0.30769230769230771</v>
      </c>
    </row>
    <row r="534" spans="1:7" ht="14.6" x14ac:dyDescent="0.4">
      <c r="A534" s="3" t="str">
        <f t="shared" si="8"/>
        <v>Broomhill and Partick WestC5</v>
      </c>
      <c r="B534" t="s">
        <v>165</v>
      </c>
      <c r="C534" t="s">
        <v>253</v>
      </c>
      <c r="D534" t="s">
        <v>108</v>
      </c>
      <c r="E534">
        <v>6994</v>
      </c>
      <c r="F534">
        <v>13768</v>
      </c>
      <c r="G534">
        <v>0.50798954096455551</v>
      </c>
    </row>
    <row r="535" spans="1:7" ht="14.6" x14ac:dyDescent="0.4">
      <c r="A535" s="3" t="str">
        <f t="shared" si="8"/>
        <v>Broomhill and Partick WestE1</v>
      </c>
      <c r="B535" t="s">
        <v>165</v>
      </c>
      <c r="C535" t="s">
        <v>253</v>
      </c>
      <c r="D535" t="s">
        <v>107</v>
      </c>
      <c r="E535">
        <v>5429</v>
      </c>
      <c r="F535">
        <v>9944</v>
      </c>
      <c r="G535">
        <v>0.54595736122284799</v>
      </c>
    </row>
    <row r="536" spans="1:7" ht="14.6" x14ac:dyDescent="0.4">
      <c r="A536" s="3" t="str">
        <f t="shared" si="8"/>
        <v>Broomhill and Partick WestE2</v>
      </c>
      <c r="B536" t="s">
        <v>165</v>
      </c>
      <c r="C536" t="s">
        <v>253</v>
      </c>
      <c r="D536" t="s">
        <v>106</v>
      </c>
      <c r="E536">
        <v>11344.852000000001</v>
      </c>
      <c r="F536">
        <v>12797</v>
      </c>
      <c r="G536">
        <v>0.88652434164257254</v>
      </c>
    </row>
    <row r="537" spans="1:7" ht="14.6" x14ac:dyDescent="0.4">
      <c r="A537" s="3" t="str">
        <f t="shared" si="8"/>
        <v>Broomhill and Partick WestE3</v>
      </c>
      <c r="B537" t="s">
        <v>165</v>
      </c>
      <c r="C537" t="s">
        <v>253</v>
      </c>
      <c r="D537" t="s">
        <v>105</v>
      </c>
      <c r="E537">
        <v>4481</v>
      </c>
      <c r="F537">
        <v>8036</v>
      </c>
      <c r="G537">
        <v>0.55761572921851665</v>
      </c>
    </row>
    <row r="538" spans="1:7" ht="14.6" x14ac:dyDescent="0.4">
      <c r="A538" s="3" t="str">
        <f t="shared" si="8"/>
        <v>Broomhill and Partick WestE4</v>
      </c>
      <c r="B538" t="s">
        <v>165</v>
      </c>
      <c r="C538" t="s">
        <v>253</v>
      </c>
      <c r="D538" t="s">
        <v>104</v>
      </c>
      <c r="E538">
        <v>1601</v>
      </c>
      <c r="F538">
        <v>8036</v>
      </c>
      <c r="G538">
        <v>0.19922847187655551</v>
      </c>
    </row>
    <row r="539" spans="1:7" ht="14.6" x14ac:dyDescent="0.4">
      <c r="A539" s="3" t="str">
        <f t="shared" si="8"/>
        <v>Broomhill and Partick WestED1</v>
      </c>
      <c r="B539" t="s">
        <v>165</v>
      </c>
      <c r="C539" t="s">
        <v>253</v>
      </c>
      <c r="D539" t="s">
        <v>103</v>
      </c>
      <c r="E539">
        <v>9082</v>
      </c>
      <c r="F539">
        <v>12456</v>
      </c>
      <c r="G539">
        <v>0.72912652536929989</v>
      </c>
    </row>
    <row r="540" spans="1:7" ht="14.6" x14ac:dyDescent="0.4">
      <c r="A540" s="3" t="str">
        <f t="shared" si="8"/>
        <v>Broomhill and Partick WestED2</v>
      </c>
      <c r="B540" t="s">
        <v>165</v>
      </c>
      <c r="C540" t="s">
        <v>253</v>
      </c>
      <c r="D540" t="s">
        <v>102</v>
      </c>
      <c r="E540">
        <v>42</v>
      </c>
      <c r="F540">
        <v>478</v>
      </c>
      <c r="G540">
        <v>8.7866108786610872E-2</v>
      </c>
    </row>
    <row r="541" spans="1:7" ht="14.6" x14ac:dyDescent="0.4">
      <c r="A541" s="3" t="str">
        <f t="shared" si="8"/>
        <v>Broomhill and Partick WestH1</v>
      </c>
      <c r="B541" t="s">
        <v>165</v>
      </c>
      <c r="C541" t="s">
        <v>253</v>
      </c>
      <c r="D541" t="s">
        <v>101</v>
      </c>
      <c r="E541">
        <v>11654</v>
      </c>
      <c r="F541">
        <v>13768</v>
      </c>
      <c r="G541">
        <v>0.84645554909936083</v>
      </c>
    </row>
    <row r="542" spans="1:7" ht="14.6" x14ac:dyDescent="0.4">
      <c r="A542" s="3" t="str">
        <f t="shared" si="8"/>
        <v>Broomhill and Partick WestH2</v>
      </c>
      <c r="B542" t="s">
        <v>165</v>
      </c>
      <c r="C542" t="s">
        <v>253</v>
      </c>
      <c r="D542" t="s">
        <v>100</v>
      </c>
      <c r="E542">
        <v>2298</v>
      </c>
      <c r="F542">
        <v>13768</v>
      </c>
      <c r="G542">
        <v>0.16690877396862289</v>
      </c>
    </row>
    <row r="543" spans="1:7" ht="14.6" x14ac:dyDescent="0.4">
      <c r="A543" s="3" t="str">
        <f t="shared" si="8"/>
        <v>Broomhill and Partick WestP1</v>
      </c>
      <c r="B543" t="s">
        <v>165</v>
      </c>
      <c r="C543" t="s">
        <v>253</v>
      </c>
      <c r="D543" t="s">
        <v>99</v>
      </c>
      <c r="E543">
        <v>1341</v>
      </c>
      <c r="F543">
        <v>13965</v>
      </c>
      <c r="G543">
        <v>9.6025778732545655E-2</v>
      </c>
    </row>
    <row r="544" spans="1:7" ht="14.6" x14ac:dyDescent="0.4">
      <c r="A544" s="3" t="str">
        <f t="shared" si="8"/>
        <v>Broomhill and Partick WestP2</v>
      </c>
      <c r="B544" t="s">
        <v>165</v>
      </c>
      <c r="C544" t="s">
        <v>253</v>
      </c>
      <c r="D544" t="s">
        <v>98</v>
      </c>
      <c r="E544">
        <v>10967</v>
      </c>
      <c r="F544">
        <v>13965</v>
      </c>
      <c r="G544">
        <v>0.78532044396706047</v>
      </c>
    </row>
    <row r="545" spans="1:7" ht="14.6" x14ac:dyDescent="0.4">
      <c r="A545" s="3" t="str">
        <f t="shared" si="8"/>
        <v>Broomhill and Partick WestP3</v>
      </c>
      <c r="B545" t="s">
        <v>165</v>
      </c>
      <c r="C545" t="s">
        <v>253</v>
      </c>
      <c r="D545" t="s">
        <v>97</v>
      </c>
      <c r="E545">
        <v>839</v>
      </c>
      <c r="F545">
        <v>13965</v>
      </c>
      <c r="G545">
        <v>6.007876834944504E-2</v>
      </c>
    </row>
    <row r="546" spans="1:7" ht="14.6" x14ac:dyDescent="0.4">
      <c r="A546" s="3" t="str">
        <f t="shared" si="8"/>
        <v>Broomhill and Partick WestP4</v>
      </c>
      <c r="B546" t="s">
        <v>165</v>
      </c>
      <c r="C546" t="s">
        <v>253</v>
      </c>
      <c r="D546" t="s">
        <v>96</v>
      </c>
      <c r="E546">
        <v>818</v>
      </c>
      <c r="F546">
        <v>13965</v>
      </c>
      <c r="G546">
        <v>5.8575008950948797E-2</v>
      </c>
    </row>
    <row r="547" spans="1:7" ht="14.6" x14ac:dyDescent="0.4">
      <c r="A547" s="3" t="str">
        <f t="shared" si="8"/>
        <v>Broomhill and Partick WestPO1</v>
      </c>
      <c r="B547" t="s">
        <v>165</v>
      </c>
      <c r="C547" t="s">
        <v>253</v>
      </c>
      <c r="D547" t="s">
        <v>95</v>
      </c>
      <c r="E547">
        <v>1685</v>
      </c>
      <c r="F547">
        <v>13965</v>
      </c>
      <c r="G547">
        <v>0.12065878983172217</v>
      </c>
    </row>
    <row r="548" spans="1:7" ht="14.6" x14ac:dyDescent="0.4">
      <c r="A548" s="3" t="str">
        <f t="shared" si="8"/>
        <v>Broomhill and Partick WestPO2</v>
      </c>
      <c r="B548" t="s">
        <v>165</v>
      </c>
      <c r="C548" t="s">
        <v>253</v>
      </c>
      <c r="D548" t="s">
        <v>94</v>
      </c>
      <c r="E548">
        <v>1190</v>
      </c>
      <c r="F548">
        <v>10729</v>
      </c>
      <c r="G548">
        <v>0.11091434430049399</v>
      </c>
    </row>
    <row r="549" spans="1:7" ht="14.6" x14ac:dyDescent="0.4">
      <c r="A549" s="3" t="str">
        <f t="shared" si="8"/>
        <v>Broomhill and Partick WestS1</v>
      </c>
      <c r="B549" t="s">
        <v>165</v>
      </c>
      <c r="C549" t="s">
        <v>253</v>
      </c>
      <c r="D549" t="s">
        <v>93</v>
      </c>
      <c r="E549">
        <v>3765</v>
      </c>
      <c r="F549">
        <v>8036</v>
      </c>
      <c r="G549">
        <v>0.46851667496266797</v>
      </c>
    </row>
    <row r="550" spans="1:7" ht="14.6" x14ac:dyDescent="0.4">
      <c r="A550" s="3" t="str">
        <f t="shared" si="8"/>
        <v>Broomhill and Partick WestS2</v>
      </c>
      <c r="B550" t="s">
        <v>165</v>
      </c>
      <c r="C550" t="s">
        <v>253</v>
      </c>
      <c r="D550" t="s">
        <v>92</v>
      </c>
      <c r="E550">
        <v>995</v>
      </c>
      <c r="F550">
        <v>6764</v>
      </c>
      <c r="G550">
        <v>0.14710230632761678</v>
      </c>
    </row>
    <row r="551" spans="1:7" ht="14.6" x14ac:dyDescent="0.4">
      <c r="A551" s="3" t="str">
        <f t="shared" si="8"/>
        <v>Broomhill and Partick WestS3</v>
      </c>
      <c r="B551" t="s">
        <v>165</v>
      </c>
      <c r="C551" t="s">
        <v>253</v>
      </c>
      <c r="D551" t="s">
        <v>91</v>
      </c>
      <c r="E551">
        <v>7859</v>
      </c>
      <c r="F551">
        <v>11635</v>
      </c>
      <c r="G551">
        <v>0.67546196819939841</v>
      </c>
    </row>
    <row r="552" spans="1:7" ht="14.6" x14ac:dyDescent="0.4">
      <c r="A552" s="3" t="str">
        <f t="shared" si="8"/>
        <v>Broomhill and Partick WestS4</v>
      </c>
      <c r="B552" t="s">
        <v>165</v>
      </c>
      <c r="C552" t="s">
        <v>253</v>
      </c>
      <c r="D552" t="s">
        <v>90</v>
      </c>
      <c r="E552">
        <v>280</v>
      </c>
      <c r="F552">
        <v>13965</v>
      </c>
      <c r="G552">
        <v>2.005012531328321E-2</v>
      </c>
    </row>
    <row r="553" spans="1:7" ht="14.6" x14ac:dyDescent="0.4">
      <c r="A553" s="3" t="str">
        <f t="shared" si="8"/>
        <v>Broomhill and Partick WestS5</v>
      </c>
      <c r="B553" t="s">
        <v>165</v>
      </c>
      <c r="C553" t="s">
        <v>253</v>
      </c>
      <c r="D553" t="s">
        <v>89</v>
      </c>
      <c r="E553">
        <v>1295</v>
      </c>
      <c r="F553">
        <v>10665</v>
      </c>
      <c r="G553">
        <v>0.12142522269104547</v>
      </c>
    </row>
    <row r="554" spans="1:7" ht="14.6" x14ac:dyDescent="0.4">
      <c r="A554" s="3" t="str">
        <f t="shared" si="8"/>
        <v>PollokC1</v>
      </c>
      <c r="B554" t="s">
        <v>135</v>
      </c>
      <c r="C554" t="s">
        <v>9</v>
      </c>
      <c r="D554" t="s">
        <v>112</v>
      </c>
      <c r="E554">
        <v>975</v>
      </c>
      <c r="F554">
        <v>12006</v>
      </c>
      <c r="G554">
        <v>8.120939530234883E-2</v>
      </c>
    </row>
    <row r="555" spans="1:7" ht="14.6" x14ac:dyDescent="0.4">
      <c r="A555" s="3" t="str">
        <f t="shared" si="8"/>
        <v>PollokC2</v>
      </c>
      <c r="B555" t="s">
        <v>135</v>
      </c>
      <c r="C555" t="s">
        <v>9</v>
      </c>
      <c r="D555" t="s">
        <v>111</v>
      </c>
      <c r="E555">
        <v>4902</v>
      </c>
      <c r="F555">
        <v>9466</v>
      </c>
      <c r="G555">
        <v>0.51785336995563069</v>
      </c>
    </row>
    <row r="556" spans="1:7" ht="14.6" x14ac:dyDescent="0.4">
      <c r="A556" s="3" t="str">
        <f t="shared" si="8"/>
        <v>PollokC3</v>
      </c>
      <c r="B556" t="s">
        <v>135</v>
      </c>
      <c r="C556" t="s">
        <v>9</v>
      </c>
      <c r="D556" t="s">
        <v>110</v>
      </c>
      <c r="E556">
        <v>463</v>
      </c>
      <c r="F556">
        <v>1599</v>
      </c>
      <c r="G556">
        <v>0.28955597248280174</v>
      </c>
    </row>
    <row r="557" spans="1:7" ht="14.6" x14ac:dyDescent="0.4">
      <c r="A557" s="3" t="str">
        <f t="shared" si="8"/>
        <v>PollokC4</v>
      </c>
      <c r="B557" t="s">
        <v>135</v>
      </c>
      <c r="C557" t="s">
        <v>9</v>
      </c>
      <c r="D557" t="s">
        <v>109</v>
      </c>
      <c r="E557">
        <v>1522</v>
      </c>
      <c r="F557">
        <v>11832</v>
      </c>
      <c r="G557">
        <v>0.12863421230561189</v>
      </c>
    </row>
    <row r="558" spans="1:7" ht="14.6" x14ac:dyDescent="0.4">
      <c r="A558" s="3" t="str">
        <f t="shared" si="8"/>
        <v>PollokC5</v>
      </c>
      <c r="B558" t="s">
        <v>135</v>
      </c>
      <c r="C558" t="s">
        <v>9</v>
      </c>
      <c r="D558" t="s">
        <v>108</v>
      </c>
      <c r="E558">
        <v>7947</v>
      </c>
      <c r="F558">
        <v>12006</v>
      </c>
      <c r="G558">
        <v>0.66191904047976013</v>
      </c>
    </row>
    <row r="559" spans="1:7" ht="14.6" x14ac:dyDescent="0.4">
      <c r="A559" s="3" t="str">
        <f t="shared" si="8"/>
        <v>PollokE1</v>
      </c>
      <c r="B559" t="s">
        <v>135</v>
      </c>
      <c r="C559" t="s">
        <v>9</v>
      </c>
      <c r="D559" t="s">
        <v>107</v>
      </c>
      <c r="E559">
        <v>2602</v>
      </c>
      <c r="F559">
        <v>7866</v>
      </c>
      <c r="G559">
        <v>0.33079074497838801</v>
      </c>
    </row>
    <row r="560" spans="1:7" ht="14.6" x14ac:dyDescent="0.4">
      <c r="A560" s="3" t="str">
        <f t="shared" si="8"/>
        <v>PollokE2</v>
      </c>
      <c r="B560" t="s">
        <v>135</v>
      </c>
      <c r="C560" t="s">
        <v>9</v>
      </c>
      <c r="D560" t="s">
        <v>106</v>
      </c>
      <c r="E560">
        <v>2436.4679999999998</v>
      </c>
      <c r="F560">
        <v>11316</v>
      </c>
      <c r="G560">
        <v>0.21531177094379639</v>
      </c>
    </row>
    <row r="561" spans="1:7" ht="14.6" x14ac:dyDescent="0.4">
      <c r="A561" s="3" t="str">
        <f t="shared" si="8"/>
        <v>PollokE3</v>
      </c>
      <c r="B561" t="s">
        <v>135</v>
      </c>
      <c r="C561" t="s">
        <v>9</v>
      </c>
      <c r="D561" t="s">
        <v>105</v>
      </c>
      <c r="E561">
        <v>3252</v>
      </c>
      <c r="F561">
        <v>4926</v>
      </c>
      <c r="G561">
        <v>0.66017052375152252</v>
      </c>
    </row>
    <row r="562" spans="1:7" ht="14.6" x14ac:dyDescent="0.4">
      <c r="A562" s="3" t="str">
        <f t="shared" si="8"/>
        <v>PollokE4</v>
      </c>
      <c r="B562" t="s">
        <v>135</v>
      </c>
      <c r="C562" t="s">
        <v>9</v>
      </c>
      <c r="D562" t="s">
        <v>104</v>
      </c>
      <c r="E562">
        <v>519</v>
      </c>
      <c r="F562">
        <v>4926</v>
      </c>
      <c r="G562">
        <v>0.10535931790499391</v>
      </c>
    </row>
    <row r="563" spans="1:7" ht="14.6" x14ac:dyDescent="0.4">
      <c r="A563" s="3" t="str">
        <f t="shared" si="8"/>
        <v>PollokED1</v>
      </c>
      <c r="B563" t="s">
        <v>135</v>
      </c>
      <c r="C563" t="s">
        <v>9</v>
      </c>
      <c r="D563" t="s">
        <v>103</v>
      </c>
      <c r="E563">
        <v>4062</v>
      </c>
      <c r="F563">
        <v>9635</v>
      </c>
      <c r="G563">
        <v>0.42158796056045666</v>
      </c>
    </row>
    <row r="564" spans="1:7" ht="14.6" x14ac:dyDescent="0.4">
      <c r="A564" s="3" t="str">
        <f t="shared" si="8"/>
        <v>PollokED2</v>
      </c>
      <c r="B564" t="s">
        <v>135</v>
      </c>
      <c r="C564" t="s">
        <v>9</v>
      </c>
      <c r="D564" t="s">
        <v>102</v>
      </c>
      <c r="E564">
        <v>74</v>
      </c>
      <c r="F564">
        <v>700</v>
      </c>
      <c r="G564">
        <v>0.10571428571428572</v>
      </c>
    </row>
    <row r="565" spans="1:7" ht="14.6" x14ac:dyDescent="0.4">
      <c r="A565" s="3" t="str">
        <f t="shared" si="8"/>
        <v>PollokH1</v>
      </c>
      <c r="B565" t="s">
        <v>135</v>
      </c>
      <c r="C565" t="s">
        <v>9</v>
      </c>
      <c r="D565" t="s">
        <v>101</v>
      </c>
      <c r="E565">
        <v>9611</v>
      </c>
      <c r="F565">
        <v>12006</v>
      </c>
      <c r="G565">
        <v>0.80051640846243544</v>
      </c>
    </row>
    <row r="566" spans="1:7" ht="14.6" x14ac:dyDescent="0.4">
      <c r="A566" s="3" t="str">
        <f t="shared" si="8"/>
        <v>PollokH2</v>
      </c>
      <c r="B566" t="s">
        <v>135</v>
      </c>
      <c r="C566" t="s">
        <v>9</v>
      </c>
      <c r="D566" t="s">
        <v>100</v>
      </c>
      <c r="E566">
        <v>2513</v>
      </c>
      <c r="F566">
        <v>12006</v>
      </c>
      <c r="G566">
        <v>0.20931201066133601</v>
      </c>
    </row>
    <row r="567" spans="1:7" ht="14.6" x14ac:dyDescent="0.4">
      <c r="A567" s="3" t="str">
        <f t="shared" si="8"/>
        <v>PollokP1</v>
      </c>
      <c r="B567" t="s">
        <v>135</v>
      </c>
      <c r="C567" t="s">
        <v>9</v>
      </c>
      <c r="D567" t="s">
        <v>99</v>
      </c>
      <c r="E567">
        <v>2297</v>
      </c>
      <c r="F567">
        <v>12053</v>
      </c>
      <c r="G567">
        <v>0.19057496059072429</v>
      </c>
    </row>
    <row r="568" spans="1:7" ht="14.6" x14ac:dyDescent="0.4">
      <c r="A568" s="3" t="str">
        <f t="shared" si="8"/>
        <v>PollokP2</v>
      </c>
      <c r="B568" t="s">
        <v>135</v>
      </c>
      <c r="C568" t="s">
        <v>9</v>
      </c>
      <c r="D568" t="s">
        <v>98</v>
      </c>
      <c r="E568">
        <v>8081</v>
      </c>
      <c r="F568">
        <v>12053</v>
      </c>
      <c r="G568">
        <v>0.6704554882601842</v>
      </c>
    </row>
    <row r="569" spans="1:7" ht="14.6" x14ac:dyDescent="0.4">
      <c r="A569" s="3" t="str">
        <f t="shared" si="8"/>
        <v>PollokP3</v>
      </c>
      <c r="B569" t="s">
        <v>135</v>
      </c>
      <c r="C569" t="s">
        <v>9</v>
      </c>
      <c r="D569" t="s">
        <v>97</v>
      </c>
      <c r="E569">
        <v>886</v>
      </c>
      <c r="F569">
        <v>12053</v>
      </c>
      <c r="G569">
        <v>7.3508670040653784E-2</v>
      </c>
    </row>
    <row r="570" spans="1:7" ht="14.6" x14ac:dyDescent="0.4">
      <c r="A570" s="3" t="str">
        <f t="shared" si="8"/>
        <v>PollokP4</v>
      </c>
      <c r="B570" t="s">
        <v>135</v>
      </c>
      <c r="C570" t="s">
        <v>9</v>
      </c>
      <c r="D570" t="s">
        <v>96</v>
      </c>
      <c r="E570">
        <v>789</v>
      </c>
      <c r="F570">
        <v>12053</v>
      </c>
      <c r="G570">
        <v>6.546088110843773E-2</v>
      </c>
    </row>
    <row r="571" spans="1:7" ht="14.6" x14ac:dyDescent="0.4">
      <c r="A571" s="3" t="str">
        <f t="shared" si="8"/>
        <v>PollokPO1</v>
      </c>
      <c r="B571" t="s">
        <v>135</v>
      </c>
      <c r="C571" t="s">
        <v>9</v>
      </c>
      <c r="D571" t="s">
        <v>95</v>
      </c>
      <c r="E571">
        <v>2080</v>
      </c>
      <c r="F571">
        <v>12053</v>
      </c>
      <c r="G571">
        <v>0.17257114411349872</v>
      </c>
    </row>
    <row r="572" spans="1:7" ht="14.6" x14ac:dyDescent="0.4">
      <c r="A572" s="3" t="str">
        <f t="shared" si="8"/>
        <v>PollokPO2</v>
      </c>
      <c r="B572" t="s">
        <v>135</v>
      </c>
      <c r="C572" t="s">
        <v>9</v>
      </c>
      <c r="D572" t="s">
        <v>94</v>
      </c>
      <c r="E572">
        <v>1240</v>
      </c>
      <c r="F572">
        <v>7834</v>
      </c>
      <c r="G572">
        <v>0.15828440132754659</v>
      </c>
    </row>
    <row r="573" spans="1:7" ht="14.6" x14ac:dyDescent="0.4">
      <c r="A573" s="3" t="str">
        <f t="shared" si="8"/>
        <v>PollokS1</v>
      </c>
      <c r="B573" t="s">
        <v>135</v>
      </c>
      <c r="C573" t="s">
        <v>9</v>
      </c>
      <c r="D573" t="s">
        <v>93</v>
      </c>
      <c r="E573">
        <v>3352</v>
      </c>
      <c r="F573">
        <v>4926</v>
      </c>
      <c r="G573">
        <v>0.68047097036134796</v>
      </c>
    </row>
    <row r="574" spans="1:7" ht="14.6" x14ac:dyDescent="0.4">
      <c r="A574" s="3" t="str">
        <f t="shared" si="8"/>
        <v>PollokS2</v>
      </c>
      <c r="B574" t="s">
        <v>135</v>
      </c>
      <c r="C574" t="s">
        <v>9</v>
      </c>
      <c r="D574" t="s">
        <v>92</v>
      </c>
      <c r="E574">
        <v>1126</v>
      </c>
      <c r="F574">
        <v>3736</v>
      </c>
      <c r="G574">
        <v>0.30139186295503212</v>
      </c>
    </row>
    <row r="575" spans="1:7" ht="14.6" x14ac:dyDescent="0.4">
      <c r="A575" s="3" t="str">
        <f t="shared" si="8"/>
        <v>PollokS3</v>
      </c>
      <c r="B575" t="s">
        <v>135</v>
      </c>
      <c r="C575" t="s">
        <v>9</v>
      </c>
      <c r="D575" t="s">
        <v>91</v>
      </c>
      <c r="E575">
        <v>5640</v>
      </c>
      <c r="F575">
        <v>8873</v>
      </c>
      <c r="G575">
        <v>0.63563619970697627</v>
      </c>
    </row>
    <row r="576" spans="1:7" ht="14.6" x14ac:dyDescent="0.4">
      <c r="A576" s="3" t="str">
        <f t="shared" si="8"/>
        <v>PollokS4</v>
      </c>
      <c r="B576" t="s">
        <v>135</v>
      </c>
      <c r="C576" t="s">
        <v>9</v>
      </c>
      <c r="D576" t="s">
        <v>90</v>
      </c>
      <c r="E576">
        <v>300</v>
      </c>
      <c r="F576">
        <v>12053</v>
      </c>
      <c r="G576">
        <v>2.4890068862523849E-2</v>
      </c>
    </row>
    <row r="577" spans="1:7" ht="14.6" x14ac:dyDescent="0.4">
      <c r="A577" s="3" t="str">
        <f t="shared" si="8"/>
        <v>PollokS5</v>
      </c>
      <c r="B577" t="s">
        <v>135</v>
      </c>
      <c r="C577" t="s">
        <v>9</v>
      </c>
      <c r="D577" t="s">
        <v>89</v>
      </c>
      <c r="E577">
        <v>1375</v>
      </c>
      <c r="F577">
        <v>7783</v>
      </c>
      <c r="G577">
        <v>0.1766670949505332</v>
      </c>
    </row>
    <row r="578" spans="1:7" ht="14.6" x14ac:dyDescent="0.4">
      <c r="A578" s="3" t="str">
        <f t="shared" si="8"/>
        <v>Pollokshaws and MansewoodC1</v>
      </c>
      <c r="B578" t="s">
        <v>134</v>
      </c>
      <c r="C578" t="s">
        <v>275</v>
      </c>
      <c r="D578" t="s">
        <v>112</v>
      </c>
      <c r="E578">
        <v>1647</v>
      </c>
      <c r="F578">
        <v>11522</v>
      </c>
      <c r="G578">
        <v>0.14294393334490541</v>
      </c>
    </row>
    <row r="579" spans="1:7" ht="14.6" x14ac:dyDescent="0.4">
      <c r="A579" s="3" t="str">
        <f t="shared" ref="A579:A642" si="9">CONCATENATE(C579,D579)</f>
        <v>Pollokshaws and MansewoodC2</v>
      </c>
      <c r="B579" t="s">
        <v>134</v>
      </c>
      <c r="C579" t="s">
        <v>275</v>
      </c>
      <c r="D579" t="s">
        <v>111</v>
      </c>
      <c r="E579">
        <v>4188</v>
      </c>
      <c r="F579">
        <v>9558</v>
      </c>
      <c r="G579">
        <v>0.43816698053986192</v>
      </c>
    </row>
    <row r="580" spans="1:7" ht="14.6" x14ac:dyDescent="0.4">
      <c r="A580" s="3" t="str">
        <f t="shared" si="9"/>
        <v>Pollokshaws and MansewoodC3</v>
      </c>
      <c r="B580" t="s">
        <v>134</v>
      </c>
      <c r="C580" t="s">
        <v>275</v>
      </c>
      <c r="D580" t="s">
        <v>110</v>
      </c>
      <c r="E580">
        <v>495</v>
      </c>
      <c r="F580">
        <v>1327</v>
      </c>
      <c r="G580">
        <v>0.37302185380557651</v>
      </c>
    </row>
    <row r="581" spans="1:7" ht="14.6" x14ac:dyDescent="0.4">
      <c r="A581" s="3" t="str">
        <f t="shared" si="9"/>
        <v>Pollokshaws and MansewoodC4</v>
      </c>
      <c r="B581" t="s">
        <v>134</v>
      </c>
      <c r="C581" t="s">
        <v>275</v>
      </c>
      <c r="D581" t="s">
        <v>109</v>
      </c>
      <c r="E581">
        <v>2654</v>
      </c>
      <c r="F581">
        <v>11504</v>
      </c>
      <c r="G581">
        <v>0.23070236439499306</v>
      </c>
    </row>
    <row r="582" spans="1:7" ht="14.6" x14ac:dyDescent="0.4">
      <c r="A582" s="3" t="str">
        <f t="shared" si="9"/>
        <v>Pollokshaws and MansewoodC5</v>
      </c>
      <c r="B582" t="s">
        <v>134</v>
      </c>
      <c r="C582" t="s">
        <v>275</v>
      </c>
      <c r="D582" t="s">
        <v>108</v>
      </c>
      <c r="E582">
        <v>7453</v>
      </c>
      <c r="F582">
        <v>11522</v>
      </c>
      <c r="G582">
        <v>0.64684950529421981</v>
      </c>
    </row>
    <row r="583" spans="1:7" ht="14.6" x14ac:dyDescent="0.4">
      <c r="A583" s="3" t="str">
        <f t="shared" si="9"/>
        <v>Pollokshaws and MansewoodE1</v>
      </c>
      <c r="B583" t="s">
        <v>134</v>
      </c>
      <c r="C583" t="s">
        <v>275</v>
      </c>
      <c r="D583" t="s">
        <v>107</v>
      </c>
      <c r="E583">
        <v>2984</v>
      </c>
      <c r="F583">
        <v>6636</v>
      </c>
      <c r="G583">
        <v>0.44966847498493068</v>
      </c>
    </row>
    <row r="584" spans="1:7" ht="14.6" x14ac:dyDescent="0.4">
      <c r="A584" s="3" t="str">
        <f t="shared" si="9"/>
        <v>Pollokshaws and MansewoodE2</v>
      </c>
      <c r="B584" t="s">
        <v>134</v>
      </c>
      <c r="C584" t="s">
        <v>275</v>
      </c>
      <c r="D584" t="s">
        <v>106</v>
      </c>
      <c r="E584">
        <v>8977.155999999999</v>
      </c>
      <c r="F584">
        <v>12557</v>
      </c>
      <c r="G584">
        <v>0.71491247909532529</v>
      </c>
    </row>
    <row r="585" spans="1:7" ht="14.6" x14ac:dyDescent="0.4">
      <c r="A585" s="3" t="str">
        <f t="shared" si="9"/>
        <v>Pollokshaws and MansewoodE3</v>
      </c>
      <c r="B585" t="s">
        <v>134</v>
      </c>
      <c r="C585" t="s">
        <v>275</v>
      </c>
      <c r="D585" t="s">
        <v>105</v>
      </c>
      <c r="E585">
        <v>2952</v>
      </c>
      <c r="F585">
        <v>5729</v>
      </c>
      <c r="G585">
        <v>0.51527317158317332</v>
      </c>
    </row>
    <row r="586" spans="1:7" ht="14.6" x14ac:dyDescent="0.4">
      <c r="A586" s="3" t="str">
        <f t="shared" si="9"/>
        <v>Pollokshaws and MansewoodE4</v>
      </c>
      <c r="B586" t="s">
        <v>134</v>
      </c>
      <c r="C586" t="s">
        <v>275</v>
      </c>
      <c r="D586" t="s">
        <v>104</v>
      </c>
      <c r="E586">
        <v>867</v>
      </c>
      <c r="F586">
        <v>5729</v>
      </c>
      <c r="G586">
        <v>0.1513353115727003</v>
      </c>
    </row>
    <row r="587" spans="1:7" ht="14.6" x14ac:dyDescent="0.4">
      <c r="A587" s="3" t="str">
        <f t="shared" si="9"/>
        <v>Pollokshaws and MansewoodED1</v>
      </c>
      <c r="B587" t="s">
        <v>134</v>
      </c>
      <c r="C587" t="s">
        <v>275</v>
      </c>
      <c r="D587" t="s">
        <v>103</v>
      </c>
      <c r="E587">
        <v>4591</v>
      </c>
      <c r="F587">
        <v>9576</v>
      </c>
      <c r="G587">
        <v>0.47942773600668337</v>
      </c>
    </row>
    <row r="588" spans="1:7" ht="14.6" x14ac:dyDescent="0.4">
      <c r="A588" s="3" t="str">
        <f t="shared" si="9"/>
        <v>Pollokshaws and MansewoodED2</v>
      </c>
      <c r="B588" t="s">
        <v>134</v>
      </c>
      <c r="C588" t="s">
        <v>275</v>
      </c>
      <c r="D588" t="s">
        <v>102</v>
      </c>
      <c r="E588">
        <v>55</v>
      </c>
      <c r="F588">
        <v>483</v>
      </c>
      <c r="G588">
        <v>0.11387163561076605</v>
      </c>
    </row>
    <row r="589" spans="1:7" ht="14.6" x14ac:dyDescent="0.4">
      <c r="A589" s="3" t="str">
        <f t="shared" si="9"/>
        <v>Pollokshaws and MansewoodH1</v>
      </c>
      <c r="B589" t="s">
        <v>134</v>
      </c>
      <c r="C589" t="s">
        <v>275</v>
      </c>
      <c r="D589" t="s">
        <v>101</v>
      </c>
      <c r="E589">
        <v>8782</v>
      </c>
      <c r="F589">
        <v>11522</v>
      </c>
      <c r="G589">
        <v>0.76219406353063701</v>
      </c>
    </row>
    <row r="590" spans="1:7" ht="14.6" x14ac:dyDescent="0.4">
      <c r="A590" s="3" t="str">
        <f t="shared" si="9"/>
        <v>Pollokshaws and MansewoodH2</v>
      </c>
      <c r="B590" t="s">
        <v>134</v>
      </c>
      <c r="C590" t="s">
        <v>275</v>
      </c>
      <c r="D590" t="s">
        <v>100</v>
      </c>
      <c r="E590">
        <v>2802</v>
      </c>
      <c r="F590">
        <v>11522</v>
      </c>
      <c r="G590">
        <v>0.24318694671064051</v>
      </c>
    </row>
    <row r="591" spans="1:7" ht="14.6" x14ac:dyDescent="0.4">
      <c r="A591" s="3" t="str">
        <f t="shared" si="9"/>
        <v>Pollokshaws and MansewoodP1</v>
      </c>
      <c r="B591" t="s">
        <v>134</v>
      </c>
      <c r="C591" t="s">
        <v>275</v>
      </c>
      <c r="D591" t="s">
        <v>99</v>
      </c>
      <c r="E591">
        <v>1912</v>
      </c>
      <c r="F591">
        <v>11371</v>
      </c>
      <c r="G591">
        <v>0.16814704071761499</v>
      </c>
    </row>
    <row r="592" spans="1:7" ht="14.6" x14ac:dyDescent="0.4">
      <c r="A592" s="3" t="str">
        <f t="shared" si="9"/>
        <v>Pollokshaws and MansewoodP2</v>
      </c>
      <c r="B592" t="s">
        <v>134</v>
      </c>
      <c r="C592" t="s">
        <v>275</v>
      </c>
      <c r="D592" t="s">
        <v>98</v>
      </c>
      <c r="E592">
        <v>7364</v>
      </c>
      <c r="F592">
        <v>11371</v>
      </c>
      <c r="G592">
        <v>0.64761234719901506</v>
      </c>
    </row>
    <row r="593" spans="1:7" ht="14.6" x14ac:dyDescent="0.4">
      <c r="A593" s="3" t="str">
        <f t="shared" si="9"/>
        <v>Pollokshaws and MansewoodP3</v>
      </c>
      <c r="B593" t="s">
        <v>134</v>
      </c>
      <c r="C593" t="s">
        <v>275</v>
      </c>
      <c r="D593" t="s">
        <v>97</v>
      </c>
      <c r="E593">
        <v>1070</v>
      </c>
      <c r="F593">
        <v>11371</v>
      </c>
      <c r="G593">
        <v>9.40990238325565E-2</v>
      </c>
    </row>
    <row r="594" spans="1:7" ht="14.6" x14ac:dyDescent="0.4">
      <c r="A594" s="3" t="str">
        <f t="shared" si="9"/>
        <v>Pollokshaws and MansewoodP4</v>
      </c>
      <c r="B594" t="s">
        <v>134</v>
      </c>
      <c r="C594" t="s">
        <v>275</v>
      </c>
      <c r="D594" t="s">
        <v>96</v>
      </c>
      <c r="E594">
        <v>1025</v>
      </c>
      <c r="F594">
        <v>11371</v>
      </c>
      <c r="G594">
        <v>9.0141588250813476E-2</v>
      </c>
    </row>
    <row r="595" spans="1:7" ht="14.6" x14ac:dyDescent="0.4">
      <c r="A595" s="3" t="str">
        <f t="shared" si="9"/>
        <v>Pollokshaws and MansewoodPO1</v>
      </c>
      <c r="B595" t="s">
        <v>134</v>
      </c>
      <c r="C595" t="s">
        <v>275</v>
      </c>
      <c r="D595" t="s">
        <v>95</v>
      </c>
      <c r="E595">
        <v>2515</v>
      </c>
      <c r="F595">
        <v>11371</v>
      </c>
      <c r="G595">
        <v>0.2211766775129716</v>
      </c>
    </row>
    <row r="596" spans="1:7" ht="14.6" x14ac:dyDescent="0.4">
      <c r="A596" s="3" t="str">
        <f t="shared" si="9"/>
        <v>Pollokshaws and MansewoodPO2</v>
      </c>
      <c r="B596" t="s">
        <v>134</v>
      </c>
      <c r="C596" t="s">
        <v>275</v>
      </c>
      <c r="D596" t="s">
        <v>94</v>
      </c>
      <c r="E596">
        <v>1425</v>
      </c>
      <c r="F596">
        <v>7112</v>
      </c>
      <c r="G596">
        <v>0.20036557930258717</v>
      </c>
    </row>
    <row r="597" spans="1:7" ht="14.6" x14ac:dyDescent="0.4">
      <c r="A597" s="3" t="str">
        <f t="shared" si="9"/>
        <v>Pollokshaws and MansewoodS1</v>
      </c>
      <c r="B597" t="s">
        <v>134</v>
      </c>
      <c r="C597" t="s">
        <v>275</v>
      </c>
      <c r="D597" t="s">
        <v>93</v>
      </c>
      <c r="E597">
        <v>2825</v>
      </c>
      <c r="F597">
        <v>5729</v>
      </c>
      <c r="G597">
        <v>0.49310525397102462</v>
      </c>
    </row>
    <row r="598" spans="1:7" ht="14.6" x14ac:dyDescent="0.4">
      <c r="A598" s="3" t="str">
        <f t="shared" si="9"/>
        <v>Pollokshaws and MansewoodS2</v>
      </c>
      <c r="B598" t="s">
        <v>134</v>
      </c>
      <c r="C598" t="s">
        <v>275</v>
      </c>
      <c r="D598" t="s">
        <v>92</v>
      </c>
      <c r="E598">
        <v>1370</v>
      </c>
      <c r="F598">
        <v>4094</v>
      </c>
      <c r="G598">
        <v>0.3346360527601368</v>
      </c>
    </row>
    <row r="599" spans="1:7" ht="14.6" x14ac:dyDescent="0.4">
      <c r="A599" s="3" t="str">
        <f t="shared" si="9"/>
        <v>Pollokshaws and MansewoodS3</v>
      </c>
      <c r="B599" t="s">
        <v>134</v>
      </c>
      <c r="C599" t="s">
        <v>275</v>
      </c>
      <c r="D599" t="s">
        <v>91</v>
      </c>
      <c r="E599">
        <v>4816</v>
      </c>
      <c r="F599">
        <v>8531</v>
      </c>
      <c r="G599">
        <v>0.56452936349783145</v>
      </c>
    </row>
    <row r="600" spans="1:7" ht="14.6" x14ac:dyDescent="0.4">
      <c r="A600" s="3" t="str">
        <f t="shared" si="9"/>
        <v>Pollokshaws and MansewoodS4</v>
      </c>
      <c r="B600" t="s">
        <v>134</v>
      </c>
      <c r="C600" t="s">
        <v>275</v>
      </c>
      <c r="D600" t="s">
        <v>90</v>
      </c>
      <c r="E600">
        <v>360</v>
      </c>
      <c r="F600">
        <v>11371</v>
      </c>
      <c r="G600">
        <v>3.1659484653944241E-2</v>
      </c>
    </row>
    <row r="601" spans="1:7" ht="14.6" x14ac:dyDescent="0.4">
      <c r="A601" s="3" t="str">
        <f t="shared" si="9"/>
        <v>Pollokshaws and MansewoodS5</v>
      </c>
      <c r="B601" t="s">
        <v>134</v>
      </c>
      <c r="C601" t="s">
        <v>275</v>
      </c>
      <c r="D601" t="s">
        <v>89</v>
      </c>
      <c r="E601">
        <v>1560</v>
      </c>
      <c r="F601">
        <v>7040</v>
      </c>
      <c r="G601">
        <v>0.22159090909090909</v>
      </c>
    </row>
    <row r="602" spans="1:7" ht="14.6" x14ac:dyDescent="0.4">
      <c r="A602" s="3" t="str">
        <f t="shared" si="9"/>
        <v>Priesthill and HousehillwoodC1</v>
      </c>
      <c r="B602" t="s">
        <v>131</v>
      </c>
      <c r="C602" t="s">
        <v>276</v>
      </c>
      <c r="D602" t="s">
        <v>112</v>
      </c>
      <c r="E602">
        <v>367</v>
      </c>
      <c r="F602">
        <v>8178</v>
      </c>
      <c r="G602">
        <v>4.4876497921252138E-2</v>
      </c>
    </row>
    <row r="603" spans="1:7" ht="14.6" x14ac:dyDescent="0.4">
      <c r="A603" s="3" t="str">
        <f t="shared" si="9"/>
        <v>Priesthill and HousehillwoodC2</v>
      </c>
      <c r="B603" t="s">
        <v>131</v>
      </c>
      <c r="C603" t="s">
        <v>276</v>
      </c>
      <c r="D603" t="s">
        <v>111</v>
      </c>
      <c r="E603">
        <v>2496</v>
      </c>
      <c r="F603">
        <v>6382</v>
      </c>
      <c r="G603">
        <v>0.39109996866186147</v>
      </c>
    </row>
    <row r="604" spans="1:7" ht="14.6" x14ac:dyDescent="0.4">
      <c r="A604" s="3" t="str">
        <f t="shared" si="9"/>
        <v>Priesthill and HousehillwoodC3</v>
      </c>
      <c r="B604" t="s">
        <v>131</v>
      </c>
      <c r="C604" t="s">
        <v>276</v>
      </c>
      <c r="D604" t="s">
        <v>110</v>
      </c>
      <c r="E604">
        <v>592</v>
      </c>
      <c r="F604">
        <v>1158</v>
      </c>
      <c r="G604">
        <v>0.51122625215889461</v>
      </c>
    </row>
    <row r="605" spans="1:7" ht="14.6" x14ac:dyDescent="0.4">
      <c r="A605" s="3" t="str">
        <f t="shared" si="9"/>
        <v>Priesthill and HousehillwoodC4</v>
      </c>
      <c r="B605" t="s">
        <v>131</v>
      </c>
      <c r="C605" t="s">
        <v>276</v>
      </c>
      <c r="D605" t="s">
        <v>109</v>
      </c>
      <c r="E605">
        <v>1189</v>
      </c>
      <c r="F605">
        <v>8099</v>
      </c>
      <c r="G605">
        <v>0.14680824793184344</v>
      </c>
    </row>
    <row r="606" spans="1:7" ht="14.6" x14ac:dyDescent="0.4">
      <c r="A606" s="3" t="str">
        <f t="shared" si="9"/>
        <v>Priesthill and HousehillwoodC5</v>
      </c>
      <c r="B606" t="s">
        <v>131</v>
      </c>
      <c r="C606" t="s">
        <v>276</v>
      </c>
      <c r="D606" t="s">
        <v>108</v>
      </c>
      <c r="E606">
        <v>4878</v>
      </c>
      <c r="F606">
        <v>8178</v>
      </c>
      <c r="G606">
        <v>0.59647835656639769</v>
      </c>
    </row>
    <row r="607" spans="1:7" ht="14.6" x14ac:dyDescent="0.4">
      <c r="A607" s="3" t="str">
        <f t="shared" si="9"/>
        <v>Priesthill and HousehillwoodE1</v>
      </c>
      <c r="B607" t="s">
        <v>131</v>
      </c>
      <c r="C607" t="s">
        <v>276</v>
      </c>
      <c r="D607" t="s">
        <v>107</v>
      </c>
      <c r="E607">
        <v>2193</v>
      </c>
      <c r="F607">
        <v>4458</v>
      </c>
      <c r="G607">
        <v>0.49192462987886942</v>
      </c>
    </row>
    <row r="608" spans="1:7" ht="14.6" x14ac:dyDescent="0.4">
      <c r="A608" s="3" t="str">
        <f t="shared" si="9"/>
        <v>Priesthill and HousehillwoodE2</v>
      </c>
      <c r="B608" t="s">
        <v>131</v>
      </c>
      <c r="C608" t="s">
        <v>276</v>
      </c>
      <c r="D608" t="s">
        <v>106</v>
      </c>
      <c r="E608">
        <v>7692.0499999999993</v>
      </c>
      <c r="F608">
        <v>8555</v>
      </c>
      <c r="G608">
        <v>0.89912916423144351</v>
      </c>
    </row>
    <row r="609" spans="1:7" ht="14.6" x14ac:dyDescent="0.4">
      <c r="A609" s="3" t="str">
        <f t="shared" si="9"/>
        <v>Priesthill and HousehillwoodE3</v>
      </c>
      <c r="B609" t="s">
        <v>131</v>
      </c>
      <c r="C609" t="s">
        <v>276</v>
      </c>
      <c r="D609" t="s">
        <v>105</v>
      </c>
      <c r="E609">
        <v>1483</v>
      </c>
      <c r="F609">
        <v>3543</v>
      </c>
      <c r="G609">
        <v>0.41857183178097657</v>
      </c>
    </row>
    <row r="610" spans="1:7" ht="14.6" x14ac:dyDescent="0.4">
      <c r="A610" s="3" t="str">
        <f t="shared" si="9"/>
        <v>Priesthill and HousehillwoodE4</v>
      </c>
      <c r="B610" t="s">
        <v>131</v>
      </c>
      <c r="C610" t="s">
        <v>276</v>
      </c>
      <c r="D610" t="s">
        <v>104</v>
      </c>
      <c r="E610">
        <v>601</v>
      </c>
      <c r="F610">
        <v>3543</v>
      </c>
      <c r="G610">
        <v>0.16963025684448207</v>
      </c>
    </row>
    <row r="611" spans="1:7" ht="14.6" x14ac:dyDescent="0.4">
      <c r="A611" s="3" t="str">
        <f t="shared" si="9"/>
        <v>Priesthill and HousehillwoodED1</v>
      </c>
      <c r="B611" t="s">
        <v>131</v>
      </c>
      <c r="C611" t="s">
        <v>276</v>
      </c>
      <c r="D611" t="s">
        <v>103</v>
      </c>
      <c r="E611">
        <v>1646</v>
      </c>
      <c r="F611">
        <v>6457</v>
      </c>
      <c r="G611">
        <v>0.25491714418460587</v>
      </c>
    </row>
    <row r="612" spans="1:7" ht="14.6" x14ac:dyDescent="0.4">
      <c r="A612" s="3" t="str">
        <f t="shared" si="9"/>
        <v>Priesthill and HousehillwoodED2</v>
      </c>
      <c r="B612" t="s">
        <v>131</v>
      </c>
      <c r="C612" t="s">
        <v>276</v>
      </c>
      <c r="D612" t="s">
        <v>102</v>
      </c>
      <c r="E612">
        <v>82</v>
      </c>
      <c r="F612">
        <v>485</v>
      </c>
      <c r="G612">
        <v>0.16907216494845362</v>
      </c>
    </row>
    <row r="613" spans="1:7" ht="14.6" x14ac:dyDescent="0.4">
      <c r="A613" s="3" t="str">
        <f t="shared" si="9"/>
        <v>Priesthill and HousehillwoodH1</v>
      </c>
      <c r="B613" t="s">
        <v>131</v>
      </c>
      <c r="C613" t="s">
        <v>276</v>
      </c>
      <c r="D613" t="s">
        <v>101</v>
      </c>
      <c r="E613">
        <v>5786</v>
      </c>
      <c r="F613">
        <v>8178</v>
      </c>
      <c r="G613">
        <v>0.70750794815358276</v>
      </c>
    </row>
    <row r="614" spans="1:7" ht="14.6" x14ac:dyDescent="0.4">
      <c r="A614" s="3" t="str">
        <f t="shared" si="9"/>
        <v>Priesthill and HousehillwoodH2</v>
      </c>
      <c r="B614" t="s">
        <v>131</v>
      </c>
      <c r="C614" t="s">
        <v>276</v>
      </c>
      <c r="D614" t="s">
        <v>100</v>
      </c>
      <c r="E614">
        <v>2349</v>
      </c>
      <c r="F614">
        <v>8178</v>
      </c>
      <c r="G614">
        <v>0.28723404255319152</v>
      </c>
    </row>
    <row r="615" spans="1:7" ht="14.6" x14ac:dyDescent="0.4">
      <c r="A615" s="3" t="str">
        <f t="shared" si="9"/>
        <v>Priesthill and HousehillwoodP1</v>
      </c>
      <c r="B615" t="s">
        <v>131</v>
      </c>
      <c r="C615" t="s">
        <v>276</v>
      </c>
      <c r="D615" t="s">
        <v>99</v>
      </c>
      <c r="E615">
        <v>1694</v>
      </c>
      <c r="F615">
        <v>8165</v>
      </c>
      <c r="G615">
        <v>0.20747091243110838</v>
      </c>
    </row>
    <row r="616" spans="1:7" ht="14.6" x14ac:dyDescent="0.4">
      <c r="A616" s="3" t="str">
        <f t="shared" si="9"/>
        <v>Priesthill and HousehillwoodP2</v>
      </c>
      <c r="B616" t="s">
        <v>131</v>
      </c>
      <c r="C616" t="s">
        <v>276</v>
      </c>
      <c r="D616" t="s">
        <v>98</v>
      </c>
      <c r="E616">
        <v>5308</v>
      </c>
      <c r="F616">
        <v>8165</v>
      </c>
      <c r="G616">
        <v>0.65009185548071036</v>
      </c>
    </row>
    <row r="617" spans="1:7" ht="14.6" x14ac:dyDescent="0.4">
      <c r="A617" s="3" t="str">
        <f t="shared" si="9"/>
        <v>Priesthill and HousehillwoodP3</v>
      </c>
      <c r="B617" t="s">
        <v>131</v>
      </c>
      <c r="C617" t="s">
        <v>276</v>
      </c>
      <c r="D617" t="s">
        <v>97</v>
      </c>
      <c r="E617">
        <v>671</v>
      </c>
      <c r="F617">
        <v>8165</v>
      </c>
      <c r="G617">
        <v>8.2180036742192278E-2</v>
      </c>
    </row>
    <row r="618" spans="1:7" ht="14.6" x14ac:dyDescent="0.4">
      <c r="A618" s="3" t="str">
        <f t="shared" si="9"/>
        <v>Priesthill and HousehillwoodP4</v>
      </c>
      <c r="B618" t="s">
        <v>131</v>
      </c>
      <c r="C618" t="s">
        <v>276</v>
      </c>
      <c r="D618" t="s">
        <v>96</v>
      </c>
      <c r="E618">
        <v>492</v>
      </c>
      <c r="F618">
        <v>8165</v>
      </c>
      <c r="G618">
        <v>6.025719534598898E-2</v>
      </c>
    </row>
    <row r="619" spans="1:7" ht="14.6" x14ac:dyDescent="0.4">
      <c r="A619" s="3" t="str">
        <f t="shared" si="9"/>
        <v>Priesthill and HousehillwoodPO1</v>
      </c>
      <c r="B619" t="s">
        <v>131</v>
      </c>
      <c r="C619" t="s">
        <v>276</v>
      </c>
      <c r="D619" t="s">
        <v>95</v>
      </c>
      <c r="E619">
        <v>2605</v>
      </c>
      <c r="F619">
        <v>8165</v>
      </c>
      <c r="G619">
        <v>0.31904470300061238</v>
      </c>
    </row>
    <row r="620" spans="1:7" ht="14.6" x14ac:dyDescent="0.4">
      <c r="A620" s="3" t="str">
        <f t="shared" si="9"/>
        <v>Priesthill and HousehillwoodPO2</v>
      </c>
      <c r="B620" t="s">
        <v>131</v>
      </c>
      <c r="C620" t="s">
        <v>276</v>
      </c>
      <c r="D620" t="s">
        <v>94</v>
      </c>
      <c r="E620">
        <v>1500</v>
      </c>
      <c r="F620">
        <v>5117</v>
      </c>
      <c r="G620">
        <v>0.29314051201876101</v>
      </c>
    </row>
    <row r="621" spans="1:7" ht="14.6" x14ac:dyDescent="0.4">
      <c r="A621" s="3" t="str">
        <f t="shared" si="9"/>
        <v>Priesthill and HousehillwoodS1</v>
      </c>
      <c r="B621" t="s">
        <v>131</v>
      </c>
      <c r="C621" t="s">
        <v>276</v>
      </c>
      <c r="D621" t="s">
        <v>93</v>
      </c>
      <c r="E621">
        <v>1019</v>
      </c>
      <c r="F621">
        <v>3543</v>
      </c>
      <c r="G621">
        <v>0.28760937058989555</v>
      </c>
    </row>
    <row r="622" spans="1:7" ht="14.6" x14ac:dyDescent="0.4">
      <c r="A622" s="3" t="str">
        <f t="shared" si="9"/>
        <v>Priesthill and HousehillwoodS2</v>
      </c>
      <c r="B622" t="s">
        <v>131</v>
      </c>
      <c r="C622" t="s">
        <v>276</v>
      </c>
      <c r="D622" t="s">
        <v>92</v>
      </c>
      <c r="E622">
        <v>1463</v>
      </c>
      <c r="F622">
        <v>2709</v>
      </c>
      <c r="G622">
        <v>0.5400516795865633</v>
      </c>
    </row>
    <row r="623" spans="1:7" ht="14.6" x14ac:dyDescent="0.4">
      <c r="A623" s="3" t="str">
        <f t="shared" si="9"/>
        <v>Priesthill and HousehillwoodS3</v>
      </c>
      <c r="B623" t="s">
        <v>131</v>
      </c>
      <c r="C623" t="s">
        <v>276</v>
      </c>
      <c r="D623" t="s">
        <v>91</v>
      </c>
      <c r="E623">
        <v>2917</v>
      </c>
      <c r="F623">
        <v>5966</v>
      </c>
      <c r="G623">
        <v>0.48893731143144487</v>
      </c>
    </row>
    <row r="624" spans="1:7" ht="14.6" x14ac:dyDescent="0.4">
      <c r="A624" s="3" t="str">
        <f t="shared" si="9"/>
        <v>Priesthill and HousehillwoodS4</v>
      </c>
      <c r="B624" t="s">
        <v>131</v>
      </c>
      <c r="C624" t="s">
        <v>276</v>
      </c>
      <c r="D624" t="s">
        <v>90</v>
      </c>
      <c r="E624">
        <v>405</v>
      </c>
      <c r="F624">
        <v>8165</v>
      </c>
      <c r="G624">
        <v>4.9601959583588477E-2</v>
      </c>
    </row>
    <row r="625" spans="1:7" ht="14.6" x14ac:dyDescent="0.4">
      <c r="A625" s="3" t="str">
        <f t="shared" si="9"/>
        <v>Priesthill and HousehillwoodS5</v>
      </c>
      <c r="B625" t="s">
        <v>131</v>
      </c>
      <c r="C625" t="s">
        <v>276</v>
      </c>
      <c r="D625" t="s">
        <v>89</v>
      </c>
      <c r="E625">
        <v>1720</v>
      </c>
      <c r="F625">
        <v>5071</v>
      </c>
      <c r="G625">
        <v>0.33918359297968842</v>
      </c>
    </row>
    <row r="626" spans="1:7" ht="14.6" x14ac:dyDescent="0.4">
      <c r="A626" s="3" t="str">
        <f t="shared" si="9"/>
        <v>South Nitshill and DarnleyC1</v>
      </c>
      <c r="B626" t="s">
        <v>124</v>
      </c>
      <c r="C626" t="s">
        <v>277</v>
      </c>
      <c r="D626" t="s">
        <v>112</v>
      </c>
      <c r="E626">
        <v>1903</v>
      </c>
      <c r="F626">
        <v>7976</v>
      </c>
      <c r="G626">
        <v>0.23859077231695086</v>
      </c>
    </row>
    <row r="627" spans="1:7" ht="14.6" x14ac:dyDescent="0.4">
      <c r="A627" s="3" t="str">
        <f t="shared" si="9"/>
        <v>South Nitshill and DarnleyC2</v>
      </c>
      <c r="B627" t="s">
        <v>124</v>
      </c>
      <c r="C627" t="s">
        <v>277</v>
      </c>
      <c r="D627" t="s">
        <v>111</v>
      </c>
      <c r="E627">
        <v>3422</v>
      </c>
      <c r="F627">
        <v>5860</v>
      </c>
      <c r="G627">
        <v>0.58395904436860069</v>
      </c>
    </row>
    <row r="628" spans="1:7" ht="14.6" x14ac:dyDescent="0.4">
      <c r="A628" s="3" t="str">
        <f t="shared" si="9"/>
        <v>South Nitshill and DarnleyC3</v>
      </c>
      <c r="B628" t="s">
        <v>124</v>
      </c>
      <c r="C628" t="s">
        <v>277</v>
      </c>
      <c r="D628" t="s">
        <v>110</v>
      </c>
      <c r="E628">
        <v>295</v>
      </c>
      <c r="F628">
        <v>1259</v>
      </c>
      <c r="G628">
        <v>0.23431294678316125</v>
      </c>
    </row>
    <row r="629" spans="1:7" ht="14.6" x14ac:dyDescent="0.4">
      <c r="A629" s="3" t="str">
        <f t="shared" si="9"/>
        <v>South Nitshill and DarnleyC4</v>
      </c>
      <c r="B629" t="s">
        <v>124</v>
      </c>
      <c r="C629" t="s">
        <v>277</v>
      </c>
      <c r="D629" t="s">
        <v>109</v>
      </c>
      <c r="E629">
        <v>789</v>
      </c>
      <c r="F629">
        <v>7780</v>
      </c>
      <c r="G629">
        <v>0.10141388174807198</v>
      </c>
    </row>
    <row r="630" spans="1:7" ht="14.6" x14ac:dyDescent="0.4">
      <c r="A630" s="3" t="str">
        <f t="shared" si="9"/>
        <v>South Nitshill and DarnleyC5</v>
      </c>
      <c r="B630" t="s">
        <v>124</v>
      </c>
      <c r="C630" t="s">
        <v>277</v>
      </c>
      <c r="D630" t="s">
        <v>108</v>
      </c>
      <c r="E630">
        <v>5493</v>
      </c>
      <c r="F630">
        <v>7976</v>
      </c>
      <c r="G630">
        <v>0.68869107321965894</v>
      </c>
    </row>
    <row r="631" spans="1:7" ht="14.6" x14ac:dyDescent="0.4">
      <c r="A631" s="3" t="str">
        <f t="shared" si="9"/>
        <v>South Nitshill and DarnleyE1</v>
      </c>
      <c r="B631" t="s">
        <v>124</v>
      </c>
      <c r="C631" t="s">
        <v>277</v>
      </c>
      <c r="D631" t="s">
        <v>107</v>
      </c>
      <c r="E631">
        <v>1556</v>
      </c>
      <c r="F631">
        <v>5413</v>
      </c>
      <c r="G631">
        <v>0.28745612414557548</v>
      </c>
    </row>
    <row r="632" spans="1:7" ht="14.6" x14ac:dyDescent="0.4">
      <c r="A632" s="3" t="str">
        <f t="shared" si="9"/>
        <v>South Nitshill and DarnleyE2</v>
      </c>
      <c r="B632" t="s">
        <v>124</v>
      </c>
      <c r="C632" t="s">
        <v>277</v>
      </c>
      <c r="D632" t="s">
        <v>106</v>
      </c>
      <c r="E632">
        <v>3838.4980000000005</v>
      </c>
      <c r="F632">
        <v>8291</v>
      </c>
      <c r="G632">
        <v>0.46297165601254381</v>
      </c>
    </row>
    <row r="633" spans="1:7" ht="14.6" x14ac:dyDescent="0.4">
      <c r="A633" s="3" t="str">
        <f t="shared" si="9"/>
        <v>South Nitshill and DarnleyE3</v>
      </c>
      <c r="B633" t="s">
        <v>124</v>
      </c>
      <c r="C633" t="s">
        <v>277</v>
      </c>
      <c r="D633" t="s">
        <v>105</v>
      </c>
      <c r="E633">
        <v>2158</v>
      </c>
      <c r="F633">
        <v>2971</v>
      </c>
      <c r="G633">
        <v>0.72635476270615951</v>
      </c>
    </row>
    <row r="634" spans="1:7" ht="14.6" x14ac:dyDescent="0.4">
      <c r="A634" s="3" t="str">
        <f t="shared" si="9"/>
        <v>South Nitshill and DarnleyE4</v>
      </c>
      <c r="B634" t="s">
        <v>124</v>
      </c>
      <c r="C634" t="s">
        <v>277</v>
      </c>
      <c r="D634" t="s">
        <v>104</v>
      </c>
      <c r="E634">
        <v>351</v>
      </c>
      <c r="F634">
        <v>2971</v>
      </c>
      <c r="G634">
        <v>0.11814203971726692</v>
      </c>
    </row>
    <row r="635" spans="1:7" ht="14.6" x14ac:dyDescent="0.4">
      <c r="A635" s="3" t="str">
        <f t="shared" si="9"/>
        <v>South Nitshill and DarnleyED1</v>
      </c>
      <c r="B635" t="s">
        <v>124</v>
      </c>
      <c r="C635" t="s">
        <v>277</v>
      </c>
      <c r="D635" t="s">
        <v>103</v>
      </c>
      <c r="E635">
        <v>2779</v>
      </c>
      <c r="F635">
        <v>6056</v>
      </c>
      <c r="G635">
        <v>0.45888375165125495</v>
      </c>
    </row>
    <row r="636" spans="1:7" ht="14.6" x14ac:dyDescent="0.4">
      <c r="A636" s="3" t="str">
        <f t="shared" si="9"/>
        <v>South Nitshill and DarnleyED2</v>
      </c>
      <c r="B636" t="s">
        <v>124</v>
      </c>
      <c r="C636" t="s">
        <v>277</v>
      </c>
      <c r="D636" t="s">
        <v>102</v>
      </c>
      <c r="E636">
        <v>36</v>
      </c>
      <c r="F636">
        <v>457</v>
      </c>
      <c r="G636">
        <v>7.8774617067833702E-2</v>
      </c>
    </row>
    <row r="637" spans="1:7" ht="14.6" x14ac:dyDescent="0.4">
      <c r="A637" s="3" t="str">
        <f t="shared" si="9"/>
        <v>South Nitshill and DarnleyH1</v>
      </c>
      <c r="B637" t="s">
        <v>124</v>
      </c>
      <c r="C637" t="s">
        <v>277</v>
      </c>
      <c r="D637" t="s">
        <v>101</v>
      </c>
      <c r="E637">
        <v>6647</v>
      </c>
      <c r="F637">
        <v>7976</v>
      </c>
      <c r="G637">
        <v>0.83337512537612835</v>
      </c>
    </row>
    <row r="638" spans="1:7" ht="14.6" x14ac:dyDescent="0.4">
      <c r="A638" s="3" t="str">
        <f t="shared" si="9"/>
        <v>South Nitshill and DarnleyH2</v>
      </c>
      <c r="B638" t="s">
        <v>124</v>
      </c>
      <c r="C638" t="s">
        <v>277</v>
      </c>
      <c r="D638" t="s">
        <v>100</v>
      </c>
      <c r="E638">
        <v>1330</v>
      </c>
      <c r="F638">
        <v>7976</v>
      </c>
      <c r="G638">
        <v>0.16675025075225677</v>
      </c>
    </row>
    <row r="639" spans="1:7" ht="14.6" x14ac:dyDescent="0.4">
      <c r="A639" s="3" t="str">
        <f t="shared" si="9"/>
        <v>South Nitshill and DarnleyP1</v>
      </c>
      <c r="B639" t="s">
        <v>124</v>
      </c>
      <c r="C639" t="s">
        <v>277</v>
      </c>
      <c r="D639" t="s">
        <v>99</v>
      </c>
      <c r="E639">
        <v>1967</v>
      </c>
      <c r="F639">
        <v>8203</v>
      </c>
      <c r="G639">
        <v>0.23979032061440936</v>
      </c>
    </row>
    <row r="640" spans="1:7" ht="14.6" x14ac:dyDescent="0.4">
      <c r="A640" s="3" t="str">
        <f t="shared" si="9"/>
        <v>South Nitshill and DarnleyP2</v>
      </c>
      <c r="B640" t="s">
        <v>124</v>
      </c>
      <c r="C640" t="s">
        <v>277</v>
      </c>
      <c r="D640" t="s">
        <v>98</v>
      </c>
      <c r="E640">
        <v>5474</v>
      </c>
      <c r="F640">
        <v>8203</v>
      </c>
      <c r="G640">
        <v>0.66731683530415697</v>
      </c>
    </row>
    <row r="641" spans="1:7" ht="14.6" x14ac:dyDescent="0.4">
      <c r="A641" s="3" t="str">
        <f t="shared" si="9"/>
        <v>South Nitshill and DarnleyP3</v>
      </c>
      <c r="B641" t="s">
        <v>124</v>
      </c>
      <c r="C641" t="s">
        <v>277</v>
      </c>
      <c r="D641" t="s">
        <v>97</v>
      </c>
      <c r="E641">
        <v>383</v>
      </c>
      <c r="F641">
        <v>8203</v>
      </c>
      <c r="G641">
        <v>4.6690235279775692E-2</v>
      </c>
    </row>
    <row r="642" spans="1:7" ht="14.6" x14ac:dyDescent="0.4">
      <c r="A642" s="3" t="str">
        <f t="shared" si="9"/>
        <v>South Nitshill and DarnleyP4</v>
      </c>
      <c r="B642" t="s">
        <v>124</v>
      </c>
      <c r="C642" t="s">
        <v>277</v>
      </c>
      <c r="D642" t="s">
        <v>96</v>
      </c>
      <c r="E642">
        <v>379</v>
      </c>
      <c r="F642">
        <v>8203</v>
      </c>
      <c r="G642">
        <v>4.6202608801657927E-2</v>
      </c>
    </row>
    <row r="643" spans="1:7" ht="14.6" x14ac:dyDescent="0.4">
      <c r="A643" s="3" t="str">
        <f t="shared" ref="A643:A706" si="10">CONCATENATE(C643,D643)</f>
        <v>South Nitshill and DarnleyPO1</v>
      </c>
      <c r="B643" t="s">
        <v>124</v>
      </c>
      <c r="C643" t="s">
        <v>277</v>
      </c>
      <c r="D643" t="s">
        <v>95</v>
      </c>
      <c r="E643">
        <v>1165</v>
      </c>
      <c r="F643">
        <v>8203</v>
      </c>
      <c r="G643">
        <v>0.14202121175179813</v>
      </c>
    </row>
    <row r="644" spans="1:7" ht="14.6" x14ac:dyDescent="0.4">
      <c r="A644" s="3" t="str">
        <f t="shared" si="10"/>
        <v>South Nitshill and DarnleyPO2</v>
      </c>
      <c r="B644" t="s">
        <v>124</v>
      </c>
      <c r="C644" t="s">
        <v>277</v>
      </c>
      <c r="D644" t="s">
        <v>94</v>
      </c>
      <c r="E644">
        <v>640</v>
      </c>
      <c r="F644">
        <v>5382</v>
      </c>
      <c r="G644">
        <v>0.11891490152359717</v>
      </c>
    </row>
    <row r="645" spans="1:7" ht="14.6" x14ac:dyDescent="0.4">
      <c r="A645" s="3" t="str">
        <f t="shared" si="10"/>
        <v>South Nitshill and DarnleyS1</v>
      </c>
      <c r="B645" t="s">
        <v>124</v>
      </c>
      <c r="C645" t="s">
        <v>277</v>
      </c>
      <c r="D645" t="s">
        <v>93</v>
      </c>
      <c r="E645">
        <v>2020</v>
      </c>
      <c r="F645">
        <v>2971</v>
      </c>
      <c r="G645">
        <v>0.6799057556378324</v>
      </c>
    </row>
    <row r="646" spans="1:7" ht="14.6" x14ac:dyDescent="0.4">
      <c r="A646" s="3" t="str">
        <f t="shared" si="10"/>
        <v>South Nitshill and DarnleyS2</v>
      </c>
      <c r="B646" t="s">
        <v>124</v>
      </c>
      <c r="C646" t="s">
        <v>277</v>
      </c>
      <c r="D646" t="s">
        <v>92</v>
      </c>
      <c r="E646">
        <v>784</v>
      </c>
      <c r="F646">
        <v>2575</v>
      </c>
      <c r="G646">
        <v>0.30446601941747575</v>
      </c>
    </row>
    <row r="647" spans="1:7" ht="14.6" x14ac:dyDescent="0.4">
      <c r="A647" s="3" t="str">
        <f t="shared" si="10"/>
        <v>South Nitshill and DarnleyS3</v>
      </c>
      <c r="B647" t="s">
        <v>124</v>
      </c>
      <c r="C647" t="s">
        <v>277</v>
      </c>
      <c r="D647" t="s">
        <v>91</v>
      </c>
      <c r="E647">
        <v>3797</v>
      </c>
      <c r="F647">
        <v>5700</v>
      </c>
      <c r="G647">
        <v>0.66614035087719303</v>
      </c>
    </row>
    <row r="648" spans="1:7" ht="14.6" x14ac:dyDescent="0.4">
      <c r="A648" s="3" t="str">
        <f t="shared" si="10"/>
        <v>South Nitshill and DarnleyS4</v>
      </c>
      <c r="B648" t="s">
        <v>124</v>
      </c>
      <c r="C648" t="s">
        <v>277</v>
      </c>
      <c r="D648" t="s">
        <v>90</v>
      </c>
      <c r="E648">
        <v>190</v>
      </c>
      <c r="F648">
        <v>8203</v>
      </c>
      <c r="G648">
        <v>2.316225771059369E-2</v>
      </c>
    </row>
    <row r="649" spans="1:7" ht="14.6" x14ac:dyDescent="0.4">
      <c r="A649" s="3" t="str">
        <f t="shared" si="10"/>
        <v>South Nitshill and DarnleyS5</v>
      </c>
      <c r="B649" t="s">
        <v>124</v>
      </c>
      <c r="C649" t="s">
        <v>277</v>
      </c>
      <c r="D649" t="s">
        <v>89</v>
      </c>
      <c r="E649">
        <v>700</v>
      </c>
      <c r="F649">
        <v>5338</v>
      </c>
      <c r="G649">
        <v>0.13113525665043088</v>
      </c>
    </row>
    <row r="650" spans="1:7" ht="14.6" x14ac:dyDescent="0.4">
      <c r="A650" s="3" t="str">
        <f t="shared" si="10"/>
        <v>CarmunnockC1</v>
      </c>
      <c r="B650" t="s">
        <v>163</v>
      </c>
      <c r="C650" t="s">
        <v>10</v>
      </c>
      <c r="D650" t="s">
        <v>112</v>
      </c>
      <c r="E650">
        <v>62</v>
      </c>
      <c r="F650">
        <v>1705</v>
      </c>
      <c r="G650">
        <v>3.6363636363636362E-2</v>
      </c>
    </row>
    <row r="651" spans="1:7" ht="14.6" x14ac:dyDescent="0.4">
      <c r="A651" s="3" t="str">
        <f t="shared" si="10"/>
        <v>CarmunnockC2</v>
      </c>
      <c r="B651" t="s">
        <v>163</v>
      </c>
      <c r="C651" t="s">
        <v>10</v>
      </c>
      <c r="D651" t="s">
        <v>111</v>
      </c>
      <c r="E651">
        <v>780</v>
      </c>
      <c r="F651">
        <v>1348</v>
      </c>
      <c r="G651">
        <v>0.57863501483679525</v>
      </c>
    </row>
    <row r="652" spans="1:7" ht="14.6" x14ac:dyDescent="0.4">
      <c r="A652" s="3" t="str">
        <f t="shared" si="10"/>
        <v>CarmunnockC3</v>
      </c>
      <c r="B652" t="s">
        <v>163</v>
      </c>
      <c r="C652" t="s">
        <v>10</v>
      </c>
      <c r="D652" t="s">
        <v>110</v>
      </c>
      <c r="E652">
        <v>57</v>
      </c>
      <c r="F652">
        <v>213</v>
      </c>
      <c r="G652">
        <v>0.26760563380281688</v>
      </c>
    </row>
    <row r="653" spans="1:7" ht="14.6" x14ac:dyDescent="0.4">
      <c r="A653" s="3" t="str">
        <f t="shared" si="10"/>
        <v>CarmunnockC4</v>
      </c>
      <c r="B653" t="s">
        <v>163</v>
      </c>
      <c r="C653" t="s">
        <v>10</v>
      </c>
      <c r="D653" t="s">
        <v>109</v>
      </c>
      <c r="E653">
        <v>241</v>
      </c>
      <c r="F653">
        <v>1671</v>
      </c>
      <c r="G653">
        <v>0.14422501496110113</v>
      </c>
    </row>
    <row r="654" spans="1:7" ht="14.6" x14ac:dyDescent="0.4">
      <c r="A654" s="3" t="str">
        <f t="shared" si="10"/>
        <v>CarmunnockC5</v>
      </c>
      <c r="B654" t="s">
        <v>163</v>
      </c>
      <c r="C654" t="s">
        <v>10</v>
      </c>
      <c r="D654" t="s">
        <v>108</v>
      </c>
      <c r="E654">
        <v>1144</v>
      </c>
      <c r="F654">
        <v>1705</v>
      </c>
      <c r="G654">
        <v>0.67096774193548392</v>
      </c>
    </row>
    <row r="655" spans="1:7" ht="14.6" x14ac:dyDescent="0.4">
      <c r="A655" s="3" t="str">
        <f t="shared" si="10"/>
        <v>CarmunnockE1</v>
      </c>
      <c r="B655" t="s">
        <v>163</v>
      </c>
      <c r="C655" t="s">
        <v>10</v>
      </c>
      <c r="D655" t="s">
        <v>107</v>
      </c>
      <c r="E655">
        <v>287</v>
      </c>
      <c r="F655">
        <v>1025</v>
      </c>
      <c r="G655">
        <v>0.28000000000000003</v>
      </c>
    </row>
    <row r="656" spans="1:7" ht="14.6" x14ac:dyDescent="0.4">
      <c r="A656" s="3" t="str">
        <f t="shared" si="10"/>
        <v>CarmunnockE2</v>
      </c>
      <c r="B656" t="s">
        <v>163</v>
      </c>
      <c r="C656" t="s">
        <v>10</v>
      </c>
      <c r="D656" t="s">
        <v>106</v>
      </c>
      <c r="E656">
        <v>0</v>
      </c>
      <c r="F656">
        <v>1524</v>
      </c>
      <c r="G656">
        <v>0</v>
      </c>
    </row>
    <row r="657" spans="1:7" ht="14.6" x14ac:dyDescent="0.4">
      <c r="A657" s="3" t="str">
        <f t="shared" si="10"/>
        <v>CarmunnockE3</v>
      </c>
      <c r="B657" t="s">
        <v>163</v>
      </c>
      <c r="C657" t="s">
        <v>10</v>
      </c>
      <c r="D657" t="s">
        <v>105</v>
      </c>
      <c r="E657">
        <v>541</v>
      </c>
      <c r="F657">
        <v>728</v>
      </c>
      <c r="G657">
        <v>0.74313186813186816</v>
      </c>
    </row>
    <row r="658" spans="1:7" ht="14.6" x14ac:dyDescent="0.4">
      <c r="A658" s="3" t="str">
        <f t="shared" si="10"/>
        <v>CarmunnockE4</v>
      </c>
      <c r="B658" t="s">
        <v>163</v>
      </c>
      <c r="C658" t="s">
        <v>10</v>
      </c>
      <c r="D658" t="s">
        <v>104</v>
      </c>
      <c r="E658">
        <v>75</v>
      </c>
      <c r="F658">
        <v>728</v>
      </c>
      <c r="G658">
        <v>0.10302197802197802</v>
      </c>
    </row>
    <row r="659" spans="1:7" ht="14.6" x14ac:dyDescent="0.4">
      <c r="A659" s="3" t="str">
        <f t="shared" si="10"/>
        <v>CarmunnockED1</v>
      </c>
      <c r="B659" t="s">
        <v>163</v>
      </c>
      <c r="C659" t="s">
        <v>10</v>
      </c>
      <c r="D659" t="s">
        <v>103</v>
      </c>
      <c r="E659">
        <v>715</v>
      </c>
      <c r="F659">
        <v>1380</v>
      </c>
      <c r="G659">
        <v>0.51811594202898548</v>
      </c>
    </row>
    <row r="660" spans="1:7" ht="14.6" x14ac:dyDescent="0.4">
      <c r="A660" s="3" t="str">
        <f t="shared" si="10"/>
        <v>CarmunnockED2</v>
      </c>
      <c r="B660" t="s">
        <v>163</v>
      </c>
      <c r="C660" t="s">
        <v>10</v>
      </c>
      <c r="D660" t="s">
        <v>102</v>
      </c>
      <c r="E660">
        <v>8</v>
      </c>
      <c r="F660">
        <v>87</v>
      </c>
      <c r="G660">
        <v>9.1954022988505746E-2</v>
      </c>
    </row>
    <row r="661" spans="1:7" ht="14.6" x14ac:dyDescent="0.4">
      <c r="A661" s="3" t="str">
        <f t="shared" si="10"/>
        <v>CarmunnockH1</v>
      </c>
      <c r="B661" t="s">
        <v>163</v>
      </c>
      <c r="C661" t="s">
        <v>10</v>
      </c>
      <c r="D661" t="s">
        <v>101</v>
      </c>
      <c r="E661">
        <v>1401</v>
      </c>
      <c r="F661">
        <v>1705</v>
      </c>
      <c r="G661">
        <v>0.82170087976539585</v>
      </c>
    </row>
    <row r="662" spans="1:7" ht="14.6" x14ac:dyDescent="0.4">
      <c r="A662" s="3" t="str">
        <f t="shared" si="10"/>
        <v>CarmunnockH2</v>
      </c>
      <c r="B662" t="s">
        <v>163</v>
      </c>
      <c r="C662" t="s">
        <v>10</v>
      </c>
      <c r="D662" t="s">
        <v>100</v>
      </c>
      <c r="E662">
        <v>351</v>
      </c>
      <c r="F662">
        <v>1705</v>
      </c>
      <c r="G662">
        <v>0.20586510263929619</v>
      </c>
    </row>
    <row r="663" spans="1:7" ht="14.6" x14ac:dyDescent="0.4">
      <c r="A663" s="3" t="str">
        <f t="shared" si="10"/>
        <v>CarmunnockP1</v>
      </c>
      <c r="B663" t="s">
        <v>163</v>
      </c>
      <c r="C663" t="s">
        <v>10</v>
      </c>
      <c r="D663" t="s">
        <v>99</v>
      </c>
      <c r="E663">
        <v>352</v>
      </c>
      <c r="F663">
        <v>1744</v>
      </c>
      <c r="G663">
        <v>0.20183486238532111</v>
      </c>
    </row>
    <row r="664" spans="1:7" ht="14.6" x14ac:dyDescent="0.4">
      <c r="A664" s="3" t="str">
        <f t="shared" si="10"/>
        <v>CarmunnockP2</v>
      </c>
      <c r="B664" t="s">
        <v>163</v>
      </c>
      <c r="C664" t="s">
        <v>10</v>
      </c>
      <c r="D664" t="s">
        <v>98</v>
      </c>
      <c r="E664">
        <v>1052</v>
      </c>
      <c r="F664">
        <v>1744</v>
      </c>
      <c r="G664">
        <v>0.60321100917431192</v>
      </c>
    </row>
    <row r="665" spans="1:7" ht="14.6" x14ac:dyDescent="0.4">
      <c r="A665" s="3" t="str">
        <f t="shared" si="10"/>
        <v>CarmunnockP3</v>
      </c>
      <c r="B665" t="s">
        <v>163</v>
      </c>
      <c r="C665" t="s">
        <v>10</v>
      </c>
      <c r="D665" t="s">
        <v>97</v>
      </c>
      <c r="E665">
        <v>172</v>
      </c>
      <c r="F665">
        <v>1744</v>
      </c>
      <c r="G665">
        <v>9.862385321100918E-2</v>
      </c>
    </row>
    <row r="666" spans="1:7" ht="14.6" x14ac:dyDescent="0.4">
      <c r="A666" s="3" t="str">
        <f t="shared" si="10"/>
        <v>CarmunnockP4</v>
      </c>
      <c r="B666" t="s">
        <v>163</v>
      </c>
      <c r="C666" t="s">
        <v>10</v>
      </c>
      <c r="D666" t="s">
        <v>96</v>
      </c>
      <c r="E666">
        <v>168</v>
      </c>
      <c r="F666">
        <v>1744</v>
      </c>
      <c r="G666">
        <v>9.6330275229357804E-2</v>
      </c>
    </row>
    <row r="667" spans="1:7" ht="14.6" x14ac:dyDescent="0.4">
      <c r="A667" s="3" t="str">
        <f t="shared" si="10"/>
        <v>CarmunnockPO1</v>
      </c>
      <c r="B667" t="s">
        <v>163</v>
      </c>
      <c r="C667" t="s">
        <v>10</v>
      </c>
      <c r="D667" t="s">
        <v>95</v>
      </c>
      <c r="E667">
        <v>265</v>
      </c>
      <c r="F667">
        <v>1744</v>
      </c>
      <c r="G667">
        <v>0.15194954128440366</v>
      </c>
    </row>
    <row r="668" spans="1:7" ht="14.6" x14ac:dyDescent="0.4">
      <c r="A668" s="3" t="str">
        <f t="shared" si="10"/>
        <v>CarmunnockPO2</v>
      </c>
      <c r="B668" t="s">
        <v>163</v>
      </c>
      <c r="C668" t="s">
        <v>10</v>
      </c>
      <c r="D668" t="s">
        <v>94</v>
      </c>
      <c r="E668">
        <v>100</v>
      </c>
      <c r="F668">
        <v>1011</v>
      </c>
      <c r="G668">
        <v>9.8911968348170135E-2</v>
      </c>
    </row>
    <row r="669" spans="1:7" ht="14.6" x14ac:dyDescent="0.4">
      <c r="A669" s="3" t="str">
        <f t="shared" si="10"/>
        <v>CarmunnockS1</v>
      </c>
      <c r="B669" t="s">
        <v>163</v>
      </c>
      <c r="C669" t="s">
        <v>10</v>
      </c>
      <c r="D669" t="s">
        <v>93</v>
      </c>
      <c r="E669">
        <v>535</v>
      </c>
      <c r="F669">
        <v>728</v>
      </c>
      <c r="G669">
        <v>0.73489010989010994</v>
      </c>
    </row>
    <row r="670" spans="1:7" ht="14.6" x14ac:dyDescent="0.4">
      <c r="A670" s="3" t="str">
        <f t="shared" si="10"/>
        <v>CarmunnockS2</v>
      </c>
      <c r="B670" t="s">
        <v>163</v>
      </c>
      <c r="C670" t="s">
        <v>10</v>
      </c>
      <c r="D670" t="s">
        <v>92</v>
      </c>
      <c r="E670">
        <v>110</v>
      </c>
      <c r="F670">
        <v>497</v>
      </c>
      <c r="G670">
        <v>0.22132796780684105</v>
      </c>
    </row>
    <row r="671" spans="1:7" ht="14.6" x14ac:dyDescent="0.4">
      <c r="A671" s="3" t="str">
        <f t="shared" si="10"/>
        <v>CarmunnockS3</v>
      </c>
      <c r="B671" t="s">
        <v>163</v>
      </c>
      <c r="C671" t="s">
        <v>10</v>
      </c>
      <c r="D671" t="s">
        <v>91</v>
      </c>
      <c r="E671">
        <v>749</v>
      </c>
      <c r="F671">
        <v>1204</v>
      </c>
      <c r="G671">
        <v>0.62209302325581395</v>
      </c>
    </row>
    <row r="672" spans="1:7" ht="14.6" x14ac:dyDescent="0.4">
      <c r="A672" s="3" t="str">
        <f t="shared" si="10"/>
        <v>CarmunnockS4</v>
      </c>
      <c r="B672" t="s">
        <v>163</v>
      </c>
      <c r="C672" t="s">
        <v>10</v>
      </c>
      <c r="D672" t="s">
        <v>90</v>
      </c>
      <c r="E672">
        <v>35</v>
      </c>
      <c r="F672">
        <v>1744</v>
      </c>
      <c r="G672">
        <v>2.0068807339449539E-2</v>
      </c>
    </row>
    <row r="673" spans="1:7" ht="14.6" x14ac:dyDescent="0.4">
      <c r="A673" s="3" t="str">
        <f t="shared" si="10"/>
        <v>CarmunnockS5</v>
      </c>
      <c r="B673" t="s">
        <v>163</v>
      </c>
      <c r="C673" t="s">
        <v>10</v>
      </c>
      <c r="D673" t="s">
        <v>89</v>
      </c>
      <c r="E673">
        <v>130</v>
      </c>
      <c r="F673">
        <v>1003</v>
      </c>
      <c r="G673">
        <v>0.1296111665004985</v>
      </c>
    </row>
    <row r="674" spans="1:7" ht="14.6" x14ac:dyDescent="0.4">
      <c r="A674" s="3" t="str">
        <f t="shared" si="10"/>
        <v>CastlemilkC1</v>
      </c>
      <c r="B674" t="s">
        <v>162</v>
      </c>
      <c r="C674" t="s">
        <v>11</v>
      </c>
      <c r="D674" t="s">
        <v>112</v>
      </c>
      <c r="E674">
        <v>597</v>
      </c>
      <c r="F674">
        <v>14141</v>
      </c>
      <c r="G674">
        <v>4.2217664945901977E-2</v>
      </c>
    </row>
    <row r="675" spans="1:7" ht="14.6" x14ac:dyDescent="0.4">
      <c r="A675" s="3" t="str">
        <f t="shared" si="10"/>
        <v>CastlemilkC2</v>
      </c>
      <c r="B675" t="s">
        <v>162</v>
      </c>
      <c r="C675" t="s">
        <v>11</v>
      </c>
      <c r="D675" t="s">
        <v>111</v>
      </c>
      <c r="E675">
        <v>4036</v>
      </c>
      <c r="F675">
        <v>11077</v>
      </c>
      <c r="G675">
        <v>0.36435858084318856</v>
      </c>
    </row>
    <row r="676" spans="1:7" ht="14.6" x14ac:dyDescent="0.4">
      <c r="A676" s="3" t="str">
        <f t="shared" si="10"/>
        <v>CastlemilkC3</v>
      </c>
      <c r="B676" t="s">
        <v>162</v>
      </c>
      <c r="C676" t="s">
        <v>11</v>
      </c>
      <c r="D676" t="s">
        <v>110</v>
      </c>
      <c r="E676">
        <v>1073</v>
      </c>
      <c r="F676">
        <v>1973</v>
      </c>
      <c r="G676">
        <v>0.54384186517992905</v>
      </c>
    </row>
    <row r="677" spans="1:7" ht="14.6" x14ac:dyDescent="0.4">
      <c r="A677" s="3" t="str">
        <f t="shared" si="10"/>
        <v>CastlemilkC4</v>
      </c>
      <c r="B677" t="s">
        <v>162</v>
      </c>
      <c r="C677" t="s">
        <v>11</v>
      </c>
      <c r="D677" t="s">
        <v>109</v>
      </c>
      <c r="E677">
        <v>2797</v>
      </c>
      <c r="F677">
        <v>13950</v>
      </c>
      <c r="G677">
        <v>0.20050179211469535</v>
      </c>
    </row>
    <row r="678" spans="1:7" ht="14.6" x14ac:dyDescent="0.4">
      <c r="A678" s="3" t="str">
        <f t="shared" si="10"/>
        <v>CastlemilkC5</v>
      </c>
      <c r="B678" t="s">
        <v>162</v>
      </c>
      <c r="C678" t="s">
        <v>11</v>
      </c>
      <c r="D678" t="s">
        <v>108</v>
      </c>
      <c r="E678">
        <v>9212</v>
      </c>
      <c r="F678">
        <v>14141</v>
      </c>
      <c r="G678">
        <v>0.65143907785870869</v>
      </c>
    </row>
    <row r="679" spans="1:7" ht="14.6" x14ac:dyDescent="0.4">
      <c r="A679" s="3" t="str">
        <f t="shared" si="10"/>
        <v>CastlemilkE1</v>
      </c>
      <c r="B679" t="s">
        <v>162</v>
      </c>
      <c r="C679" t="s">
        <v>11</v>
      </c>
      <c r="D679" t="s">
        <v>107</v>
      </c>
      <c r="E679">
        <v>3719</v>
      </c>
      <c r="F679">
        <v>7346</v>
      </c>
      <c r="G679">
        <v>0.50626191124421449</v>
      </c>
    </row>
    <row r="680" spans="1:7" ht="14.6" x14ac:dyDescent="0.4">
      <c r="A680" s="3" t="str">
        <f t="shared" si="10"/>
        <v>CastlemilkE2</v>
      </c>
      <c r="B680" t="s">
        <v>162</v>
      </c>
      <c r="C680" t="s">
        <v>11</v>
      </c>
      <c r="D680" t="s">
        <v>106</v>
      </c>
      <c r="E680">
        <v>1388.308</v>
      </c>
      <c r="F680">
        <v>14493</v>
      </c>
      <c r="G680">
        <v>9.5791623542399784E-2</v>
      </c>
    </row>
    <row r="681" spans="1:7" ht="14.6" x14ac:dyDescent="0.4">
      <c r="A681" s="3" t="str">
        <f t="shared" si="10"/>
        <v>CastlemilkE3</v>
      </c>
      <c r="B681" t="s">
        <v>162</v>
      </c>
      <c r="C681" t="s">
        <v>11</v>
      </c>
      <c r="D681" t="s">
        <v>105</v>
      </c>
      <c r="E681">
        <v>2414</v>
      </c>
      <c r="F681">
        <v>6693</v>
      </c>
      <c r="G681">
        <v>0.36067533243687433</v>
      </c>
    </row>
    <row r="682" spans="1:7" ht="14.6" x14ac:dyDescent="0.4">
      <c r="A682" s="3" t="str">
        <f t="shared" si="10"/>
        <v>CastlemilkE4</v>
      </c>
      <c r="B682" t="s">
        <v>162</v>
      </c>
      <c r="C682" t="s">
        <v>11</v>
      </c>
      <c r="D682" t="s">
        <v>104</v>
      </c>
      <c r="E682">
        <v>1086</v>
      </c>
      <c r="F682">
        <v>6693</v>
      </c>
      <c r="G682">
        <v>0.1622590766472434</v>
      </c>
    </row>
    <row r="683" spans="1:7" ht="14.6" x14ac:dyDescent="0.4">
      <c r="A683" s="3" t="str">
        <f t="shared" si="10"/>
        <v>CastlemilkED1</v>
      </c>
      <c r="B683" t="s">
        <v>162</v>
      </c>
      <c r="C683" t="s">
        <v>11</v>
      </c>
      <c r="D683" t="s">
        <v>103</v>
      </c>
      <c r="E683">
        <v>2881</v>
      </c>
      <c r="F683">
        <v>11268</v>
      </c>
      <c r="G683">
        <v>0.25567980120695777</v>
      </c>
    </row>
    <row r="684" spans="1:7" ht="14.6" x14ac:dyDescent="0.4">
      <c r="A684" s="3" t="str">
        <f t="shared" si="10"/>
        <v>CastlemilkED2</v>
      </c>
      <c r="B684" t="s">
        <v>162</v>
      </c>
      <c r="C684" t="s">
        <v>11</v>
      </c>
      <c r="D684" t="s">
        <v>102</v>
      </c>
      <c r="E684">
        <v>130</v>
      </c>
      <c r="F684">
        <v>719</v>
      </c>
      <c r="G684">
        <v>0.1808066759388039</v>
      </c>
    </row>
    <row r="685" spans="1:7" ht="14.6" x14ac:dyDescent="0.4">
      <c r="A685" s="3" t="str">
        <f t="shared" si="10"/>
        <v>CastlemilkH1</v>
      </c>
      <c r="B685" t="s">
        <v>162</v>
      </c>
      <c r="C685" t="s">
        <v>11</v>
      </c>
      <c r="D685" t="s">
        <v>101</v>
      </c>
      <c r="E685">
        <v>9833</v>
      </c>
      <c r="F685">
        <v>14141</v>
      </c>
      <c r="G685">
        <v>0.69535393536525003</v>
      </c>
    </row>
    <row r="686" spans="1:7" ht="14.6" x14ac:dyDescent="0.4">
      <c r="A686" s="3" t="str">
        <f t="shared" si="10"/>
        <v>CastlemilkH2</v>
      </c>
      <c r="B686" t="s">
        <v>162</v>
      </c>
      <c r="C686" t="s">
        <v>11</v>
      </c>
      <c r="D686" t="s">
        <v>100</v>
      </c>
      <c r="E686">
        <v>4349</v>
      </c>
      <c r="F686">
        <v>14141</v>
      </c>
      <c r="G686">
        <v>0.30754543525917544</v>
      </c>
    </row>
    <row r="687" spans="1:7" ht="14.6" x14ac:dyDescent="0.4">
      <c r="A687" s="3" t="str">
        <f t="shared" si="10"/>
        <v>CastlemilkP1</v>
      </c>
      <c r="B687" t="s">
        <v>162</v>
      </c>
      <c r="C687" t="s">
        <v>11</v>
      </c>
      <c r="D687" t="s">
        <v>99</v>
      </c>
      <c r="E687">
        <v>2821</v>
      </c>
      <c r="F687">
        <v>14102</v>
      </c>
      <c r="G687">
        <v>0.20004254715643172</v>
      </c>
    </row>
    <row r="688" spans="1:7" ht="14.6" x14ac:dyDescent="0.4">
      <c r="A688" s="3" t="str">
        <f t="shared" si="10"/>
        <v>CastlemilkP2</v>
      </c>
      <c r="B688" t="s">
        <v>162</v>
      </c>
      <c r="C688" t="s">
        <v>11</v>
      </c>
      <c r="D688" t="s">
        <v>98</v>
      </c>
      <c r="E688">
        <v>9269</v>
      </c>
      <c r="F688">
        <v>14102</v>
      </c>
      <c r="G688">
        <v>0.65728265494256133</v>
      </c>
    </row>
    <row r="689" spans="1:7" ht="14.6" x14ac:dyDescent="0.4">
      <c r="A689" s="3" t="str">
        <f t="shared" si="10"/>
        <v>CastlemilkP3</v>
      </c>
      <c r="B689" t="s">
        <v>162</v>
      </c>
      <c r="C689" t="s">
        <v>11</v>
      </c>
      <c r="D689" t="s">
        <v>97</v>
      </c>
      <c r="E689">
        <v>1117</v>
      </c>
      <c r="F689">
        <v>14102</v>
      </c>
      <c r="G689">
        <v>7.9208622890370159E-2</v>
      </c>
    </row>
    <row r="690" spans="1:7" ht="14.6" x14ac:dyDescent="0.4">
      <c r="A690" s="3" t="str">
        <f t="shared" si="10"/>
        <v>CastlemilkP4</v>
      </c>
      <c r="B690" t="s">
        <v>162</v>
      </c>
      <c r="C690" t="s">
        <v>11</v>
      </c>
      <c r="D690" t="s">
        <v>96</v>
      </c>
      <c r="E690">
        <v>895</v>
      </c>
      <c r="F690">
        <v>14102</v>
      </c>
      <c r="G690">
        <v>6.3466175010636783E-2</v>
      </c>
    </row>
    <row r="691" spans="1:7" ht="14.6" x14ac:dyDescent="0.4">
      <c r="A691" s="3" t="str">
        <f t="shared" si="10"/>
        <v>CastlemilkPO1</v>
      </c>
      <c r="B691" t="s">
        <v>162</v>
      </c>
      <c r="C691" t="s">
        <v>11</v>
      </c>
      <c r="D691" t="s">
        <v>95</v>
      </c>
      <c r="E691">
        <v>5015</v>
      </c>
      <c r="F691">
        <v>14102</v>
      </c>
      <c r="G691">
        <v>0.35562331584172457</v>
      </c>
    </row>
    <row r="692" spans="1:7" ht="14.6" x14ac:dyDescent="0.4">
      <c r="A692" s="3" t="str">
        <f t="shared" si="10"/>
        <v>CastlemilkPO2</v>
      </c>
      <c r="B692" t="s">
        <v>162</v>
      </c>
      <c r="C692" t="s">
        <v>11</v>
      </c>
      <c r="D692" t="s">
        <v>94</v>
      </c>
      <c r="E692">
        <v>2980</v>
      </c>
      <c r="F692">
        <v>8946</v>
      </c>
      <c r="G692">
        <v>0.33310976972948803</v>
      </c>
    </row>
    <row r="693" spans="1:7" ht="14.6" x14ac:dyDescent="0.4">
      <c r="A693" s="3" t="str">
        <f t="shared" si="10"/>
        <v>CastlemilkS1</v>
      </c>
      <c r="B693" t="s">
        <v>162</v>
      </c>
      <c r="C693" t="s">
        <v>11</v>
      </c>
      <c r="D693" t="s">
        <v>93</v>
      </c>
      <c r="E693">
        <v>1488</v>
      </c>
      <c r="F693">
        <v>6693</v>
      </c>
      <c r="G693">
        <v>0.2223218287763335</v>
      </c>
    </row>
    <row r="694" spans="1:7" ht="14.6" x14ac:dyDescent="0.4">
      <c r="A694" s="3" t="str">
        <f t="shared" si="10"/>
        <v>CastlemilkS2</v>
      </c>
      <c r="B694" t="s">
        <v>162</v>
      </c>
      <c r="C694" t="s">
        <v>11</v>
      </c>
      <c r="D694" t="s">
        <v>92</v>
      </c>
      <c r="E694">
        <v>2933</v>
      </c>
      <c r="F694">
        <v>5233</v>
      </c>
      <c r="G694">
        <v>0.56048155933498944</v>
      </c>
    </row>
    <row r="695" spans="1:7" ht="14.6" x14ac:dyDescent="0.4">
      <c r="A695" s="3" t="str">
        <f t="shared" si="10"/>
        <v>CastlemilkS3</v>
      </c>
      <c r="B695" t="s">
        <v>162</v>
      </c>
      <c r="C695" t="s">
        <v>11</v>
      </c>
      <c r="D695" t="s">
        <v>91</v>
      </c>
      <c r="E695">
        <v>4814</v>
      </c>
      <c r="F695">
        <v>10414</v>
      </c>
      <c r="G695">
        <v>0.46226233915882464</v>
      </c>
    </row>
    <row r="696" spans="1:7" ht="14.6" x14ac:dyDescent="0.4">
      <c r="A696" s="3" t="str">
        <f t="shared" si="10"/>
        <v>CastlemilkS4</v>
      </c>
      <c r="B696" t="s">
        <v>162</v>
      </c>
      <c r="C696" t="s">
        <v>11</v>
      </c>
      <c r="D696" t="s">
        <v>90</v>
      </c>
      <c r="E696">
        <v>720</v>
      </c>
      <c r="F696">
        <v>14102</v>
      </c>
      <c r="G696">
        <v>5.1056587718054179E-2</v>
      </c>
    </row>
    <row r="697" spans="1:7" ht="14.6" x14ac:dyDescent="0.4">
      <c r="A697" s="3" t="str">
        <f t="shared" si="10"/>
        <v>CastlemilkS5</v>
      </c>
      <c r="B697" t="s">
        <v>162</v>
      </c>
      <c r="C697" t="s">
        <v>11</v>
      </c>
      <c r="D697" t="s">
        <v>89</v>
      </c>
      <c r="E697">
        <v>3275</v>
      </c>
      <c r="F697">
        <v>8866</v>
      </c>
      <c r="G697">
        <v>0.36938867584028873</v>
      </c>
    </row>
    <row r="698" spans="1:7" ht="14.6" x14ac:dyDescent="0.4">
      <c r="A698" s="3" t="str">
        <f t="shared" si="10"/>
        <v>Cathcart and SimshillC1</v>
      </c>
      <c r="B698" t="s">
        <v>161</v>
      </c>
      <c r="C698" t="s">
        <v>278</v>
      </c>
      <c r="D698" t="s">
        <v>112</v>
      </c>
      <c r="E698">
        <v>348</v>
      </c>
      <c r="F698">
        <v>6596</v>
      </c>
      <c r="G698">
        <v>5.2759248029108551E-2</v>
      </c>
    </row>
    <row r="699" spans="1:7" ht="14.6" x14ac:dyDescent="0.4">
      <c r="A699" s="3" t="str">
        <f t="shared" si="10"/>
        <v>Cathcart and SimshillC2</v>
      </c>
      <c r="B699" t="s">
        <v>161</v>
      </c>
      <c r="C699" t="s">
        <v>278</v>
      </c>
      <c r="D699" t="s">
        <v>111</v>
      </c>
      <c r="E699">
        <v>3274</v>
      </c>
      <c r="F699">
        <v>5584</v>
      </c>
      <c r="G699">
        <v>0.5863180515759312</v>
      </c>
    </row>
    <row r="700" spans="1:7" ht="14.6" x14ac:dyDescent="0.4">
      <c r="A700" s="3" t="str">
        <f t="shared" si="10"/>
        <v>Cathcart and SimshillC3</v>
      </c>
      <c r="B700" t="s">
        <v>161</v>
      </c>
      <c r="C700" t="s">
        <v>278</v>
      </c>
      <c r="D700" t="s">
        <v>110</v>
      </c>
      <c r="E700">
        <v>118</v>
      </c>
      <c r="F700">
        <v>680</v>
      </c>
      <c r="G700">
        <v>0.17352941176470588</v>
      </c>
    </row>
    <row r="701" spans="1:7" ht="14.6" x14ac:dyDescent="0.4">
      <c r="A701" s="3" t="str">
        <f t="shared" si="10"/>
        <v>Cathcart and SimshillC4</v>
      </c>
      <c r="B701" t="s">
        <v>161</v>
      </c>
      <c r="C701" t="s">
        <v>278</v>
      </c>
      <c r="D701" t="s">
        <v>109</v>
      </c>
      <c r="E701">
        <v>944</v>
      </c>
      <c r="F701">
        <v>6596</v>
      </c>
      <c r="G701">
        <v>0.14311704063068525</v>
      </c>
    </row>
    <row r="702" spans="1:7" ht="14.6" x14ac:dyDescent="0.4">
      <c r="A702" s="3" t="str">
        <f t="shared" si="10"/>
        <v>Cathcart and SimshillC5</v>
      </c>
      <c r="B702" t="s">
        <v>161</v>
      </c>
      <c r="C702" t="s">
        <v>278</v>
      </c>
      <c r="D702" t="s">
        <v>108</v>
      </c>
      <c r="E702">
        <v>4462</v>
      </c>
      <c r="F702">
        <v>6596</v>
      </c>
      <c r="G702">
        <v>0.67647058823529416</v>
      </c>
    </row>
    <row r="703" spans="1:7" ht="14.6" x14ac:dyDescent="0.4">
      <c r="A703" s="3" t="str">
        <f t="shared" si="10"/>
        <v>Cathcart and SimshillE1</v>
      </c>
      <c r="B703" t="s">
        <v>161</v>
      </c>
      <c r="C703" t="s">
        <v>278</v>
      </c>
      <c r="D703" t="s">
        <v>107</v>
      </c>
      <c r="E703">
        <v>1818</v>
      </c>
      <c r="F703">
        <v>4453</v>
      </c>
      <c r="G703">
        <v>0.40826409162362454</v>
      </c>
    </row>
    <row r="704" spans="1:7" ht="14.6" x14ac:dyDescent="0.4">
      <c r="A704" s="3" t="str">
        <f t="shared" si="10"/>
        <v>Cathcart and SimshillE2</v>
      </c>
      <c r="B704" t="s">
        <v>161</v>
      </c>
      <c r="C704" t="s">
        <v>278</v>
      </c>
      <c r="D704" t="s">
        <v>106</v>
      </c>
      <c r="E704">
        <v>1779.578</v>
      </c>
      <c r="F704">
        <v>6469</v>
      </c>
      <c r="G704">
        <v>0.27509321378883905</v>
      </c>
    </row>
    <row r="705" spans="1:7" ht="14.6" x14ac:dyDescent="0.4">
      <c r="A705" s="3" t="str">
        <f t="shared" si="10"/>
        <v>Cathcart and SimshillE3</v>
      </c>
      <c r="B705" t="s">
        <v>161</v>
      </c>
      <c r="C705" t="s">
        <v>278</v>
      </c>
      <c r="D705" t="s">
        <v>105</v>
      </c>
      <c r="E705">
        <v>2196</v>
      </c>
      <c r="F705">
        <v>2872</v>
      </c>
      <c r="G705">
        <v>0.76462395543175488</v>
      </c>
    </row>
    <row r="706" spans="1:7" ht="14.6" x14ac:dyDescent="0.4">
      <c r="A706" s="3" t="str">
        <f t="shared" si="10"/>
        <v>Cathcart and SimshillE4</v>
      </c>
      <c r="B706" t="s">
        <v>161</v>
      </c>
      <c r="C706" t="s">
        <v>278</v>
      </c>
      <c r="D706" t="s">
        <v>104</v>
      </c>
      <c r="E706">
        <v>332</v>
      </c>
      <c r="F706">
        <v>2872</v>
      </c>
      <c r="G706">
        <v>0.11559888579387187</v>
      </c>
    </row>
    <row r="707" spans="1:7" ht="14.6" x14ac:dyDescent="0.4">
      <c r="A707" s="3" t="str">
        <f t="shared" ref="A707:A770" si="11">CONCATENATE(C707,D707)</f>
        <v>Cathcart and SimshillED1</v>
      </c>
      <c r="B707" t="s">
        <v>161</v>
      </c>
      <c r="C707" t="s">
        <v>278</v>
      </c>
      <c r="D707" t="s">
        <v>103</v>
      </c>
      <c r="E707">
        <v>3411</v>
      </c>
      <c r="F707">
        <v>5584</v>
      </c>
      <c r="G707">
        <v>0.61085243553008595</v>
      </c>
    </row>
    <row r="708" spans="1:7" ht="14.6" x14ac:dyDescent="0.4">
      <c r="A708" s="3" t="str">
        <f t="shared" si="11"/>
        <v>Cathcart and SimshillED2</v>
      </c>
      <c r="B708" t="s">
        <v>161</v>
      </c>
      <c r="C708" t="s">
        <v>278</v>
      </c>
      <c r="D708" t="s">
        <v>102</v>
      </c>
      <c r="E708">
        <v>15</v>
      </c>
      <c r="F708">
        <v>321</v>
      </c>
      <c r="G708">
        <v>4.6728971962616821E-2</v>
      </c>
    </row>
    <row r="709" spans="1:7" ht="14.6" x14ac:dyDescent="0.4">
      <c r="A709" s="3" t="str">
        <f t="shared" si="11"/>
        <v>Cathcart and SimshillH1</v>
      </c>
      <c r="B709" t="s">
        <v>161</v>
      </c>
      <c r="C709" t="s">
        <v>278</v>
      </c>
      <c r="D709" t="s">
        <v>101</v>
      </c>
      <c r="E709">
        <v>5600</v>
      </c>
      <c r="F709">
        <v>6596</v>
      </c>
      <c r="G709">
        <v>0.84899939357186172</v>
      </c>
    </row>
    <row r="710" spans="1:7" ht="14.6" x14ac:dyDescent="0.4">
      <c r="A710" s="3" t="str">
        <f t="shared" si="11"/>
        <v>Cathcart and SimshillH2</v>
      </c>
      <c r="B710" t="s">
        <v>161</v>
      </c>
      <c r="C710" t="s">
        <v>278</v>
      </c>
      <c r="D710" t="s">
        <v>100</v>
      </c>
      <c r="E710">
        <v>1143</v>
      </c>
      <c r="F710">
        <v>6596</v>
      </c>
      <c r="G710">
        <v>0.17328684050939963</v>
      </c>
    </row>
    <row r="711" spans="1:7" ht="14.6" x14ac:dyDescent="0.4">
      <c r="A711" s="3" t="str">
        <f t="shared" si="11"/>
        <v>Cathcart and SimshillP1</v>
      </c>
      <c r="B711" t="s">
        <v>161</v>
      </c>
      <c r="C711" t="s">
        <v>278</v>
      </c>
      <c r="D711" t="s">
        <v>99</v>
      </c>
      <c r="E711">
        <v>1003</v>
      </c>
      <c r="F711">
        <v>6500</v>
      </c>
      <c r="G711">
        <v>0.15430769230769231</v>
      </c>
    </row>
    <row r="712" spans="1:7" ht="14.6" x14ac:dyDescent="0.4">
      <c r="A712" s="3" t="str">
        <f t="shared" si="11"/>
        <v>Cathcart and SimshillP2</v>
      </c>
      <c r="B712" t="s">
        <v>161</v>
      </c>
      <c r="C712" t="s">
        <v>278</v>
      </c>
      <c r="D712" t="s">
        <v>98</v>
      </c>
      <c r="E712">
        <v>4379</v>
      </c>
      <c r="F712">
        <v>6500</v>
      </c>
      <c r="G712">
        <v>0.6736923076923077</v>
      </c>
    </row>
    <row r="713" spans="1:7" ht="14.6" x14ac:dyDescent="0.4">
      <c r="A713" s="3" t="str">
        <f t="shared" si="11"/>
        <v>Cathcart and SimshillP3</v>
      </c>
      <c r="B713" t="s">
        <v>161</v>
      </c>
      <c r="C713" t="s">
        <v>278</v>
      </c>
      <c r="D713" t="s">
        <v>97</v>
      </c>
      <c r="E713">
        <v>622</v>
      </c>
      <c r="F713">
        <v>6500</v>
      </c>
      <c r="G713">
        <v>9.5692307692307688E-2</v>
      </c>
    </row>
    <row r="714" spans="1:7" ht="14.6" x14ac:dyDescent="0.4">
      <c r="A714" s="3" t="str">
        <f t="shared" si="11"/>
        <v>Cathcart and SimshillP4</v>
      </c>
      <c r="B714" t="s">
        <v>161</v>
      </c>
      <c r="C714" t="s">
        <v>278</v>
      </c>
      <c r="D714" t="s">
        <v>96</v>
      </c>
      <c r="E714">
        <v>496</v>
      </c>
      <c r="F714">
        <v>6500</v>
      </c>
      <c r="G714">
        <v>7.6307692307692312E-2</v>
      </c>
    </row>
    <row r="715" spans="1:7" ht="14.6" x14ac:dyDescent="0.4">
      <c r="A715" s="3" t="str">
        <f t="shared" si="11"/>
        <v>Cathcart and SimshillPO1</v>
      </c>
      <c r="B715" t="s">
        <v>161</v>
      </c>
      <c r="C715" t="s">
        <v>278</v>
      </c>
      <c r="D715" t="s">
        <v>95</v>
      </c>
      <c r="E715">
        <v>430</v>
      </c>
      <c r="F715">
        <v>6500</v>
      </c>
      <c r="G715">
        <v>6.615384615384616E-2</v>
      </c>
    </row>
    <row r="716" spans="1:7" ht="14.6" x14ac:dyDescent="0.4">
      <c r="A716" s="3" t="str">
        <f t="shared" si="11"/>
        <v>Cathcart and SimshillPO2</v>
      </c>
      <c r="B716" t="s">
        <v>161</v>
      </c>
      <c r="C716" t="s">
        <v>278</v>
      </c>
      <c r="D716" t="s">
        <v>94</v>
      </c>
      <c r="E716">
        <v>355</v>
      </c>
      <c r="F716">
        <v>4190</v>
      </c>
      <c r="G716">
        <v>8.4725536992840092E-2</v>
      </c>
    </row>
    <row r="717" spans="1:7" ht="14.6" x14ac:dyDescent="0.4">
      <c r="A717" s="3" t="str">
        <f t="shared" si="11"/>
        <v>Cathcart and SimshillS1</v>
      </c>
      <c r="B717" t="s">
        <v>161</v>
      </c>
      <c r="C717" t="s">
        <v>278</v>
      </c>
      <c r="D717" t="s">
        <v>93</v>
      </c>
      <c r="E717">
        <v>2364</v>
      </c>
      <c r="F717">
        <v>2872</v>
      </c>
      <c r="G717">
        <v>0.82311977715877438</v>
      </c>
    </row>
    <row r="718" spans="1:7" ht="14.6" x14ac:dyDescent="0.4">
      <c r="A718" s="3" t="str">
        <f t="shared" si="11"/>
        <v>Cathcart and SimshillS2</v>
      </c>
      <c r="B718" t="s">
        <v>161</v>
      </c>
      <c r="C718" t="s">
        <v>278</v>
      </c>
      <c r="D718" t="s">
        <v>92</v>
      </c>
      <c r="E718">
        <v>331</v>
      </c>
      <c r="F718">
        <v>2132</v>
      </c>
      <c r="G718">
        <v>0.15525328330206378</v>
      </c>
    </row>
    <row r="719" spans="1:7" ht="14.6" x14ac:dyDescent="0.4">
      <c r="A719" s="3" t="str">
        <f t="shared" si="11"/>
        <v>Cathcart and SimshillS3</v>
      </c>
      <c r="B719" t="s">
        <v>161</v>
      </c>
      <c r="C719" t="s">
        <v>278</v>
      </c>
      <c r="D719" t="s">
        <v>91</v>
      </c>
      <c r="E719">
        <v>3527</v>
      </c>
      <c r="F719">
        <v>5077</v>
      </c>
      <c r="G719">
        <v>0.69470159543037224</v>
      </c>
    </row>
    <row r="720" spans="1:7" ht="14.6" x14ac:dyDescent="0.4">
      <c r="A720" s="3" t="str">
        <f t="shared" si="11"/>
        <v>Cathcart and SimshillS4</v>
      </c>
      <c r="B720" t="s">
        <v>161</v>
      </c>
      <c r="C720" t="s">
        <v>278</v>
      </c>
      <c r="D720" t="s">
        <v>90</v>
      </c>
      <c r="E720">
        <v>90</v>
      </c>
      <c r="F720">
        <v>6500</v>
      </c>
      <c r="G720">
        <v>1.384615384615385E-2</v>
      </c>
    </row>
    <row r="721" spans="1:7" ht="14.6" x14ac:dyDescent="0.4">
      <c r="A721" s="3" t="str">
        <f t="shared" si="11"/>
        <v>Cathcart and SimshillS5</v>
      </c>
      <c r="B721" t="s">
        <v>161</v>
      </c>
      <c r="C721" t="s">
        <v>278</v>
      </c>
      <c r="D721" t="s">
        <v>89</v>
      </c>
      <c r="E721">
        <v>370</v>
      </c>
      <c r="F721">
        <v>4137</v>
      </c>
      <c r="G721">
        <v>8.9436789944404155E-2</v>
      </c>
    </row>
    <row r="722" spans="1:7" ht="14.6" x14ac:dyDescent="0.4">
      <c r="A722" s="3" t="str">
        <f t="shared" si="11"/>
        <v>CroftfootC1</v>
      </c>
      <c r="B722" t="s">
        <v>158</v>
      </c>
      <c r="C722" t="s">
        <v>12</v>
      </c>
      <c r="D722" t="s">
        <v>112</v>
      </c>
      <c r="E722">
        <v>289</v>
      </c>
      <c r="F722">
        <v>6506</v>
      </c>
      <c r="G722">
        <v>4.4420534890869973E-2</v>
      </c>
    </row>
    <row r="723" spans="1:7" ht="14.6" x14ac:dyDescent="0.4">
      <c r="A723" s="3" t="str">
        <f t="shared" si="11"/>
        <v>CroftfootC2</v>
      </c>
      <c r="B723" t="s">
        <v>158</v>
      </c>
      <c r="C723" t="s">
        <v>12</v>
      </c>
      <c r="D723" t="s">
        <v>111</v>
      </c>
      <c r="E723">
        <v>2717</v>
      </c>
      <c r="F723">
        <v>5186</v>
      </c>
      <c r="G723">
        <v>0.52391052834554575</v>
      </c>
    </row>
    <row r="724" spans="1:7" ht="14.6" x14ac:dyDescent="0.4">
      <c r="A724" s="3" t="str">
        <f t="shared" si="11"/>
        <v>CroftfootC3</v>
      </c>
      <c r="B724" t="s">
        <v>158</v>
      </c>
      <c r="C724" t="s">
        <v>12</v>
      </c>
      <c r="D724" t="s">
        <v>110</v>
      </c>
      <c r="E724">
        <v>383</v>
      </c>
      <c r="F724">
        <v>934</v>
      </c>
      <c r="G724">
        <v>0.41006423982869378</v>
      </c>
    </row>
    <row r="725" spans="1:7" ht="14.6" x14ac:dyDescent="0.4">
      <c r="A725" s="3" t="str">
        <f t="shared" si="11"/>
        <v>CroftfootC4</v>
      </c>
      <c r="B725" t="s">
        <v>158</v>
      </c>
      <c r="C725" t="s">
        <v>12</v>
      </c>
      <c r="D725" t="s">
        <v>109</v>
      </c>
      <c r="E725">
        <v>759</v>
      </c>
      <c r="F725">
        <v>6501</v>
      </c>
      <c r="G725">
        <v>0.116751269035533</v>
      </c>
    </row>
    <row r="726" spans="1:7" ht="14.6" x14ac:dyDescent="0.4">
      <c r="A726" s="3" t="str">
        <f t="shared" si="11"/>
        <v>CroftfootC5</v>
      </c>
      <c r="B726" t="s">
        <v>158</v>
      </c>
      <c r="C726" t="s">
        <v>12</v>
      </c>
      <c r="D726" t="s">
        <v>108</v>
      </c>
      <c r="E726">
        <v>4233</v>
      </c>
      <c r="F726">
        <v>6506</v>
      </c>
      <c r="G726">
        <v>0.65063018751921309</v>
      </c>
    </row>
    <row r="727" spans="1:7" ht="14.6" x14ac:dyDescent="0.4">
      <c r="A727" s="3" t="str">
        <f t="shared" si="11"/>
        <v>CroftfootE1</v>
      </c>
      <c r="B727" t="s">
        <v>158</v>
      </c>
      <c r="C727" t="s">
        <v>12</v>
      </c>
      <c r="D727" t="s">
        <v>107</v>
      </c>
      <c r="E727">
        <v>2004</v>
      </c>
      <c r="F727">
        <v>4480</v>
      </c>
      <c r="G727">
        <v>0.44732142857142859</v>
      </c>
    </row>
    <row r="728" spans="1:7" ht="14.6" x14ac:dyDescent="0.4">
      <c r="A728" s="3" t="str">
        <f t="shared" si="11"/>
        <v>CroftfootE2</v>
      </c>
      <c r="B728" t="s">
        <v>158</v>
      </c>
      <c r="C728" t="s">
        <v>12</v>
      </c>
      <c r="D728" t="s">
        <v>106</v>
      </c>
      <c r="E728">
        <v>307.863</v>
      </c>
      <c r="F728">
        <v>6216</v>
      </c>
      <c r="G728">
        <v>4.9527509652509648E-2</v>
      </c>
    </row>
    <row r="729" spans="1:7" ht="14.6" x14ac:dyDescent="0.4">
      <c r="A729" s="3" t="str">
        <f t="shared" si="11"/>
        <v>CroftfootE3</v>
      </c>
      <c r="B729" t="s">
        <v>158</v>
      </c>
      <c r="C729" t="s">
        <v>12</v>
      </c>
      <c r="D729" t="s">
        <v>105</v>
      </c>
      <c r="E729">
        <v>1825</v>
      </c>
      <c r="F729">
        <v>2744</v>
      </c>
      <c r="G729">
        <v>0.66508746355685133</v>
      </c>
    </row>
    <row r="730" spans="1:7" ht="14.6" x14ac:dyDescent="0.4">
      <c r="A730" s="3" t="str">
        <f t="shared" si="11"/>
        <v>CroftfootE4</v>
      </c>
      <c r="B730" t="s">
        <v>158</v>
      </c>
      <c r="C730" t="s">
        <v>12</v>
      </c>
      <c r="D730" t="s">
        <v>104</v>
      </c>
      <c r="E730">
        <v>274</v>
      </c>
      <c r="F730">
        <v>2744</v>
      </c>
      <c r="G730">
        <v>9.9854227405247811E-2</v>
      </c>
    </row>
    <row r="731" spans="1:7" ht="14.6" x14ac:dyDescent="0.4">
      <c r="A731" s="3" t="str">
        <f t="shared" si="11"/>
        <v>CroftfootED1</v>
      </c>
      <c r="B731" t="s">
        <v>158</v>
      </c>
      <c r="C731" t="s">
        <v>12</v>
      </c>
      <c r="D731" t="s">
        <v>103</v>
      </c>
      <c r="E731">
        <v>2498</v>
      </c>
      <c r="F731">
        <v>5191</v>
      </c>
      <c r="G731">
        <v>0.48121749181275286</v>
      </c>
    </row>
    <row r="732" spans="1:7" ht="14.6" x14ac:dyDescent="0.4">
      <c r="A732" s="3" t="str">
        <f t="shared" si="11"/>
        <v>CroftfootED2</v>
      </c>
      <c r="B732" t="s">
        <v>158</v>
      </c>
      <c r="C732" t="s">
        <v>12</v>
      </c>
      <c r="D732" t="s">
        <v>102</v>
      </c>
      <c r="E732">
        <v>50</v>
      </c>
      <c r="F732">
        <v>379</v>
      </c>
      <c r="G732">
        <v>0.13192612137203166</v>
      </c>
    </row>
    <row r="733" spans="1:7" ht="14.6" x14ac:dyDescent="0.4">
      <c r="A733" s="3" t="str">
        <f t="shared" si="11"/>
        <v>CroftfootH1</v>
      </c>
      <c r="B733" t="s">
        <v>158</v>
      </c>
      <c r="C733" t="s">
        <v>12</v>
      </c>
      <c r="D733" t="s">
        <v>101</v>
      </c>
      <c r="E733">
        <v>5465</v>
      </c>
      <c r="F733">
        <v>6506</v>
      </c>
      <c r="G733">
        <v>0.83999385182908082</v>
      </c>
    </row>
    <row r="734" spans="1:7" ht="14.6" x14ac:dyDescent="0.4">
      <c r="A734" s="3" t="str">
        <f t="shared" si="11"/>
        <v>CroftfootH2</v>
      </c>
      <c r="B734" t="s">
        <v>158</v>
      </c>
      <c r="C734" t="s">
        <v>12</v>
      </c>
      <c r="D734" t="s">
        <v>100</v>
      </c>
      <c r="E734">
        <v>1073</v>
      </c>
      <c r="F734">
        <v>6506</v>
      </c>
      <c r="G734">
        <v>0.1649246849062404</v>
      </c>
    </row>
    <row r="735" spans="1:7" ht="14.6" x14ac:dyDescent="0.4">
      <c r="A735" s="3" t="str">
        <f t="shared" si="11"/>
        <v>CroftfootP1</v>
      </c>
      <c r="B735" t="s">
        <v>158</v>
      </c>
      <c r="C735" t="s">
        <v>12</v>
      </c>
      <c r="D735" t="s">
        <v>99</v>
      </c>
      <c r="E735">
        <v>1337</v>
      </c>
      <c r="F735">
        <v>6567</v>
      </c>
      <c r="G735">
        <v>0.20359372620679153</v>
      </c>
    </row>
    <row r="736" spans="1:7" ht="14.6" x14ac:dyDescent="0.4">
      <c r="A736" s="3" t="str">
        <f t="shared" si="11"/>
        <v>CroftfootP2</v>
      </c>
      <c r="B736" t="s">
        <v>158</v>
      </c>
      <c r="C736" t="s">
        <v>12</v>
      </c>
      <c r="D736" t="s">
        <v>98</v>
      </c>
      <c r="E736">
        <v>4496</v>
      </c>
      <c r="F736">
        <v>6567</v>
      </c>
      <c r="G736">
        <v>0.68463529770062437</v>
      </c>
    </row>
    <row r="737" spans="1:7" ht="14.6" x14ac:dyDescent="0.4">
      <c r="A737" s="3" t="str">
        <f t="shared" si="11"/>
        <v>CroftfootP3</v>
      </c>
      <c r="B737" t="s">
        <v>158</v>
      </c>
      <c r="C737" t="s">
        <v>12</v>
      </c>
      <c r="D737" t="s">
        <v>97</v>
      </c>
      <c r="E737">
        <v>429</v>
      </c>
      <c r="F737">
        <v>6567</v>
      </c>
      <c r="G737">
        <v>6.5326633165829151E-2</v>
      </c>
    </row>
    <row r="738" spans="1:7" ht="14.6" x14ac:dyDescent="0.4">
      <c r="A738" s="3" t="str">
        <f t="shared" si="11"/>
        <v>CroftfootP4</v>
      </c>
      <c r="B738" t="s">
        <v>158</v>
      </c>
      <c r="C738" t="s">
        <v>12</v>
      </c>
      <c r="D738" t="s">
        <v>96</v>
      </c>
      <c r="E738">
        <v>305</v>
      </c>
      <c r="F738">
        <v>6567</v>
      </c>
      <c r="G738">
        <v>4.6444342926754978E-2</v>
      </c>
    </row>
    <row r="739" spans="1:7" ht="14.6" x14ac:dyDescent="0.4">
      <c r="A739" s="3" t="str">
        <f t="shared" si="11"/>
        <v>CroftfootPO1</v>
      </c>
      <c r="B739" t="s">
        <v>158</v>
      </c>
      <c r="C739" t="s">
        <v>12</v>
      </c>
      <c r="D739" t="s">
        <v>95</v>
      </c>
      <c r="E739">
        <v>940</v>
      </c>
      <c r="F739">
        <v>6567</v>
      </c>
      <c r="G739">
        <v>0.14313994213491701</v>
      </c>
    </row>
    <row r="740" spans="1:7" ht="14.6" x14ac:dyDescent="0.4">
      <c r="A740" s="3" t="str">
        <f t="shared" si="11"/>
        <v>CroftfootPO2</v>
      </c>
      <c r="B740" t="s">
        <v>158</v>
      </c>
      <c r="C740" t="s">
        <v>12</v>
      </c>
      <c r="D740" t="s">
        <v>94</v>
      </c>
      <c r="E740">
        <v>535</v>
      </c>
      <c r="F740">
        <v>4379</v>
      </c>
      <c r="G740">
        <v>0.12217401233158255</v>
      </c>
    </row>
    <row r="741" spans="1:7" ht="14.6" x14ac:dyDescent="0.4">
      <c r="A741" s="3" t="str">
        <f t="shared" si="11"/>
        <v>CroftfootS1</v>
      </c>
      <c r="B741" t="s">
        <v>158</v>
      </c>
      <c r="C741" t="s">
        <v>12</v>
      </c>
      <c r="D741" t="s">
        <v>93</v>
      </c>
      <c r="E741">
        <v>2082</v>
      </c>
      <c r="F741">
        <v>2744</v>
      </c>
      <c r="G741">
        <v>0.75874635568513116</v>
      </c>
    </row>
    <row r="742" spans="1:7" ht="14.6" x14ac:dyDescent="0.4">
      <c r="A742" s="3" t="str">
        <f t="shared" si="11"/>
        <v>CroftfootS2</v>
      </c>
      <c r="B742" t="s">
        <v>158</v>
      </c>
      <c r="C742" t="s">
        <v>12</v>
      </c>
      <c r="D742" t="s">
        <v>92</v>
      </c>
      <c r="E742">
        <v>636</v>
      </c>
      <c r="F742">
        <v>2238</v>
      </c>
      <c r="G742">
        <v>0.28418230563002683</v>
      </c>
    </row>
    <row r="743" spans="1:7" ht="14.6" x14ac:dyDescent="0.4">
      <c r="A743" s="3" t="str">
        <f t="shared" si="11"/>
        <v>CroftfootS3</v>
      </c>
      <c r="B743" t="s">
        <v>158</v>
      </c>
      <c r="C743" t="s">
        <v>12</v>
      </c>
      <c r="D743" t="s">
        <v>91</v>
      </c>
      <c r="E743">
        <v>3307</v>
      </c>
      <c r="F743">
        <v>4882</v>
      </c>
      <c r="G743">
        <v>0.67738631708316266</v>
      </c>
    </row>
    <row r="744" spans="1:7" ht="14.6" x14ac:dyDescent="0.4">
      <c r="A744" s="3" t="str">
        <f t="shared" si="11"/>
        <v>CroftfootS4</v>
      </c>
      <c r="B744" t="s">
        <v>158</v>
      </c>
      <c r="C744" t="s">
        <v>12</v>
      </c>
      <c r="D744" t="s">
        <v>90</v>
      </c>
      <c r="E744">
        <v>165</v>
      </c>
      <c r="F744">
        <v>6567</v>
      </c>
      <c r="G744">
        <v>2.5125628140703519E-2</v>
      </c>
    </row>
    <row r="745" spans="1:7" ht="14.6" x14ac:dyDescent="0.4">
      <c r="A745" s="3" t="str">
        <f t="shared" si="11"/>
        <v>CroftfootS5</v>
      </c>
      <c r="B745" t="s">
        <v>158</v>
      </c>
      <c r="C745" t="s">
        <v>12</v>
      </c>
      <c r="D745" t="s">
        <v>89</v>
      </c>
      <c r="E745">
        <v>655</v>
      </c>
      <c r="F745">
        <v>4351</v>
      </c>
      <c r="G745">
        <v>0.15054010572282234</v>
      </c>
    </row>
    <row r="746" spans="1:7" ht="14.6" x14ac:dyDescent="0.4">
      <c r="A746" s="3" t="str">
        <f t="shared" si="11"/>
        <v>GovanhillC1</v>
      </c>
      <c r="B746" t="s">
        <v>153</v>
      </c>
      <c r="C746" t="s">
        <v>13</v>
      </c>
      <c r="D746" t="s">
        <v>112</v>
      </c>
      <c r="E746">
        <v>4757</v>
      </c>
      <c r="F746">
        <v>14365</v>
      </c>
      <c r="G746">
        <v>0.33115210581273929</v>
      </c>
    </row>
    <row r="747" spans="1:7" ht="14.6" x14ac:dyDescent="0.4">
      <c r="A747" s="3" t="str">
        <f t="shared" si="11"/>
        <v>GovanhillC2</v>
      </c>
      <c r="B747" t="s">
        <v>153</v>
      </c>
      <c r="C747" t="s">
        <v>13</v>
      </c>
      <c r="D747" t="s">
        <v>111</v>
      </c>
      <c r="E747">
        <v>4616</v>
      </c>
      <c r="F747">
        <v>11811</v>
      </c>
      <c r="G747">
        <v>0.39082211497756331</v>
      </c>
    </row>
    <row r="748" spans="1:7" ht="14.6" x14ac:dyDescent="0.4">
      <c r="A748" s="3" t="str">
        <f t="shared" si="11"/>
        <v>GovanhillC3</v>
      </c>
      <c r="B748" t="s">
        <v>153</v>
      </c>
      <c r="C748" t="s">
        <v>13</v>
      </c>
      <c r="D748" t="s">
        <v>110</v>
      </c>
      <c r="E748">
        <v>445</v>
      </c>
      <c r="F748">
        <v>1423</v>
      </c>
      <c r="G748">
        <v>0.31271960646521435</v>
      </c>
    </row>
    <row r="749" spans="1:7" ht="14.6" x14ac:dyDescent="0.4">
      <c r="A749" s="3" t="str">
        <f t="shared" si="11"/>
        <v>GovanhillC4</v>
      </c>
      <c r="B749" t="s">
        <v>153</v>
      </c>
      <c r="C749" t="s">
        <v>13</v>
      </c>
      <c r="D749" t="s">
        <v>109</v>
      </c>
      <c r="E749">
        <v>3910</v>
      </c>
      <c r="F749">
        <v>14257</v>
      </c>
      <c r="G749">
        <v>0.27425124500245496</v>
      </c>
    </row>
    <row r="750" spans="1:7" ht="14.6" x14ac:dyDescent="0.4">
      <c r="A750" s="3" t="str">
        <f t="shared" si="11"/>
        <v>GovanhillC5</v>
      </c>
      <c r="B750" t="s">
        <v>153</v>
      </c>
      <c r="C750" t="s">
        <v>13</v>
      </c>
      <c r="D750" t="s">
        <v>108</v>
      </c>
      <c r="E750">
        <v>9759</v>
      </c>
      <c r="F750">
        <v>14365</v>
      </c>
      <c r="G750">
        <v>0.6793595544726766</v>
      </c>
    </row>
    <row r="751" spans="1:7" ht="14.6" x14ac:dyDescent="0.4">
      <c r="A751" s="3" t="str">
        <f t="shared" si="11"/>
        <v>GovanhillE1</v>
      </c>
      <c r="B751" t="s">
        <v>153</v>
      </c>
      <c r="C751" t="s">
        <v>13</v>
      </c>
      <c r="D751" t="s">
        <v>107</v>
      </c>
      <c r="E751">
        <v>4821</v>
      </c>
      <c r="F751">
        <v>8627</v>
      </c>
      <c r="G751">
        <v>0.55882693868088562</v>
      </c>
    </row>
    <row r="752" spans="1:7" ht="14.6" x14ac:dyDescent="0.4">
      <c r="A752" s="3" t="str">
        <f t="shared" si="11"/>
        <v>GovanhillE2</v>
      </c>
      <c r="B752" t="s">
        <v>153</v>
      </c>
      <c r="C752" t="s">
        <v>13</v>
      </c>
      <c r="D752" t="s">
        <v>106</v>
      </c>
      <c r="E752">
        <v>11120.258</v>
      </c>
      <c r="F752">
        <v>16459</v>
      </c>
      <c r="G752">
        <v>0.67563387812139253</v>
      </c>
    </row>
    <row r="753" spans="1:7" ht="14.6" x14ac:dyDescent="0.4">
      <c r="A753" s="3" t="str">
        <f t="shared" si="11"/>
        <v>GovanhillE3</v>
      </c>
      <c r="B753" t="s">
        <v>153</v>
      </c>
      <c r="C753" t="s">
        <v>13</v>
      </c>
      <c r="D753" t="s">
        <v>105</v>
      </c>
      <c r="E753">
        <v>2853</v>
      </c>
      <c r="F753">
        <v>7411</v>
      </c>
      <c r="G753">
        <v>0.38496829037916608</v>
      </c>
    </row>
    <row r="754" spans="1:7" ht="14.6" x14ac:dyDescent="0.4">
      <c r="A754" s="3" t="str">
        <f t="shared" si="11"/>
        <v>GovanhillE4</v>
      </c>
      <c r="B754" t="s">
        <v>153</v>
      </c>
      <c r="C754" t="s">
        <v>13</v>
      </c>
      <c r="D754" t="s">
        <v>104</v>
      </c>
      <c r="E754">
        <v>1993</v>
      </c>
      <c r="F754">
        <v>7411</v>
      </c>
      <c r="G754">
        <v>0.26892457158278232</v>
      </c>
    </row>
    <row r="755" spans="1:7" ht="14.6" x14ac:dyDescent="0.4">
      <c r="A755" s="3" t="str">
        <f t="shared" si="11"/>
        <v>GovanhillED1</v>
      </c>
      <c r="B755" t="s">
        <v>153</v>
      </c>
      <c r="C755" t="s">
        <v>13</v>
      </c>
      <c r="D755" t="s">
        <v>103</v>
      </c>
      <c r="E755">
        <v>6062</v>
      </c>
      <c r="F755">
        <v>11919</v>
      </c>
      <c r="G755">
        <v>0.50859971474116961</v>
      </c>
    </row>
    <row r="756" spans="1:7" ht="14.6" x14ac:dyDescent="0.4">
      <c r="A756" s="3" t="str">
        <f t="shared" si="11"/>
        <v>GovanhillED2</v>
      </c>
      <c r="B756" t="s">
        <v>153</v>
      </c>
      <c r="C756" t="s">
        <v>13</v>
      </c>
      <c r="D756" t="s">
        <v>102</v>
      </c>
      <c r="E756">
        <v>95</v>
      </c>
      <c r="F756">
        <v>657</v>
      </c>
      <c r="G756">
        <v>0.14459665144596651</v>
      </c>
    </row>
    <row r="757" spans="1:7" ht="14.6" x14ac:dyDescent="0.4">
      <c r="A757" s="3" t="str">
        <f t="shared" si="11"/>
        <v>GovanhillH1</v>
      </c>
      <c r="B757" t="s">
        <v>153</v>
      </c>
      <c r="C757" t="s">
        <v>13</v>
      </c>
      <c r="D757" t="s">
        <v>101</v>
      </c>
      <c r="E757">
        <v>10968</v>
      </c>
      <c r="F757">
        <v>14365</v>
      </c>
      <c r="G757">
        <v>0.76352245040027844</v>
      </c>
    </row>
    <row r="758" spans="1:7" ht="14.6" x14ac:dyDescent="0.4">
      <c r="A758" s="3" t="str">
        <f t="shared" si="11"/>
        <v>GovanhillH2</v>
      </c>
      <c r="B758" t="s">
        <v>153</v>
      </c>
      <c r="C758" t="s">
        <v>13</v>
      </c>
      <c r="D758" t="s">
        <v>100</v>
      </c>
      <c r="E758">
        <v>3237</v>
      </c>
      <c r="F758">
        <v>14365</v>
      </c>
      <c r="G758">
        <v>0.22533936651583711</v>
      </c>
    </row>
    <row r="759" spans="1:7" ht="14.6" x14ac:dyDescent="0.4">
      <c r="A759" s="3" t="str">
        <f t="shared" si="11"/>
        <v>GovanhillP1</v>
      </c>
      <c r="B759" t="s">
        <v>153</v>
      </c>
      <c r="C759" t="s">
        <v>13</v>
      </c>
      <c r="D759" t="s">
        <v>99</v>
      </c>
      <c r="E759">
        <v>2555</v>
      </c>
      <c r="F759">
        <v>14412</v>
      </c>
      <c r="G759">
        <v>0.17728281987232861</v>
      </c>
    </row>
    <row r="760" spans="1:7" ht="14.6" x14ac:dyDescent="0.4">
      <c r="A760" s="3" t="str">
        <f t="shared" si="11"/>
        <v>GovanhillP2</v>
      </c>
      <c r="B760" t="s">
        <v>153</v>
      </c>
      <c r="C760" t="s">
        <v>13</v>
      </c>
      <c r="D760" t="s">
        <v>98</v>
      </c>
      <c r="E760">
        <v>10260</v>
      </c>
      <c r="F760">
        <v>14412</v>
      </c>
      <c r="G760">
        <v>0.7119067443796836</v>
      </c>
    </row>
    <row r="761" spans="1:7" ht="14.6" x14ac:dyDescent="0.4">
      <c r="A761" s="3" t="str">
        <f t="shared" si="11"/>
        <v>GovanhillP3</v>
      </c>
      <c r="B761" t="s">
        <v>153</v>
      </c>
      <c r="C761" t="s">
        <v>13</v>
      </c>
      <c r="D761" t="s">
        <v>97</v>
      </c>
      <c r="E761">
        <v>866</v>
      </c>
      <c r="F761">
        <v>14412</v>
      </c>
      <c r="G761">
        <v>6.0088814876491807E-2</v>
      </c>
    </row>
    <row r="762" spans="1:7" ht="14.6" x14ac:dyDescent="0.4">
      <c r="A762" s="3" t="str">
        <f t="shared" si="11"/>
        <v>GovanhillP4</v>
      </c>
      <c r="B762" t="s">
        <v>153</v>
      </c>
      <c r="C762" t="s">
        <v>13</v>
      </c>
      <c r="D762" t="s">
        <v>96</v>
      </c>
      <c r="E762">
        <v>731</v>
      </c>
      <c r="F762">
        <v>14412</v>
      </c>
      <c r="G762">
        <v>5.0721620871495968E-2</v>
      </c>
    </row>
    <row r="763" spans="1:7" ht="14.6" x14ac:dyDescent="0.4">
      <c r="A763" s="3" t="str">
        <f t="shared" si="11"/>
        <v>GovanhillPO1</v>
      </c>
      <c r="B763" t="s">
        <v>153</v>
      </c>
      <c r="C763" t="s">
        <v>13</v>
      </c>
      <c r="D763" t="s">
        <v>95</v>
      </c>
      <c r="E763">
        <v>3525</v>
      </c>
      <c r="F763">
        <v>14412</v>
      </c>
      <c r="G763">
        <v>0.24458784346378018</v>
      </c>
    </row>
    <row r="764" spans="1:7" ht="14.6" x14ac:dyDescent="0.4">
      <c r="A764" s="3" t="str">
        <f t="shared" si="11"/>
        <v>GovanhillPO2</v>
      </c>
      <c r="B764" t="s">
        <v>153</v>
      </c>
      <c r="C764" t="s">
        <v>13</v>
      </c>
      <c r="D764" t="s">
        <v>94</v>
      </c>
      <c r="E764">
        <v>2230</v>
      </c>
      <c r="F764">
        <v>10072</v>
      </c>
      <c r="G764">
        <v>0.22140587768069897</v>
      </c>
    </row>
    <row r="765" spans="1:7" ht="14.6" x14ac:dyDescent="0.4">
      <c r="A765" s="3" t="str">
        <f t="shared" si="11"/>
        <v>GovanhillS1</v>
      </c>
      <c r="B765" t="s">
        <v>153</v>
      </c>
      <c r="C765" t="s">
        <v>13</v>
      </c>
      <c r="D765" t="s">
        <v>93</v>
      </c>
      <c r="E765">
        <v>2717</v>
      </c>
      <c r="F765">
        <v>7411</v>
      </c>
      <c r="G765">
        <v>0.36661719066252868</v>
      </c>
    </row>
    <row r="766" spans="1:7" ht="14.6" x14ac:dyDescent="0.4">
      <c r="A766" s="3" t="str">
        <f t="shared" si="11"/>
        <v>GovanhillS2</v>
      </c>
      <c r="B766" t="s">
        <v>153</v>
      </c>
      <c r="C766" t="s">
        <v>13</v>
      </c>
      <c r="D766" t="s">
        <v>92</v>
      </c>
      <c r="E766">
        <v>2251</v>
      </c>
      <c r="F766">
        <v>6190</v>
      </c>
      <c r="G766">
        <v>0.36365105008077542</v>
      </c>
    </row>
    <row r="767" spans="1:7" ht="14.6" x14ac:dyDescent="0.4">
      <c r="A767" s="3" t="str">
        <f t="shared" si="11"/>
        <v>GovanhillS3</v>
      </c>
      <c r="B767" t="s">
        <v>153</v>
      </c>
      <c r="C767" t="s">
        <v>13</v>
      </c>
      <c r="D767" t="s">
        <v>91</v>
      </c>
      <c r="E767">
        <v>6069</v>
      </c>
      <c r="F767">
        <v>11175</v>
      </c>
      <c r="G767">
        <v>0.54308724832214761</v>
      </c>
    </row>
    <row r="768" spans="1:7" ht="14.6" x14ac:dyDescent="0.4">
      <c r="A768" s="3" t="str">
        <f t="shared" si="11"/>
        <v>GovanhillS4</v>
      </c>
      <c r="B768" t="s">
        <v>153</v>
      </c>
      <c r="C768" t="s">
        <v>13</v>
      </c>
      <c r="D768" t="s">
        <v>90</v>
      </c>
      <c r="E768">
        <v>620</v>
      </c>
      <c r="F768">
        <v>14412</v>
      </c>
      <c r="G768">
        <v>4.3019705800721619E-2</v>
      </c>
    </row>
    <row r="769" spans="1:7" ht="14.6" x14ac:dyDescent="0.4">
      <c r="A769" s="3" t="str">
        <f t="shared" si="11"/>
        <v>GovanhillS5</v>
      </c>
      <c r="B769" t="s">
        <v>153</v>
      </c>
      <c r="C769" t="s">
        <v>13</v>
      </c>
      <c r="D769" t="s">
        <v>89</v>
      </c>
      <c r="E769">
        <v>2530</v>
      </c>
      <c r="F769">
        <v>10012</v>
      </c>
      <c r="G769">
        <v>0.25269676388334</v>
      </c>
    </row>
    <row r="770" spans="1:7" ht="14.6" x14ac:dyDescent="0.4">
      <c r="A770" s="3" t="str">
        <f t="shared" si="11"/>
        <v>Greater GorbalsC1</v>
      </c>
      <c r="B770" t="s">
        <v>152</v>
      </c>
      <c r="C770" t="s">
        <v>14</v>
      </c>
      <c r="D770" t="s">
        <v>112</v>
      </c>
      <c r="E770">
        <v>1132</v>
      </c>
      <c r="F770">
        <v>8466</v>
      </c>
      <c r="G770">
        <v>0.13371131585164187</v>
      </c>
    </row>
    <row r="771" spans="1:7" ht="14.6" x14ac:dyDescent="0.4">
      <c r="A771" s="3" t="str">
        <f t="shared" ref="A771:A834" si="12">CONCATENATE(C771,D771)</f>
        <v>Greater GorbalsC2</v>
      </c>
      <c r="B771" t="s">
        <v>152</v>
      </c>
      <c r="C771" t="s">
        <v>14</v>
      </c>
      <c r="D771" t="s">
        <v>111</v>
      </c>
      <c r="E771">
        <v>2288</v>
      </c>
      <c r="F771">
        <v>7027</v>
      </c>
      <c r="G771">
        <v>0.32560125231250892</v>
      </c>
    </row>
    <row r="772" spans="1:7" ht="14.6" x14ac:dyDescent="0.4">
      <c r="A772" s="3" t="str">
        <f t="shared" si="12"/>
        <v>Greater GorbalsC3</v>
      </c>
      <c r="B772" t="s">
        <v>152</v>
      </c>
      <c r="C772" t="s">
        <v>14</v>
      </c>
      <c r="D772" t="s">
        <v>110</v>
      </c>
      <c r="E772">
        <v>452</v>
      </c>
      <c r="F772">
        <v>850</v>
      </c>
      <c r="G772">
        <v>0.53176470588235292</v>
      </c>
    </row>
    <row r="773" spans="1:7" ht="14.6" x14ac:dyDescent="0.4">
      <c r="A773" s="3" t="str">
        <f t="shared" si="12"/>
        <v>Greater GorbalsC4</v>
      </c>
      <c r="B773" t="s">
        <v>152</v>
      </c>
      <c r="C773" t="s">
        <v>14</v>
      </c>
      <c r="D773" t="s">
        <v>109</v>
      </c>
      <c r="E773">
        <v>2421</v>
      </c>
      <c r="F773">
        <v>8288</v>
      </c>
      <c r="G773">
        <v>0.29210907335907338</v>
      </c>
    </row>
    <row r="774" spans="1:7" ht="14.6" x14ac:dyDescent="0.4">
      <c r="A774" s="3" t="str">
        <f t="shared" si="12"/>
        <v>Greater GorbalsC5</v>
      </c>
      <c r="B774" t="s">
        <v>152</v>
      </c>
      <c r="C774" t="s">
        <v>14</v>
      </c>
      <c r="D774" t="s">
        <v>108</v>
      </c>
      <c r="E774">
        <v>5636</v>
      </c>
      <c r="F774">
        <v>8466</v>
      </c>
      <c r="G774">
        <v>0.66572171037089534</v>
      </c>
    </row>
    <row r="775" spans="1:7" ht="14.6" x14ac:dyDescent="0.4">
      <c r="A775" s="3" t="str">
        <f t="shared" si="12"/>
        <v>Greater GorbalsE1</v>
      </c>
      <c r="B775" t="s">
        <v>152</v>
      </c>
      <c r="C775" t="s">
        <v>14</v>
      </c>
      <c r="D775" t="s">
        <v>107</v>
      </c>
      <c r="E775">
        <v>2724</v>
      </c>
      <c r="F775">
        <v>4674</v>
      </c>
      <c r="G775">
        <v>0.58279845956354304</v>
      </c>
    </row>
    <row r="776" spans="1:7" ht="14.6" x14ac:dyDescent="0.4">
      <c r="A776" s="3" t="str">
        <f t="shared" si="12"/>
        <v>Greater GorbalsE2</v>
      </c>
      <c r="B776" t="s">
        <v>152</v>
      </c>
      <c r="C776" t="s">
        <v>14</v>
      </c>
      <c r="D776" t="s">
        <v>106</v>
      </c>
      <c r="E776">
        <v>5952.5410000000002</v>
      </c>
      <c r="F776">
        <v>8844</v>
      </c>
      <c r="G776">
        <v>0.67305981456354591</v>
      </c>
    </row>
    <row r="777" spans="1:7" ht="14.6" x14ac:dyDescent="0.4">
      <c r="A777" s="3" t="str">
        <f t="shared" si="12"/>
        <v>Greater GorbalsE3</v>
      </c>
      <c r="B777" t="s">
        <v>152</v>
      </c>
      <c r="C777" t="s">
        <v>14</v>
      </c>
      <c r="D777" t="s">
        <v>105</v>
      </c>
      <c r="E777">
        <v>1608</v>
      </c>
      <c r="F777">
        <v>4655</v>
      </c>
      <c r="G777">
        <v>0.34543501611170785</v>
      </c>
    </row>
    <row r="778" spans="1:7" ht="14.6" x14ac:dyDescent="0.4">
      <c r="A778" s="3" t="str">
        <f t="shared" si="12"/>
        <v>Greater GorbalsE4</v>
      </c>
      <c r="B778" t="s">
        <v>152</v>
      </c>
      <c r="C778" t="s">
        <v>14</v>
      </c>
      <c r="D778" t="s">
        <v>104</v>
      </c>
      <c r="E778">
        <v>902</v>
      </c>
      <c r="F778">
        <v>4655</v>
      </c>
      <c r="G778">
        <v>0.1937701396348013</v>
      </c>
    </row>
    <row r="779" spans="1:7" ht="14.6" x14ac:dyDescent="0.4">
      <c r="A779" s="3" t="str">
        <f t="shared" si="12"/>
        <v>Greater GorbalsED1</v>
      </c>
      <c r="B779" t="s">
        <v>152</v>
      </c>
      <c r="C779" t="s">
        <v>14</v>
      </c>
      <c r="D779" t="s">
        <v>103</v>
      </c>
      <c r="E779">
        <v>3098</v>
      </c>
      <c r="F779">
        <v>7204</v>
      </c>
      <c r="G779">
        <v>0.4300388672959467</v>
      </c>
    </row>
    <row r="780" spans="1:7" ht="14.6" x14ac:dyDescent="0.4">
      <c r="A780" s="3" t="str">
        <f t="shared" si="12"/>
        <v>Greater GorbalsED2</v>
      </c>
      <c r="B780" t="s">
        <v>152</v>
      </c>
      <c r="C780" t="s">
        <v>14</v>
      </c>
      <c r="D780" t="s">
        <v>102</v>
      </c>
      <c r="E780">
        <v>53</v>
      </c>
      <c r="F780">
        <v>379</v>
      </c>
      <c r="G780">
        <v>0.13984168865435356</v>
      </c>
    </row>
    <row r="781" spans="1:7" ht="14.6" x14ac:dyDescent="0.4">
      <c r="A781" s="3" t="str">
        <f t="shared" si="12"/>
        <v>Greater GorbalsH1</v>
      </c>
      <c r="B781" t="s">
        <v>152</v>
      </c>
      <c r="C781" t="s">
        <v>14</v>
      </c>
      <c r="D781" t="s">
        <v>101</v>
      </c>
      <c r="E781">
        <v>6003</v>
      </c>
      <c r="F781">
        <v>8466</v>
      </c>
      <c r="G781">
        <v>0.70907158043940466</v>
      </c>
    </row>
    <row r="782" spans="1:7" ht="14.6" x14ac:dyDescent="0.4">
      <c r="A782" s="3" t="str">
        <f t="shared" si="12"/>
        <v>Greater GorbalsH2</v>
      </c>
      <c r="B782" t="s">
        <v>152</v>
      </c>
      <c r="C782" t="s">
        <v>14</v>
      </c>
      <c r="D782" t="s">
        <v>100</v>
      </c>
      <c r="E782">
        <v>2444</v>
      </c>
      <c r="F782">
        <v>8466</v>
      </c>
      <c r="G782">
        <v>0.28868414835813844</v>
      </c>
    </row>
    <row r="783" spans="1:7" ht="14.6" x14ac:dyDescent="0.4">
      <c r="A783" s="3" t="str">
        <f t="shared" si="12"/>
        <v>Greater GorbalsP1</v>
      </c>
      <c r="B783" t="s">
        <v>152</v>
      </c>
      <c r="C783" t="s">
        <v>14</v>
      </c>
      <c r="D783" t="s">
        <v>99</v>
      </c>
      <c r="E783">
        <v>1249</v>
      </c>
      <c r="F783">
        <v>8530</v>
      </c>
      <c r="G783">
        <v>0.14642438452520515</v>
      </c>
    </row>
    <row r="784" spans="1:7" ht="14.6" x14ac:dyDescent="0.4">
      <c r="A784" s="3" t="str">
        <f t="shared" si="12"/>
        <v>Greater GorbalsP2</v>
      </c>
      <c r="B784" t="s">
        <v>152</v>
      </c>
      <c r="C784" t="s">
        <v>14</v>
      </c>
      <c r="D784" t="s">
        <v>98</v>
      </c>
      <c r="E784">
        <v>5969</v>
      </c>
      <c r="F784">
        <v>8530</v>
      </c>
      <c r="G784">
        <v>0.69976553341148884</v>
      </c>
    </row>
    <row r="785" spans="1:7" ht="14.6" x14ac:dyDescent="0.4">
      <c r="A785" s="3" t="str">
        <f t="shared" si="12"/>
        <v>Greater GorbalsP3</v>
      </c>
      <c r="B785" t="s">
        <v>152</v>
      </c>
      <c r="C785" t="s">
        <v>14</v>
      </c>
      <c r="D785" t="s">
        <v>97</v>
      </c>
      <c r="E785">
        <v>725</v>
      </c>
      <c r="F785">
        <v>8530</v>
      </c>
      <c r="G785">
        <v>8.4994138335287225E-2</v>
      </c>
    </row>
    <row r="786" spans="1:7" ht="14.6" x14ac:dyDescent="0.4">
      <c r="A786" s="3" t="str">
        <f t="shared" si="12"/>
        <v>Greater GorbalsP4</v>
      </c>
      <c r="B786" t="s">
        <v>152</v>
      </c>
      <c r="C786" t="s">
        <v>14</v>
      </c>
      <c r="D786" t="s">
        <v>96</v>
      </c>
      <c r="E786">
        <v>587</v>
      </c>
      <c r="F786">
        <v>8530</v>
      </c>
      <c r="G786">
        <v>6.8815943728018761E-2</v>
      </c>
    </row>
    <row r="787" spans="1:7" ht="14.6" x14ac:dyDescent="0.4">
      <c r="A787" s="3" t="str">
        <f t="shared" si="12"/>
        <v>Greater GorbalsPO1</v>
      </c>
      <c r="B787" t="s">
        <v>152</v>
      </c>
      <c r="C787" t="s">
        <v>14</v>
      </c>
      <c r="D787" t="s">
        <v>95</v>
      </c>
      <c r="E787">
        <v>2575</v>
      </c>
      <c r="F787">
        <v>8530</v>
      </c>
      <c r="G787">
        <v>0.3018757327080891</v>
      </c>
    </row>
    <row r="788" spans="1:7" ht="14.6" x14ac:dyDescent="0.4">
      <c r="A788" s="3" t="str">
        <f t="shared" si="12"/>
        <v>Greater GorbalsPO2</v>
      </c>
      <c r="B788" t="s">
        <v>152</v>
      </c>
      <c r="C788" t="s">
        <v>14</v>
      </c>
      <c r="D788" t="s">
        <v>94</v>
      </c>
      <c r="E788">
        <v>1555</v>
      </c>
      <c r="F788">
        <v>5832</v>
      </c>
      <c r="G788">
        <v>0.26663237311385457</v>
      </c>
    </row>
    <row r="789" spans="1:7" ht="14.6" x14ac:dyDescent="0.4">
      <c r="A789" s="3" t="str">
        <f t="shared" si="12"/>
        <v>Greater GorbalsS1</v>
      </c>
      <c r="B789" t="s">
        <v>152</v>
      </c>
      <c r="C789" t="s">
        <v>14</v>
      </c>
      <c r="D789" t="s">
        <v>93</v>
      </c>
      <c r="E789">
        <v>1248</v>
      </c>
      <c r="F789">
        <v>4655</v>
      </c>
      <c r="G789">
        <v>0.2680988184747583</v>
      </c>
    </row>
    <row r="790" spans="1:7" ht="14.6" x14ac:dyDescent="0.4">
      <c r="A790" s="3" t="str">
        <f t="shared" si="12"/>
        <v>Greater GorbalsS2</v>
      </c>
      <c r="B790" t="s">
        <v>152</v>
      </c>
      <c r="C790" t="s">
        <v>14</v>
      </c>
      <c r="D790" t="s">
        <v>92</v>
      </c>
      <c r="E790">
        <v>1492</v>
      </c>
      <c r="F790">
        <v>3591</v>
      </c>
      <c r="G790">
        <v>0.41548315232525757</v>
      </c>
    </row>
    <row r="791" spans="1:7" ht="14.6" x14ac:dyDescent="0.4">
      <c r="A791" s="3" t="str">
        <f t="shared" si="12"/>
        <v>Greater GorbalsS3</v>
      </c>
      <c r="B791" t="s">
        <v>152</v>
      </c>
      <c r="C791" t="s">
        <v>14</v>
      </c>
      <c r="D791" t="s">
        <v>91</v>
      </c>
      <c r="E791">
        <v>3316</v>
      </c>
      <c r="F791">
        <v>6634</v>
      </c>
      <c r="G791">
        <v>0.49984926138076574</v>
      </c>
    </row>
    <row r="792" spans="1:7" ht="14.6" x14ac:dyDescent="0.4">
      <c r="A792" s="3" t="str">
        <f t="shared" si="12"/>
        <v>Greater GorbalsS4</v>
      </c>
      <c r="B792" t="s">
        <v>152</v>
      </c>
      <c r="C792" t="s">
        <v>14</v>
      </c>
      <c r="D792" t="s">
        <v>90</v>
      </c>
      <c r="E792">
        <v>400</v>
      </c>
      <c r="F792">
        <v>8530</v>
      </c>
      <c r="G792">
        <v>4.6893317702227433E-2</v>
      </c>
    </row>
    <row r="793" spans="1:7" ht="14.6" x14ac:dyDescent="0.4">
      <c r="A793" s="3" t="str">
        <f t="shared" si="12"/>
        <v>Greater GorbalsS5</v>
      </c>
      <c r="B793" t="s">
        <v>152</v>
      </c>
      <c r="C793" t="s">
        <v>14</v>
      </c>
      <c r="D793" t="s">
        <v>89</v>
      </c>
      <c r="E793">
        <v>1655</v>
      </c>
      <c r="F793">
        <v>5801</v>
      </c>
      <c r="G793">
        <v>0.28529563868298569</v>
      </c>
    </row>
    <row r="794" spans="1:7" ht="14.6" x14ac:dyDescent="0.4">
      <c r="A794" s="3" t="str">
        <f t="shared" si="12"/>
        <v>City Centre and Merchant CityC1</v>
      </c>
      <c r="B794" t="s">
        <v>160</v>
      </c>
      <c r="C794" t="s">
        <v>254</v>
      </c>
      <c r="D794" t="s">
        <v>112</v>
      </c>
      <c r="E794">
        <v>3722</v>
      </c>
      <c r="F794">
        <v>16424</v>
      </c>
      <c r="G794">
        <v>0.22661958110082805</v>
      </c>
    </row>
    <row r="795" spans="1:7" ht="14.6" x14ac:dyDescent="0.4">
      <c r="A795" s="3" t="str">
        <f t="shared" si="12"/>
        <v>City Centre and Merchant CityC2</v>
      </c>
      <c r="B795" t="s">
        <v>160</v>
      </c>
      <c r="C795" t="s">
        <v>254</v>
      </c>
      <c r="D795" t="s">
        <v>111</v>
      </c>
      <c r="E795">
        <v>3253</v>
      </c>
      <c r="F795">
        <v>12110</v>
      </c>
      <c r="G795">
        <v>0.26862097440132121</v>
      </c>
    </row>
    <row r="796" spans="1:7" ht="14.6" x14ac:dyDescent="0.4">
      <c r="A796" s="3" t="str">
        <f t="shared" si="12"/>
        <v>City Centre and Merchant CityC3</v>
      </c>
      <c r="B796" t="s">
        <v>160</v>
      </c>
      <c r="C796" t="s">
        <v>254</v>
      </c>
      <c r="D796" t="s">
        <v>110</v>
      </c>
      <c r="E796">
        <v>178</v>
      </c>
      <c r="F796">
        <v>468</v>
      </c>
      <c r="G796">
        <v>0.38034188034188032</v>
      </c>
    </row>
    <row r="797" spans="1:7" ht="14.6" x14ac:dyDescent="0.4">
      <c r="A797" s="3" t="str">
        <f t="shared" si="12"/>
        <v>City Centre and Merchant CityC4</v>
      </c>
      <c r="B797" t="s">
        <v>160</v>
      </c>
      <c r="C797" t="s">
        <v>254</v>
      </c>
      <c r="D797" t="s">
        <v>109</v>
      </c>
      <c r="E797">
        <v>4609</v>
      </c>
      <c r="F797">
        <v>12804</v>
      </c>
      <c r="G797">
        <v>0.35996563573883161</v>
      </c>
    </row>
    <row r="798" spans="1:7" ht="14.6" x14ac:dyDescent="0.4">
      <c r="A798" s="3" t="str">
        <f t="shared" si="12"/>
        <v>City Centre and Merchant CityC5</v>
      </c>
      <c r="B798" t="s">
        <v>160</v>
      </c>
      <c r="C798" t="s">
        <v>254</v>
      </c>
      <c r="D798" t="s">
        <v>108</v>
      </c>
      <c r="E798">
        <v>8297</v>
      </c>
      <c r="F798">
        <v>16424</v>
      </c>
      <c r="G798">
        <v>0.50517535314174378</v>
      </c>
    </row>
    <row r="799" spans="1:7" ht="14.6" x14ac:dyDescent="0.4">
      <c r="A799" s="3" t="str">
        <f t="shared" si="12"/>
        <v>City Centre and Merchant CityE1</v>
      </c>
      <c r="B799" t="s">
        <v>160</v>
      </c>
      <c r="C799" t="s">
        <v>254</v>
      </c>
      <c r="D799" t="s">
        <v>107</v>
      </c>
      <c r="E799">
        <v>9484</v>
      </c>
      <c r="F799">
        <v>12780</v>
      </c>
      <c r="G799">
        <v>0.74209702660406884</v>
      </c>
    </row>
    <row r="800" spans="1:7" ht="14.6" x14ac:dyDescent="0.4">
      <c r="A800" s="3" t="str">
        <f t="shared" si="12"/>
        <v>City Centre and Merchant CityE2</v>
      </c>
      <c r="B800" t="s">
        <v>160</v>
      </c>
      <c r="C800" t="s">
        <v>254</v>
      </c>
      <c r="D800" t="s">
        <v>106</v>
      </c>
      <c r="E800">
        <v>5110.33</v>
      </c>
      <c r="F800">
        <v>16078</v>
      </c>
      <c r="G800">
        <v>0.31784612513994276</v>
      </c>
    </row>
    <row r="801" spans="1:7" ht="14.6" x14ac:dyDescent="0.4">
      <c r="A801" s="3" t="str">
        <f t="shared" si="12"/>
        <v>City Centre and Merchant CityE3</v>
      </c>
      <c r="B801" t="s">
        <v>160</v>
      </c>
      <c r="C801" t="s">
        <v>254</v>
      </c>
      <c r="D801" t="s">
        <v>105</v>
      </c>
      <c r="E801">
        <v>2331</v>
      </c>
      <c r="F801">
        <v>8013</v>
      </c>
      <c r="G801">
        <v>0.29090228378884314</v>
      </c>
    </row>
    <row r="802" spans="1:7" ht="14.6" x14ac:dyDescent="0.4">
      <c r="A802" s="3" t="str">
        <f t="shared" si="12"/>
        <v>City Centre and Merchant CityE4</v>
      </c>
      <c r="B802" t="s">
        <v>160</v>
      </c>
      <c r="C802" t="s">
        <v>254</v>
      </c>
      <c r="D802" t="s">
        <v>104</v>
      </c>
      <c r="E802">
        <v>2489</v>
      </c>
      <c r="F802">
        <v>8013</v>
      </c>
      <c r="G802">
        <v>0.31062024210657679</v>
      </c>
    </row>
    <row r="803" spans="1:7" ht="14.6" x14ac:dyDescent="0.4">
      <c r="A803" s="3" t="str">
        <f t="shared" si="12"/>
        <v>City Centre and Merchant CityED1</v>
      </c>
      <c r="B803" t="s">
        <v>160</v>
      </c>
      <c r="C803" t="s">
        <v>254</v>
      </c>
      <c r="D803" t="s">
        <v>103</v>
      </c>
      <c r="E803">
        <v>11452</v>
      </c>
      <c r="F803">
        <v>15723</v>
      </c>
      <c r="G803">
        <v>0.72835972778731795</v>
      </c>
    </row>
    <row r="804" spans="1:7" ht="14.6" x14ac:dyDescent="0.4">
      <c r="A804" s="3" t="str">
        <f t="shared" si="12"/>
        <v>City Centre and Merchant CityED2</v>
      </c>
      <c r="B804" t="s">
        <v>160</v>
      </c>
      <c r="C804" t="s">
        <v>254</v>
      </c>
      <c r="D804" t="s">
        <v>102</v>
      </c>
      <c r="E804">
        <v>57</v>
      </c>
      <c r="F804">
        <v>2148</v>
      </c>
      <c r="G804">
        <v>2.6536312849162011E-2</v>
      </c>
    </row>
    <row r="805" spans="1:7" ht="14.6" x14ac:dyDescent="0.4">
      <c r="A805" s="3" t="str">
        <f t="shared" si="12"/>
        <v>City Centre and Merchant CityH1</v>
      </c>
      <c r="B805" t="s">
        <v>160</v>
      </c>
      <c r="C805" t="s">
        <v>254</v>
      </c>
      <c r="D805" t="s">
        <v>101</v>
      </c>
      <c r="E805">
        <v>13808</v>
      </c>
      <c r="F805">
        <v>16424</v>
      </c>
      <c r="G805">
        <v>0.84072089624939117</v>
      </c>
    </row>
    <row r="806" spans="1:7" ht="14.6" x14ac:dyDescent="0.4">
      <c r="A806" s="3" t="str">
        <f t="shared" si="12"/>
        <v>City Centre and Merchant CityH2</v>
      </c>
      <c r="B806" t="s">
        <v>160</v>
      </c>
      <c r="C806" t="s">
        <v>254</v>
      </c>
      <c r="D806" t="s">
        <v>100</v>
      </c>
      <c r="E806">
        <v>2478</v>
      </c>
      <c r="F806">
        <v>16424</v>
      </c>
      <c r="G806">
        <v>0.15087676570871894</v>
      </c>
    </row>
    <row r="807" spans="1:7" ht="14.6" x14ac:dyDescent="0.4">
      <c r="A807" s="3" t="str">
        <f t="shared" si="12"/>
        <v>City Centre and Merchant CityP1</v>
      </c>
      <c r="B807" t="s">
        <v>160</v>
      </c>
      <c r="C807" t="s">
        <v>254</v>
      </c>
      <c r="D807" t="s">
        <v>99</v>
      </c>
      <c r="E807">
        <v>800</v>
      </c>
      <c r="F807">
        <v>16317</v>
      </c>
      <c r="G807">
        <v>4.9028620457191877E-2</v>
      </c>
    </row>
    <row r="808" spans="1:7" ht="14.6" x14ac:dyDescent="0.4">
      <c r="A808" s="3" t="str">
        <f t="shared" si="12"/>
        <v>City Centre and Merchant CityP2</v>
      </c>
      <c r="B808" t="s">
        <v>160</v>
      </c>
      <c r="C808" t="s">
        <v>254</v>
      </c>
      <c r="D808" t="s">
        <v>98</v>
      </c>
      <c r="E808">
        <v>14130</v>
      </c>
      <c r="F808">
        <v>16317</v>
      </c>
      <c r="G808">
        <v>0.86596800882515168</v>
      </c>
    </row>
    <row r="809" spans="1:7" ht="14.6" x14ac:dyDescent="0.4">
      <c r="A809" s="3" t="str">
        <f t="shared" si="12"/>
        <v>City Centre and Merchant CityP3</v>
      </c>
      <c r="B809" t="s">
        <v>160</v>
      </c>
      <c r="C809" t="s">
        <v>254</v>
      </c>
      <c r="D809" t="s">
        <v>97</v>
      </c>
      <c r="E809">
        <v>726</v>
      </c>
      <c r="F809">
        <v>16317</v>
      </c>
      <c r="G809">
        <v>4.4493473064901638E-2</v>
      </c>
    </row>
    <row r="810" spans="1:7" ht="14.6" x14ac:dyDescent="0.4">
      <c r="A810" s="3" t="str">
        <f t="shared" si="12"/>
        <v>City Centre and Merchant CityP4</v>
      </c>
      <c r="B810" t="s">
        <v>160</v>
      </c>
      <c r="C810" t="s">
        <v>254</v>
      </c>
      <c r="D810" t="s">
        <v>96</v>
      </c>
      <c r="E810">
        <v>661</v>
      </c>
      <c r="F810">
        <v>16317</v>
      </c>
      <c r="G810">
        <v>4.0509897652754798E-2</v>
      </c>
    </row>
    <row r="811" spans="1:7" ht="14.6" x14ac:dyDescent="0.4">
      <c r="A811" s="3" t="str">
        <f t="shared" si="12"/>
        <v>City Centre and Merchant CityPO1</v>
      </c>
      <c r="B811" t="s">
        <v>160</v>
      </c>
      <c r="C811" t="s">
        <v>254</v>
      </c>
      <c r="D811" t="s">
        <v>95</v>
      </c>
      <c r="E811">
        <v>2300</v>
      </c>
      <c r="F811">
        <v>16317</v>
      </c>
      <c r="G811">
        <v>0.14095728381442668</v>
      </c>
    </row>
    <row r="812" spans="1:7" ht="14.6" x14ac:dyDescent="0.4">
      <c r="A812" s="3" t="str">
        <f t="shared" si="12"/>
        <v>City Centre and Merchant CityPO2</v>
      </c>
      <c r="B812" t="s">
        <v>160</v>
      </c>
      <c r="C812" t="s">
        <v>254</v>
      </c>
      <c r="D812" t="s">
        <v>94</v>
      </c>
      <c r="E812">
        <v>1655</v>
      </c>
      <c r="F812">
        <v>14011</v>
      </c>
      <c r="G812">
        <v>0.11812147598315609</v>
      </c>
    </row>
    <row r="813" spans="1:7" ht="14.6" x14ac:dyDescent="0.4">
      <c r="A813" s="3" t="str">
        <f t="shared" si="12"/>
        <v>City Centre and Merchant CityS1</v>
      </c>
      <c r="B813" t="s">
        <v>160</v>
      </c>
      <c r="C813" t="s">
        <v>254</v>
      </c>
      <c r="D813" t="s">
        <v>93</v>
      </c>
      <c r="E813">
        <v>2116</v>
      </c>
      <c r="F813">
        <v>8013</v>
      </c>
      <c r="G813">
        <v>0.26407088481218022</v>
      </c>
    </row>
    <row r="814" spans="1:7" ht="14.6" x14ac:dyDescent="0.4">
      <c r="A814" s="3" t="str">
        <f t="shared" si="12"/>
        <v>City Centre and Merchant CityS2</v>
      </c>
      <c r="B814" t="s">
        <v>160</v>
      </c>
      <c r="C814" t="s">
        <v>254</v>
      </c>
      <c r="D814" t="s">
        <v>92</v>
      </c>
      <c r="E814">
        <v>1456</v>
      </c>
      <c r="F814">
        <v>6864</v>
      </c>
      <c r="G814">
        <v>0.21212121212121213</v>
      </c>
    </row>
    <row r="815" spans="1:7" ht="14.6" x14ac:dyDescent="0.4">
      <c r="A815" s="3" t="str">
        <f t="shared" si="12"/>
        <v>City Centre and Merchant CityS3</v>
      </c>
      <c r="B815" t="s">
        <v>160</v>
      </c>
      <c r="C815" t="s">
        <v>254</v>
      </c>
      <c r="D815" t="s">
        <v>91</v>
      </c>
      <c r="E815">
        <v>6924</v>
      </c>
      <c r="F815">
        <v>15062</v>
      </c>
      <c r="G815">
        <v>0.45969990705085645</v>
      </c>
    </row>
    <row r="816" spans="1:7" ht="14.6" x14ac:dyDescent="0.4">
      <c r="A816" s="3" t="str">
        <f t="shared" si="12"/>
        <v>City Centre and Merchant CityS4</v>
      </c>
      <c r="B816" t="s">
        <v>160</v>
      </c>
      <c r="C816" t="s">
        <v>254</v>
      </c>
      <c r="D816" t="s">
        <v>90</v>
      </c>
      <c r="E816">
        <v>420</v>
      </c>
      <c r="F816">
        <v>16317</v>
      </c>
      <c r="G816">
        <v>2.5740025740025738E-2</v>
      </c>
    </row>
    <row r="817" spans="1:7" ht="14.6" x14ac:dyDescent="0.4">
      <c r="A817" s="3" t="str">
        <f t="shared" si="12"/>
        <v>City Centre and Merchant CityS5</v>
      </c>
      <c r="B817" t="s">
        <v>160</v>
      </c>
      <c r="C817" t="s">
        <v>254</v>
      </c>
      <c r="D817" t="s">
        <v>89</v>
      </c>
      <c r="E817">
        <v>1745</v>
      </c>
      <c r="F817">
        <v>13974</v>
      </c>
      <c r="G817">
        <v>0.12487476742521826</v>
      </c>
    </row>
    <row r="818" spans="1:7" ht="14.6" x14ac:dyDescent="0.4">
      <c r="A818" s="3" t="str">
        <f t="shared" si="12"/>
        <v>King's Park and Mount FloridaC1</v>
      </c>
      <c r="B818" t="s">
        <v>145</v>
      </c>
      <c r="C818" t="s">
        <v>321</v>
      </c>
      <c r="D818" t="s">
        <v>112</v>
      </c>
      <c r="E818">
        <v>769</v>
      </c>
      <c r="F818">
        <v>9499</v>
      </c>
      <c r="G818">
        <v>8.0955890093694069E-2</v>
      </c>
    </row>
    <row r="819" spans="1:7" ht="14.6" x14ac:dyDescent="0.4">
      <c r="A819" s="3" t="str">
        <f t="shared" si="12"/>
        <v>King's Park and Mount FloridaC2</v>
      </c>
      <c r="B819" t="s">
        <v>145</v>
      </c>
      <c r="C819" t="s">
        <v>321</v>
      </c>
      <c r="D819" t="s">
        <v>111</v>
      </c>
      <c r="E819">
        <v>4247</v>
      </c>
      <c r="F819">
        <v>7988</v>
      </c>
      <c r="G819">
        <v>0.53167250876314476</v>
      </c>
    </row>
    <row r="820" spans="1:7" ht="14.6" x14ac:dyDescent="0.4">
      <c r="A820" s="3" t="str">
        <f t="shared" si="12"/>
        <v>King's Park and Mount FloridaC3</v>
      </c>
      <c r="B820" t="s">
        <v>145</v>
      </c>
      <c r="C820" t="s">
        <v>321</v>
      </c>
      <c r="D820" t="s">
        <v>110</v>
      </c>
      <c r="E820">
        <v>294</v>
      </c>
      <c r="F820">
        <v>1030</v>
      </c>
      <c r="G820">
        <v>0.28543689320388349</v>
      </c>
    </row>
    <row r="821" spans="1:7" ht="14.6" x14ac:dyDescent="0.4">
      <c r="A821" s="3" t="str">
        <f t="shared" si="12"/>
        <v>King's Park and Mount FloridaC4</v>
      </c>
      <c r="B821" t="s">
        <v>145</v>
      </c>
      <c r="C821" t="s">
        <v>321</v>
      </c>
      <c r="D821" t="s">
        <v>109</v>
      </c>
      <c r="E821">
        <v>1750</v>
      </c>
      <c r="F821">
        <v>9474</v>
      </c>
      <c r="G821">
        <v>0.18471606502005489</v>
      </c>
    </row>
    <row r="822" spans="1:7" ht="14.6" x14ac:dyDescent="0.4">
      <c r="A822" s="3" t="str">
        <f t="shared" si="12"/>
        <v>King's Park and Mount FloridaC5</v>
      </c>
      <c r="B822" t="s">
        <v>145</v>
      </c>
      <c r="C822" t="s">
        <v>321</v>
      </c>
      <c r="D822" t="s">
        <v>108</v>
      </c>
      <c r="E822">
        <v>6127</v>
      </c>
      <c r="F822">
        <v>9499</v>
      </c>
      <c r="G822">
        <v>0.64501526476471205</v>
      </c>
    </row>
    <row r="823" spans="1:7" ht="14.6" x14ac:dyDescent="0.4">
      <c r="A823" s="3" t="str">
        <f t="shared" si="12"/>
        <v>King's Park and Mount FloridaE1</v>
      </c>
      <c r="B823" t="s">
        <v>145</v>
      </c>
      <c r="C823" t="s">
        <v>321</v>
      </c>
      <c r="D823" t="s">
        <v>107</v>
      </c>
      <c r="E823">
        <v>3030</v>
      </c>
      <c r="F823">
        <v>6393</v>
      </c>
      <c r="G823">
        <v>0.47395588925387144</v>
      </c>
    </row>
    <row r="824" spans="1:7" ht="14.6" x14ac:dyDescent="0.4">
      <c r="A824" s="3" t="str">
        <f t="shared" si="12"/>
        <v>King's Park and Mount FloridaE2</v>
      </c>
      <c r="B824" t="s">
        <v>145</v>
      </c>
      <c r="C824" t="s">
        <v>321</v>
      </c>
      <c r="D824" t="s">
        <v>106</v>
      </c>
      <c r="E824">
        <v>4136.4619999999995</v>
      </c>
      <c r="F824">
        <v>9049</v>
      </c>
      <c r="G824">
        <v>0.45711813460050832</v>
      </c>
    </row>
    <row r="825" spans="1:7" ht="14.6" x14ac:dyDescent="0.4">
      <c r="A825" s="3" t="str">
        <f t="shared" si="12"/>
        <v>King's Park and Mount FloridaE3</v>
      </c>
      <c r="B825" t="s">
        <v>145</v>
      </c>
      <c r="C825" t="s">
        <v>321</v>
      </c>
      <c r="D825" t="s">
        <v>105</v>
      </c>
      <c r="E825">
        <v>2817</v>
      </c>
      <c r="F825">
        <v>4467</v>
      </c>
      <c r="G825">
        <v>0.63062458025520485</v>
      </c>
    </row>
    <row r="826" spans="1:7" ht="14.6" x14ac:dyDescent="0.4">
      <c r="A826" s="3" t="str">
        <f t="shared" si="12"/>
        <v>King's Park and Mount FloridaE4</v>
      </c>
      <c r="B826" t="s">
        <v>145</v>
      </c>
      <c r="C826" t="s">
        <v>321</v>
      </c>
      <c r="D826" t="s">
        <v>104</v>
      </c>
      <c r="E826">
        <v>517</v>
      </c>
      <c r="F826">
        <v>4467</v>
      </c>
      <c r="G826">
        <v>0.11573763152003581</v>
      </c>
    </row>
    <row r="827" spans="1:7" ht="14.6" x14ac:dyDescent="0.4">
      <c r="A827" s="3" t="str">
        <f t="shared" si="12"/>
        <v>King's Park and Mount FloridaED1</v>
      </c>
      <c r="B827" t="s">
        <v>145</v>
      </c>
      <c r="C827" t="s">
        <v>321</v>
      </c>
      <c r="D827" t="s">
        <v>103</v>
      </c>
      <c r="E827">
        <v>4693</v>
      </c>
      <c r="F827">
        <v>8013</v>
      </c>
      <c r="G827">
        <v>0.58567328091850746</v>
      </c>
    </row>
    <row r="828" spans="1:7" ht="14.6" x14ac:dyDescent="0.4">
      <c r="A828" s="3" t="str">
        <f t="shared" si="12"/>
        <v>King's Park and Mount FloridaED2</v>
      </c>
      <c r="B828" t="s">
        <v>145</v>
      </c>
      <c r="C828" t="s">
        <v>321</v>
      </c>
      <c r="D828" t="s">
        <v>102</v>
      </c>
      <c r="E828">
        <v>36</v>
      </c>
      <c r="F828">
        <v>463</v>
      </c>
      <c r="G828">
        <v>7.775377969762419E-2</v>
      </c>
    </row>
    <row r="829" spans="1:7" ht="14.6" x14ac:dyDescent="0.4">
      <c r="A829" s="3" t="str">
        <f t="shared" si="12"/>
        <v>King's Park and Mount FloridaH1</v>
      </c>
      <c r="B829" t="s">
        <v>145</v>
      </c>
      <c r="C829" t="s">
        <v>321</v>
      </c>
      <c r="D829" t="s">
        <v>101</v>
      </c>
      <c r="E829">
        <v>7937</v>
      </c>
      <c r="F829">
        <v>9499</v>
      </c>
      <c r="G829">
        <v>0.83556163806716499</v>
      </c>
    </row>
    <row r="830" spans="1:7" ht="14.6" x14ac:dyDescent="0.4">
      <c r="A830" s="3" t="str">
        <f t="shared" si="12"/>
        <v>King's Park and Mount FloridaH2</v>
      </c>
      <c r="B830" t="s">
        <v>145</v>
      </c>
      <c r="C830" t="s">
        <v>321</v>
      </c>
      <c r="D830" t="s">
        <v>100</v>
      </c>
      <c r="E830">
        <v>1610</v>
      </c>
      <c r="F830">
        <v>9499</v>
      </c>
      <c r="G830">
        <v>0.16949152542372881</v>
      </c>
    </row>
    <row r="831" spans="1:7" ht="14.6" x14ac:dyDescent="0.4">
      <c r="A831" s="3" t="str">
        <f t="shared" si="12"/>
        <v>King's Park and Mount FloridaP1</v>
      </c>
      <c r="B831" t="s">
        <v>145</v>
      </c>
      <c r="C831" t="s">
        <v>321</v>
      </c>
      <c r="D831" t="s">
        <v>99</v>
      </c>
      <c r="E831">
        <v>1467</v>
      </c>
      <c r="F831">
        <v>9430</v>
      </c>
      <c r="G831">
        <v>0.15556733828207847</v>
      </c>
    </row>
    <row r="832" spans="1:7" ht="14.6" x14ac:dyDescent="0.4">
      <c r="A832" s="3" t="str">
        <f t="shared" si="12"/>
        <v>King's Park and Mount FloridaP2</v>
      </c>
      <c r="B832" t="s">
        <v>145</v>
      </c>
      <c r="C832" t="s">
        <v>321</v>
      </c>
      <c r="D832" t="s">
        <v>98</v>
      </c>
      <c r="E832">
        <v>6629</v>
      </c>
      <c r="F832">
        <v>9430</v>
      </c>
      <c r="G832">
        <v>0.70296924708377517</v>
      </c>
    </row>
    <row r="833" spans="1:7" ht="14.6" x14ac:dyDescent="0.4">
      <c r="A833" s="3" t="str">
        <f t="shared" si="12"/>
        <v>King's Park and Mount FloridaP3</v>
      </c>
      <c r="B833" t="s">
        <v>145</v>
      </c>
      <c r="C833" t="s">
        <v>321</v>
      </c>
      <c r="D833" t="s">
        <v>97</v>
      </c>
      <c r="E833">
        <v>727</v>
      </c>
      <c r="F833">
        <v>9430</v>
      </c>
      <c r="G833">
        <v>7.7094379639448568E-2</v>
      </c>
    </row>
    <row r="834" spans="1:7" ht="14.6" x14ac:dyDescent="0.4">
      <c r="A834" s="3" t="str">
        <f t="shared" si="12"/>
        <v>King's Park and Mount FloridaP4</v>
      </c>
      <c r="B834" t="s">
        <v>145</v>
      </c>
      <c r="C834" t="s">
        <v>321</v>
      </c>
      <c r="D834" t="s">
        <v>96</v>
      </c>
      <c r="E834">
        <v>607</v>
      </c>
      <c r="F834">
        <v>9430</v>
      </c>
      <c r="G834">
        <v>6.4369034994697774E-2</v>
      </c>
    </row>
    <row r="835" spans="1:7" ht="14.6" x14ac:dyDescent="0.4">
      <c r="A835" s="3" t="str">
        <f t="shared" ref="A835:A898" si="13">CONCATENATE(C835,D835)</f>
        <v>King's Park and Mount FloridaPO1</v>
      </c>
      <c r="B835" t="s">
        <v>145</v>
      </c>
      <c r="C835" t="s">
        <v>321</v>
      </c>
      <c r="D835" t="s">
        <v>95</v>
      </c>
      <c r="E835">
        <v>1115</v>
      </c>
      <c r="F835">
        <v>9430</v>
      </c>
      <c r="G835">
        <v>0.11823966065747614</v>
      </c>
    </row>
    <row r="836" spans="1:7" ht="14.6" x14ac:dyDescent="0.4">
      <c r="A836" s="3" t="str">
        <f t="shared" si="13"/>
        <v>King's Park and Mount FloridaPO2</v>
      </c>
      <c r="B836" t="s">
        <v>145</v>
      </c>
      <c r="C836" t="s">
        <v>321</v>
      </c>
      <c r="D836" t="s">
        <v>94</v>
      </c>
      <c r="E836">
        <v>710</v>
      </c>
      <c r="F836">
        <v>6404</v>
      </c>
      <c r="G836">
        <v>0.1108682073703935</v>
      </c>
    </row>
    <row r="837" spans="1:7" ht="14.6" x14ac:dyDescent="0.4">
      <c r="A837" s="3" t="str">
        <f t="shared" si="13"/>
        <v>King's Park and Mount FloridaS1</v>
      </c>
      <c r="B837" t="s">
        <v>145</v>
      </c>
      <c r="C837" t="s">
        <v>321</v>
      </c>
      <c r="D837" t="s">
        <v>93</v>
      </c>
      <c r="E837">
        <v>3183</v>
      </c>
      <c r="F837">
        <v>4467</v>
      </c>
      <c r="G837">
        <v>0.71255876427132303</v>
      </c>
    </row>
    <row r="838" spans="1:7" ht="14.6" x14ac:dyDescent="0.4">
      <c r="A838" s="3" t="str">
        <f t="shared" si="13"/>
        <v>King's Park and Mount FloridaS2</v>
      </c>
      <c r="B838" t="s">
        <v>145</v>
      </c>
      <c r="C838" t="s">
        <v>321</v>
      </c>
      <c r="D838" t="s">
        <v>92</v>
      </c>
      <c r="E838">
        <v>745</v>
      </c>
      <c r="F838">
        <v>3509</v>
      </c>
      <c r="G838">
        <v>0.21231119977201482</v>
      </c>
    </row>
    <row r="839" spans="1:7" ht="14.6" x14ac:dyDescent="0.4">
      <c r="A839" s="3" t="str">
        <f t="shared" si="13"/>
        <v>King's Park and Mount FloridaS3</v>
      </c>
      <c r="B839" t="s">
        <v>145</v>
      </c>
      <c r="C839" t="s">
        <v>321</v>
      </c>
      <c r="D839" t="s">
        <v>91</v>
      </c>
      <c r="E839">
        <v>4993</v>
      </c>
      <c r="F839">
        <v>7412</v>
      </c>
      <c r="G839">
        <v>0.67363734484619531</v>
      </c>
    </row>
    <row r="840" spans="1:7" ht="14.6" x14ac:dyDescent="0.4">
      <c r="A840" s="3" t="str">
        <f t="shared" si="13"/>
        <v>King's Park and Mount FloridaS4</v>
      </c>
      <c r="B840" t="s">
        <v>145</v>
      </c>
      <c r="C840" t="s">
        <v>321</v>
      </c>
      <c r="D840" t="s">
        <v>90</v>
      </c>
      <c r="E840">
        <v>205</v>
      </c>
      <c r="F840">
        <v>9430</v>
      </c>
      <c r="G840">
        <v>2.1739130434782612E-2</v>
      </c>
    </row>
    <row r="841" spans="1:7" ht="14.6" x14ac:dyDescent="0.4">
      <c r="A841" s="3" t="str">
        <f t="shared" si="13"/>
        <v>King's Park and Mount FloridaS5</v>
      </c>
      <c r="B841" t="s">
        <v>145</v>
      </c>
      <c r="C841" t="s">
        <v>321</v>
      </c>
      <c r="D841" t="s">
        <v>89</v>
      </c>
      <c r="E841">
        <v>750</v>
      </c>
      <c r="F841">
        <v>6362</v>
      </c>
      <c r="G841">
        <v>0.11788745677459918</v>
      </c>
    </row>
    <row r="842" spans="1:7" ht="14.6" x14ac:dyDescent="0.4">
      <c r="A842" s="3" t="str">
        <f t="shared" si="13"/>
        <v>Langside and BattlefieldC1</v>
      </c>
      <c r="B842" t="s">
        <v>142</v>
      </c>
      <c r="C842" t="s">
        <v>280</v>
      </c>
      <c r="D842" t="s">
        <v>112</v>
      </c>
      <c r="E842">
        <v>1279</v>
      </c>
      <c r="F842">
        <v>13428</v>
      </c>
      <c r="G842">
        <v>9.5248733988680376E-2</v>
      </c>
    </row>
    <row r="843" spans="1:7" ht="14.6" x14ac:dyDescent="0.4">
      <c r="A843" s="3" t="str">
        <f t="shared" si="13"/>
        <v>Langside and BattlefieldC2</v>
      </c>
      <c r="B843" t="s">
        <v>142</v>
      </c>
      <c r="C843" t="s">
        <v>280</v>
      </c>
      <c r="D843" t="s">
        <v>111</v>
      </c>
      <c r="E843">
        <v>5330</v>
      </c>
      <c r="F843">
        <v>11990</v>
      </c>
      <c r="G843">
        <v>0.44453711426188491</v>
      </c>
    </row>
    <row r="844" spans="1:7" ht="14.6" x14ac:dyDescent="0.4">
      <c r="A844" s="3" t="str">
        <f t="shared" si="13"/>
        <v>Langside and BattlefieldC3</v>
      </c>
      <c r="B844" t="s">
        <v>142</v>
      </c>
      <c r="C844" t="s">
        <v>280</v>
      </c>
      <c r="D844" t="s">
        <v>110</v>
      </c>
      <c r="E844">
        <v>296</v>
      </c>
      <c r="F844">
        <v>959</v>
      </c>
      <c r="G844">
        <v>0.30865484880083421</v>
      </c>
    </row>
    <row r="845" spans="1:7" ht="14.6" x14ac:dyDescent="0.4">
      <c r="A845" s="3" t="str">
        <f t="shared" si="13"/>
        <v>Langside and BattlefieldC4</v>
      </c>
      <c r="B845" t="s">
        <v>142</v>
      </c>
      <c r="C845" t="s">
        <v>280</v>
      </c>
      <c r="D845" t="s">
        <v>109</v>
      </c>
      <c r="E845">
        <v>4346</v>
      </c>
      <c r="F845">
        <v>13368</v>
      </c>
      <c r="G845">
        <v>0.32510472770795928</v>
      </c>
    </row>
    <row r="846" spans="1:7" ht="14.6" x14ac:dyDescent="0.4">
      <c r="A846" s="3" t="str">
        <f t="shared" si="13"/>
        <v>Langside and BattlefieldC5</v>
      </c>
      <c r="B846" t="s">
        <v>142</v>
      </c>
      <c r="C846" t="s">
        <v>280</v>
      </c>
      <c r="D846" t="s">
        <v>108</v>
      </c>
      <c r="E846">
        <v>6971</v>
      </c>
      <c r="F846">
        <v>13428</v>
      </c>
      <c r="G846">
        <v>0.5191391123026512</v>
      </c>
    </row>
    <row r="847" spans="1:7" ht="14.6" x14ac:dyDescent="0.4">
      <c r="A847" s="3" t="str">
        <f t="shared" si="13"/>
        <v>Langside and BattlefieldE1</v>
      </c>
      <c r="B847" t="s">
        <v>142</v>
      </c>
      <c r="C847" t="s">
        <v>280</v>
      </c>
      <c r="D847" t="s">
        <v>107</v>
      </c>
      <c r="E847">
        <v>4880</v>
      </c>
      <c r="F847">
        <v>9677</v>
      </c>
      <c r="G847">
        <v>0.50428851916916395</v>
      </c>
    </row>
    <row r="848" spans="1:7" ht="14.6" x14ac:dyDescent="0.4">
      <c r="A848" s="3" t="str">
        <f t="shared" si="13"/>
        <v>Langside and BattlefieldE2</v>
      </c>
      <c r="B848" t="s">
        <v>142</v>
      </c>
      <c r="C848" t="s">
        <v>280</v>
      </c>
      <c r="D848" t="s">
        <v>106</v>
      </c>
      <c r="E848">
        <v>8020.8239999999996</v>
      </c>
      <c r="F848">
        <v>12962</v>
      </c>
      <c r="G848">
        <v>0.61879524764696803</v>
      </c>
    </row>
    <row r="849" spans="1:7" ht="14.6" x14ac:dyDescent="0.4">
      <c r="A849" s="3" t="str">
        <f t="shared" si="13"/>
        <v>Langside and BattlefieldE3</v>
      </c>
      <c r="B849" t="s">
        <v>142</v>
      </c>
      <c r="C849" t="s">
        <v>280</v>
      </c>
      <c r="D849" t="s">
        <v>105</v>
      </c>
      <c r="E849">
        <v>4635</v>
      </c>
      <c r="F849">
        <v>7943</v>
      </c>
      <c r="G849">
        <v>0.58353267027571443</v>
      </c>
    </row>
    <row r="850" spans="1:7" ht="14.6" x14ac:dyDescent="0.4">
      <c r="A850" s="3" t="str">
        <f t="shared" si="13"/>
        <v>Langside and BattlefieldE4</v>
      </c>
      <c r="B850" t="s">
        <v>142</v>
      </c>
      <c r="C850" t="s">
        <v>280</v>
      </c>
      <c r="D850" t="s">
        <v>104</v>
      </c>
      <c r="E850">
        <v>1352</v>
      </c>
      <c r="F850">
        <v>7943</v>
      </c>
      <c r="G850">
        <v>0.1702127659574468</v>
      </c>
    </row>
    <row r="851" spans="1:7" ht="14.6" x14ac:dyDescent="0.4">
      <c r="A851" s="3" t="str">
        <f t="shared" si="13"/>
        <v>Langside and BattlefieldED1</v>
      </c>
      <c r="B851" t="s">
        <v>142</v>
      </c>
      <c r="C851" t="s">
        <v>280</v>
      </c>
      <c r="D851" t="s">
        <v>103</v>
      </c>
      <c r="E851">
        <v>8571</v>
      </c>
      <c r="F851">
        <v>12050</v>
      </c>
      <c r="G851">
        <v>0.71128630705394191</v>
      </c>
    </row>
    <row r="852" spans="1:7" ht="14.6" x14ac:dyDescent="0.4">
      <c r="A852" s="3" t="str">
        <f t="shared" si="13"/>
        <v>Langside and BattlefieldED2</v>
      </c>
      <c r="B852" t="s">
        <v>142</v>
      </c>
      <c r="C852" t="s">
        <v>280</v>
      </c>
      <c r="D852" t="s">
        <v>102</v>
      </c>
      <c r="E852">
        <v>36</v>
      </c>
      <c r="F852">
        <v>311</v>
      </c>
      <c r="G852">
        <v>0.1157556270096463</v>
      </c>
    </row>
    <row r="853" spans="1:7" ht="14.6" x14ac:dyDescent="0.4">
      <c r="A853" s="3" t="str">
        <f t="shared" si="13"/>
        <v>Langside and BattlefieldH1</v>
      </c>
      <c r="B853" t="s">
        <v>142</v>
      </c>
      <c r="C853" t="s">
        <v>280</v>
      </c>
      <c r="D853" t="s">
        <v>101</v>
      </c>
      <c r="E853">
        <v>11347</v>
      </c>
      <c r="F853">
        <v>13428</v>
      </c>
      <c r="G853">
        <v>0.84502532022639265</v>
      </c>
    </row>
    <row r="854" spans="1:7" ht="14.6" x14ac:dyDescent="0.4">
      <c r="A854" s="3" t="str">
        <f t="shared" si="13"/>
        <v>Langside and BattlefieldH2</v>
      </c>
      <c r="B854" t="s">
        <v>142</v>
      </c>
      <c r="C854" t="s">
        <v>280</v>
      </c>
      <c r="D854" t="s">
        <v>100</v>
      </c>
      <c r="E854">
        <v>2142</v>
      </c>
      <c r="F854">
        <v>13428</v>
      </c>
      <c r="G854">
        <v>0.15951742627345844</v>
      </c>
    </row>
    <row r="855" spans="1:7" ht="14.6" x14ac:dyDescent="0.4">
      <c r="A855" s="3" t="str">
        <f t="shared" si="13"/>
        <v>Langside and BattlefieldP1</v>
      </c>
      <c r="B855" t="s">
        <v>142</v>
      </c>
      <c r="C855" t="s">
        <v>280</v>
      </c>
      <c r="D855" t="s">
        <v>99</v>
      </c>
      <c r="E855">
        <v>1470</v>
      </c>
      <c r="F855">
        <v>13673</v>
      </c>
      <c r="G855">
        <v>0.10751115336795143</v>
      </c>
    </row>
    <row r="856" spans="1:7" ht="14.6" x14ac:dyDescent="0.4">
      <c r="A856" s="3" t="str">
        <f t="shared" si="13"/>
        <v>Langside and BattlefieldP2</v>
      </c>
      <c r="B856" t="s">
        <v>142</v>
      </c>
      <c r="C856" t="s">
        <v>280</v>
      </c>
      <c r="D856" t="s">
        <v>98</v>
      </c>
      <c r="E856">
        <v>10662</v>
      </c>
      <c r="F856">
        <v>13673</v>
      </c>
      <c r="G856">
        <v>0.77978497769326405</v>
      </c>
    </row>
    <row r="857" spans="1:7" ht="14.6" x14ac:dyDescent="0.4">
      <c r="A857" s="3" t="str">
        <f t="shared" si="13"/>
        <v>Langside and BattlefieldP3</v>
      </c>
      <c r="B857" t="s">
        <v>142</v>
      </c>
      <c r="C857" t="s">
        <v>280</v>
      </c>
      <c r="D857" t="s">
        <v>97</v>
      </c>
      <c r="E857">
        <v>715</v>
      </c>
      <c r="F857">
        <v>13673</v>
      </c>
      <c r="G857">
        <v>5.229283990345937E-2</v>
      </c>
    </row>
    <row r="858" spans="1:7" ht="14.6" x14ac:dyDescent="0.4">
      <c r="A858" s="3" t="str">
        <f t="shared" si="13"/>
        <v>Langside and BattlefieldP4</v>
      </c>
      <c r="B858" t="s">
        <v>142</v>
      </c>
      <c r="C858" t="s">
        <v>280</v>
      </c>
      <c r="D858" t="s">
        <v>96</v>
      </c>
      <c r="E858">
        <v>826</v>
      </c>
      <c r="F858">
        <v>13673</v>
      </c>
      <c r="G858">
        <v>6.0411029035325102E-2</v>
      </c>
    </row>
    <row r="859" spans="1:7" ht="14.6" x14ac:dyDescent="0.4">
      <c r="A859" s="3" t="str">
        <f t="shared" si="13"/>
        <v>Langside and BattlefieldPO1</v>
      </c>
      <c r="B859" t="s">
        <v>142</v>
      </c>
      <c r="C859" t="s">
        <v>280</v>
      </c>
      <c r="D859" t="s">
        <v>95</v>
      </c>
      <c r="E859">
        <v>1795</v>
      </c>
      <c r="F859">
        <v>13673</v>
      </c>
      <c r="G859">
        <v>0.13128062605134205</v>
      </c>
    </row>
    <row r="860" spans="1:7" ht="14.6" x14ac:dyDescent="0.4">
      <c r="A860" s="3" t="str">
        <f t="shared" si="13"/>
        <v>Langside and BattlefieldPO2</v>
      </c>
      <c r="B860" t="s">
        <v>142</v>
      </c>
      <c r="C860" t="s">
        <v>280</v>
      </c>
      <c r="D860" t="s">
        <v>94</v>
      </c>
      <c r="E860">
        <v>1155</v>
      </c>
      <c r="F860">
        <v>10465</v>
      </c>
      <c r="G860">
        <v>0.11036789297658862</v>
      </c>
    </row>
    <row r="861" spans="1:7" ht="14.6" x14ac:dyDescent="0.4">
      <c r="A861" s="3" t="str">
        <f t="shared" si="13"/>
        <v>Langside and BattlefieldS1</v>
      </c>
      <c r="B861" t="s">
        <v>142</v>
      </c>
      <c r="C861" t="s">
        <v>280</v>
      </c>
      <c r="D861" t="s">
        <v>93</v>
      </c>
      <c r="E861">
        <v>4737</v>
      </c>
      <c r="F861">
        <v>7943</v>
      </c>
      <c r="G861">
        <v>0.59637416593226744</v>
      </c>
    </row>
    <row r="862" spans="1:7" ht="14.6" x14ac:dyDescent="0.4">
      <c r="A862" s="3" t="str">
        <f t="shared" si="13"/>
        <v>Langside and BattlefieldS2</v>
      </c>
      <c r="B862" t="s">
        <v>142</v>
      </c>
      <c r="C862" t="s">
        <v>280</v>
      </c>
      <c r="D862" t="s">
        <v>92</v>
      </c>
      <c r="E862">
        <v>1093</v>
      </c>
      <c r="F862">
        <v>6788</v>
      </c>
      <c r="G862">
        <v>0.16101944608131999</v>
      </c>
    </row>
    <row r="863" spans="1:7" ht="14.6" x14ac:dyDescent="0.4">
      <c r="A863" s="3" t="str">
        <f t="shared" si="13"/>
        <v>Langside and BattlefieldS3</v>
      </c>
      <c r="B863" t="s">
        <v>142</v>
      </c>
      <c r="C863" t="s">
        <v>280</v>
      </c>
      <c r="D863" t="s">
        <v>91</v>
      </c>
      <c r="E863">
        <v>8444</v>
      </c>
      <c r="F863">
        <v>11249</v>
      </c>
      <c r="G863">
        <v>0.7506445017334874</v>
      </c>
    </row>
    <row r="864" spans="1:7" ht="14.6" x14ac:dyDescent="0.4">
      <c r="A864" s="3" t="str">
        <f t="shared" si="13"/>
        <v>Langside and BattlefieldS4</v>
      </c>
      <c r="B864" t="s">
        <v>142</v>
      </c>
      <c r="C864" t="s">
        <v>280</v>
      </c>
      <c r="D864" t="s">
        <v>90</v>
      </c>
      <c r="E864">
        <v>280</v>
      </c>
      <c r="F864">
        <v>13673</v>
      </c>
      <c r="G864">
        <v>2.047831492722885E-2</v>
      </c>
    </row>
    <row r="865" spans="1:7" ht="14.6" x14ac:dyDescent="0.4">
      <c r="A865" s="3" t="str">
        <f t="shared" si="13"/>
        <v>Langside and BattlefieldS5</v>
      </c>
      <c r="B865" t="s">
        <v>142</v>
      </c>
      <c r="C865" t="s">
        <v>280</v>
      </c>
      <c r="D865" t="s">
        <v>89</v>
      </c>
      <c r="E865">
        <v>1215</v>
      </c>
      <c r="F865">
        <v>10411</v>
      </c>
      <c r="G865">
        <v>0.11670348669676305</v>
      </c>
    </row>
    <row r="866" spans="1:7" ht="14.6" x14ac:dyDescent="0.4">
      <c r="A866" s="3" t="str">
        <f t="shared" si="13"/>
        <v>Pollokshields EastC1</v>
      </c>
      <c r="B866" t="s">
        <v>133</v>
      </c>
      <c r="C866" t="s">
        <v>15</v>
      </c>
      <c r="D866" t="s">
        <v>112</v>
      </c>
      <c r="E866">
        <v>4269</v>
      </c>
      <c r="F866">
        <v>8093</v>
      </c>
      <c r="G866">
        <v>0.52749289509452613</v>
      </c>
    </row>
    <row r="867" spans="1:7" ht="14.6" x14ac:dyDescent="0.4">
      <c r="A867" s="3" t="str">
        <f t="shared" si="13"/>
        <v>Pollokshields EastC2</v>
      </c>
      <c r="B867" t="s">
        <v>133</v>
      </c>
      <c r="C867" t="s">
        <v>15</v>
      </c>
      <c r="D867" t="s">
        <v>111</v>
      </c>
      <c r="E867">
        <v>2835</v>
      </c>
      <c r="F867">
        <v>6272</v>
      </c>
      <c r="G867">
        <v>0.45200892857142855</v>
      </c>
    </row>
    <row r="868" spans="1:7" ht="14.6" x14ac:dyDescent="0.4">
      <c r="A868" s="3" t="str">
        <f t="shared" si="13"/>
        <v>Pollokshields EastC3</v>
      </c>
      <c r="B868" t="s">
        <v>133</v>
      </c>
      <c r="C868" t="s">
        <v>15</v>
      </c>
      <c r="D868" t="s">
        <v>110</v>
      </c>
      <c r="E868">
        <v>244</v>
      </c>
      <c r="F868">
        <v>959</v>
      </c>
      <c r="G868">
        <v>0.25443169968717416</v>
      </c>
    </row>
    <row r="869" spans="1:7" ht="14.6" x14ac:dyDescent="0.4">
      <c r="A869" s="3" t="str">
        <f t="shared" si="13"/>
        <v>Pollokshields EastC4</v>
      </c>
      <c r="B869" t="s">
        <v>133</v>
      </c>
      <c r="C869" t="s">
        <v>15</v>
      </c>
      <c r="D869" t="s">
        <v>109</v>
      </c>
      <c r="E869">
        <v>1367</v>
      </c>
      <c r="F869">
        <v>8064</v>
      </c>
      <c r="G869">
        <v>0.16951884920634921</v>
      </c>
    </row>
    <row r="870" spans="1:7" ht="14.6" x14ac:dyDescent="0.4">
      <c r="A870" s="3" t="str">
        <f t="shared" si="13"/>
        <v>Pollokshields EastC5</v>
      </c>
      <c r="B870" t="s">
        <v>133</v>
      </c>
      <c r="C870" t="s">
        <v>15</v>
      </c>
      <c r="D870" t="s">
        <v>108</v>
      </c>
      <c r="E870">
        <v>5777</v>
      </c>
      <c r="F870">
        <v>8093</v>
      </c>
      <c r="G870">
        <v>0.71382676387001109</v>
      </c>
    </row>
    <row r="871" spans="1:7" ht="14.6" x14ac:dyDescent="0.4">
      <c r="A871" s="3" t="str">
        <f t="shared" si="13"/>
        <v>Pollokshields EastE1</v>
      </c>
      <c r="B871" t="s">
        <v>133</v>
      </c>
      <c r="C871" t="s">
        <v>15</v>
      </c>
      <c r="D871" t="s">
        <v>107</v>
      </c>
      <c r="E871">
        <v>2474</v>
      </c>
      <c r="F871">
        <v>5114</v>
      </c>
      <c r="G871">
        <v>0.4837700430191631</v>
      </c>
    </row>
    <row r="872" spans="1:7" ht="14.6" x14ac:dyDescent="0.4">
      <c r="A872" s="3" t="str">
        <f t="shared" si="13"/>
        <v>Pollokshields EastE2</v>
      </c>
      <c r="B872" t="s">
        <v>133</v>
      </c>
      <c r="C872" t="s">
        <v>15</v>
      </c>
      <c r="D872" t="s">
        <v>106</v>
      </c>
      <c r="E872">
        <v>7403.6490000000013</v>
      </c>
      <c r="F872">
        <v>7931</v>
      </c>
      <c r="G872">
        <v>0.93350762829403622</v>
      </c>
    </row>
    <row r="873" spans="1:7" ht="14.6" x14ac:dyDescent="0.4">
      <c r="A873" s="3" t="str">
        <f t="shared" si="13"/>
        <v>Pollokshields EastE3</v>
      </c>
      <c r="B873" t="s">
        <v>133</v>
      </c>
      <c r="C873" t="s">
        <v>15</v>
      </c>
      <c r="D873" t="s">
        <v>105</v>
      </c>
      <c r="E873">
        <v>1813</v>
      </c>
      <c r="F873">
        <v>3384</v>
      </c>
      <c r="G873">
        <v>0.53575650118203311</v>
      </c>
    </row>
    <row r="874" spans="1:7" ht="14.6" x14ac:dyDescent="0.4">
      <c r="A874" s="3" t="str">
        <f t="shared" si="13"/>
        <v>Pollokshields EastE4</v>
      </c>
      <c r="B874" t="s">
        <v>133</v>
      </c>
      <c r="C874" t="s">
        <v>15</v>
      </c>
      <c r="D874" t="s">
        <v>104</v>
      </c>
      <c r="E874">
        <v>903</v>
      </c>
      <c r="F874">
        <v>3384</v>
      </c>
      <c r="G874">
        <v>0.26684397163120566</v>
      </c>
    </row>
    <row r="875" spans="1:7" ht="14.6" x14ac:dyDescent="0.4">
      <c r="A875" s="3" t="str">
        <f t="shared" si="13"/>
        <v>Pollokshields EastED1</v>
      </c>
      <c r="B875" t="s">
        <v>133</v>
      </c>
      <c r="C875" t="s">
        <v>15</v>
      </c>
      <c r="D875" t="s">
        <v>103</v>
      </c>
      <c r="E875">
        <v>3598</v>
      </c>
      <c r="F875">
        <v>6301</v>
      </c>
      <c r="G875">
        <v>0.57102047294080305</v>
      </c>
    </row>
    <row r="876" spans="1:7" ht="14.6" x14ac:dyDescent="0.4">
      <c r="A876" s="3" t="str">
        <f t="shared" si="13"/>
        <v>Pollokshields EastED2</v>
      </c>
      <c r="B876" t="s">
        <v>133</v>
      </c>
      <c r="C876" t="s">
        <v>15</v>
      </c>
      <c r="D876" t="s">
        <v>102</v>
      </c>
      <c r="E876">
        <v>48</v>
      </c>
      <c r="F876">
        <v>430</v>
      </c>
      <c r="G876">
        <v>0.11162790697674418</v>
      </c>
    </row>
    <row r="877" spans="1:7" ht="14.6" x14ac:dyDescent="0.4">
      <c r="A877" s="3" t="str">
        <f t="shared" si="13"/>
        <v>Pollokshields EastH1</v>
      </c>
      <c r="B877" t="s">
        <v>133</v>
      </c>
      <c r="C877" t="s">
        <v>15</v>
      </c>
      <c r="D877" t="s">
        <v>101</v>
      </c>
      <c r="E877">
        <v>6631</v>
      </c>
      <c r="F877">
        <v>8093</v>
      </c>
      <c r="G877">
        <v>0.81935005560360807</v>
      </c>
    </row>
    <row r="878" spans="1:7" ht="14.6" x14ac:dyDescent="0.4">
      <c r="A878" s="3" t="str">
        <f t="shared" si="13"/>
        <v>Pollokshields EastH2</v>
      </c>
      <c r="B878" t="s">
        <v>133</v>
      </c>
      <c r="C878" t="s">
        <v>15</v>
      </c>
      <c r="D878" t="s">
        <v>100</v>
      </c>
      <c r="E878">
        <v>1461</v>
      </c>
      <c r="F878">
        <v>8093</v>
      </c>
      <c r="G878">
        <v>0.1805263808229334</v>
      </c>
    </row>
    <row r="879" spans="1:7" ht="14.6" x14ac:dyDescent="0.4">
      <c r="A879" s="3" t="str">
        <f t="shared" si="13"/>
        <v>Pollokshields EastP1</v>
      </c>
      <c r="B879" t="s">
        <v>133</v>
      </c>
      <c r="C879" t="s">
        <v>15</v>
      </c>
      <c r="D879" t="s">
        <v>99</v>
      </c>
      <c r="E879">
        <v>1823</v>
      </c>
      <c r="F879">
        <v>8206</v>
      </c>
      <c r="G879">
        <v>0.22215452108213501</v>
      </c>
    </row>
    <row r="880" spans="1:7" ht="14.6" x14ac:dyDescent="0.4">
      <c r="A880" s="3" t="str">
        <f t="shared" si="13"/>
        <v>Pollokshields EastP2</v>
      </c>
      <c r="B880" t="s">
        <v>133</v>
      </c>
      <c r="C880" t="s">
        <v>15</v>
      </c>
      <c r="D880" t="s">
        <v>98</v>
      </c>
      <c r="E880">
        <v>5720</v>
      </c>
      <c r="F880">
        <v>8206</v>
      </c>
      <c r="G880">
        <v>0.69705093833780163</v>
      </c>
    </row>
    <row r="881" spans="1:7" ht="14.6" x14ac:dyDescent="0.4">
      <c r="A881" s="3" t="str">
        <f t="shared" si="13"/>
        <v>Pollokshields EastP3</v>
      </c>
      <c r="B881" t="s">
        <v>133</v>
      </c>
      <c r="C881" t="s">
        <v>15</v>
      </c>
      <c r="D881" t="s">
        <v>97</v>
      </c>
      <c r="E881">
        <v>329</v>
      </c>
      <c r="F881">
        <v>8206</v>
      </c>
      <c r="G881">
        <v>4.0092615159639293E-2</v>
      </c>
    </row>
    <row r="882" spans="1:7" ht="14.6" x14ac:dyDescent="0.4">
      <c r="A882" s="3" t="str">
        <f t="shared" si="13"/>
        <v>Pollokshields EastP4</v>
      </c>
      <c r="B882" t="s">
        <v>133</v>
      </c>
      <c r="C882" t="s">
        <v>15</v>
      </c>
      <c r="D882" t="s">
        <v>96</v>
      </c>
      <c r="E882">
        <v>334</v>
      </c>
      <c r="F882">
        <v>8206</v>
      </c>
      <c r="G882">
        <v>4.0701925420424077E-2</v>
      </c>
    </row>
    <row r="883" spans="1:7" ht="14.6" x14ac:dyDescent="0.4">
      <c r="A883" s="3" t="str">
        <f t="shared" si="13"/>
        <v>Pollokshields EastPO1</v>
      </c>
      <c r="B883" t="s">
        <v>133</v>
      </c>
      <c r="C883" t="s">
        <v>15</v>
      </c>
      <c r="D883" t="s">
        <v>95</v>
      </c>
      <c r="E883">
        <v>1755</v>
      </c>
      <c r="F883">
        <v>8206</v>
      </c>
      <c r="G883">
        <v>0.21386790153546187</v>
      </c>
    </row>
    <row r="884" spans="1:7" ht="14.6" x14ac:dyDescent="0.4">
      <c r="A884" s="3" t="str">
        <f t="shared" si="13"/>
        <v>Pollokshields EastPO2</v>
      </c>
      <c r="B884" t="s">
        <v>133</v>
      </c>
      <c r="C884" t="s">
        <v>15</v>
      </c>
      <c r="D884" t="s">
        <v>94</v>
      </c>
      <c r="E884">
        <v>910</v>
      </c>
      <c r="F884">
        <v>5628</v>
      </c>
      <c r="G884">
        <v>0.16169154228855723</v>
      </c>
    </row>
    <row r="885" spans="1:7" ht="14.6" x14ac:dyDescent="0.4">
      <c r="A885" s="3" t="str">
        <f t="shared" si="13"/>
        <v>Pollokshields EastS1</v>
      </c>
      <c r="B885" t="s">
        <v>133</v>
      </c>
      <c r="C885" t="s">
        <v>15</v>
      </c>
      <c r="D885" t="s">
        <v>93</v>
      </c>
      <c r="E885">
        <v>1471</v>
      </c>
      <c r="F885">
        <v>3384</v>
      </c>
      <c r="G885">
        <v>0.43469267139479906</v>
      </c>
    </row>
    <row r="886" spans="1:7" ht="14.6" x14ac:dyDescent="0.4">
      <c r="A886" s="3" t="str">
        <f t="shared" si="13"/>
        <v>Pollokshields EastS2</v>
      </c>
      <c r="B886" t="s">
        <v>133</v>
      </c>
      <c r="C886" t="s">
        <v>15</v>
      </c>
      <c r="D886" t="s">
        <v>92</v>
      </c>
      <c r="E886">
        <v>969</v>
      </c>
      <c r="F886">
        <v>2916</v>
      </c>
      <c r="G886">
        <v>0.33230452674897121</v>
      </c>
    </row>
    <row r="887" spans="1:7" ht="14.6" x14ac:dyDescent="0.4">
      <c r="A887" s="3" t="str">
        <f t="shared" si="13"/>
        <v>Pollokshields EastS3</v>
      </c>
      <c r="B887" t="s">
        <v>133</v>
      </c>
      <c r="C887" t="s">
        <v>15</v>
      </c>
      <c r="D887" t="s">
        <v>91</v>
      </c>
      <c r="E887">
        <v>3295</v>
      </c>
      <c r="F887">
        <v>5959</v>
      </c>
      <c r="G887">
        <v>0.5529451250209767</v>
      </c>
    </row>
    <row r="888" spans="1:7" ht="14.6" x14ac:dyDescent="0.4">
      <c r="A888" s="3" t="str">
        <f t="shared" si="13"/>
        <v>Pollokshields EastS4</v>
      </c>
      <c r="B888" t="s">
        <v>133</v>
      </c>
      <c r="C888" t="s">
        <v>15</v>
      </c>
      <c r="D888" t="s">
        <v>90</v>
      </c>
      <c r="E888">
        <v>275</v>
      </c>
      <c r="F888">
        <v>8206</v>
      </c>
      <c r="G888">
        <v>3.351206434316354E-2</v>
      </c>
    </row>
    <row r="889" spans="1:7" ht="14.6" x14ac:dyDescent="0.4">
      <c r="A889" s="3" t="str">
        <f t="shared" si="13"/>
        <v>Pollokshields EastS5</v>
      </c>
      <c r="B889" t="s">
        <v>133</v>
      </c>
      <c r="C889" t="s">
        <v>15</v>
      </c>
      <c r="D889" t="s">
        <v>89</v>
      </c>
      <c r="E889">
        <v>1025</v>
      </c>
      <c r="F889">
        <v>5607</v>
      </c>
      <c r="G889">
        <v>0.1828072052791154</v>
      </c>
    </row>
    <row r="890" spans="1:7" ht="14.6" x14ac:dyDescent="0.4">
      <c r="A890" s="3" t="str">
        <f t="shared" si="13"/>
        <v>Pollokshields WestC1</v>
      </c>
      <c r="B890" t="s">
        <v>132</v>
      </c>
      <c r="C890" t="s">
        <v>16</v>
      </c>
      <c r="D890" t="s">
        <v>112</v>
      </c>
      <c r="E890">
        <v>2632</v>
      </c>
      <c r="F890">
        <v>7114</v>
      </c>
      <c r="G890">
        <v>0.36997469777902725</v>
      </c>
    </row>
    <row r="891" spans="1:7" ht="14.6" x14ac:dyDescent="0.4">
      <c r="A891" s="3" t="str">
        <f t="shared" si="13"/>
        <v>Pollokshields WestC2</v>
      </c>
      <c r="B891" t="s">
        <v>132</v>
      </c>
      <c r="C891" t="s">
        <v>16</v>
      </c>
      <c r="D891" t="s">
        <v>111</v>
      </c>
      <c r="E891">
        <v>3417</v>
      </c>
      <c r="F891">
        <v>5704</v>
      </c>
      <c r="G891">
        <v>0.59905329593267886</v>
      </c>
    </row>
    <row r="892" spans="1:7" ht="14.6" x14ac:dyDescent="0.4">
      <c r="A892" s="3" t="str">
        <f t="shared" si="13"/>
        <v>Pollokshields WestC3</v>
      </c>
      <c r="B892" t="s">
        <v>132</v>
      </c>
      <c r="C892" t="s">
        <v>16</v>
      </c>
      <c r="D892" t="s">
        <v>110</v>
      </c>
      <c r="E892">
        <v>80</v>
      </c>
      <c r="F892">
        <v>782</v>
      </c>
      <c r="G892">
        <v>0.10230179028132992</v>
      </c>
    </row>
    <row r="893" spans="1:7" ht="14.6" x14ac:dyDescent="0.4">
      <c r="A893" s="3" t="str">
        <f t="shared" si="13"/>
        <v>Pollokshields WestC4</v>
      </c>
      <c r="B893" t="s">
        <v>132</v>
      </c>
      <c r="C893" t="s">
        <v>16</v>
      </c>
      <c r="D893" t="s">
        <v>109</v>
      </c>
      <c r="E893">
        <v>826</v>
      </c>
      <c r="F893">
        <v>6972</v>
      </c>
      <c r="G893">
        <v>0.11847389558232932</v>
      </c>
    </row>
    <row r="894" spans="1:7" ht="14.6" x14ac:dyDescent="0.4">
      <c r="A894" s="3" t="str">
        <f t="shared" si="13"/>
        <v>Pollokshields WestC5</v>
      </c>
      <c r="B894" t="s">
        <v>132</v>
      </c>
      <c r="C894" t="s">
        <v>16</v>
      </c>
      <c r="D894" t="s">
        <v>108</v>
      </c>
      <c r="E894">
        <v>5003</v>
      </c>
      <c r="F894">
        <v>7114</v>
      </c>
      <c r="G894">
        <v>0.70326117514759634</v>
      </c>
    </row>
    <row r="895" spans="1:7" ht="14.6" x14ac:dyDescent="0.4">
      <c r="A895" s="3" t="str">
        <f t="shared" si="13"/>
        <v>Pollokshields WestE1</v>
      </c>
      <c r="B895" t="s">
        <v>132</v>
      </c>
      <c r="C895" t="s">
        <v>16</v>
      </c>
      <c r="D895" t="s">
        <v>107</v>
      </c>
      <c r="E895">
        <v>1528</v>
      </c>
      <c r="F895">
        <v>4607</v>
      </c>
      <c r="G895">
        <v>0.33166919904493164</v>
      </c>
    </row>
    <row r="896" spans="1:7" ht="14.6" x14ac:dyDescent="0.4">
      <c r="A896" s="3" t="str">
        <f t="shared" si="13"/>
        <v>Pollokshields WestE2</v>
      </c>
      <c r="B896" t="s">
        <v>132</v>
      </c>
      <c r="C896" t="s">
        <v>16</v>
      </c>
      <c r="D896" t="s">
        <v>106</v>
      </c>
      <c r="E896">
        <v>1777.797</v>
      </c>
      <c r="F896">
        <v>7044</v>
      </c>
      <c r="G896">
        <v>0.25238458262350938</v>
      </c>
    </row>
    <row r="897" spans="1:7" ht="14.6" x14ac:dyDescent="0.4">
      <c r="A897" s="3" t="str">
        <f t="shared" si="13"/>
        <v>Pollokshields WestE3</v>
      </c>
      <c r="B897" t="s">
        <v>132</v>
      </c>
      <c r="C897" t="s">
        <v>16</v>
      </c>
      <c r="D897" t="s">
        <v>105</v>
      </c>
      <c r="E897">
        <v>2301</v>
      </c>
      <c r="F897">
        <v>2672</v>
      </c>
      <c r="G897">
        <v>0.86115269461077848</v>
      </c>
    </row>
    <row r="898" spans="1:7" ht="14.6" x14ac:dyDescent="0.4">
      <c r="A898" s="3" t="str">
        <f t="shared" si="13"/>
        <v>Pollokshields WestE4</v>
      </c>
      <c r="B898" t="s">
        <v>132</v>
      </c>
      <c r="C898" t="s">
        <v>16</v>
      </c>
      <c r="D898" t="s">
        <v>104</v>
      </c>
      <c r="E898">
        <v>186</v>
      </c>
      <c r="F898">
        <v>2672</v>
      </c>
      <c r="G898">
        <v>6.9610778443113766E-2</v>
      </c>
    </row>
    <row r="899" spans="1:7" ht="14.6" x14ac:dyDescent="0.4">
      <c r="A899" s="3" t="str">
        <f t="shared" ref="A899:A962" si="14">CONCATENATE(C899,D899)</f>
        <v>Pollokshields WestED1</v>
      </c>
      <c r="B899" t="s">
        <v>132</v>
      </c>
      <c r="C899" t="s">
        <v>16</v>
      </c>
      <c r="D899" t="s">
        <v>103</v>
      </c>
      <c r="E899">
        <v>4006</v>
      </c>
      <c r="F899">
        <v>5834</v>
      </c>
      <c r="G899">
        <v>0.68666438121357554</v>
      </c>
    </row>
    <row r="900" spans="1:7" ht="14.6" x14ac:dyDescent="0.4">
      <c r="A900" s="3" t="str">
        <f t="shared" si="14"/>
        <v>Pollokshields WestED2</v>
      </c>
      <c r="B900" t="s">
        <v>132</v>
      </c>
      <c r="C900" t="s">
        <v>16</v>
      </c>
      <c r="D900" t="s">
        <v>102</v>
      </c>
      <c r="E900">
        <v>11</v>
      </c>
      <c r="F900">
        <v>379</v>
      </c>
      <c r="G900">
        <v>2.9023746701846969E-2</v>
      </c>
    </row>
    <row r="901" spans="1:7" ht="14.6" x14ac:dyDescent="0.4">
      <c r="A901" s="3" t="str">
        <f t="shared" si="14"/>
        <v>Pollokshields WestH1</v>
      </c>
      <c r="B901" t="s">
        <v>132</v>
      </c>
      <c r="C901" t="s">
        <v>16</v>
      </c>
      <c r="D901" t="s">
        <v>101</v>
      </c>
      <c r="E901">
        <v>6076</v>
      </c>
      <c r="F901">
        <v>7114</v>
      </c>
      <c r="G901">
        <v>0.85409052572392463</v>
      </c>
    </row>
    <row r="902" spans="1:7" ht="14.6" x14ac:dyDescent="0.4">
      <c r="A902" s="3" t="str">
        <f t="shared" si="14"/>
        <v>Pollokshields WestH2</v>
      </c>
      <c r="B902" t="s">
        <v>132</v>
      </c>
      <c r="C902" t="s">
        <v>16</v>
      </c>
      <c r="D902" t="s">
        <v>100</v>
      </c>
      <c r="E902">
        <v>1157</v>
      </c>
      <c r="F902">
        <v>7114</v>
      </c>
      <c r="G902">
        <v>0.16263705369693562</v>
      </c>
    </row>
    <row r="903" spans="1:7" ht="14.6" x14ac:dyDescent="0.4">
      <c r="A903" s="3" t="str">
        <f t="shared" si="14"/>
        <v>Pollokshields WestP1</v>
      </c>
      <c r="B903" t="s">
        <v>132</v>
      </c>
      <c r="C903" t="s">
        <v>16</v>
      </c>
      <c r="D903" t="s">
        <v>99</v>
      </c>
      <c r="E903">
        <v>1287</v>
      </c>
      <c r="F903">
        <v>7187</v>
      </c>
      <c r="G903">
        <v>0.179073326840128</v>
      </c>
    </row>
    <row r="904" spans="1:7" ht="14.6" x14ac:dyDescent="0.4">
      <c r="A904" s="3" t="str">
        <f t="shared" si="14"/>
        <v>Pollokshields WestP2</v>
      </c>
      <c r="B904" t="s">
        <v>132</v>
      </c>
      <c r="C904" t="s">
        <v>16</v>
      </c>
      <c r="D904" t="s">
        <v>98</v>
      </c>
      <c r="E904">
        <v>4696</v>
      </c>
      <c r="F904">
        <v>7187</v>
      </c>
      <c r="G904">
        <v>0.65340197578962012</v>
      </c>
    </row>
    <row r="905" spans="1:7" ht="14.6" x14ac:dyDescent="0.4">
      <c r="A905" s="3" t="str">
        <f t="shared" si="14"/>
        <v>Pollokshields WestP3</v>
      </c>
      <c r="B905" t="s">
        <v>132</v>
      </c>
      <c r="C905" t="s">
        <v>16</v>
      </c>
      <c r="D905" t="s">
        <v>97</v>
      </c>
      <c r="E905">
        <v>606</v>
      </c>
      <c r="F905">
        <v>7187</v>
      </c>
      <c r="G905">
        <v>8.4318909141505499E-2</v>
      </c>
    </row>
    <row r="906" spans="1:7" ht="14.6" x14ac:dyDescent="0.4">
      <c r="A906" s="3" t="str">
        <f t="shared" si="14"/>
        <v>Pollokshields WestP4</v>
      </c>
      <c r="B906" t="s">
        <v>132</v>
      </c>
      <c r="C906" t="s">
        <v>16</v>
      </c>
      <c r="D906" t="s">
        <v>96</v>
      </c>
      <c r="E906">
        <v>598</v>
      </c>
      <c r="F906">
        <v>7187</v>
      </c>
      <c r="G906">
        <v>8.3205788228746344E-2</v>
      </c>
    </row>
    <row r="907" spans="1:7" ht="14.6" x14ac:dyDescent="0.4">
      <c r="A907" s="3" t="str">
        <f t="shared" si="14"/>
        <v>Pollokshields WestPO1</v>
      </c>
      <c r="B907" t="s">
        <v>132</v>
      </c>
      <c r="C907" t="s">
        <v>16</v>
      </c>
      <c r="D907" t="s">
        <v>95</v>
      </c>
      <c r="E907">
        <v>585</v>
      </c>
      <c r="F907">
        <v>7187</v>
      </c>
      <c r="G907">
        <v>8.1396966745512736E-2</v>
      </c>
    </row>
    <row r="908" spans="1:7" ht="14.6" x14ac:dyDescent="0.4">
      <c r="A908" s="3" t="str">
        <f t="shared" si="14"/>
        <v>Pollokshields WestPO2</v>
      </c>
      <c r="B908" t="s">
        <v>132</v>
      </c>
      <c r="C908" t="s">
        <v>16</v>
      </c>
      <c r="D908" t="s">
        <v>94</v>
      </c>
      <c r="E908">
        <v>260</v>
      </c>
      <c r="F908">
        <v>4520</v>
      </c>
      <c r="G908">
        <v>5.7522123893805309E-2</v>
      </c>
    </row>
    <row r="909" spans="1:7" ht="14.6" x14ac:dyDescent="0.4">
      <c r="A909" s="3" t="str">
        <f t="shared" si="14"/>
        <v>Pollokshields WestS1</v>
      </c>
      <c r="B909" t="s">
        <v>132</v>
      </c>
      <c r="C909" t="s">
        <v>16</v>
      </c>
      <c r="D909" t="s">
        <v>93</v>
      </c>
      <c r="E909">
        <v>2238</v>
      </c>
      <c r="F909">
        <v>2672</v>
      </c>
      <c r="G909">
        <v>0.83757485029940115</v>
      </c>
    </row>
    <row r="910" spans="1:7" ht="14.6" x14ac:dyDescent="0.4">
      <c r="A910" s="3" t="str">
        <f t="shared" si="14"/>
        <v>Pollokshields WestS2</v>
      </c>
      <c r="B910" t="s">
        <v>132</v>
      </c>
      <c r="C910" t="s">
        <v>16</v>
      </c>
      <c r="D910" t="s">
        <v>92</v>
      </c>
      <c r="E910">
        <v>246</v>
      </c>
      <c r="F910">
        <v>1981</v>
      </c>
      <c r="G910">
        <v>0.12417970721857648</v>
      </c>
    </row>
    <row r="911" spans="1:7" ht="14.6" x14ac:dyDescent="0.4">
      <c r="A911" s="3" t="str">
        <f t="shared" si="14"/>
        <v>Pollokshields WestS3</v>
      </c>
      <c r="B911" t="s">
        <v>132</v>
      </c>
      <c r="C911" t="s">
        <v>16</v>
      </c>
      <c r="D911" t="s">
        <v>91</v>
      </c>
      <c r="E911">
        <v>3282</v>
      </c>
      <c r="F911">
        <v>5263</v>
      </c>
      <c r="G911">
        <v>0.62359870796123884</v>
      </c>
    </row>
    <row r="912" spans="1:7" ht="14.6" x14ac:dyDescent="0.4">
      <c r="A912" s="3" t="str">
        <f t="shared" si="14"/>
        <v>Pollokshields WestS4</v>
      </c>
      <c r="B912" t="s">
        <v>132</v>
      </c>
      <c r="C912" t="s">
        <v>16</v>
      </c>
      <c r="D912" t="s">
        <v>90</v>
      </c>
      <c r="E912">
        <v>85</v>
      </c>
      <c r="F912">
        <v>7187</v>
      </c>
      <c r="G912">
        <v>1.1826909698065951E-2</v>
      </c>
    </row>
    <row r="913" spans="1:7" ht="14.6" x14ac:dyDescent="0.4">
      <c r="A913" s="3" t="str">
        <f t="shared" si="14"/>
        <v>Pollokshields WestS5</v>
      </c>
      <c r="B913" t="s">
        <v>132</v>
      </c>
      <c r="C913" t="s">
        <v>16</v>
      </c>
      <c r="D913" t="s">
        <v>89</v>
      </c>
      <c r="E913">
        <v>285</v>
      </c>
      <c r="F913">
        <v>4476</v>
      </c>
      <c r="G913">
        <v>6.3672922252010725E-2</v>
      </c>
    </row>
    <row r="914" spans="1:7" ht="14.6" x14ac:dyDescent="0.4">
      <c r="A914" s="3" t="str">
        <f t="shared" si="14"/>
        <v>Shawlands and StrathbungoC1</v>
      </c>
      <c r="B914" t="s">
        <v>126</v>
      </c>
      <c r="C914" t="s">
        <v>281</v>
      </c>
      <c r="D914" t="s">
        <v>112</v>
      </c>
      <c r="E914">
        <v>1257</v>
      </c>
      <c r="F914">
        <v>8413</v>
      </c>
      <c r="G914">
        <v>0.14941162486627838</v>
      </c>
    </row>
    <row r="915" spans="1:7" ht="14.6" x14ac:dyDescent="0.4">
      <c r="A915" s="3" t="str">
        <f t="shared" si="14"/>
        <v>Shawlands and StrathbungoC2</v>
      </c>
      <c r="B915" t="s">
        <v>126</v>
      </c>
      <c r="C915" t="s">
        <v>281</v>
      </c>
      <c r="D915" t="s">
        <v>111</v>
      </c>
      <c r="E915">
        <v>3610</v>
      </c>
      <c r="F915">
        <v>7255</v>
      </c>
      <c r="G915">
        <v>0.49758787043418334</v>
      </c>
    </row>
    <row r="916" spans="1:7" ht="14.6" x14ac:dyDescent="0.4">
      <c r="A916" s="3" t="str">
        <f t="shared" si="14"/>
        <v>Shawlands and StrathbungoC3</v>
      </c>
      <c r="B916" t="s">
        <v>126</v>
      </c>
      <c r="C916" t="s">
        <v>281</v>
      </c>
      <c r="D916" t="s">
        <v>110</v>
      </c>
      <c r="E916">
        <v>151</v>
      </c>
      <c r="F916">
        <v>695</v>
      </c>
      <c r="G916">
        <v>0.21726618705035972</v>
      </c>
    </row>
    <row r="917" spans="1:7" ht="14.6" x14ac:dyDescent="0.4">
      <c r="A917" s="3" t="str">
        <f t="shared" si="14"/>
        <v>Shawlands and StrathbungoC4</v>
      </c>
      <c r="B917" t="s">
        <v>126</v>
      </c>
      <c r="C917" t="s">
        <v>281</v>
      </c>
      <c r="D917" t="s">
        <v>109</v>
      </c>
      <c r="E917">
        <v>1991</v>
      </c>
      <c r="F917">
        <v>8316</v>
      </c>
      <c r="G917">
        <v>0.23941798941798942</v>
      </c>
    </row>
    <row r="918" spans="1:7" ht="14.6" x14ac:dyDescent="0.4">
      <c r="A918" s="3" t="str">
        <f t="shared" si="14"/>
        <v>Shawlands and StrathbungoC5</v>
      </c>
      <c r="B918" t="s">
        <v>126</v>
      </c>
      <c r="C918" t="s">
        <v>281</v>
      </c>
      <c r="D918" t="s">
        <v>108</v>
      </c>
      <c r="E918">
        <v>4455</v>
      </c>
      <c r="F918">
        <v>8413</v>
      </c>
      <c r="G918">
        <v>0.52953762034945917</v>
      </c>
    </row>
    <row r="919" spans="1:7" ht="14.6" x14ac:dyDescent="0.4">
      <c r="A919" s="3" t="str">
        <f t="shared" si="14"/>
        <v>Shawlands and StrathbungoE1</v>
      </c>
      <c r="B919" t="s">
        <v>126</v>
      </c>
      <c r="C919" t="s">
        <v>281</v>
      </c>
      <c r="D919" t="s">
        <v>107</v>
      </c>
      <c r="E919">
        <v>3162</v>
      </c>
      <c r="F919">
        <v>6040</v>
      </c>
      <c r="G919">
        <v>0.52350993377483446</v>
      </c>
    </row>
    <row r="920" spans="1:7" ht="14.6" x14ac:dyDescent="0.4">
      <c r="A920" s="3" t="str">
        <f t="shared" si="14"/>
        <v>Shawlands and StrathbungoE2</v>
      </c>
      <c r="B920" t="s">
        <v>126</v>
      </c>
      <c r="C920" t="s">
        <v>281</v>
      </c>
      <c r="D920" t="s">
        <v>106</v>
      </c>
      <c r="E920">
        <v>3000.0259999999998</v>
      </c>
      <c r="F920">
        <v>9037</v>
      </c>
      <c r="G920">
        <v>0.33197145070266681</v>
      </c>
    </row>
    <row r="921" spans="1:7" ht="14.6" x14ac:dyDescent="0.4">
      <c r="A921" s="3" t="str">
        <f t="shared" si="14"/>
        <v>Shawlands and StrathbungoE3</v>
      </c>
      <c r="B921" t="s">
        <v>126</v>
      </c>
      <c r="C921" t="s">
        <v>281</v>
      </c>
      <c r="D921" t="s">
        <v>105</v>
      </c>
      <c r="E921">
        <v>2697</v>
      </c>
      <c r="F921">
        <v>4387</v>
      </c>
      <c r="G921">
        <v>0.61477091406428086</v>
      </c>
    </row>
    <row r="922" spans="1:7" ht="14.6" x14ac:dyDescent="0.4">
      <c r="A922" s="3" t="str">
        <f t="shared" si="14"/>
        <v>Shawlands and StrathbungoE4</v>
      </c>
      <c r="B922" t="s">
        <v>126</v>
      </c>
      <c r="C922" t="s">
        <v>281</v>
      </c>
      <c r="D922" t="s">
        <v>104</v>
      </c>
      <c r="E922">
        <v>594</v>
      </c>
      <c r="F922">
        <v>4387</v>
      </c>
      <c r="G922">
        <v>0.13540004558924093</v>
      </c>
    </row>
    <row r="923" spans="1:7" ht="14.6" x14ac:dyDescent="0.4">
      <c r="A923" s="3" t="str">
        <f t="shared" si="14"/>
        <v>Shawlands and StrathbungoED1</v>
      </c>
      <c r="B923" t="s">
        <v>126</v>
      </c>
      <c r="C923" t="s">
        <v>281</v>
      </c>
      <c r="D923" t="s">
        <v>103</v>
      </c>
      <c r="E923">
        <v>5364</v>
      </c>
      <c r="F923">
        <v>7351</v>
      </c>
      <c r="G923">
        <v>0.72969663991293698</v>
      </c>
    </row>
    <row r="924" spans="1:7" ht="14.6" x14ac:dyDescent="0.4">
      <c r="A924" s="3" t="str">
        <f t="shared" si="14"/>
        <v>Shawlands and StrathbungoED2</v>
      </c>
      <c r="B924" t="s">
        <v>126</v>
      </c>
      <c r="C924" t="s">
        <v>281</v>
      </c>
      <c r="D924" t="s">
        <v>102</v>
      </c>
      <c r="E924">
        <v>18</v>
      </c>
      <c r="F924">
        <v>227</v>
      </c>
      <c r="G924">
        <v>7.9295154185022032E-2</v>
      </c>
    </row>
    <row r="925" spans="1:7" ht="14.6" x14ac:dyDescent="0.4">
      <c r="A925" s="3" t="str">
        <f t="shared" si="14"/>
        <v>Shawlands and StrathbungoH1</v>
      </c>
      <c r="B925" t="s">
        <v>126</v>
      </c>
      <c r="C925" t="s">
        <v>281</v>
      </c>
      <c r="D925" t="s">
        <v>101</v>
      </c>
      <c r="E925">
        <v>7244</v>
      </c>
      <c r="F925">
        <v>8413</v>
      </c>
      <c r="G925">
        <v>0.86104837751099483</v>
      </c>
    </row>
    <row r="926" spans="1:7" ht="14.6" x14ac:dyDescent="0.4">
      <c r="A926" s="3" t="str">
        <f t="shared" si="14"/>
        <v>Shawlands and StrathbungoH2</v>
      </c>
      <c r="B926" t="s">
        <v>126</v>
      </c>
      <c r="C926" t="s">
        <v>281</v>
      </c>
      <c r="D926" t="s">
        <v>100</v>
      </c>
      <c r="E926">
        <v>1214</v>
      </c>
      <c r="F926">
        <v>8413</v>
      </c>
      <c r="G926">
        <v>0.14430048734101986</v>
      </c>
    </row>
    <row r="927" spans="1:7" ht="14.6" x14ac:dyDescent="0.4">
      <c r="A927" s="3" t="str">
        <f t="shared" si="14"/>
        <v>Shawlands and StrathbungoP1</v>
      </c>
      <c r="B927" t="s">
        <v>126</v>
      </c>
      <c r="C927" t="s">
        <v>281</v>
      </c>
      <c r="D927" t="s">
        <v>99</v>
      </c>
      <c r="E927">
        <v>1123</v>
      </c>
      <c r="F927">
        <v>8531</v>
      </c>
      <c r="G927">
        <v>0.13163755714453171</v>
      </c>
    </row>
    <row r="928" spans="1:7" ht="14.6" x14ac:dyDescent="0.4">
      <c r="A928" s="3" t="str">
        <f t="shared" si="14"/>
        <v>Shawlands and StrathbungoP2</v>
      </c>
      <c r="B928" t="s">
        <v>126</v>
      </c>
      <c r="C928" t="s">
        <v>281</v>
      </c>
      <c r="D928" t="s">
        <v>98</v>
      </c>
      <c r="E928">
        <v>6481</v>
      </c>
      <c r="F928">
        <v>8531</v>
      </c>
      <c r="G928">
        <v>0.75969991794631342</v>
      </c>
    </row>
    <row r="929" spans="1:7" ht="14.6" x14ac:dyDescent="0.4">
      <c r="A929" s="3" t="str">
        <f t="shared" si="14"/>
        <v>Shawlands and StrathbungoP3</v>
      </c>
      <c r="B929" t="s">
        <v>126</v>
      </c>
      <c r="C929" t="s">
        <v>281</v>
      </c>
      <c r="D929" t="s">
        <v>97</v>
      </c>
      <c r="E929">
        <v>479</v>
      </c>
      <c r="F929">
        <v>8531</v>
      </c>
      <c r="G929">
        <v>5.6148165514007739E-2</v>
      </c>
    </row>
    <row r="930" spans="1:7" ht="14.6" x14ac:dyDescent="0.4">
      <c r="A930" s="3" t="str">
        <f t="shared" si="14"/>
        <v>Shawlands and StrathbungoP4</v>
      </c>
      <c r="B930" t="s">
        <v>126</v>
      </c>
      <c r="C930" t="s">
        <v>281</v>
      </c>
      <c r="D930" t="s">
        <v>96</v>
      </c>
      <c r="E930">
        <v>448</v>
      </c>
      <c r="F930">
        <v>8531</v>
      </c>
      <c r="G930">
        <v>5.2514359395147113E-2</v>
      </c>
    </row>
    <row r="931" spans="1:7" ht="14.6" x14ac:dyDescent="0.4">
      <c r="A931" s="3" t="str">
        <f t="shared" si="14"/>
        <v>Shawlands and StrathbungoPO1</v>
      </c>
      <c r="B931" t="s">
        <v>126</v>
      </c>
      <c r="C931" t="s">
        <v>281</v>
      </c>
      <c r="D931" t="s">
        <v>95</v>
      </c>
      <c r="E931">
        <v>890</v>
      </c>
      <c r="F931">
        <v>8531</v>
      </c>
      <c r="G931">
        <v>0.10432540147696635</v>
      </c>
    </row>
    <row r="932" spans="1:7" ht="14.6" x14ac:dyDescent="0.4">
      <c r="A932" s="3" t="str">
        <f t="shared" si="14"/>
        <v>Shawlands and StrathbungoPO2</v>
      </c>
      <c r="B932" t="s">
        <v>126</v>
      </c>
      <c r="C932" t="s">
        <v>281</v>
      </c>
      <c r="D932" t="s">
        <v>94</v>
      </c>
      <c r="E932">
        <v>590</v>
      </c>
      <c r="F932">
        <v>6319</v>
      </c>
      <c r="G932">
        <v>9.3369203987972785E-2</v>
      </c>
    </row>
    <row r="933" spans="1:7" ht="14.6" x14ac:dyDescent="0.4">
      <c r="A933" s="3" t="str">
        <f t="shared" si="14"/>
        <v>Shawlands and StrathbungoS1</v>
      </c>
      <c r="B933" t="s">
        <v>126</v>
      </c>
      <c r="C933" t="s">
        <v>281</v>
      </c>
      <c r="D933" t="s">
        <v>93</v>
      </c>
      <c r="E933">
        <v>2721</v>
      </c>
      <c r="F933">
        <v>4387</v>
      </c>
      <c r="G933">
        <v>0.62024162297697738</v>
      </c>
    </row>
    <row r="934" spans="1:7" ht="14.6" x14ac:dyDescent="0.4">
      <c r="A934" s="3" t="str">
        <f t="shared" si="14"/>
        <v>Shawlands and StrathbungoS2</v>
      </c>
      <c r="B934" t="s">
        <v>126</v>
      </c>
      <c r="C934" t="s">
        <v>281</v>
      </c>
      <c r="D934" t="s">
        <v>92</v>
      </c>
      <c r="E934">
        <v>553</v>
      </c>
      <c r="F934">
        <v>3755</v>
      </c>
      <c r="G934">
        <v>0.14727030625832224</v>
      </c>
    </row>
    <row r="935" spans="1:7" ht="14.6" x14ac:dyDescent="0.4">
      <c r="A935" s="3" t="str">
        <f t="shared" si="14"/>
        <v>Shawlands and StrathbungoS3</v>
      </c>
      <c r="B935" t="s">
        <v>126</v>
      </c>
      <c r="C935" t="s">
        <v>281</v>
      </c>
      <c r="D935" t="s">
        <v>91</v>
      </c>
      <c r="E935">
        <v>5042</v>
      </c>
      <c r="F935">
        <v>6904</v>
      </c>
      <c r="G935">
        <v>0.73030127462340677</v>
      </c>
    </row>
    <row r="936" spans="1:7" ht="14.6" x14ac:dyDescent="0.4">
      <c r="A936" s="3" t="str">
        <f t="shared" si="14"/>
        <v>Shawlands and StrathbungoS4</v>
      </c>
      <c r="B936" t="s">
        <v>126</v>
      </c>
      <c r="C936" t="s">
        <v>281</v>
      </c>
      <c r="D936" t="s">
        <v>90</v>
      </c>
      <c r="E936">
        <v>140</v>
      </c>
      <c r="F936">
        <v>8531</v>
      </c>
      <c r="G936">
        <v>1.641073731098347E-2</v>
      </c>
    </row>
    <row r="937" spans="1:7" ht="14.6" x14ac:dyDescent="0.4">
      <c r="A937" s="3" t="str">
        <f t="shared" si="14"/>
        <v>Shawlands and StrathbungoS5</v>
      </c>
      <c r="B937" t="s">
        <v>126</v>
      </c>
      <c r="C937" t="s">
        <v>281</v>
      </c>
      <c r="D937" t="s">
        <v>89</v>
      </c>
      <c r="E937">
        <v>590</v>
      </c>
      <c r="F937">
        <v>6276</v>
      </c>
      <c r="G937">
        <v>9.4008922880815804E-2</v>
      </c>
    </row>
    <row r="938" spans="1:7" ht="14.6" x14ac:dyDescent="0.4">
      <c r="A938" s="3" t="str">
        <f t="shared" si="14"/>
        <v>ToryglenC1</v>
      </c>
      <c r="B938" t="s">
        <v>119</v>
      </c>
      <c r="C938" t="s">
        <v>17</v>
      </c>
      <c r="D938" t="s">
        <v>112</v>
      </c>
      <c r="E938">
        <v>454</v>
      </c>
      <c r="F938">
        <v>4690</v>
      </c>
      <c r="G938">
        <v>9.6801705756929632E-2</v>
      </c>
    </row>
    <row r="939" spans="1:7" ht="14.6" x14ac:dyDescent="0.4">
      <c r="A939" s="3" t="str">
        <f t="shared" si="14"/>
        <v>ToryglenC2</v>
      </c>
      <c r="B939" t="s">
        <v>119</v>
      </c>
      <c r="C939" t="s">
        <v>17</v>
      </c>
      <c r="D939" t="s">
        <v>111</v>
      </c>
      <c r="E939">
        <v>1370</v>
      </c>
      <c r="F939">
        <v>3851</v>
      </c>
      <c r="G939">
        <v>0.35575175279148274</v>
      </c>
    </row>
    <row r="940" spans="1:7" ht="14.6" x14ac:dyDescent="0.4">
      <c r="A940" s="3" t="str">
        <f t="shared" si="14"/>
        <v>ToryglenC3</v>
      </c>
      <c r="B940" t="s">
        <v>119</v>
      </c>
      <c r="C940" t="s">
        <v>17</v>
      </c>
      <c r="D940" t="s">
        <v>110</v>
      </c>
      <c r="E940">
        <v>300</v>
      </c>
      <c r="F940">
        <v>588</v>
      </c>
      <c r="G940">
        <v>0.51020408163265307</v>
      </c>
    </row>
    <row r="941" spans="1:7" ht="14.6" x14ac:dyDescent="0.4">
      <c r="A941" s="3" t="str">
        <f t="shared" si="14"/>
        <v>ToryglenC4</v>
      </c>
      <c r="B941" t="s">
        <v>119</v>
      </c>
      <c r="C941" t="s">
        <v>17</v>
      </c>
      <c r="D941" t="s">
        <v>109</v>
      </c>
      <c r="E941">
        <v>1088</v>
      </c>
      <c r="F941">
        <v>4689</v>
      </c>
      <c r="G941">
        <v>0.23203241629345275</v>
      </c>
    </row>
    <row r="942" spans="1:7" ht="14.6" x14ac:dyDescent="0.4">
      <c r="A942" s="3" t="str">
        <f t="shared" si="14"/>
        <v>ToryglenC5</v>
      </c>
      <c r="B942" t="s">
        <v>119</v>
      </c>
      <c r="C942" t="s">
        <v>17</v>
      </c>
      <c r="D942" t="s">
        <v>108</v>
      </c>
      <c r="E942">
        <v>3383</v>
      </c>
      <c r="F942">
        <v>4690</v>
      </c>
      <c r="G942">
        <v>0.72132196162046913</v>
      </c>
    </row>
    <row r="943" spans="1:7" ht="14.6" x14ac:dyDescent="0.4">
      <c r="A943" s="3" t="str">
        <f t="shared" si="14"/>
        <v>ToryglenE1</v>
      </c>
      <c r="B943" t="s">
        <v>119</v>
      </c>
      <c r="C943" t="s">
        <v>17</v>
      </c>
      <c r="D943" t="s">
        <v>107</v>
      </c>
      <c r="E943">
        <v>1363</v>
      </c>
      <c r="F943">
        <v>2515</v>
      </c>
      <c r="G943">
        <v>0.541948310139165</v>
      </c>
    </row>
    <row r="944" spans="1:7" ht="14.6" x14ac:dyDescent="0.4">
      <c r="A944" s="3" t="str">
        <f t="shared" si="14"/>
        <v>ToryglenE2</v>
      </c>
      <c r="B944" t="s">
        <v>119</v>
      </c>
      <c r="C944" t="s">
        <v>17</v>
      </c>
      <c r="D944" t="s">
        <v>106</v>
      </c>
      <c r="E944">
        <v>4638.2700000000004</v>
      </c>
      <c r="F944">
        <v>4958</v>
      </c>
      <c r="G944">
        <v>0.9355123033481243</v>
      </c>
    </row>
    <row r="945" spans="1:7" ht="14.6" x14ac:dyDescent="0.4">
      <c r="A945" s="3" t="str">
        <f t="shared" si="14"/>
        <v>ToryglenE3</v>
      </c>
      <c r="B945" t="s">
        <v>119</v>
      </c>
      <c r="C945" t="s">
        <v>17</v>
      </c>
      <c r="D945" t="s">
        <v>105</v>
      </c>
      <c r="E945">
        <v>836</v>
      </c>
      <c r="F945">
        <v>2344</v>
      </c>
      <c r="G945">
        <v>0.35665529010238906</v>
      </c>
    </row>
    <row r="946" spans="1:7" ht="14.6" x14ac:dyDescent="0.4">
      <c r="A946" s="3" t="str">
        <f t="shared" si="14"/>
        <v>ToryglenE4</v>
      </c>
      <c r="B946" t="s">
        <v>119</v>
      </c>
      <c r="C946" t="s">
        <v>17</v>
      </c>
      <c r="D946" t="s">
        <v>104</v>
      </c>
      <c r="E946">
        <v>371</v>
      </c>
      <c r="F946">
        <v>2344</v>
      </c>
      <c r="G946">
        <v>0.15827645051194539</v>
      </c>
    </row>
    <row r="947" spans="1:7" ht="14.6" x14ac:dyDescent="0.4">
      <c r="A947" s="3" t="str">
        <f t="shared" si="14"/>
        <v>ToryglenED1</v>
      </c>
      <c r="B947" t="s">
        <v>119</v>
      </c>
      <c r="C947" t="s">
        <v>17</v>
      </c>
      <c r="D947" t="s">
        <v>103</v>
      </c>
      <c r="E947">
        <v>1125</v>
      </c>
      <c r="F947">
        <v>3852</v>
      </c>
      <c r="G947">
        <v>0.29205607476635514</v>
      </c>
    </row>
    <row r="948" spans="1:7" ht="14.6" x14ac:dyDescent="0.4">
      <c r="A948" s="3" t="str">
        <f t="shared" si="14"/>
        <v>ToryglenED2</v>
      </c>
      <c r="B948" t="s">
        <v>119</v>
      </c>
      <c r="C948" t="s">
        <v>17</v>
      </c>
      <c r="D948" t="s">
        <v>102</v>
      </c>
      <c r="E948">
        <v>36</v>
      </c>
      <c r="F948">
        <v>279</v>
      </c>
      <c r="G948">
        <v>0.12903225806451613</v>
      </c>
    </row>
    <row r="949" spans="1:7" ht="14.6" x14ac:dyDescent="0.4">
      <c r="A949" s="3" t="str">
        <f t="shared" si="14"/>
        <v>ToryglenH1</v>
      </c>
      <c r="B949" t="s">
        <v>119</v>
      </c>
      <c r="C949" t="s">
        <v>17</v>
      </c>
      <c r="D949" t="s">
        <v>101</v>
      </c>
      <c r="E949">
        <v>3291</v>
      </c>
      <c r="F949">
        <v>4690</v>
      </c>
      <c r="G949">
        <v>0.70170575692963755</v>
      </c>
    </row>
    <row r="950" spans="1:7" ht="14.6" x14ac:dyDescent="0.4">
      <c r="A950" s="3" t="str">
        <f t="shared" si="14"/>
        <v>ToryglenH2</v>
      </c>
      <c r="B950" t="s">
        <v>119</v>
      </c>
      <c r="C950" t="s">
        <v>17</v>
      </c>
      <c r="D950" t="s">
        <v>100</v>
      </c>
      <c r="E950">
        <v>1365</v>
      </c>
      <c r="F950">
        <v>4690</v>
      </c>
      <c r="G950">
        <v>0.29104477611940299</v>
      </c>
    </row>
    <row r="951" spans="1:7" ht="14.6" x14ac:dyDescent="0.4">
      <c r="A951" s="3" t="str">
        <f t="shared" si="14"/>
        <v>ToryglenP1</v>
      </c>
      <c r="B951" t="s">
        <v>119</v>
      </c>
      <c r="C951" t="s">
        <v>17</v>
      </c>
      <c r="D951" t="s">
        <v>99</v>
      </c>
      <c r="E951">
        <v>775</v>
      </c>
      <c r="F951">
        <v>4475</v>
      </c>
      <c r="G951">
        <v>0.17318435754189945</v>
      </c>
    </row>
    <row r="952" spans="1:7" ht="14.6" x14ac:dyDescent="0.4">
      <c r="A952" s="3" t="str">
        <f t="shared" si="14"/>
        <v>ToryglenP2</v>
      </c>
      <c r="B952" t="s">
        <v>119</v>
      </c>
      <c r="C952" t="s">
        <v>17</v>
      </c>
      <c r="D952" t="s">
        <v>98</v>
      </c>
      <c r="E952">
        <v>2863</v>
      </c>
      <c r="F952">
        <v>4475</v>
      </c>
      <c r="G952">
        <v>0.63977653631284914</v>
      </c>
    </row>
    <row r="953" spans="1:7" ht="14.6" x14ac:dyDescent="0.4">
      <c r="A953" s="3" t="str">
        <f t="shared" si="14"/>
        <v>ToryglenP3</v>
      </c>
      <c r="B953" t="s">
        <v>119</v>
      </c>
      <c r="C953" t="s">
        <v>17</v>
      </c>
      <c r="D953" t="s">
        <v>97</v>
      </c>
      <c r="E953">
        <v>425</v>
      </c>
      <c r="F953">
        <v>4475</v>
      </c>
      <c r="G953">
        <v>9.4972067039106142E-2</v>
      </c>
    </row>
    <row r="954" spans="1:7" ht="14.6" x14ac:dyDescent="0.4">
      <c r="A954" s="3" t="str">
        <f t="shared" si="14"/>
        <v>ToryglenP4</v>
      </c>
      <c r="B954" t="s">
        <v>119</v>
      </c>
      <c r="C954" t="s">
        <v>17</v>
      </c>
      <c r="D954" t="s">
        <v>96</v>
      </c>
      <c r="E954">
        <v>412</v>
      </c>
      <c r="F954">
        <v>4475</v>
      </c>
      <c r="G954">
        <v>9.2067039106145249E-2</v>
      </c>
    </row>
    <row r="955" spans="1:7" ht="14.6" x14ac:dyDescent="0.4">
      <c r="A955" s="3" t="str">
        <f t="shared" si="14"/>
        <v>ToryglenPO1</v>
      </c>
      <c r="B955" t="s">
        <v>119</v>
      </c>
      <c r="C955" t="s">
        <v>17</v>
      </c>
      <c r="D955" t="s">
        <v>95</v>
      </c>
      <c r="E955">
        <v>1325</v>
      </c>
      <c r="F955">
        <v>4475</v>
      </c>
      <c r="G955">
        <v>0.29608938547486036</v>
      </c>
    </row>
    <row r="956" spans="1:7" ht="14.6" x14ac:dyDescent="0.4">
      <c r="A956" s="3" t="str">
        <f t="shared" si="14"/>
        <v>ToryglenPO2</v>
      </c>
      <c r="B956" t="s">
        <v>119</v>
      </c>
      <c r="C956" t="s">
        <v>17</v>
      </c>
      <c r="D956" t="s">
        <v>94</v>
      </c>
      <c r="E956">
        <v>770</v>
      </c>
      <c r="F956">
        <v>2781</v>
      </c>
      <c r="G956">
        <v>0.27687882056814095</v>
      </c>
    </row>
    <row r="957" spans="1:7" ht="14.6" x14ac:dyDescent="0.4">
      <c r="A957" s="3" t="str">
        <f t="shared" si="14"/>
        <v>ToryglenS1</v>
      </c>
      <c r="B957" t="s">
        <v>119</v>
      </c>
      <c r="C957" t="s">
        <v>17</v>
      </c>
      <c r="D957" t="s">
        <v>93</v>
      </c>
      <c r="E957">
        <v>828</v>
      </c>
      <c r="F957">
        <v>2344</v>
      </c>
      <c r="G957">
        <v>0.35324232081911261</v>
      </c>
    </row>
    <row r="958" spans="1:7" ht="14.6" x14ac:dyDescent="0.4">
      <c r="A958" s="3" t="str">
        <f t="shared" si="14"/>
        <v>ToryglenS2</v>
      </c>
      <c r="B958" t="s">
        <v>119</v>
      </c>
      <c r="C958" t="s">
        <v>17</v>
      </c>
      <c r="D958" t="s">
        <v>92</v>
      </c>
      <c r="E958">
        <v>788</v>
      </c>
      <c r="F958">
        <v>1659</v>
      </c>
      <c r="G958">
        <v>0.47498493068113323</v>
      </c>
    </row>
    <row r="959" spans="1:7" ht="14.6" x14ac:dyDescent="0.4">
      <c r="A959" s="3" t="str">
        <f t="shared" si="14"/>
        <v>ToryglenS3</v>
      </c>
      <c r="B959" t="s">
        <v>119</v>
      </c>
      <c r="C959" t="s">
        <v>17</v>
      </c>
      <c r="D959" t="s">
        <v>91</v>
      </c>
      <c r="E959">
        <v>1745</v>
      </c>
      <c r="F959">
        <v>3429</v>
      </c>
      <c r="G959">
        <v>0.50889472149314674</v>
      </c>
    </row>
    <row r="960" spans="1:7" ht="14.6" x14ac:dyDescent="0.4">
      <c r="A960" s="3" t="str">
        <f t="shared" si="14"/>
        <v>ToryglenS4</v>
      </c>
      <c r="B960" t="s">
        <v>119</v>
      </c>
      <c r="C960" t="s">
        <v>17</v>
      </c>
      <c r="D960" t="s">
        <v>90</v>
      </c>
      <c r="E960">
        <v>215</v>
      </c>
      <c r="F960">
        <v>4475</v>
      </c>
      <c r="G960">
        <v>4.8044692737430172E-2</v>
      </c>
    </row>
    <row r="961" spans="1:7" ht="14.6" x14ac:dyDescent="0.4">
      <c r="A961" s="3" t="str">
        <f t="shared" si="14"/>
        <v>ToryglenS5</v>
      </c>
      <c r="B961" t="s">
        <v>119</v>
      </c>
      <c r="C961" t="s">
        <v>17</v>
      </c>
      <c r="D961" t="s">
        <v>89</v>
      </c>
      <c r="E961">
        <v>780</v>
      </c>
      <c r="F961">
        <v>2756</v>
      </c>
      <c r="G961">
        <v>0.28301886792452829</v>
      </c>
    </row>
    <row r="962" spans="1:7" ht="14.6" x14ac:dyDescent="0.4">
      <c r="A962" s="3" t="str">
        <f t="shared" si="14"/>
        <v>Baillieston and GarrowhillC1</v>
      </c>
      <c r="B962" t="s">
        <v>170</v>
      </c>
      <c r="C962" t="s">
        <v>282</v>
      </c>
      <c r="D962" t="s">
        <v>112</v>
      </c>
      <c r="E962">
        <v>605</v>
      </c>
      <c r="F962">
        <v>18441</v>
      </c>
      <c r="G962">
        <v>3.2807331489615531E-2</v>
      </c>
    </row>
    <row r="963" spans="1:7" ht="14.6" x14ac:dyDescent="0.4">
      <c r="A963" s="3" t="str">
        <f t="shared" ref="A963:A1026" si="15">CONCATENATE(C963,D963)</f>
        <v>Baillieston and GarrowhillC2</v>
      </c>
      <c r="B963" t="s">
        <v>170</v>
      </c>
      <c r="C963" t="s">
        <v>282</v>
      </c>
      <c r="D963" t="s">
        <v>111</v>
      </c>
      <c r="E963">
        <v>8656</v>
      </c>
      <c r="F963">
        <v>15156</v>
      </c>
      <c r="G963">
        <v>0.57112694642385853</v>
      </c>
    </row>
    <row r="964" spans="1:7" ht="14.6" x14ac:dyDescent="0.4">
      <c r="A964" s="3" t="str">
        <f t="shared" si="15"/>
        <v>Baillieston and GarrowhillC3</v>
      </c>
      <c r="B964" t="s">
        <v>170</v>
      </c>
      <c r="C964" t="s">
        <v>282</v>
      </c>
      <c r="D964" t="s">
        <v>110</v>
      </c>
      <c r="E964">
        <v>581</v>
      </c>
      <c r="F964">
        <v>2385</v>
      </c>
      <c r="G964">
        <v>0.24360587002096437</v>
      </c>
    </row>
    <row r="965" spans="1:7" ht="14.6" x14ac:dyDescent="0.4">
      <c r="A965" s="3" t="str">
        <f t="shared" si="15"/>
        <v>Baillieston and GarrowhillC4</v>
      </c>
      <c r="B965" t="s">
        <v>170</v>
      </c>
      <c r="C965" t="s">
        <v>282</v>
      </c>
      <c r="D965" t="s">
        <v>109</v>
      </c>
      <c r="E965">
        <v>2130</v>
      </c>
      <c r="F965">
        <v>18350</v>
      </c>
      <c r="G965">
        <v>0.11607629427792915</v>
      </c>
    </row>
    <row r="966" spans="1:7" ht="14.6" x14ac:dyDescent="0.4">
      <c r="A966" s="3" t="str">
        <f t="shared" si="15"/>
        <v>Baillieston and GarrowhillC5</v>
      </c>
      <c r="B966" t="s">
        <v>170</v>
      </c>
      <c r="C966" t="s">
        <v>282</v>
      </c>
      <c r="D966" t="s">
        <v>108</v>
      </c>
      <c r="E966">
        <v>13058</v>
      </c>
      <c r="F966">
        <v>18441</v>
      </c>
      <c r="G966">
        <v>0.70809609023371833</v>
      </c>
    </row>
    <row r="967" spans="1:7" ht="14.6" x14ac:dyDescent="0.4">
      <c r="A967" s="3" t="str">
        <f t="shared" si="15"/>
        <v>Baillieston and GarrowhillE1</v>
      </c>
      <c r="B967" t="s">
        <v>170</v>
      </c>
      <c r="C967" t="s">
        <v>282</v>
      </c>
      <c r="D967" t="s">
        <v>107</v>
      </c>
      <c r="E967">
        <v>4636</v>
      </c>
      <c r="F967">
        <v>12228</v>
      </c>
      <c r="G967">
        <v>0.37912986588158326</v>
      </c>
    </row>
    <row r="968" spans="1:7" ht="14.6" x14ac:dyDescent="0.4">
      <c r="A968" s="3" t="str">
        <f t="shared" si="15"/>
        <v>Baillieston and GarrowhillE2</v>
      </c>
      <c r="B968" t="s">
        <v>170</v>
      </c>
      <c r="C968" t="s">
        <v>282</v>
      </c>
      <c r="D968" t="s">
        <v>106</v>
      </c>
      <c r="E968">
        <v>14236.835000000001</v>
      </c>
      <c r="F968">
        <v>18632</v>
      </c>
      <c r="G968">
        <v>0.76410664448261056</v>
      </c>
    </row>
    <row r="969" spans="1:7" ht="14.6" x14ac:dyDescent="0.4">
      <c r="A969" s="3" t="str">
        <f t="shared" si="15"/>
        <v>Baillieston and GarrowhillE3</v>
      </c>
      <c r="B969" t="s">
        <v>170</v>
      </c>
      <c r="C969" t="s">
        <v>282</v>
      </c>
      <c r="D969" t="s">
        <v>105</v>
      </c>
      <c r="E969">
        <v>5584</v>
      </c>
      <c r="F969">
        <v>7630</v>
      </c>
      <c r="G969">
        <v>0.73184796854521628</v>
      </c>
    </row>
    <row r="970" spans="1:7" ht="14.6" x14ac:dyDescent="0.4">
      <c r="A970" s="3" t="str">
        <f t="shared" si="15"/>
        <v>Baillieston and GarrowhillE4</v>
      </c>
      <c r="B970" t="s">
        <v>170</v>
      </c>
      <c r="C970" t="s">
        <v>282</v>
      </c>
      <c r="D970" t="s">
        <v>104</v>
      </c>
      <c r="E970">
        <v>721</v>
      </c>
      <c r="F970">
        <v>7630</v>
      </c>
      <c r="G970">
        <v>9.4495412844036702E-2</v>
      </c>
    </row>
    <row r="971" spans="1:7" ht="14.6" x14ac:dyDescent="0.4">
      <c r="A971" s="3" t="str">
        <f t="shared" si="15"/>
        <v>Baillieston and GarrowhillED1</v>
      </c>
      <c r="B971" t="s">
        <v>170</v>
      </c>
      <c r="C971" t="s">
        <v>282</v>
      </c>
      <c r="D971" t="s">
        <v>103</v>
      </c>
      <c r="E971">
        <v>6532</v>
      </c>
      <c r="F971">
        <v>15247</v>
      </c>
      <c r="G971">
        <v>0.42841214665180033</v>
      </c>
    </row>
    <row r="972" spans="1:7" ht="14.6" x14ac:dyDescent="0.4">
      <c r="A972" s="3" t="str">
        <f t="shared" si="15"/>
        <v>Baillieston and GarrowhillED2</v>
      </c>
      <c r="B972" t="s">
        <v>170</v>
      </c>
      <c r="C972" t="s">
        <v>282</v>
      </c>
      <c r="D972" t="s">
        <v>102</v>
      </c>
      <c r="E972">
        <v>62</v>
      </c>
      <c r="F972">
        <v>1095</v>
      </c>
      <c r="G972">
        <v>5.6621004566210047E-2</v>
      </c>
    </row>
    <row r="973" spans="1:7" ht="14.6" x14ac:dyDescent="0.4">
      <c r="A973" s="3" t="str">
        <f t="shared" si="15"/>
        <v>Baillieston and GarrowhillH1</v>
      </c>
      <c r="B973" t="s">
        <v>170</v>
      </c>
      <c r="C973" t="s">
        <v>282</v>
      </c>
      <c r="D973" t="s">
        <v>101</v>
      </c>
      <c r="E973">
        <v>14770</v>
      </c>
      <c r="F973">
        <v>18441</v>
      </c>
      <c r="G973">
        <v>0.80093270430020069</v>
      </c>
    </row>
    <row r="974" spans="1:7" ht="14.6" x14ac:dyDescent="0.4">
      <c r="A974" s="3" t="str">
        <f t="shared" si="15"/>
        <v>Baillieston and GarrowhillH2</v>
      </c>
      <c r="B974" t="s">
        <v>170</v>
      </c>
      <c r="C974" t="s">
        <v>282</v>
      </c>
      <c r="D974" t="s">
        <v>100</v>
      </c>
      <c r="E974">
        <v>3880</v>
      </c>
      <c r="F974">
        <v>18441</v>
      </c>
      <c r="G974">
        <v>0.2104007374871211</v>
      </c>
    </row>
    <row r="975" spans="1:7" ht="14.6" x14ac:dyDescent="0.4">
      <c r="A975" s="3" t="str">
        <f t="shared" si="15"/>
        <v>Baillieston and GarrowhillP1</v>
      </c>
      <c r="B975" t="s">
        <v>170</v>
      </c>
      <c r="C975" t="s">
        <v>282</v>
      </c>
      <c r="D975" t="s">
        <v>99</v>
      </c>
      <c r="E975">
        <v>3164</v>
      </c>
      <c r="F975">
        <v>18586</v>
      </c>
      <c r="G975">
        <v>0.17023566125040354</v>
      </c>
    </row>
    <row r="976" spans="1:7" ht="14.6" x14ac:dyDescent="0.4">
      <c r="A976" s="3" t="str">
        <f t="shared" si="15"/>
        <v>Baillieston and GarrowhillP2</v>
      </c>
      <c r="B976" t="s">
        <v>170</v>
      </c>
      <c r="C976" t="s">
        <v>282</v>
      </c>
      <c r="D976" t="s">
        <v>98</v>
      </c>
      <c r="E976">
        <v>12441</v>
      </c>
      <c r="F976">
        <v>18586</v>
      </c>
      <c r="G976">
        <v>0.66937479823523083</v>
      </c>
    </row>
    <row r="977" spans="1:7" ht="14.6" x14ac:dyDescent="0.4">
      <c r="A977" s="3" t="str">
        <f t="shared" si="15"/>
        <v>Baillieston and GarrowhillP3</v>
      </c>
      <c r="B977" t="s">
        <v>170</v>
      </c>
      <c r="C977" t="s">
        <v>282</v>
      </c>
      <c r="D977" t="s">
        <v>97</v>
      </c>
      <c r="E977">
        <v>1648</v>
      </c>
      <c r="F977">
        <v>18586</v>
      </c>
      <c r="G977">
        <v>8.866889056278919E-2</v>
      </c>
    </row>
    <row r="978" spans="1:7" ht="14.6" x14ac:dyDescent="0.4">
      <c r="A978" s="3" t="str">
        <f t="shared" si="15"/>
        <v>Baillieston and GarrowhillP4</v>
      </c>
      <c r="B978" t="s">
        <v>170</v>
      </c>
      <c r="C978" t="s">
        <v>282</v>
      </c>
      <c r="D978" t="s">
        <v>96</v>
      </c>
      <c r="E978">
        <v>1333</v>
      </c>
      <c r="F978">
        <v>18586</v>
      </c>
      <c r="G978">
        <v>7.1720649951576454E-2</v>
      </c>
    </row>
    <row r="979" spans="1:7" ht="14.6" x14ac:dyDescent="0.4">
      <c r="A979" s="3" t="str">
        <f t="shared" si="15"/>
        <v>Baillieston and GarrowhillPO1</v>
      </c>
      <c r="B979" t="s">
        <v>170</v>
      </c>
      <c r="C979" t="s">
        <v>282</v>
      </c>
      <c r="D979" t="s">
        <v>95</v>
      </c>
      <c r="E979">
        <v>2310</v>
      </c>
      <c r="F979">
        <v>18586</v>
      </c>
      <c r="G979">
        <v>0.1242870978155601</v>
      </c>
    </row>
    <row r="980" spans="1:7" ht="14.6" x14ac:dyDescent="0.4">
      <c r="A980" s="3" t="str">
        <f t="shared" si="15"/>
        <v>Baillieston and GarrowhillPO2</v>
      </c>
      <c r="B980" t="s">
        <v>170</v>
      </c>
      <c r="C980" t="s">
        <v>282</v>
      </c>
      <c r="D980" t="s">
        <v>94</v>
      </c>
      <c r="E980">
        <v>1490</v>
      </c>
      <c r="F980">
        <v>11975</v>
      </c>
      <c r="G980">
        <v>0.1244258872651357</v>
      </c>
    </row>
    <row r="981" spans="1:7" ht="14.6" x14ac:dyDescent="0.4">
      <c r="A981" s="3" t="str">
        <f t="shared" si="15"/>
        <v>Baillieston and GarrowhillS1</v>
      </c>
      <c r="B981" t="s">
        <v>170</v>
      </c>
      <c r="C981" t="s">
        <v>282</v>
      </c>
      <c r="D981" t="s">
        <v>93</v>
      </c>
      <c r="E981">
        <v>5949</v>
      </c>
      <c r="F981">
        <v>7630</v>
      </c>
      <c r="G981">
        <v>0.77968545216251639</v>
      </c>
    </row>
    <row r="982" spans="1:7" ht="14.6" x14ac:dyDescent="0.4">
      <c r="A982" s="3" t="str">
        <f t="shared" si="15"/>
        <v>Baillieston and GarrowhillS2</v>
      </c>
      <c r="B982" t="s">
        <v>170</v>
      </c>
      <c r="C982" t="s">
        <v>282</v>
      </c>
      <c r="D982" t="s">
        <v>92</v>
      </c>
      <c r="E982">
        <v>1505</v>
      </c>
      <c r="F982">
        <v>5651</v>
      </c>
      <c r="G982">
        <v>0.26632454432843744</v>
      </c>
    </row>
    <row r="983" spans="1:7" ht="14.6" x14ac:dyDescent="0.4">
      <c r="A983" s="3" t="str">
        <f t="shared" si="15"/>
        <v>Baillieston and GarrowhillS3</v>
      </c>
      <c r="B983" t="s">
        <v>170</v>
      </c>
      <c r="C983" t="s">
        <v>282</v>
      </c>
      <c r="D983" t="s">
        <v>91</v>
      </c>
      <c r="E983">
        <v>9148</v>
      </c>
      <c r="F983">
        <v>13953</v>
      </c>
      <c r="G983">
        <v>0.65562961370314632</v>
      </c>
    </row>
    <row r="984" spans="1:7" ht="14.6" x14ac:dyDescent="0.4">
      <c r="A984" s="3" t="str">
        <f t="shared" si="15"/>
        <v>Baillieston and GarrowhillS4</v>
      </c>
      <c r="B984" t="s">
        <v>170</v>
      </c>
      <c r="C984" t="s">
        <v>282</v>
      </c>
      <c r="D984" t="s">
        <v>90</v>
      </c>
      <c r="E984">
        <v>375</v>
      </c>
      <c r="F984">
        <v>18586</v>
      </c>
      <c r="G984">
        <v>2.0176476918110409E-2</v>
      </c>
    </row>
    <row r="985" spans="1:7" ht="14.6" x14ac:dyDescent="0.4">
      <c r="A985" s="3" t="str">
        <f t="shared" si="15"/>
        <v>Baillieston and GarrowhillS5</v>
      </c>
      <c r="B985" t="s">
        <v>170</v>
      </c>
      <c r="C985" t="s">
        <v>282</v>
      </c>
      <c r="D985" t="s">
        <v>89</v>
      </c>
      <c r="E985">
        <v>1580</v>
      </c>
      <c r="F985">
        <v>11873</v>
      </c>
      <c r="G985">
        <v>0.13307504421797356</v>
      </c>
    </row>
    <row r="986" spans="1:7" ht="14.6" x14ac:dyDescent="0.4">
      <c r="A986" s="3" t="str">
        <f t="shared" si="15"/>
        <v>Calton and BridgetonC1</v>
      </c>
      <c r="B986" t="s">
        <v>164</v>
      </c>
      <c r="C986" t="s">
        <v>283</v>
      </c>
      <c r="D986" t="s">
        <v>112</v>
      </c>
      <c r="E986">
        <v>1857</v>
      </c>
      <c r="F986">
        <v>15335</v>
      </c>
      <c r="G986">
        <v>0.12109553309422889</v>
      </c>
    </row>
    <row r="987" spans="1:7" ht="14.6" x14ac:dyDescent="0.4">
      <c r="A987" s="3" t="str">
        <f t="shared" si="15"/>
        <v>Calton and BridgetonC2</v>
      </c>
      <c r="B987" t="s">
        <v>164</v>
      </c>
      <c r="C987" t="s">
        <v>283</v>
      </c>
      <c r="D987" t="s">
        <v>111</v>
      </c>
      <c r="E987">
        <v>4068</v>
      </c>
      <c r="F987">
        <v>12532</v>
      </c>
      <c r="G987">
        <v>0.32460900095754869</v>
      </c>
    </row>
    <row r="988" spans="1:7" ht="14.6" x14ac:dyDescent="0.4">
      <c r="A988" s="3" t="str">
        <f t="shared" si="15"/>
        <v>Calton and BridgetonC3</v>
      </c>
      <c r="B988" t="s">
        <v>164</v>
      </c>
      <c r="C988" t="s">
        <v>283</v>
      </c>
      <c r="D988" t="s">
        <v>110</v>
      </c>
      <c r="E988">
        <v>639</v>
      </c>
      <c r="F988">
        <v>1257</v>
      </c>
      <c r="G988">
        <v>0.50835322195704058</v>
      </c>
    </row>
    <row r="989" spans="1:7" ht="14.6" x14ac:dyDescent="0.4">
      <c r="A989" s="3" t="str">
        <f t="shared" si="15"/>
        <v>Calton and BridgetonC4</v>
      </c>
      <c r="B989" t="s">
        <v>164</v>
      </c>
      <c r="C989" t="s">
        <v>283</v>
      </c>
      <c r="D989" t="s">
        <v>109</v>
      </c>
      <c r="E989">
        <v>4019</v>
      </c>
      <c r="F989">
        <v>14290</v>
      </c>
      <c r="G989">
        <v>0.28124562631210637</v>
      </c>
    </row>
    <row r="990" spans="1:7" ht="14.6" x14ac:dyDescent="0.4">
      <c r="A990" s="3" t="str">
        <f t="shared" si="15"/>
        <v>Calton and BridgetonC5</v>
      </c>
      <c r="B990" t="s">
        <v>164</v>
      </c>
      <c r="C990" t="s">
        <v>283</v>
      </c>
      <c r="D990" t="s">
        <v>108</v>
      </c>
      <c r="E990">
        <v>9285</v>
      </c>
      <c r="F990">
        <v>15335</v>
      </c>
      <c r="G990">
        <v>0.60547766547114446</v>
      </c>
    </row>
    <row r="991" spans="1:7" ht="14.6" x14ac:dyDescent="0.4">
      <c r="A991" s="3" t="str">
        <f t="shared" si="15"/>
        <v>Calton and BridgetonE1</v>
      </c>
      <c r="B991" t="s">
        <v>164</v>
      </c>
      <c r="C991" t="s">
        <v>283</v>
      </c>
      <c r="D991" t="s">
        <v>107</v>
      </c>
      <c r="E991">
        <v>6220</v>
      </c>
      <c r="F991">
        <v>9749</v>
      </c>
      <c r="G991">
        <v>0.63801415529797934</v>
      </c>
    </row>
    <row r="992" spans="1:7" ht="14.6" x14ac:dyDescent="0.4">
      <c r="A992" s="3" t="str">
        <f t="shared" si="15"/>
        <v>Calton and BridgetonE2</v>
      </c>
      <c r="B992" t="s">
        <v>164</v>
      </c>
      <c r="C992" t="s">
        <v>283</v>
      </c>
      <c r="D992" t="s">
        <v>106</v>
      </c>
      <c r="E992">
        <v>14077.308000000001</v>
      </c>
      <c r="F992">
        <v>14352</v>
      </c>
      <c r="G992">
        <v>0.9808603678929767</v>
      </c>
    </row>
    <row r="993" spans="1:7" ht="14.6" x14ac:dyDescent="0.4">
      <c r="A993" s="3" t="str">
        <f t="shared" si="15"/>
        <v>Calton and BridgetonE3</v>
      </c>
      <c r="B993" t="s">
        <v>164</v>
      </c>
      <c r="C993" t="s">
        <v>283</v>
      </c>
      <c r="D993" t="s">
        <v>105</v>
      </c>
      <c r="E993">
        <v>2901</v>
      </c>
      <c r="F993">
        <v>8061</v>
      </c>
      <c r="G993">
        <v>0.3598809080759211</v>
      </c>
    </row>
    <row r="994" spans="1:7" ht="14.6" x14ac:dyDescent="0.4">
      <c r="A994" s="3" t="str">
        <f t="shared" si="15"/>
        <v>Calton and BridgetonE4</v>
      </c>
      <c r="B994" t="s">
        <v>164</v>
      </c>
      <c r="C994" t="s">
        <v>283</v>
      </c>
      <c r="D994" t="s">
        <v>104</v>
      </c>
      <c r="E994">
        <v>2155</v>
      </c>
      <c r="F994">
        <v>8061</v>
      </c>
      <c r="G994">
        <v>0.26733655873961049</v>
      </c>
    </row>
    <row r="995" spans="1:7" ht="14.6" x14ac:dyDescent="0.4">
      <c r="A995" s="3" t="str">
        <f t="shared" si="15"/>
        <v>Calton and BridgetonED1</v>
      </c>
      <c r="B995" t="s">
        <v>164</v>
      </c>
      <c r="C995" t="s">
        <v>283</v>
      </c>
      <c r="D995" t="s">
        <v>103</v>
      </c>
      <c r="E995">
        <v>6864</v>
      </c>
      <c r="F995">
        <v>13577</v>
      </c>
      <c r="G995">
        <v>0.50556087500920677</v>
      </c>
    </row>
    <row r="996" spans="1:7" ht="14.6" x14ac:dyDescent="0.4">
      <c r="A996" s="3" t="str">
        <f t="shared" si="15"/>
        <v>Calton and BridgetonED2</v>
      </c>
      <c r="B996" t="s">
        <v>164</v>
      </c>
      <c r="C996" t="s">
        <v>283</v>
      </c>
      <c r="D996" t="s">
        <v>102</v>
      </c>
      <c r="E996">
        <v>89</v>
      </c>
      <c r="F996">
        <v>908</v>
      </c>
      <c r="G996">
        <v>9.8017621145374448E-2</v>
      </c>
    </row>
    <row r="997" spans="1:7" ht="14.6" x14ac:dyDescent="0.4">
      <c r="A997" s="3" t="str">
        <f t="shared" si="15"/>
        <v>Calton and BridgetonH1</v>
      </c>
      <c r="B997" t="s">
        <v>164</v>
      </c>
      <c r="C997" t="s">
        <v>283</v>
      </c>
      <c r="D997" t="s">
        <v>101</v>
      </c>
      <c r="E997">
        <v>11466</v>
      </c>
      <c r="F997">
        <v>15335</v>
      </c>
      <c r="G997">
        <v>0.7477013368112162</v>
      </c>
    </row>
    <row r="998" spans="1:7" ht="14.6" x14ac:dyDescent="0.4">
      <c r="A998" s="3" t="str">
        <f t="shared" si="15"/>
        <v>Calton and BridgetonH2</v>
      </c>
      <c r="B998" t="s">
        <v>164</v>
      </c>
      <c r="C998" t="s">
        <v>283</v>
      </c>
      <c r="D998" t="s">
        <v>100</v>
      </c>
      <c r="E998">
        <v>3667</v>
      </c>
      <c r="F998">
        <v>15335</v>
      </c>
      <c r="G998">
        <v>0.23912618193674601</v>
      </c>
    </row>
    <row r="999" spans="1:7" ht="14.6" x14ac:dyDescent="0.4">
      <c r="A999" s="3" t="str">
        <f t="shared" si="15"/>
        <v>Calton and BridgetonP1</v>
      </c>
      <c r="B999" t="s">
        <v>164</v>
      </c>
      <c r="C999" t="s">
        <v>283</v>
      </c>
      <c r="D999" t="s">
        <v>99</v>
      </c>
      <c r="E999">
        <v>1774</v>
      </c>
      <c r="F999">
        <v>15552</v>
      </c>
      <c r="G999">
        <v>0.11406893004115226</v>
      </c>
    </row>
    <row r="1000" spans="1:7" ht="14.6" x14ac:dyDescent="0.4">
      <c r="A1000" s="3" t="str">
        <f t="shared" si="15"/>
        <v>Calton and BridgetonP2</v>
      </c>
      <c r="B1000" t="s">
        <v>164</v>
      </c>
      <c r="C1000" t="s">
        <v>283</v>
      </c>
      <c r="D1000" t="s">
        <v>98</v>
      </c>
      <c r="E1000">
        <v>11942</v>
      </c>
      <c r="F1000">
        <v>15552</v>
      </c>
      <c r="G1000">
        <v>0.76787551440329216</v>
      </c>
    </row>
    <row r="1001" spans="1:7" ht="14.6" x14ac:dyDescent="0.4">
      <c r="A1001" s="3" t="str">
        <f t="shared" si="15"/>
        <v>Calton and BridgetonP3</v>
      </c>
      <c r="B1001" t="s">
        <v>164</v>
      </c>
      <c r="C1001" t="s">
        <v>283</v>
      </c>
      <c r="D1001" t="s">
        <v>97</v>
      </c>
      <c r="E1001">
        <v>988</v>
      </c>
      <c r="F1001">
        <v>15552</v>
      </c>
      <c r="G1001">
        <v>6.3528806584362135E-2</v>
      </c>
    </row>
    <row r="1002" spans="1:7" ht="14.6" x14ac:dyDescent="0.4">
      <c r="A1002" s="3" t="str">
        <f t="shared" si="15"/>
        <v>Calton and BridgetonP4</v>
      </c>
      <c r="B1002" t="s">
        <v>164</v>
      </c>
      <c r="C1002" t="s">
        <v>283</v>
      </c>
      <c r="D1002" t="s">
        <v>96</v>
      </c>
      <c r="E1002">
        <v>848</v>
      </c>
      <c r="F1002">
        <v>15552</v>
      </c>
      <c r="G1002">
        <v>5.4526748971193417E-2</v>
      </c>
    </row>
    <row r="1003" spans="1:7" ht="14.6" x14ac:dyDescent="0.4">
      <c r="A1003" s="3" t="str">
        <f t="shared" si="15"/>
        <v>Calton and BridgetonPO1</v>
      </c>
      <c r="B1003" t="s">
        <v>164</v>
      </c>
      <c r="C1003" t="s">
        <v>283</v>
      </c>
      <c r="D1003" t="s">
        <v>95</v>
      </c>
      <c r="E1003">
        <v>3825</v>
      </c>
      <c r="F1003">
        <v>15552</v>
      </c>
      <c r="G1003">
        <v>0.24594907407407407</v>
      </c>
    </row>
    <row r="1004" spans="1:7" ht="14.6" x14ac:dyDescent="0.4">
      <c r="A1004" s="3" t="str">
        <f t="shared" si="15"/>
        <v>Calton and BridgetonPO2</v>
      </c>
      <c r="B1004" t="s">
        <v>164</v>
      </c>
      <c r="C1004" t="s">
        <v>283</v>
      </c>
      <c r="D1004" t="s">
        <v>94</v>
      </c>
      <c r="E1004">
        <v>2465</v>
      </c>
      <c r="F1004">
        <v>11707</v>
      </c>
      <c r="G1004">
        <v>0.21055778594003588</v>
      </c>
    </row>
    <row r="1005" spans="1:7" ht="14.6" x14ac:dyDescent="0.4">
      <c r="A1005" s="3" t="str">
        <f t="shared" si="15"/>
        <v>Calton and BridgetonS1</v>
      </c>
      <c r="B1005" t="s">
        <v>164</v>
      </c>
      <c r="C1005" t="s">
        <v>283</v>
      </c>
      <c r="D1005" t="s">
        <v>93</v>
      </c>
      <c r="E1005">
        <v>2279</v>
      </c>
      <c r="F1005">
        <v>8061</v>
      </c>
      <c r="G1005">
        <v>0.28271926559980154</v>
      </c>
    </row>
    <row r="1006" spans="1:7" ht="14.6" x14ac:dyDescent="0.4">
      <c r="A1006" s="3" t="str">
        <f t="shared" si="15"/>
        <v>Calton and BridgetonS2</v>
      </c>
      <c r="B1006" t="s">
        <v>164</v>
      </c>
      <c r="C1006" t="s">
        <v>283</v>
      </c>
      <c r="D1006" t="s">
        <v>92</v>
      </c>
      <c r="E1006">
        <v>2337</v>
      </c>
      <c r="F1006">
        <v>6702</v>
      </c>
      <c r="G1006">
        <v>0.34870188003581021</v>
      </c>
    </row>
    <row r="1007" spans="1:7" ht="14.6" x14ac:dyDescent="0.4">
      <c r="A1007" s="3" t="str">
        <f t="shared" si="15"/>
        <v>Calton and BridgetonS3</v>
      </c>
      <c r="B1007" t="s">
        <v>164</v>
      </c>
      <c r="C1007" t="s">
        <v>283</v>
      </c>
      <c r="D1007" t="s">
        <v>91</v>
      </c>
      <c r="E1007">
        <v>6464</v>
      </c>
      <c r="F1007">
        <v>12755</v>
      </c>
      <c r="G1007">
        <v>0.50678165425323407</v>
      </c>
    </row>
    <row r="1008" spans="1:7" ht="14.6" x14ac:dyDescent="0.4">
      <c r="A1008" s="3" t="str">
        <f t="shared" si="15"/>
        <v>Calton and BridgetonS4</v>
      </c>
      <c r="B1008" t="s">
        <v>164</v>
      </c>
      <c r="C1008" t="s">
        <v>283</v>
      </c>
      <c r="D1008" t="s">
        <v>90</v>
      </c>
      <c r="E1008">
        <v>665</v>
      </c>
      <c r="F1008">
        <v>15552</v>
      </c>
      <c r="G1008">
        <v>4.2759773662551438E-2</v>
      </c>
    </row>
    <row r="1009" spans="1:7" ht="14.6" x14ac:dyDescent="0.4">
      <c r="A1009" s="3" t="str">
        <f t="shared" si="15"/>
        <v>Calton and BridgetonS5</v>
      </c>
      <c r="B1009" t="s">
        <v>164</v>
      </c>
      <c r="C1009" t="s">
        <v>283</v>
      </c>
      <c r="D1009" t="s">
        <v>89</v>
      </c>
      <c r="E1009">
        <v>2755</v>
      </c>
      <c r="F1009">
        <v>11646</v>
      </c>
      <c r="G1009">
        <v>0.23656190966855573</v>
      </c>
    </row>
    <row r="1010" spans="1:7" ht="14.6" x14ac:dyDescent="0.4">
      <c r="A1010" s="3" t="str">
        <f t="shared" si="15"/>
        <v>DennistounC1</v>
      </c>
      <c r="B1010" t="s">
        <v>156</v>
      </c>
      <c r="C1010" t="s">
        <v>18</v>
      </c>
      <c r="D1010" t="s">
        <v>112</v>
      </c>
      <c r="E1010">
        <v>1179</v>
      </c>
      <c r="F1010">
        <v>11300</v>
      </c>
      <c r="G1010">
        <v>0.10433628318584071</v>
      </c>
    </row>
    <row r="1011" spans="1:7" ht="14.6" x14ac:dyDescent="0.4">
      <c r="A1011" s="3" t="str">
        <f t="shared" si="15"/>
        <v>DennistounC2</v>
      </c>
      <c r="B1011" t="s">
        <v>156</v>
      </c>
      <c r="C1011" t="s">
        <v>18</v>
      </c>
      <c r="D1011" t="s">
        <v>111</v>
      </c>
      <c r="E1011">
        <v>3492</v>
      </c>
      <c r="F1011">
        <v>9944</v>
      </c>
      <c r="G1011">
        <v>0.35116653258246178</v>
      </c>
    </row>
    <row r="1012" spans="1:7" ht="14.6" x14ac:dyDescent="0.4">
      <c r="A1012" s="3" t="str">
        <f t="shared" si="15"/>
        <v>DennistounC3</v>
      </c>
      <c r="B1012" t="s">
        <v>156</v>
      </c>
      <c r="C1012" t="s">
        <v>18</v>
      </c>
      <c r="D1012" t="s">
        <v>110</v>
      </c>
      <c r="E1012">
        <v>385</v>
      </c>
      <c r="F1012">
        <v>888</v>
      </c>
      <c r="G1012">
        <v>0.43355855855855857</v>
      </c>
    </row>
    <row r="1013" spans="1:7" ht="14.6" x14ac:dyDescent="0.4">
      <c r="A1013" s="3" t="str">
        <f t="shared" si="15"/>
        <v>DennistounC4</v>
      </c>
      <c r="B1013" t="s">
        <v>156</v>
      </c>
      <c r="C1013" t="s">
        <v>18</v>
      </c>
      <c r="D1013" t="s">
        <v>109</v>
      </c>
      <c r="E1013">
        <v>2882</v>
      </c>
      <c r="F1013">
        <v>11175</v>
      </c>
      <c r="G1013">
        <v>0.25789709172259506</v>
      </c>
    </row>
    <row r="1014" spans="1:7" ht="14.6" x14ac:dyDescent="0.4">
      <c r="A1014" s="3" t="str">
        <f t="shared" si="15"/>
        <v>DennistounC5</v>
      </c>
      <c r="B1014" t="s">
        <v>156</v>
      </c>
      <c r="C1014" t="s">
        <v>18</v>
      </c>
      <c r="D1014" t="s">
        <v>108</v>
      </c>
      <c r="E1014">
        <v>5993</v>
      </c>
      <c r="F1014">
        <v>11300</v>
      </c>
      <c r="G1014">
        <v>0.53035398230088493</v>
      </c>
    </row>
    <row r="1015" spans="1:7" ht="14.6" x14ac:dyDescent="0.4">
      <c r="A1015" s="3" t="str">
        <f t="shared" si="15"/>
        <v>DennistounE1</v>
      </c>
      <c r="B1015" t="s">
        <v>156</v>
      </c>
      <c r="C1015" t="s">
        <v>18</v>
      </c>
      <c r="D1015" t="s">
        <v>107</v>
      </c>
      <c r="E1015">
        <v>4883</v>
      </c>
      <c r="F1015">
        <v>7704</v>
      </c>
      <c r="G1015">
        <v>0.63382658359293875</v>
      </c>
    </row>
    <row r="1016" spans="1:7" ht="14.6" x14ac:dyDescent="0.4">
      <c r="A1016" s="3" t="str">
        <f t="shared" si="15"/>
        <v>DennistounE2</v>
      </c>
      <c r="B1016" t="s">
        <v>156</v>
      </c>
      <c r="C1016" t="s">
        <v>18</v>
      </c>
      <c r="D1016" t="s">
        <v>106</v>
      </c>
      <c r="E1016">
        <v>6006.0850000000009</v>
      </c>
      <c r="F1016">
        <v>11280</v>
      </c>
      <c r="G1016">
        <v>0.53245434397163127</v>
      </c>
    </row>
    <row r="1017" spans="1:7" ht="14.6" x14ac:dyDescent="0.4">
      <c r="A1017" s="3" t="str">
        <f t="shared" si="15"/>
        <v>DennistounE3</v>
      </c>
      <c r="B1017" t="s">
        <v>156</v>
      </c>
      <c r="C1017" t="s">
        <v>18</v>
      </c>
      <c r="D1017" t="s">
        <v>105</v>
      </c>
      <c r="E1017">
        <v>2604</v>
      </c>
      <c r="F1017">
        <v>6199</v>
      </c>
      <c r="G1017">
        <v>0.42006775286336506</v>
      </c>
    </row>
    <row r="1018" spans="1:7" ht="14.6" x14ac:dyDescent="0.4">
      <c r="A1018" s="3" t="str">
        <f t="shared" si="15"/>
        <v>DennistounE4</v>
      </c>
      <c r="B1018" t="s">
        <v>156</v>
      </c>
      <c r="C1018" t="s">
        <v>18</v>
      </c>
      <c r="D1018" t="s">
        <v>104</v>
      </c>
      <c r="E1018">
        <v>1204</v>
      </c>
      <c r="F1018">
        <v>6199</v>
      </c>
      <c r="G1018">
        <v>0.19422487497983545</v>
      </c>
    </row>
    <row r="1019" spans="1:7" ht="14.6" x14ac:dyDescent="0.4">
      <c r="A1019" s="3" t="str">
        <f t="shared" si="15"/>
        <v>DennistounED1</v>
      </c>
      <c r="B1019" t="s">
        <v>156</v>
      </c>
      <c r="C1019" t="s">
        <v>18</v>
      </c>
      <c r="D1019" t="s">
        <v>103</v>
      </c>
      <c r="E1019">
        <v>6160</v>
      </c>
      <c r="F1019">
        <v>10068</v>
      </c>
      <c r="G1019">
        <v>0.61183949145808503</v>
      </c>
    </row>
    <row r="1020" spans="1:7" ht="14.6" x14ac:dyDescent="0.4">
      <c r="A1020" s="3" t="str">
        <f t="shared" si="15"/>
        <v>DennistounED2</v>
      </c>
      <c r="B1020" t="s">
        <v>156</v>
      </c>
      <c r="C1020" t="s">
        <v>18</v>
      </c>
      <c r="D1020" t="s">
        <v>102</v>
      </c>
      <c r="E1020">
        <v>104</v>
      </c>
      <c r="F1020">
        <v>471</v>
      </c>
      <c r="G1020">
        <v>0.2208067940552017</v>
      </c>
    </row>
    <row r="1021" spans="1:7" ht="14.6" x14ac:dyDescent="0.4">
      <c r="A1021" s="3" t="str">
        <f t="shared" si="15"/>
        <v>DennistounH1</v>
      </c>
      <c r="B1021" t="s">
        <v>156</v>
      </c>
      <c r="C1021" t="s">
        <v>18</v>
      </c>
      <c r="D1021" t="s">
        <v>101</v>
      </c>
      <c r="E1021">
        <v>9131</v>
      </c>
      <c r="F1021">
        <v>11300</v>
      </c>
      <c r="G1021">
        <v>0.80805309734513275</v>
      </c>
    </row>
    <row r="1022" spans="1:7" ht="14.6" x14ac:dyDescent="0.4">
      <c r="A1022" s="3" t="str">
        <f t="shared" si="15"/>
        <v>DennistounH2</v>
      </c>
      <c r="B1022" t="s">
        <v>156</v>
      </c>
      <c r="C1022" t="s">
        <v>18</v>
      </c>
      <c r="D1022" t="s">
        <v>100</v>
      </c>
      <c r="E1022">
        <v>2156</v>
      </c>
      <c r="F1022">
        <v>11300</v>
      </c>
      <c r="G1022">
        <v>0.19079646017699115</v>
      </c>
    </row>
    <row r="1023" spans="1:7" ht="14.6" x14ac:dyDescent="0.4">
      <c r="A1023" s="3" t="str">
        <f t="shared" si="15"/>
        <v>DennistounP1</v>
      </c>
      <c r="B1023" t="s">
        <v>156</v>
      </c>
      <c r="C1023" t="s">
        <v>18</v>
      </c>
      <c r="D1023" t="s">
        <v>99</v>
      </c>
      <c r="E1023">
        <v>1271</v>
      </c>
      <c r="F1023">
        <v>11305</v>
      </c>
      <c r="G1023">
        <v>0.1124281291463954</v>
      </c>
    </row>
    <row r="1024" spans="1:7" ht="14.6" x14ac:dyDescent="0.4">
      <c r="A1024" s="3" t="str">
        <f t="shared" si="15"/>
        <v>DennistounP2</v>
      </c>
      <c r="B1024" t="s">
        <v>156</v>
      </c>
      <c r="C1024" t="s">
        <v>18</v>
      </c>
      <c r="D1024" t="s">
        <v>98</v>
      </c>
      <c r="E1024">
        <v>8758</v>
      </c>
      <c r="F1024">
        <v>11305</v>
      </c>
      <c r="G1024">
        <v>0.77470145953118086</v>
      </c>
    </row>
    <row r="1025" spans="1:7" ht="14.6" x14ac:dyDescent="0.4">
      <c r="A1025" s="3" t="str">
        <f t="shared" si="15"/>
        <v>DennistounP3</v>
      </c>
      <c r="B1025" t="s">
        <v>156</v>
      </c>
      <c r="C1025" t="s">
        <v>18</v>
      </c>
      <c r="D1025" t="s">
        <v>97</v>
      </c>
      <c r="E1025">
        <v>634</v>
      </c>
      <c r="F1025">
        <v>11305</v>
      </c>
      <c r="G1025">
        <v>5.608137992038921E-2</v>
      </c>
    </row>
    <row r="1026" spans="1:7" ht="14.6" x14ac:dyDescent="0.4">
      <c r="A1026" s="3" t="str">
        <f t="shared" si="15"/>
        <v>DennistounP4</v>
      </c>
      <c r="B1026" t="s">
        <v>156</v>
      </c>
      <c r="C1026" t="s">
        <v>18</v>
      </c>
      <c r="D1026" t="s">
        <v>96</v>
      </c>
      <c r="E1026">
        <v>642</v>
      </c>
      <c r="F1026">
        <v>11305</v>
      </c>
      <c r="G1026">
        <v>5.67890314020345E-2</v>
      </c>
    </row>
    <row r="1027" spans="1:7" ht="14.6" x14ac:dyDescent="0.4">
      <c r="A1027" s="3" t="str">
        <f t="shared" ref="A1027:A1038" si="16">CONCATENATE(C1027,D1027)</f>
        <v>DennistounPO1</v>
      </c>
      <c r="B1027" t="s">
        <v>156</v>
      </c>
      <c r="C1027" t="s">
        <v>18</v>
      </c>
      <c r="D1027" t="s">
        <v>95</v>
      </c>
      <c r="E1027">
        <v>2175</v>
      </c>
      <c r="F1027">
        <v>11305</v>
      </c>
      <c r="G1027">
        <v>0.19239274657231314</v>
      </c>
    </row>
    <row r="1028" spans="1:7" ht="14.6" x14ac:dyDescent="0.4">
      <c r="A1028" s="3" t="str">
        <f t="shared" si="16"/>
        <v>DennistounPO2</v>
      </c>
      <c r="B1028" t="s">
        <v>156</v>
      </c>
      <c r="C1028" t="s">
        <v>18</v>
      </c>
      <c r="D1028" t="s">
        <v>94</v>
      </c>
      <c r="E1028">
        <v>1315</v>
      </c>
      <c r="F1028">
        <v>8584</v>
      </c>
      <c r="G1028">
        <v>0.15319198508853682</v>
      </c>
    </row>
    <row r="1029" spans="1:7" ht="14.6" x14ac:dyDescent="0.4">
      <c r="A1029" s="3" t="str">
        <f t="shared" si="16"/>
        <v>DennistounS1</v>
      </c>
      <c r="B1029" t="s">
        <v>156</v>
      </c>
      <c r="C1029" t="s">
        <v>18</v>
      </c>
      <c r="D1029" t="s">
        <v>93</v>
      </c>
      <c r="E1029">
        <v>2533</v>
      </c>
      <c r="F1029">
        <v>6199</v>
      </c>
      <c r="G1029">
        <v>0.40861429262784321</v>
      </c>
    </row>
    <row r="1030" spans="1:7" ht="14.6" x14ac:dyDescent="0.4">
      <c r="A1030" s="3" t="str">
        <f t="shared" si="16"/>
        <v>DennistounS2</v>
      </c>
      <c r="B1030" t="s">
        <v>156</v>
      </c>
      <c r="C1030" t="s">
        <v>18</v>
      </c>
      <c r="D1030" t="s">
        <v>92</v>
      </c>
      <c r="E1030">
        <v>1407</v>
      </c>
      <c r="F1030">
        <v>5245</v>
      </c>
      <c r="G1030">
        <v>0.26825548141086747</v>
      </c>
    </row>
    <row r="1031" spans="1:7" ht="14.6" x14ac:dyDescent="0.4">
      <c r="A1031" s="3" t="str">
        <f t="shared" si="16"/>
        <v>DennistounS3</v>
      </c>
      <c r="B1031" t="s">
        <v>156</v>
      </c>
      <c r="C1031" t="s">
        <v>18</v>
      </c>
      <c r="D1031" t="s">
        <v>91</v>
      </c>
      <c r="E1031">
        <v>5916</v>
      </c>
      <c r="F1031">
        <v>9450</v>
      </c>
      <c r="G1031">
        <v>0.62603174603174605</v>
      </c>
    </row>
    <row r="1032" spans="1:7" ht="14.6" x14ac:dyDescent="0.4">
      <c r="A1032" s="3" t="str">
        <f t="shared" si="16"/>
        <v>DennistounS4</v>
      </c>
      <c r="B1032" t="s">
        <v>156</v>
      </c>
      <c r="C1032" t="s">
        <v>18</v>
      </c>
      <c r="D1032" t="s">
        <v>90</v>
      </c>
      <c r="E1032">
        <v>330</v>
      </c>
      <c r="F1032">
        <v>11305</v>
      </c>
      <c r="G1032">
        <v>2.91906236178682E-2</v>
      </c>
    </row>
    <row r="1033" spans="1:7" ht="14.6" x14ac:dyDescent="0.4">
      <c r="A1033" s="3" t="str">
        <f t="shared" si="16"/>
        <v>DennistounS5</v>
      </c>
      <c r="B1033" t="s">
        <v>156</v>
      </c>
      <c r="C1033" t="s">
        <v>18</v>
      </c>
      <c r="D1033" t="s">
        <v>89</v>
      </c>
      <c r="E1033">
        <v>1455</v>
      </c>
      <c r="F1033">
        <v>8544</v>
      </c>
      <c r="G1033">
        <v>0.17029494382022473</v>
      </c>
    </row>
    <row r="1034" spans="1:7" ht="14.6" x14ac:dyDescent="0.4">
      <c r="A1034" s="3" t="str">
        <f t="shared" si="16"/>
        <v>EasterhouseC1</v>
      </c>
      <c r="B1034" t="s">
        <v>154</v>
      </c>
      <c r="C1034" t="s">
        <v>19</v>
      </c>
      <c r="D1034" t="s">
        <v>112</v>
      </c>
      <c r="E1034">
        <v>295</v>
      </c>
      <c r="F1034">
        <v>8985</v>
      </c>
      <c r="G1034">
        <v>3.2832498608792428E-2</v>
      </c>
    </row>
    <row r="1035" spans="1:7" ht="14.6" x14ac:dyDescent="0.4">
      <c r="A1035" s="3" t="str">
        <f t="shared" si="16"/>
        <v>EasterhouseC2</v>
      </c>
      <c r="B1035" t="s">
        <v>154</v>
      </c>
      <c r="C1035" t="s">
        <v>19</v>
      </c>
      <c r="D1035" t="s">
        <v>111</v>
      </c>
      <c r="E1035">
        <v>2896</v>
      </c>
      <c r="F1035">
        <v>6971</v>
      </c>
      <c r="G1035">
        <v>0.41543537512552003</v>
      </c>
    </row>
    <row r="1036" spans="1:7" ht="14.6" x14ac:dyDescent="0.4">
      <c r="A1036" s="3" t="str">
        <f t="shared" si="16"/>
        <v>EasterhouseC3</v>
      </c>
      <c r="B1036" t="s">
        <v>154</v>
      </c>
      <c r="C1036" t="s">
        <v>19</v>
      </c>
      <c r="D1036" t="s">
        <v>110</v>
      </c>
      <c r="E1036">
        <v>668</v>
      </c>
      <c r="F1036">
        <v>1300</v>
      </c>
      <c r="G1036">
        <v>0.51384615384615384</v>
      </c>
    </row>
    <row r="1037" spans="1:7" ht="14.6" x14ac:dyDescent="0.4">
      <c r="A1037" s="3" t="str">
        <f t="shared" si="16"/>
        <v>EasterhouseC4</v>
      </c>
      <c r="B1037" t="s">
        <v>154</v>
      </c>
      <c r="C1037" t="s">
        <v>19</v>
      </c>
      <c r="D1037" t="s">
        <v>109</v>
      </c>
      <c r="E1037">
        <v>1475</v>
      </c>
      <c r="F1037">
        <v>8868</v>
      </c>
      <c r="G1037">
        <v>0.16632837167343256</v>
      </c>
    </row>
    <row r="1038" spans="1:7" ht="14.6" x14ac:dyDescent="0.4">
      <c r="A1038" s="3" t="str">
        <f t="shared" si="16"/>
        <v>EasterhouseC5</v>
      </c>
      <c r="B1038" t="s">
        <v>154</v>
      </c>
      <c r="C1038" t="s">
        <v>19</v>
      </c>
      <c r="D1038" t="s">
        <v>108</v>
      </c>
      <c r="E1038">
        <v>5671</v>
      </c>
      <c r="F1038">
        <v>8985</v>
      </c>
      <c r="G1038">
        <v>0.63116304952698943</v>
      </c>
    </row>
    <row r="1039" spans="1:7" ht="14.6" x14ac:dyDescent="0.4">
      <c r="A1039" s="3" t="str">
        <f>CONCATENATE(C1039,D1039)</f>
        <v>EasterhouseE1</v>
      </c>
      <c r="B1039" t="s">
        <v>154</v>
      </c>
      <c r="C1039" t="s">
        <v>19</v>
      </c>
      <c r="D1039" t="s">
        <v>107</v>
      </c>
      <c r="E1039">
        <v>2383</v>
      </c>
      <c r="F1039">
        <v>5140</v>
      </c>
      <c r="G1039">
        <v>0.46361867704280157</v>
      </c>
    </row>
    <row r="1040" spans="1:7" ht="14.6" x14ac:dyDescent="0.4">
      <c r="A1040" s="3" t="str">
        <f t="shared" ref="A1040:A1103" si="17">CONCATENATE(C1040,D1040)</f>
        <v>EasterhouseE2</v>
      </c>
      <c r="B1040" t="s">
        <v>154</v>
      </c>
      <c r="C1040" t="s">
        <v>19</v>
      </c>
      <c r="D1040" t="s">
        <v>106</v>
      </c>
      <c r="E1040">
        <v>6075.8459999999995</v>
      </c>
      <c r="F1040">
        <v>8977</v>
      </c>
      <c r="G1040">
        <v>0.67682366046563436</v>
      </c>
    </row>
    <row r="1041" spans="1:7" ht="14.6" x14ac:dyDescent="0.4">
      <c r="A1041" s="3" t="str">
        <f t="shared" si="17"/>
        <v>EasterhouseE3</v>
      </c>
      <c r="B1041" t="s">
        <v>154</v>
      </c>
      <c r="C1041" t="s">
        <v>19</v>
      </c>
      <c r="D1041" t="s">
        <v>105</v>
      </c>
      <c r="E1041">
        <v>1745</v>
      </c>
      <c r="F1041">
        <v>4059</v>
      </c>
      <c r="G1041">
        <v>0.42990884454299089</v>
      </c>
    </row>
    <row r="1042" spans="1:7" ht="14.6" x14ac:dyDescent="0.4">
      <c r="A1042" s="3" t="str">
        <f t="shared" si="17"/>
        <v>EasterhouseE4</v>
      </c>
      <c r="B1042" t="s">
        <v>154</v>
      </c>
      <c r="C1042" t="s">
        <v>19</v>
      </c>
      <c r="D1042" t="s">
        <v>104</v>
      </c>
      <c r="E1042">
        <v>773</v>
      </c>
      <c r="F1042">
        <v>4059</v>
      </c>
      <c r="G1042">
        <v>0.1904409953190441</v>
      </c>
    </row>
    <row r="1043" spans="1:7" ht="14.6" x14ac:dyDescent="0.4">
      <c r="A1043" s="3" t="str">
        <f t="shared" si="17"/>
        <v>EasterhouseED1</v>
      </c>
      <c r="B1043" t="s">
        <v>154</v>
      </c>
      <c r="C1043" t="s">
        <v>19</v>
      </c>
      <c r="D1043" t="s">
        <v>103</v>
      </c>
      <c r="E1043">
        <v>2073</v>
      </c>
      <c r="F1043">
        <v>7088</v>
      </c>
      <c r="G1043">
        <v>0.29246613995485327</v>
      </c>
    </row>
    <row r="1044" spans="1:7" ht="14.6" x14ac:dyDescent="0.4">
      <c r="A1044" s="3" t="str">
        <f t="shared" si="17"/>
        <v>EasterhouseED2</v>
      </c>
      <c r="B1044" t="s">
        <v>154</v>
      </c>
      <c r="C1044" t="s">
        <v>19</v>
      </c>
      <c r="D1044" t="s">
        <v>102</v>
      </c>
      <c r="E1044">
        <v>88</v>
      </c>
      <c r="F1044">
        <v>519</v>
      </c>
      <c r="G1044">
        <v>0.16955684007707128</v>
      </c>
    </row>
    <row r="1045" spans="1:7" ht="14.6" x14ac:dyDescent="0.4">
      <c r="A1045" s="3" t="str">
        <f t="shared" si="17"/>
        <v>EasterhouseH1</v>
      </c>
      <c r="B1045" t="s">
        <v>154</v>
      </c>
      <c r="C1045" t="s">
        <v>19</v>
      </c>
      <c r="D1045" t="s">
        <v>101</v>
      </c>
      <c r="E1045">
        <v>6453</v>
      </c>
      <c r="F1045">
        <v>8985</v>
      </c>
      <c r="G1045">
        <v>0.71819699499165279</v>
      </c>
    </row>
    <row r="1046" spans="1:7" ht="14.6" x14ac:dyDescent="0.4">
      <c r="A1046" s="3" t="str">
        <f t="shared" si="17"/>
        <v>EasterhouseH2</v>
      </c>
      <c r="B1046" t="s">
        <v>154</v>
      </c>
      <c r="C1046" t="s">
        <v>19</v>
      </c>
      <c r="D1046" t="s">
        <v>100</v>
      </c>
      <c r="E1046">
        <v>2450</v>
      </c>
      <c r="F1046">
        <v>8985</v>
      </c>
      <c r="G1046">
        <v>0.27267668336115747</v>
      </c>
    </row>
    <row r="1047" spans="1:7" ht="14.6" x14ac:dyDescent="0.4">
      <c r="A1047" s="3" t="str">
        <f t="shared" si="17"/>
        <v>EasterhouseP1</v>
      </c>
      <c r="B1047" t="s">
        <v>154</v>
      </c>
      <c r="C1047" t="s">
        <v>19</v>
      </c>
      <c r="D1047" t="s">
        <v>99</v>
      </c>
      <c r="E1047">
        <v>1894</v>
      </c>
      <c r="F1047">
        <v>8923</v>
      </c>
      <c r="G1047">
        <v>0.21226045052112519</v>
      </c>
    </row>
    <row r="1048" spans="1:7" ht="14.6" x14ac:dyDescent="0.4">
      <c r="A1048" s="3" t="str">
        <f t="shared" si="17"/>
        <v>EasterhouseP2</v>
      </c>
      <c r="B1048" t="s">
        <v>154</v>
      </c>
      <c r="C1048" t="s">
        <v>19</v>
      </c>
      <c r="D1048" t="s">
        <v>98</v>
      </c>
      <c r="E1048">
        <v>6025</v>
      </c>
      <c r="F1048">
        <v>8923</v>
      </c>
      <c r="G1048">
        <v>0.67522133811498375</v>
      </c>
    </row>
    <row r="1049" spans="1:7" ht="14.6" x14ac:dyDescent="0.4">
      <c r="A1049" s="3" t="str">
        <f t="shared" si="17"/>
        <v>EasterhouseP3</v>
      </c>
      <c r="B1049" t="s">
        <v>154</v>
      </c>
      <c r="C1049" t="s">
        <v>19</v>
      </c>
      <c r="D1049" t="s">
        <v>97</v>
      </c>
      <c r="E1049">
        <v>550</v>
      </c>
      <c r="F1049">
        <v>8923</v>
      </c>
      <c r="G1049">
        <v>6.1638462400537927E-2</v>
      </c>
    </row>
    <row r="1050" spans="1:7" ht="14.6" x14ac:dyDescent="0.4">
      <c r="A1050" s="3" t="str">
        <f t="shared" si="17"/>
        <v>EasterhouseP4</v>
      </c>
      <c r="B1050" t="s">
        <v>154</v>
      </c>
      <c r="C1050" t="s">
        <v>19</v>
      </c>
      <c r="D1050" t="s">
        <v>96</v>
      </c>
      <c r="E1050">
        <v>454</v>
      </c>
      <c r="F1050">
        <v>8923</v>
      </c>
      <c r="G1050">
        <v>5.0879748963353143E-2</v>
      </c>
    </row>
    <row r="1051" spans="1:7" ht="14.6" x14ac:dyDescent="0.4">
      <c r="A1051" s="3" t="str">
        <f t="shared" si="17"/>
        <v>EasterhousePO1</v>
      </c>
      <c r="B1051" t="s">
        <v>154</v>
      </c>
      <c r="C1051" t="s">
        <v>19</v>
      </c>
      <c r="D1051" t="s">
        <v>95</v>
      </c>
      <c r="E1051">
        <v>2865</v>
      </c>
      <c r="F1051">
        <v>8923</v>
      </c>
      <c r="G1051">
        <v>0.32108035414098396</v>
      </c>
    </row>
    <row r="1052" spans="1:7" ht="14.6" x14ac:dyDescent="0.4">
      <c r="A1052" s="3" t="str">
        <f t="shared" si="17"/>
        <v>EasterhousePO2</v>
      </c>
      <c r="B1052" t="s">
        <v>154</v>
      </c>
      <c r="C1052" t="s">
        <v>19</v>
      </c>
      <c r="D1052" t="s">
        <v>94</v>
      </c>
      <c r="E1052">
        <v>1695</v>
      </c>
      <c r="F1052">
        <v>5867</v>
      </c>
      <c r="G1052">
        <v>0.28890403954320776</v>
      </c>
    </row>
    <row r="1053" spans="1:7" ht="14.6" x14ac:dyDescent="0.4">
      <c r="A1053" s="3" t="str">
        <f t="shared" si="17"/>
        <v>EasterhouseS1</v>
      </c>
      <c r="B1053" t="s">
        <v>154</v>
      </c>
      <c r="C1053" t="s">
        <v>19</v>
      </c>
      <c r="D1053" t="s">
        <v>93</v>
      </c>
      <c r="E1053">
        <v>1312</v>
      </c>
      <c r="F1053">
        <v>4059</v>
      </c>
      <c r="G1053">
        <v>0.32323232323232326</v>
      </c>
    </row>
    <row r="1054" spans="1:7" ht="14.6" x14ac:dyDescent="0.4">
      <c r="A1054" s="3" t="str">
        <f t="shared" si="17"/>
        <v>EasterhouseS2</v>
      </c>
      <c r="B1054" t="s">
        <v>154</v>
      </c>
      <c r="C1054" t="s">
        <v>19</v>
      </c>
      <c r="D1054" t="s">
        <v>92</v>
      </c>
      <c r="E1054">
        <v>1771</v>
      </c>
      <c r="F1054">
        <v>3357</v>
      </c>
      <c r="G1054">
        <v>0.52755436401549005</v>
      </c>
    </row>
    <row r="1055" spans="1:7" ht="14.6" x14ac:dyDescent="0.4">
      <c r="A1055" s="3" t="str">
        <f t="shared" si="17"/>
        <v>EasterhouseS3</v>
      </c>
      <c r="B1055" t="s">
        <v>154</v>
      </c>
      <c r="C1055" t="s">
        <v>19</v>
      </c>
      <c r="D1055" t="s">
        <v>91</v>
      </c>
      <c r="E1055">
        <v>3458</v>
      </c>
      <c r="F1055">
        <v>6626</v>
      </c>
      <c r="G1055">
        <v>0.52188348928463624</v>
      </c>
    </row>
    <row r="1056" spans="1:7" ht="14.6" x14ac:dyDescent="0.4">
      <c r="A1056" s="3" t="str">
        <f t="shared" si="17"/>
        <v>EasterhouseS4</v>
      </c>
      <c r="B1056" t="s">
        <v>154</v>
      </c>
      <c r="C1056" t="s">
        <v>19</v>
      </c>
      <c r="D1056" t="s">
        <v>90</v>
      </c>
      <c r="E1056">
        <v>440</v>
      </c>
      <c r="F1056">
        <v>8923</v>
      </c>
      <c r="G1056">
        <v>4.9310769920430347E-2</v>
      </c>
    </row>
    <row r="1057" spans="1:7" ht="14.6" x14ac:dyDescent="0.4">
      <c r="A1057" s="3" t="str">
        <f t="shared" si="17"/>
        <v>EasterhouseS5</v>
      </c>
      <c r="B1057" t="s">
        <v>154</v>
      </c>
      <c r="C1057" t="s">
        <v>19</v>
      </c>
      <c r="D1057" t="s">
        <v>89</v>
      </c>
      <c r="E1057">
        <v>1890</v>
      </c>
      <c r="F1057">
        <v>5814</v>
      </c>
      <c r="G1057">
        <v>0.32507739938080493</v>
      </c>
    </row>
    <row r="1058" spans="1:7" ht="14.6" x14ac:dyDescent="0.4">
      <c r="A1058" s="3" t="str">
        <f t="shared" si="17"/>
        <v>DrumchapelC1</v>
      </c>
      <c r="B1058" t="s">
        <v>155</v>
      </c>
      <c r="C1058" t="s">
        <v>4</v>
      </c>
      <c r="D1058" t="s">
        <v>112</v>
      </c>
      <c r="E1058">
        <v>638</v>
      </c>
      <c r="F1058">
        <v>13060</v>
      </c>
      <c r="G1058">
        <v>4.8851454823889737E-2</v>
      </c>
    </row>
    <row r="1059" spans="1:7" ht="14.6" x14ac:dyDescent="0.4">
      <c r="A1059" s="3" t="str">
        <f t="shared" si="17"/>
        <v>DrumchapelC2</v>
      </c>
      <c r="B1059" t="s">
        <v>155</v>
      </c>
      <c r="C1059" t="s">
        <v>4</v>
      </c>
      <c r="D1059" t="s">
        <v>111</v>
      </c>
      <c r="E1059">
        <v>3531</v>
      </c>
      <c r="F1059">
        <v>9610</v>
      </c>
      <c r="G1059">
        <v>0.36742976066597294</v>
      </c>
    </row>
    <row r="1060" spans="1:7" ht="14.6" x14ac:dyDescent="0.4">
      <c r="A1060" s="3" t="str">
        <f t="shared" si="17"/>
        <v>DrumchapelC3</v>
      </c>
      <c r="B1060" t="s">
        <v>155</v>
      </c>
      <c r="C1060" t="s">
        <v>4</v>
      </c>
      <c r="D1060" t="s">
        <v>110</v>
      </c>
      <c r="E1060">
        <v>1190</v>
      </c>
      <c r="F1060">
        <v>2137</v>
      </c>
      <c r="G1060">
        <v>0.55685540477304629</v>
      </c>
    </row>
    <row r="1061" spans="1:7" ht="14.6" x14ac:dyDescent="0.4">
      <c r="A1061" s="3" t="str">
        <f t="shared" si="17"/>
        <v>DrumchapelC4</v>
      </c>
      <c r="B1061" t="s">
        <v>155</v>
      </c>
      <c r="C1061" t="s">
        <v>4</v>
      </c>
      <c r="D1061" t="s">
        <v>109</v>
      </c>
      <c r="E1061">
        <v>2096</v>
      </c>
      <c r="F1061">
        <v>12857</v>
      </c>
      <c r="G1061">
        <v>0.16302403360037335</v>
      </c>
    </row>
    <row r="1062" spans="1:7" ht="14.6" x14ac:dyDescent="0.4">
      <c r="A1062" s="3" t="str">
        <f t="shared" si="17"/>
        <v>DrumchapelC5</v>
      </c>
      <c r="B1062" t="s">
        <v>155</v>
      </c>
      <c r="C1062" t="s">
        <v>4</v>
      </c>
      <c r="D1062" t="s">
        <v>108</v>
      </c>
      <c r="E1062">
        <v>7381</v>
      </c>
      <c r="F1062">
        <v>13060</v>
      </c>
      <c r="G1062">
        <v>0.56516079632465543</v>
      </c>
    </row>
    <row r="1063" spans="1:7" ht="14.6" x14ac:dyDescent="0.4">
      <c r="A1063" s="3" t="str">
        <f t="shared" si="17"/>
        <v>DrumchapelE1</v>
      </c>
      <c r="B1063" t="s">
        <v>155</v>
      </c>
      <c r="C1063" t="s">
        <v>4</v>
      </c>
      <c r="D1063" t="s">
        <v>107</v>
      </c>
      <c r="E1063">
        <v>3415</v>
      </c>
      <c r="F1063">
        <v>7045</v>
      </c>
      <c r="G1063">
        <v>0.48474095102909864</v>
      </c>
    </row>
    <row r="1064" spans="1:7" ht="14.6" x14ac:dyDescent="0.4">
      <c r="A1064" s="3" t="str">
        <f t="shared" si="17"/>
        <v>DrumchapelE2</v>
      </c>
      <c r="B1064" t="s">
        <v>155</v>
      </c>
      <c r="C1064" t="s">
        <v>4</v>
      </c>
      <c r="D1064" t="s">
        <v>106</v>
      </c>
      <c r="E1064">
        <v>8596.6859999999997</v>
      </c>
      <c r="F1064">
        <v>13105</v>
      </c>
      <c r="G1064">
        <v>0.65598519648988929</v>
      </c>
    </row>
    <row r="1065" spans="1:7" ht="14.6" x14ac:dyDescent="0.4">
      <c r="A1065" s="3" t="str">
        <f t="shared" si="17"/>
        <v>DrumchapelE3</v>
      </c>
      <c r="B1065" t="s">
        <v>155</v>
      </c>
      <c r="C1065" t="s">
        <v>4</v>
      </c>
      <c r="D1065" t="s">
        <v>105</v>
      </c>
      <c r="E1065">
        <v>2172</v>
      </c>
      <c r="F1065">
        <v>5707</v>
      </c>
      <c r="G1065">
        <v>0.38058524618889084</v>
      </c>
    </row>
    <row r="1066" spans="1:7" ht="14.6" x14ac:dyDescent="0.4">
      <c r="A1066" s="3" t="str">
        <f t="shared" si="17"/>
        <v>DrumchapelE4</v>
      </c>
      <c r="B1066" t="s">
        <v>155</v>
      </c>
      <c r="C1066" t="s">
        <v>4</v>
      </c>
      <c r="D1066" t="s">
        <v>104</v>
      </c>
      <c r="E1066">
        <v>1045</v>
      </c>
      <c r="F1066">
        <v>5707</v>
      </c>
      <c r="G1066">
        <v>0.18310846329069563</v>
      </c>
    </row>
    <row r="1067" spans="1:7" ht="14.6" x14ac:dyDescent="0.4">
      <c r="A1067" s="3" t="str">
        <f t="shared" si="17"/>
        <v>DrumchapelED1</v>
      </c>
      <c r="B1067" t="s">
        <v>155</v>
      </c>
      <c r="C1067" t="s">
        <v>4</v>
      </c>
      <c r="D1067" t="s">
        <v>103</v>
      </c>
      <c r="E1067">
        <v>2580</v>
      </c>
      <c r="F1067">
        <v>9813</v>
      </c>
      <c r="G1067">
        <v>0.26291653928462244</v>
      </c>
    </row>
    <row r="1068" spans="1:7" ht="14.6" x14ac:dyDescent="0.4">
      <c r="A1068" s="3" t="str">
        <f t="shared" si="17"/>
        <v>DrumchapelED2</v>
      </c>
      <c r="B1068" t="s">
        <v>155</v>
      </c>
      <c r="C1068" t="s">
        <v>4</v>
      </c>
      <c r="D1068" t="s">
        <v>102</v>
      </c>
      <c r="E1068">
        <v>173</v>
      </c>
      <c r="F1068">
        <v>826</v>
      </c>
      <c r="G1068">
        <v>0.20944309927360774</v>
      </c>
    </row>
    <row r="1069" spans="1:7" ht="14.6" x14ac:dyDescent="0.4">
      <c r="A1069" s="3" t="str">
        <f t="shared" si="17"/>
        <v>DrumchapelH1</v>
      </c>
      <c r="B1069" t="s">
        <v>155</v>
      </c>
      <c r="C1069" t="s">
        <v>4</v>
      </c>
      <c r="D1069" t="s">
        <v>101</v>
      </c>
      <c r="E1069">
        <v>9557</v>
      </c>
      <c r="F1069">
        <v>13060</v>
      </c>
      <c r="G1069">
        <v>0.73177641653905057</v>
      </c>
    </row>
    <row r="1070" spans="1:7" ht="14.6" x14ac:dyDescent="0.4">
      <c r="A1070" s="3" t="str">
        <f t="shared" si="17"/>
        <v>DrumchapelH2</v>
      </c>
      <c r="B1070" t="s">
        <v>155</v>
      </c>
      <c r="C1070" t="s">
        <v>4</v>
      </c>
      <c r="D1070" t="s">
        <v>100</v>
      </c>
      <c r="E1070">
        <v>3515</v>
      </c>
      <c r="F1070">
        <v>13060</v>
      </c>
      <c r="G1070">
        <v>0.26914241960183766</v>
      </c>
    </row>
    <row r="1071" spans="1:7" ht="14.6" x14ac:dyDescent="0.4">
      <c r="A1071" s="3" t="str">
        <f t="shared" si="17"/>
        <v>DrumchapelP1</v>
      </c>
      <c r="B1071" t="s">
        <v>155</v>
      </c>
      <c r="C1071" t="s">
        <v>4</v>
      </c>
      <c r="D1071" t="s">
        <v>99</v>
      </c>
      <c r="E1071">
        <v>3194</v>
      </c>
      <c r="F1071">
        <v>12976</v>
      </c>
      <c r="G1071">
        <v>0.24614673242909987</v>
      </c>
    </row>
    <row r="1072" spans="1:7" ht="14.6" x14ac:dyDescent="0.4">
      <c r="A1072" s="3" t="str">
        <f t="shared" si="17"/>
        <v>DrumchapelP2</v>
      </c>
      <c r="B1072" t="s">
        <v>155</v>
      </c>
      <c r="C1072" t="s">
        <v>4</v>
      </c>
      <c r="D1072" t="s">
        <v>98</v>
      </c>
      <c r="E1072">
        <v>8359</v>
      </c>
      <c r="F1072">
        <v>12976</v>
      </c>
      <c r="G1072">
        <v>0.64418927250308267</v>
      </c>
    </row>
    <row r="1073" spans="1:7" ht="14.6" x14ac:dyDescent="0.4">
      <c r="A1073" s="3" t="str">
        <f t="shared" si="17"/>
        <v>DrumchapelP3</v>
      </c>
      <c r="B1073" t="s">
        <v>155</v>
      </c>
      <c r="C1073" t="s">
        <v>4</v>
      </c>
      <c r="D1073" t="s">
        <v>97</v>
      </c>
      <c r="E1073">
        <v>795</v>
      </c>
      <c r="F1073">
        <v>12976</v>
      </c>
      <c r="G1073">
        <v>6.1266954377311958E-2</v>
      </c>
    </row>
    <row r="1074" spans="1:7" ht="14.6" x14ac:dyDescent="0.4">
      <c r="A1074" s="3" t="str">
        <f t="shared" si="17"/>
        <v>DrumchapelP4</v>
      </c>
      <c r="B1074" t="s">
        <v>155</v>
      </c>
      <c r="C1074" t="s">
        <v>4</v>
      </c>
      <c r="D1074" t="s">
        <v>96</v>
      </c>
      <c r="E1074">
        <v>628</v>
      </c>
      <c r="F1074">
        <v>12976</v>
      </c>
      <c r="G1074">
        <v>4.8397040690505551E-2</v>
      </c>
    </row>
    <row r="1075" spans="1:7" ht="14.6" x14ac:dyDescent="0.4">
      <c r="A1075" s="3" t="str">
        <f t="shared" si="17"/>
        <v>DrumchapelPO1</v>
      </c>
      <c r="B1075" t="s">
        <v>155</v>
      </c>
      <c r="C1075" t="s">
        <v>4</v>
      </c>
      <c r="D1075" t="s">
        <v>95</v>
      </c>
      <c r="E1075">
        <v>4725</v>
      </c>
      <c r="F1075">
        <v>12976</v>
      </c>
      <c r="G1075">
        <v>0.36413378545006164</v>
      </c>
    </row>
    <row r="1076" spans="1:7" ht="14.6" x14ac:dyDescent="0.4">
      <c r="A1076" s="3" t="str">
        <f t="shared" si="17"/>
        <v>DrumchapelPO2</v>
      </c>
      <c r="B1076" t="s">
        <v>155</v>
      </c>
      <c r="C1076" t="s">
        <v>4</v>
      </c>
      <c r="D1076" t="s">
        <v>94</v>
      </c>
      <c r="E1076">
        <v>2500</v>
      </c>
      <c r="F1076">
        <v>8150</v>
      </c>
      <c r="G1076">
        <v>0.30674846625766872</v>
      </c>
    </row>
    <row r="1077" spans="1:7" ht="14.6" x14ac:dyDescent="0.4">
      <c r="A1077" s="3" t="str">
        <f t="shared" si="17"/>
        <v>DrumchapelS1</v>
      </c>
      <c r="B1077" t="s">
        <v>155</v>
      </c>
      <c r="C1077" t="s">
        <v>4</v>
      </c>
      <c r="D1077" t="s">
        <v>93</v>
      </c>
      <c r="E1077">
        <v>1267</v>
      </c>
      <c r="F1077">
        <v>5707</v>
      </c>
      <c r="G1077">
        <v>0.22200806027685299</v>
      </c>
    </row>
    <row r="1078" spans="1:7" ht="14.6" x14ac:dyDescent="0.4">
      <c r="A1078" s="3" t="str">
        <f t="shared" si="17"/>
        <v>DrumchapelS2</v>
      </c>
      <c r="B1078" t="s">
        <v>155</v>
      </c>
      <c r="C1078" t="s">
        <v>4</v>
      </c>
      <c r="D1078" t="s">
        <v>92</v>
      </c>
      <c r="E1078">
        <v>2713</v>
      </c>
      <c r="F1078">
        <v>4767</v>
      </c>
      <c r="G1078">
        <v>0.56912104048667922</v>
      </c>
    </row>
    <row r="1079" spans="1:7" ht="14.6" x14ac:dyDescent="0.4">
      <c r="A1079" s="3" t="str">
        <f t="shared" si="17"/>
        <v>DrumchapelS3</v>
      </c>
      <c r="B1079" t="s">
        <v>155</v>
      </c>
      <c r="C1079" t="s">
        <v>4</v>
      </c>
      <c r="D1079" t="s">
        <v>91</v>
      </c>
      <c r="E1079">
        <v>4363</v>
      </c>
      <c r="F1079">
        <v>9216</v>
      </c>
      <c r="G1079">
        <v>0.4734157986111111</v>
      </c>
    </row>
    <row r="1080" spans="1:7" ht="14.6" x14ac:dyDescent="0.4">
      <c r="A1080" s="3" t="str">
        <f t="shared" si="17"/>
        <v>DrumchapelS4</v>
      </c>
      <c r="B1080" t="s">
        <v>155</v>
      </c>
      <c r="C1080" t="s">
        <v>4</v>
      </c>
      <c r="D1080" t="s">
        <v>90</v>
      </c>
      <c r="E1080">
        <v>640</v>
      </c>
      <c r="F1080">
        <v>12976</v>
      </c>
      <c r="G1080">
        <v>4.9321824907521579E-2</v>
      </c>
    </row>
    <row r="1081" spans="1:7" ht="14.6" x14ac:dyDescent="0.4">
      <c r="A1081" s="3" t="str">
        <f t="shared" si="17"/>
        <v>DrumchapelS5</v>
      </c>
      <c r="B1081" t="s">
        <v>155</v>
      </c>
      <c r="C1081" t="s">
        <v>4</v>
      </c>
      <c r="D1081" t="s">
        <v>89</v>
      </c>
      <c r="E1081">
        <v>2900</v>
      </c>
      <c r="F1081">
        <v>8098</v>
      </c>
      <c r="G1081">
        <v>0.35811311434922205</v>
      </c>
    </row>
    <row r="1082" spans="1:7" ht="14.6" x14ac:dyDescent="0.4">
      <c r="A1082" s="3" t="str">
        <f t="shared" si="17"/>
        <v>Haghill and CarntyneC1</v>
      </c>
      <c r="B1082" t="s">
        <v>150</v>
      </c>
      <c r="C1082" t="s">
        <v>284</v>
      </c>
      <c r="D1082" t="s">
        <v>112</v>
      </c>
      <c r="E1082">
        <v>454</v>
      </c>
      <c r="F1082">
        <v>8816</v>
      </c>
      <c r="G1082">
        <v>5.1497277676951003E-2</v>
      </c>
    </row>
    <row r="1083" spans="1:7" ht="14.6" x14ac:dyDescent="0.4">
      <c r="A1083" s="3" t="str">
        <f t="shared" si="17"/>
        <v>Haghill and CarntyneC2</v>
      </c>
      <c r="B1083" t="s">
        <v>150</v>
      </c>
      <c r="C1083" t="s">
        <v>284</v>
      </c>
      <c r="D1083" t="s">
        <v>111</v>
      </c>
      <c r="E1083">
        <v>2741</v>
      </c>
      <c r="F1083">
        <v>7327</v>
      </c>
      <c r="G1083">
        <v>0.37409581001774261</v>
      </c>
    </row>
    <row r="1084" spans="1:7" ht="14.6" x14ac:dyDescent="0.4">
      <c r="A1084" s="3" t="str">
        <f t="shared" si="17"/>
        <v>Haghill and CarntyneC3</v>
      </c>
      <c r="B1084" t="s">
        <v>150</v>
      </c>
      <c r="C1084" t="s">
        <v>284</v>
      </c>
      <c r="D1084" t="s">
        <v>110</v>
      </c>
      <c r="E1084">
        <v>459</v>
      </c>
      <c r="F1084">
        <v>919</v>
      </c>
      <c r="G1084">
        <v>0.49945593035908598</v>
      </c>
    </row>
    <row r="1085" spans="1:7" ht="14.6" x14ac:dyDescent="0.4">
      <c r="A1085" s="3" t="str">
        <f t="shared" si="17"/>
        <v>Haghill and CarntyneC4</v>
      </c>
      <c r="B1085" t="s">
        <v>150</v>
      </c>
      <c r="C1085" t="s">
        <v>284</v>
      </c>
      <c r="D1085" t="s">
        <v>109</v>
      </c>
      <c r="E1085">
        <v>2183</v>
      </c>
      <c r="F1085">
        <v>8618</v>
      </c>
      <c r="G1085">
        <v>0.25330703179391972</v>
      </c>
    </row>
    <row r="1086" spans="1:7" ht="14.6" x14ac:dyDescent="0.4">
      <c r="A1086" s="3" t="str">
        <f t="shared" si="17"/>
        <v>Haghill and CarntyneC5</v>
      </c>
      <c r="B1086" t="s">
        <v>150</v>
      </c>
      <c r="C1086" t="s">
        <v>284</v>
      </c>
      <c r="D1086" t="s">
        <v>108</v>
      </c>
      <c r="E1086">
        <v>5825</v>
      </c>
      <c r="F1086">
        <v>8816</v>
      </c>
      <c r="G1086">
        <v>0.66073049001814887</v>
      </c>
    </row>
    <row r="1087" spans="1:7" ht="14.6" x14ac:dyDescent="0.4">
      <c r="A1087" s="3" t="str">
        <f t="shared" si="17"/>
        <v>Haghill and CarntyneE1</v>
      </c>
      <c r="B1087" t="s">
        <v>150</v>
      </c>
      <c r="C1087" t="s">
        <v>284</v>
      </c>
      <c r="D1087" t="s">
        <v>107</v>
      </c>
      <c r="E1087">
        <v>2399</v>
      </c>
      <c r="F1087">
        <v>4777</v>
      </c>
      <c r="G1087">
        <v>0.50219803223780612</v>
      </c>
    </row>
    <row r="1088" spans="1:7" ht="14.6" x14ac:dyDescent="0.4">
      <c r="A1088" s="3" t="str">
        <f t="shared" si="17"/>
        <v>Haghill and CarntyneE2</v>
      </c>
      <c r="B1088" t="s">
        <v>150</v>
      </c>
      <c r="C1088" t="s">
        <v>284</v>
      </c>
      <c r="D1088" t="s">
        <v>106</v>
      </c>
      <c r="E1088">
        <v>7812.8239999999996</v>
      </c>
      <c r="F1088">
        <v>8838</v>
      </c>
      <c r="G1088">
        <v>0.88400362072867156</v>
      </c>
    </row>
    <row r="1089" spans="1:7" ht="14.6" x14ac:dyDescent="0.4">
      <c r="A1089" s="3" t="str">
        <f t="shared" si="17"/>
        <v>Haghill and CarntyneE3</v>
      </c>
      <c r="B1089" t="s">
        <v>150</v>
      </c>
      <c r="C1089" t="s">
        <v>284</v>
      </c>
      <c r="D1089" t="s">
        <v>105</v>
      </c>
      <c r="E1089">
        <v>1842</v>
      </c>
      <c r="F1089">
        <v>4611</v>
      </c>
      <c r="G1089">
        <v>0.39947950553025374</v>
      </c>
    </row>
    <row r="1090" spans="1:7" ht="14.6" x14ac:dyDescent="0.4">
      <c r="A1090" s="3" t="str">
        <f t="shared" si="17"/>
        <v>Haghill and CarntyneE4</v>
      </c>
      <c r="B1090" t="s">
        <v>150</v>
      </c>
      <c r="C1090" t="s">
        <v>284</v>
      </c>
      <c r="D1090" t="s">
        <v>104</v>
      </c>
      <c r="E1090">
        <v>910</v>
      </c>
      <c r="F1090">
        <v>4611</v>
      </c>
      <c r="G1090">
        <v>0.19735415311212318</v>
      </c>
    </row>
    <row r="1091" spans="1:7" ht="14.6" x14ac:dyDescent="0.4">
      <c r="A1091" s="3" t="str">
        <f t="shared" si="17"/>
        <v>Haghill and CarntyneED1</v>
      </c>
      <c r="B1091" t="s">
        <v>150</v>
      </c>
      <c r="C1091" t="s">
        <v>284</v>
      </c>
      <c r="D1091" t="s">
        <v>103</v>
      </c>
      <c r="E1091">
        <v>2575</v>
      </c>
      <c r="F1091">
        <v>7525</v>
      </c>
      <c r="G1091">
        <v>0.34219269102990035</v>
      </c>
    </row>
    <row r="1092" spans="1:7" ht="14.6" x14ac:dyDescent="0.4">
      <c r="A1092" s="3" t="str">
        <f t="shared" si="17"/>
        <v>Haghill and CarntyneED2</v>
      </c>
      <c r="B1092" t="s">
        <v>150</v>
      </c>
      <c r="C1092" t="s">
        <v>284</v>
      </c>
      <c r="D1092" t="s">
        <v>102</v>
      </c>
      <c r="E1092">
        <v>75</v>
      </c>
      <c r="F1092">
        <v>387</v>
      </c>
      <c r="G1092">
        <v>0.19379844961240311</v>
      </c>
    </row>
    <row r="1093" spans="1:7" ht="14.6" x14ac:dyDescent="0.4">
      <c r="A1093" s="3" t="str">
        <f t="shared" si="17"/>
        <v>Haghill and CarntyneH1</v>
      </c>
      <c r="B1093" t="s">
        <v>150</v>
      </c>
      <c r="C1093" t="s">
        <v>284</v>
      </c>
      <c r="D1093" t="s">
        <v>101</v>
      </c>
      <c r="E1093">
        <v>6121</v>
      </c>
      <c r="F1093">
        <v>8816</v>
      </c>
      <c r="G1093">
        <v>0.69430580762250449</v>
      </c>
    </row>
    <row r="1094" spans="1:7" ht="14.6" x14ac:dyDescent="0.4">
      <c r="A1094" s="3" t="str">
        <f t="shared" si="17"/>
        <v>Haghill and CarntyneH2</v>
      </c>
      <c r="B1094" t="s">
        <v>150</v>
      </c>
      <c r="C1094" t="s">
        <v>284</v>
      </c>
      <c r="D1094" t="s">
        <v>100</v>
      </c>
      <c r="E1094">
        <v>2720</v>
      </c>
      <c r="F1094">
        <v>8816</v>
      </c>
      <c r="G1094">
        <v>0.30852994555353902</v>
      </c>
    </row>
    <row r="1095" spans="1:7" ht="14.6" x14ac:dyDescent="0.4">
      <c r="A1095" s="3" t="str">
        <f t="shared" si="17"/>
        <v>Haghill and CarntyneP1</v>
      </c>
      <c r="B1095" t="s">
        <v>150</v>
      </c>
      <c r="C1095" t="s">
        <v>284</v>
      </c>
      <c r="D1095" t="s">
        <v>99</v>
      </c>
      <c r="E1095">
        <v>1344</v>
      </c>
      <c r="F1095">
        <v>8978</v>
      </c>
      <c r="G1095">
        <v>0.14969926486968144</v>
      </c>
    </row>
    <row r="1096" spans="1:7" ht="14.6" x14ac:dyDescent="0.4">
      <c r="A1096" s="3" t="str">
        <f t="shared" si="17"/>
        <v>Haghill and CarntyneP2</v>
      </c>
      <c r="B1096" t="s">
        <v>150</v>
      </c>
      <c r="C1096" t="s">
        <v>284</v>
      </c>
      <c r="D1096" t="s">
        <v>98</v>
      </c>
      <c r="E1096">
        <v>6008</v>
      </c>
      <c r="F1096">
        <v>8978</v>
      </c>
      <c r="G1096">
        <v>0.66919135664958784</v>
      </c>
    </row>
    <row r="1097" spans="1:7" ht="14.6" x14ac:dyDescent="0.4">
      <c r="A1097" s="3" t="str">
        <f t="shared" si="17"/>
        <v>Haghill and CarntyneP3</v>
      </c>
      <c r="B1097" t="s">
        <v>150</v>
      </c>
      <c r="C1097" t="s">
        <v>284</v>
      </c>
      <c r="D1097" t="s">
        <v>97</v>
      </c>
      <c r="E1097">
        <v>819</v>
      </c>
      <c r="F1097">
        <v>8978</v>
      </c>
      <c r="G1097">
        <v>9.1222989529962134E-2</v>
      </c>
    </row>
    <row r="1098" spans="1:7" ht="14.6" x14ac:dyDescent="0.4">
      <c r="A1098" s="3" t="str">
        <f t="shared" si="17"/>
        <v>Haghill and CarntyneP4</v>
      </c>
      <c r="B1098" t="s">
        <v>150</v>
      </c>
      <c r="C1098" t="s">
        <v>284</v>
      </c>
      <c r="D1098" t="s">
        <v>96</v>
      </c>
      <c r="E1098">
        <v>807</v>
      </c>
      <c r="F1098">
        <v>8978</v>
      </c>
      <c r="G1098">
        <v>8.9886388950768545E-2</v>
      </c>
    </row>
    <row r="1099" spans="1:7" ht="14.6" x14ac:dyDescent="0.4">
      <c r="A1099" s="3" t="str">
        <f t="shared" si="17"/>
        <v>Haghill and CarntynePO1</v>
      </c>
      <c r="B1099" t="s">
        <v>150</v>
      </c>
      <c r="C1099" t="s">
        <v>284</v>
      </c>
      <c r="D1099" t="s">
        <v>95</v>
      </c>
      <c r="E1099">
        <v>2515</v>
      </c>
      <c r="F1099">
        <v>8978</v>
      </c>
      <c r="G1099">
        <v>0.2801292047226554</v>
      </c>
    </row>
    <row r="1100" spans="1:7" ht="14.6" x14ac:dyDescent="0.4">
      <c r="A1100" s="3" t="str">
        <f t="shared" si="17"/>
        <v>Haghill and CarntynePO2</v>
      </c>
      <c r="B1100" t="s">
        <v>150</v>
      </c>
      <c r="C1100" t="s">
        <v>284</v>
      </c>
      <c r="D1100" t="s">
        <v>94</v>
      </c>
      <c r="E1100">
        <v>1485</v>
      </c>
      <c r="F1100">
        <v>5816</v>
      </c>
      <c r="G1100">
        <v>0.25533012379642367</v>
      </c>
    </row>
    <row r="1101" spans="1:7" ht="14.6" x14ac:dyDescent="0.4">
      <c r="A1101" s="3" t="str">
        <f t="shared" si="17"/>
        <v>Haghill and CarntyneS1</v>
      </c>
      <c r="B1101" t="s">
        <v>150</v>
      </c>
      <c r="C1101" t="s">
        <v>284</v>
      </c>
      <c r="D1101" t="s">
        <v>93</v>
      </c>
      <c r="E1101">
        <v>1822</v>
      </c>
      <c r="F1101">
        <v>4611</v>
      </c>
      <c r="G1101">
        <v>0.39514205161570159</v>
      </c>
    </row>
    <row r="1102" spans="1:7" ht="14.6" x14ac:dyDescent="0.4">
      <c r="A1102" s="3" t="str">
        <f t="shared" si="17"/>
        <v>Haghill and CarntyneS2</v>
      </c>
      <c r="B1102" t="s">
        <v>150</v>
      </c>
      <c r="C1102" t="s">
        <v>284</v>
      </c>
      <c r="D1102" t="s">
        <v>92</v>
      </c>
      <c r="E1102">
        <v>1502</v>
      </c>
      <c r="F1102">
        <v>3452</v>
      </c>
      <c r="G1102">
        <v>0.43511008111239863</v>
      </c>
    </row>
    <row r="1103" spans="1:7" ht="14.6" x14ac:dyDescent="0.4">
      <c r="A1103" s="3" t="str">
        <f t="shared" si="17"/>
        <v>Haghill and CarntyneS3</v>
      </c>
      <c r="B1103" t="s">
        <v>150</v>
      </c>
      <c r="C1103" t="s">
        <v>284</v>
      </c>
      <c r="D1103" t="s">
        <v>91</v>
      </c>
      <c r="E1103">
        <v>3518</v>
      </c>
      <c r="F1103">
        <v>6701</v>
      </c>
      <c r="G1103">
        <v>0.52499626921355025</v>
      </c>
    </row>
    <row r="1104" spans="1:7" ht="14.6" x14ac:dyDescent="0.4">
      <c r="A1104" s="3" t="str">
        <f t="shared" ref="A1104:A1167" si="18">CONCATENATE(C1104,D1104)</f>
        <v>Haghill and CarntyneS4</v>
      </c>
      <c r="B1104" t="s">
        <v>150</v>
      </c>
      <c r="C1104" t="s">
        <v>284</v>
      </c>
      <c r="D1104" t="s">
        <v>90</v>
      </c>
      <c r="E1104">
        <v>370</v>
      </c>
      <c r="F1104">
        <v>8978</v>
      </c>
      <c r="G1104">
        <v>4.1211851191802193E-2</v>
      </c>
    </row>
    <row r="1105" spans="1:7" ht="14.6" x14ac:dyDescent="0.4">
      <c r="A1105" s="3" t="str">
        <f t="shared" si="18"/>
        <v>Haghill and CarntyneS5</v>
      </c>
      <c r="B1105" t="s">
        <v>150</v>
      </c>
      <c r="C1105" t="s">
        <v>284</v>
      </c>
      <c r="D1105" t="s">
        <v>89</v>
      </c>
      <c r="E1105">
        <v>1665</v>
      </c>
      <c r="F1105">
        <v>5767</v>
      </c>
      <c r="G1105">
        <v>0.28871163516559739</v>
      </c>
    </row>
    <row r="1106" spans="1:7" ht="14.6" x14ac:dyDescent="0.4">
      <c r="A1106" s="3" t="str">
        <f t="shared" si="18"/>
        <v>Mount Vernon and East ShettlestonC1</v>
      </c>
      <c r="B1106" t="s">
        <v>140</v>
      </c>
      <c r="C1106" t="s">
        <v>285</v>
      </c>
      <c r="D1106" t="s">
        <v>112</v>
      </c>
      <c r="E1106">
        <v>328</v>
      </c>
      <c r="F1106">
        <v>11267</v>
      </c>
      <c r="G1106">
        <v>2.9111564746605131E-2</v>
      </c>
    </row>
    <row r="1107" spans="1:7" ht="14.6" x14ac:dyDescent="0.4">
      <c r="A1107" s="3" t="str">
        <f t="shared" si="18"/>
        <v>Mount Vernon and East ShettlestonC2</v>
      </c>
      <c r="B1107" t="s">
        <v>140</v>
      </c>
      <c r="C1107" t="s">
        <v>285</v>
      </c>
      <c r="D1107" t="s">
        <v>111</v>
      </c>
      <c r="E1107">
        <v>4880</v>
      </c>
      <c r="F1107">
        <v>9607</v>
      </c>
      <c r="G1107">
        <v>0.50796294368689499</v>
      </c>
    </row>
    <row r="1108" spans="1:7" ht="14.6" x14ac:dyDescent="0.4">
      <c r="A1108" s="3" t="str">
        <f t="shared" si="18"/>
        <v>Mount Vernon and East ShettlestonC3</v>
      </c>
      <c r="B1108" t="s">
        <v>140</v>
      </c>
      <c r="C1108" t="s">
        <v>285</v>
      </c>
      <c r="D1108" t="s">
        <v>110</v>
      </c>
      <c r="E1108">
        <v>375</v>
      </c>
      <c r="F1108">
        <v>1137</v>
      </c>
      <c r="G1108">
        <v>0.32981530343007914</v>
      </c>
    </row>
    <row r="1109" spans="1:7" ht="14.6" x14ac:dyDescent="0.4">
      <c r="A1109" s="3" t="str">
        <f t="shared" si="18"/>
        <v>Mount Vernon and East ShettlestonC4</v>
      </c>
      <c r="B1109" t="s">
        <v>140</v>
      </c>
      <c r="C1109" t="s">
        <v>285</v>
      </c>
      <c r="D1109" t="s">
        <v>109</v>
      </c>
      <c r="E1109">
        <v>2158</v>
      </c>
      <c r="F1109">
        <v>11116</v>
      </c>
      <c r="G1109">
        <v>0.19413458078445484</v>
      </c>
    </row>
    <row r="1110" spans="1:7" ht="14.6" x14ac:dyDescent="0.4">
      <c r="A1110" s="3" t="str">
        <f t="shared" si="18"/>
        <v>Mount Vernon and East ShettlestonC5</v>
      </c>
      <c r="B1110" t="s">
        <v>140</v>
      </c>
      <c r="C1110" t="s">
        <v>285</v>
      </c>
      <c r="D1110" t="s">
        <v>108</v>
      </c>
      <c r="E1110">
        <v>8027</v>
      </c>
      <c r="F1110">
        <v>11267</v>
      </c>
      <c r="G1110">
        <v>0.71243454335670542</v>
      </c>
    </row>
    <row r="1111" spans="1:7" ht="14.6" x14ac:dyDescent="0.4">
      <c r="A1111" s="3" t="str">
        <f t="shared" si="18"/>
        <v>Mount Vernon and East ShettlestonE1</v>
      </c>
      <c r="B1111" t="s">
        <v>140</v>
      </c>
      <c r="C1111" t="s">
        <v>285</v>
      </c>
      <c r="D1111" t="s">
        <v>107</v>
      </c>
      <c r="E1111">
        <v>2390</v>
      </c>
      <c r="F1111">
        <v>6376</v>
      </c>
      <c r="G1111">
        <v>0.37484316185696359</v>
      </c>
    </row>
    <row r="1112" spans="1:7" ht="14.6" x14ac:dyDescent="0.4">
      <c r="A1112" s="3" t="str">
        <f t="shared" si="18"/>
        <v>Mount Vernon and East ShettlestonE2</v>
      </c>
      <c r="B1112" t="s">
        <v>140</v>
      </c>
      <c r="C1112" t="s">
        <v>285</v>
      </c>
      <c r="D1112" t="s">
        <v>106</v>
      </c>
      <c r="E1112">
        <v>8185.2649999999994</v>
      </c>
      <c r="F1112">
        <v>11098</v>
      </c>
      <c r="G1112">
        <v>0.73754415209947732</v>
      </c>
    </row>
    <row r="1113" spans="1:7" ht="14.6" x14ac:dyDescent="0.4">
      <c r="A1113" s="3" t="str">
        <f t="shared" si="18"/>
        <v>Mount Vernon and East ShettlestonE3</v>
      </c>
      <c r="B1113" t="s">
        <v>140</v>
      </c>
      <c r="C1113" t="s">
        <v>285</v>
      </c>
      <c r="D1113" t="s">
        <v>105</v>
      </c>
      <c r="E1113">
        <v>3265</v>
      </c>
      <c r="F1113">
        <v>5382</v>
      </c>
      <c r="G1113">
        <v>0.6066518023039762</v>
      </c>
    </row>
    <row r="1114" spans="1:7" ht="14.6" x14ac:dyDescent="0.4">
      <c r="A1114" s="3" t="str">
        <f t="shared" si="18"/>
        <v>Mount Vernon and East ShettlestonE4</v>
      </c>
      <c r="B1114" t="s">
        <v>140</v>
      </c>
      <c r="C1114" t="s">
        <v>285</v>
      </c>
      <c r="D1114" t="s">
        <v>104</v>
      </c>
      <c r="E1114">
        <v>587</v>
      </c>
      <c r="F1114">
        <v>5382</v>
      </c>
      <c r="G1114">
        <v>0.10906726124117429</v>
      </c>
    </row>
    <row r="1115" spans="1:7" ht="14.6" x14ac:dyDescent="0.4">
      <c r="A1115" s="3" t="str">
        <f t="shared" si="18"/>
        <v>Mount Vernon and East ShettlestonED1</v>
      </c>
      <c r="B1115" t="s">
        <v>140</v>
      </c>
      <c r="C1115" t="s">
        <v>285</v>
      </c>
      <c r="D1115" t="s">
        <v>103</v>
      </c>
      <c r="E1115">
        <v>3760</v>
      </c>
      <c r="F1115">
        <v>9758</v>
      </c>
      <c r="G1115">
        <v>0.38532486165197788</v>
      </c>
    </row>
    <row r="1116" spans="1:7" ht="14.6" x14ac:dyDescent="0.4">
      <c r="A1116" s="3" t="str">
        <f t="shared" si="18"/>
        <v>Mount Vernon and East ShettlestonED2</v>
      </c>
      <c r="B1116" t="s">
        <v>140</v>
      </c>
      <c r="C1116" t="s">
        <v>285</v>
      </c>
      <c r="D1116" t="s">
        <v>102</v>
      </c>
      <c r="E1116">
        <v>39</v>
      </c>
      <c r="F1116">
        <v>548</v>
      </c>
      <c r="G1116">
        <v>7.1167883211678828E-2</v>
      </c>
    </row>
    <row r="1117" spans="1:7" ht="14.6" x14ac:dyDescent="0.4">
      <c r="A1117" s="3" t="str">
        <f t="shared" si="18"/>
        <v>Mount Vernon and East ShettlestonH1</v>
      </c>
      <c r="B1117" t="s">
        <v>140</v>
      </c>
      <c r="C1117" t="s">
        <v>285</v>
      </c>
      <c r="D1117" t="s">
        <v>101</v>
      </c>
      <c r="E1117">
        <v>8163</v>
      </c>
      <c r="F1117">
        <v>11267</v>
      </c>
      <c r="G1117">
        <v>0.72450519215407827</v>
      </c>
    </row>
    <row r="1118" spans="1:7" ht="14.6" x14ac:dyDescent="0.4">
      <c r="A1118" s="3" t="str">
        <f t="shared" si="18"/>
        <v>Mount Vernon and East ShettlestonH2</v>
      </c>
      <c r="B1118" t="s">
        <v>140</v>
      </c>
      <c r="C1118" t="s">
        <v>285</v>
      </c>
      <c r="D1118" t="s">
        <v>100</v>
      </c>
      <c r="E1118">
        <v>3231</v>
      </c>
      <c r="F1118">
        <v>11267</v>
      </c>
      <c r="G1118">
        <v>0.28676666370817433</v>
      </c>
    </row>
    <row r="1119" spans="1:7" ht="14.6" x14ac:dyDescent="0.4">
      <c r="A1119" s="3" t="str">
        <f t="shared" si="18"/>
        <v>Mount Vernon and East ShettlestonP1</v>
      </c>
      <c r="B1119" t="s">
        <v>140</v>
      </c>
      <c r="C1119" t="s">
        <v>285</v>
      </c>
      <c r="D1119" t="s">
        <v>99</v>
      </c>
      <c r="E1119">
        <v>1421</v>
      </c>
      <c r="F1119">
        <v>11097</v>
      </c>
      <c r="G1119">
        <v>0.12805262683608182</v>
      </c>
    </row>
    <row r="1120" spans="1:7" ht="14.6" x14ac:dyDescent="0.4">
      <c r="A1120" s="3" t="str">
        <f t="shared" si="18"/>
        <v>Mount Vernon and East ShettlestonP2</v>
      </c>
      <c r="B1120" t="s">
        <v>140</v>
      </c>
      <c r="C1120" t="s">
        <v>285</v>
      </c>
      <c r="D1120" t="s">
        <v>98</v>
      </c>
      <c r="E1120">
        <v>7000</v>
      </c>
      <c r="F1120">
        <v>11097</v>
      </c>
      <c r="G1120">
        <v>0.63080111741912226</v>
      </c>
    </row>
    <row r="1121" spans="1:7" ht="14.6" x14ac:dyDescent="0.4">
      <c r="A1121" s="3" t="str">
        <f t="shared" si="18"/>
        <v>Mount Vernon and East ShettlestonP3</v>
      </c>
      <c r="B1121" t="s">
        <v>140</v>
      </c>
      <c r="C1121" t="s">
        <v>285</v>
      </c>
      <c r="D1121" t="s">
        <v>97</v>
      </c>
      <c r="E1121">
        <v>1378</v>
      </c>
      <c r="F1121">
        <v>11097</v>
      </c>
      <c r="G1121">
        <v>0.1241777056862215</v>
      </c>
    </row>
    <row r="1122" spans="1:7" ht="14.6" x14ac:dyDescent="0.4">
      <c r="A1122" s="3" t="str">
        <f t="shared" si="18"/>
        <v>Mount Vernon and East ShettlestonP4</v>
      </c>
      <c r="B1122" t="s">
        <v>140</v>
      </c>
      <c r="C1122" t="s">
        <v>285</v>
      </c>
      <c r="D1122" t="s">
        <v>96</v>
      </c>
      <c r="E1122">
        <v>1298</v>
      </c>
      <c r="F1122">
        <v>11097</v>
      </c>
      <c r="G1122">
        <v>0.11696855005857439</v>
      </c>
    </row>
    <row r="1123" spans="1:7" ht="14.6" x14ac:dyDescent="0.4">
      <c r="A1123" s="3" t="str">
        <f t="shared" si="18"/>
        <v>Mount Vernon and East ShettlestonPO1</v>
      </c>
      <c r="B1123" t="s">
        <v>140</v>
      </c>
      <c r="C1123" t="s">
        <v>285</v>
      </c>
      <c r="D1123" t="s">
        <v>95</v>
      </c>
      <c r="E1123">
        <v>1895</v>
      </c>
      <c r="F1123">
        <v>11097</v>
      </c>
      <c r="G1123">
        <v>0.17076687392989096</v>
      </c>
    </row>
    <row r="1124" spans="1:7" ht="14.6" x14ac:dyDescent="0.4">
      <c r="A1124" s="3" t="str">
        <f t="shared" si="18"/>
        <v>Mount Vernon and East ShettlestonPO2</v>
      </c>
      <c r="B1124" t="s">
        <v>140</v>
      </c>
      <c r="C1124" t="s">
        <v>285</v>
      </c>
      <c r="D1124" t="s">
        <v>94</v>
      </c>
      <c r="E1124">
        <v>1250</v>
      </c>
      <c r="F1124">
        <v>6701</v>
      </c>
      <c r="G1124">
        <v>0.18653932248918073</v>
      </c>
    </row>
    <row r="1125" spans="1:7" ht="14.6" x14ac:dyDescent="0.4">
      <c r="A1125" s="3" t="str">
        <f t="shared" si="18"/>
        <v>Mount Vernon and East ShettlestonS1</v>
      </c>
      <c r="B1125" t="s">
        <v>140</v>
      </c>
      <c r="C1125" t="s">
        <v>285</v>
      </c>
      <c r="D1125" t="s">
        <v>93</v>
      </c>
      <c r="E1125">
        <v>3527</v>
      </c>
      <c r="F1125">
        <v>5382</v>
      </c>
      <c r="G1125">
        <v>0.65533259011519884</v>
      </c>
    </row>
    <row r="1126" spans="1:7" ht="14.6" x14ac:dyDescent="0.4">
      <c r="A1126" s="3" t="str">
        <f t="shared" si="18"/>
        <v>Mount Vernon and East ShettlestonS2</v>
      </c>
      <c r="B1126" t="s">
        <v>140</v>
      </c>
      <c r="C1126" t="s">
        <v>285</v>
      </c>
      <c r="D1126" t="s">
        <v>92</v>
      </c>
      <c r="E1126">
        <v>1157</v>
      </c>
      <c r="F1126">
        <v>3552</v>
      </c>
      <c r="G1126">
        <v>0.325731981981982</v>
      </c>
    </row>
    <row r="1127" spans="1:7" ht="14.6" x14ac:dyDescent="0.4">
      <c r="A1127" s="3" t="str">
        <f t="shared" si="18"/>
        <v>Mount Vernon and East ShettlestonS3</v>
      </c>
      <c r="B1127" t="s">
        <v>140</v>
      </c>
      <c r="C1127" t="s">
        <v>285</v>
      </c>
      <c r="D1127" t="s">
        <v>91</v>
      </c>
      <c r="E1127">
        <v>4874</v>
      </c>
      <c r="F1127">
        <v>8452</v>
      </c>
      <c r="G1127">
        <v>0.57666824420255558</v>
      </c>
    </row>
    <row r="1128" spans="1:7" ht="14.6" x14ac:dyDescent="0.4">
      <c r="A1128" s="3" t="str">
        <f t="shared" si="18"/>
        <v>Mount Vernon and East ShettlestonS4</v>
      </c>
      <c r="B1128" t="s">
        <v>140</v>
      </c>
      <c r="C1128" t="s">
        <v>285</v>
      </c>
      <c r="D1128" t="s">
        <v>90</v>
      </c>
      <c r="E1128">
        <v>370</v>
      </c>
      <c r="F1128">
        <v>11097</v>
      </c>
      <c r="G1128">
        <v>3.3342344777867891E-2</v>
      </c>
    </row>
    <row r="1129" spans="1:7" ht="14.6" x14ac:dyDescent="0.4">
      <c r="A1129" s="3" t="str">
        <f t="shared" si="18"/>
        <v>Mount Vernon and East ShettlestonS5</v>
      </c>
      <c r="B1129" t="s">
        <v>140</v>
      </c>
      <c r="C1129" t="s">
        <v>285</v>
      </c>
      <c r="D1129" t="s">
        <v>89</v>
      </c>
      <c r="E1129">
        <v>1330</v>
      </c>
      <c r="F1129">
        <v>6633</v>
      </c>
      <c r="G1129">
        <v>0.20051258857229007</v>
      </c>
    </row>
    <row r="1130" spans="1:7" ht="14.6" x14ac:dyDescent="0.4">
      <c r="A1130" s="3" t="str">
        <f t="shared" si="18"/>
        <v>Parkhead and DalmarnockC1</v>
      </c>
      <c r="B1130" t="s">
        <v>136</v>
      </c>
      <c r="C1130" t="s">
        <v>286</v>
      </c>
      <c r="D1130" t="s">
        <v>112</v>
      </c>
      <c r="E1130">
        <v>386</v>
      </c>
      <c r="F1130">
        <v>6789</v>
      </c>
      <c r="G1130">
        <v>5.6856679923405512E-2</v>
      </c>
    </row>
    <row r="1131" spans="1:7" ht="14.6" x14ac:dyDescent="0.4">
      <c r="A1131" s="3" t="str">
        <f t="shared" si="18"/>
        <v>Parkhead and DalmarnockC2</v>
      </c>
      <c r="B1131" t="s">
        <v>136</v>
      </c>
      <c r="C1131" t="s">
        <v>286</v>
      </c>
      <c r="D1131" t="s">
        <v>111</v>
      </c>
      <c r="E1131">
        <v>1693</v>
      </c>
      <c r="F1131">
        <v>5490</v>
      </c>
      <c r="G1131">
        <v>0.30837887067395264</v>
      </c>
    </row>
    <row r="1132" spans="1:7" ht="14.6" x14ac:dyDescent="0.4">
      <c r="A1132" s="3" t="str">
        <f t="shared" si="18"/>
        <v>Parkhead and DalmarnockC3</v>
      </c>
      <c r="B1132" t="s">
        <v>136</v>
      </c>
      <c r="C1132" t="s">
        <v>286</v>
      </c>
      <c r="D1132" t="s">
        <v>110</v>
      </c>
      <c r="E1132">
        <v>563</v>
      </c>
      <c r="F1132">
        <v>917</v>
      </c>
      <c r="G1132">
        <v>0.613958560523446</v>
      </c>
    </row>
    <row r="1133" spans="1:7" ht="14.6" x14ac:dyDescent="0.4">
      <c r="A1133" s="3" t="str">
        <f t="shared" si="18"/>
        <v>Parkhead and DalmarnockC4</v>
      </c>
      <c r="B1133" t="s">
        <v>136</v>
      </c>
      <c r="C1133" t="s">
        <v>286</v>
      </c>
      <c r="D1133" t="s">
        <v>109</v>
      </c>
      <c r="E1133">
        <v>1651</v>
      </c>
      <c r="F1133">
        <v>6767</v>
      </c>
      <c r="G1133">
        <v>0.24397812915619921</v>
      </c>
    </row>
    <row r="1134" spans="1:7" ht="14.6" x14ac:dyDescent="0.4">
      <c r="A1134" s="3" t="str">
        <f t="shared" si="18"/>
        <v>Parkhead and DalmarnockC5</v>
      </c>
      <c r="B1134" t="s">
        <v>136</v>
      </c>
      <c r="C1134" t="s">
        <v>286</v>
      </c>
      <c r="D1134" t="s">
        <v>108</v>
      </c>
      <c r="E1134">
        <v>4550</v>
      </c>
      <c r="F1134">
        <v>6789</v>
      </c>
      <c r="G1134">
        <v>0.67020179702459859</v>
      </c>
    </row>
    <row r="1135" spans="1:7" ht="14.6" x14ac:dyDescent="0.4">
      <c r="A1135" s="3" t="str">
        <f t="shared" si="18"/>
        <v>Parkhead and DalmarnockE1</v>
      </c>
      <c r="B1135" t="s">
        <v>136</v>
      </c>
      <c r="C1135" t="s">
        <v>286</v>
      </c>
      <c r="D1135" t="s">
        <v>107</v>
      </c>
      <c r="E1135">
        <v>1850</v>
      </c>
      <c r="F1135">
        <v>3407</v>
      </c>
      <c r="G1135">
        <v>0.5429997064866452</v>
      </c>
    </row>
    <row r="1136" spans="1:7" ht="14.6" x14ac:dyDescent="0.4">
      <c r="A1136" s="3" t="str">
        <f t="shared" si="18"/>
        <v>Parkhead and DalmarnockE2</v>
      </c>
      <c r="B1136" t="s">
        <v>136</v>
      </c>
      <c r="C1136" t="s">
        <v>286</v>
      </c>
      <c r="D1136" t="s">
        <v>106</v>
      </c>
      <c r="E1136">
        <v>6583</v>
      </c>
      <c r="F1136">
        <v>6583</v>
      </c>
      <c r="G1136">
        <v>1</v>
      </c>
    </row>
    <row r="1137" spans="1:7" ht="14.6" x14ac:dyDescent="0.4">
      <c r="A1137" s="3" t="str">
        <f t="shared" si="18"/>
        <v>Parkhead and DalmarnockE3</v>
      </c>
      <c r="B1137" t="s">
        <v>136</v>
      </c>
      <c r="C1137" t="s">
        <v>286</v>
      </c>
      <c r="D1137" t="s">
        <v>105</v>
      </c>
      <c r="E1137">
        <v>1056</v>
      </c>
      <c r="F1137">
        <v>3530</v>
      </c>
      <c r="G1137">
        <v>0.29915014164305948</v>
      </c>
    </row>
    <row r="1138" spans="1:7" ht="14.6" x14ac:dyDescent="0.4">
      <c r="A1138" s="3" t="str">
        <f t="shared" si="18"/>
        <v>Parkhead and DalmarnockE4</v>
      </c>
      <c r="B1138" t="s">
        <v>136</v>
      </c>
      <c r="C1138" t="s">
        <v>286</v>
      </c>
      <c r="D1138" t="s">
        <v>104</v>
      </c>
      <c r="E1138">
        <v>785</v>
      </c>
      <c r="F1138">
        <v>3530</v>
      </c>
      <c r="G1138">
        <v>0.22237960339943344</v>
      </c>
    </row>
    <row r="1139" spans="1:7" ht="14.6" x14ac:dyDescent="0.4">
      <c r="A1139" s="3" t="str">
        <f t="shared" si="18"/>
        <v>Parkhead and DalmarnockED1</v>
      </c>
      <c r="B1139" t="s">
        <v>136</v>
      </c>
      <c r="C1139" t="s">
        <v>286</v>
      </c>
      <c r="D1139" t="s">
        <v>103</v>
      </c>
      <c r="E1139">
        <v>1438</v>
      </c>
      <c r="F1139">
        <v>5506</v>
      </c>
      <c r="G1139">
        <v>0.2611696331274973</v>
      </c>
    </row>
    <row r="1140" spans="1:7" ht="14.6" x14ac:dyDescent="0.4">
      <c r="A1140" s="3" t="str">
        <f t="shared" si="18"/>
        <v>Parkhead and DalmarnockED2</v>
      </c>
      <c r="B1140" t="s">
        <v>136</v>
      </c>
      <c r="C1140" t="s">
        <v>286</v>
      </c>
      <c r="D1140" t="s">
        <v>102</v>
      </c>
      <c r="E1140">
        <v>80</v>
      </c>
      <c r="F1140">
        <v>336</v>
      </c>
      <c r="G1140">
        <v>0.23809523809523808</v>
      </c>
    </row>
    <row r="1141" spans="1:7" ht="14.6" x14ac:dyDescent="0.4">
      <c r="A1141" s="3" t="str">
        <f t="shared" si="18"/>
        <v>Parkhead and DalmarnockH1</v>
      </c>
      <c r="B1141" t="s">
        <v>136</v>
      </c>
      <c r="C1141" t="s">
        <v>286</v>
      </c>
      <c r="D1141" t="s">
        <v>101</v>
      </c>
      <c r="E1141">
        <v>4552</v>
      </c>
      <c r="F1141">
        <v>6789</v>
      </c>
      <c r="G1141">
        <v>0.67049639122109295</v>
      </c>
    </row>
    <row r="1142" spans="1:7" ht="14.6" x14ac:dyDescent="0.4">
      <c r="A1142" s="3" t="str">
        <f t="shared" si="18"/>
        <v>Parkhead and DalmarnockH2</v>
      </c>
      <c r="B1142" t="s">
        <v>136</v>
      </c>
      <c r="C1142" t="s">
        <v>286</v>
      </c>
      <c r="D1142" t="s">
        <v>100</v>
      </c>
      <c r="E1142">
        <v>2167</v>
      </c>
      <c r="F1142">
        <v>6789</v>
      </c>
      <c r="G1142">
        <v>0.31919281190160553</v>
      </c>
    </row>
    <row r="1143" spans="1:7" ht="14.6" x14ac:dyDescent="0.4">
      <c r="A1143" s="3" t="str">
        <f t="shared" si="18"/>
        <v>Parkhead and DalmarnockP1</v>
      </c>
      <c r="B1143" t="s">
        <v>136</v>
      </c>
      <c r="C1143" t="s">
        <v>286</v>
      </c>
      <c r="D1143" t="s">
        <v>99</v>
      </c>
      <c r="E1143">
        <v>1277</v>
      </c>
      <c r="F1143">
        <v>6989</v>
      </c>
      <c r="G1143">
        <v>0.18271569609386179</v>
      </c>
    </row>
    <row r="1144" spans="1:7" ht="14.6" x14ac:dyDescent="0.4">
      <c r="A1144" s="3" t="str">
        <f t="shared" si="18"/>
        <v>Parkhead and DalmarnockP2</v>
      </c>
      <c r="B1144" t="s">
        <v>136</v>
      </c>
      <c r="C1144" t="s">
        <v>286</v>
      </c>
      <c r="D1144" t="s">
        <v>98</v>
      </c>
      <c r="E1144">
        <v>4766</v>
      </c>
      <c r="F1144">
        <v>6989</v>
      </c>
      <c r="G1144">
        <v>0.68192874517098301</v>
      </c>
    </row>
    <row r="1145" spans="1:7" ht="14.6" x14ac:dyDescent="0.4">
      <c r="A1145" s="3" t="str">
        <f t="shared" si="18"/>
        <v>Parkhead and DalmarnockP3</v>
      </c>
      <c r="B1145" t="s">
        <v>136</v>
      </c>
      <c r="C1145" t="s">
        <v>286</v>
      </c>
      <c r="D1145" t="s">
        <v>97</v>
      </c>
      <c r="E1145">
        <v>521</v>
      </c>
      <c r="F1145">
        <v>6989</v>
      </c>
      <c r="G1145">
        <v>7.4545714694519954E-2</v>
      </c>
    </row>
    <row r="1146" spans="1:7" ht="14.6" x14ac:dyDescent="0.4">
      <c r="A1146" s="3" t="str">
        <f t="shared" si="18"/>
        <v>Parkhead and DalmarnockP4</v>
      </c>
      <c r="B1146" t="s">
        <v>136</v>
      </c>
      <c r="C1146" t="s">
        <v>286</v>
      </c>
      <c r="D1146" t="s">
        <v>96</v>
      </c>
      <c r="E1146">
        <v>425</v>
      </c>
      <c r="F1146">
        <v>6989</v>
      </c>
      <c r="G1146">
        <v>6.0809844040635282E-2</v>
      </c>
    </row>
    <row r="1147" spans="1:7" ht="14.6" x14ac:dyDescent="0.4">
      <c r="A1147" s="3" t="str">
        <f t="shared" si="18"/>
        <v>Parkhead and DalmarnockPO1</v>
      </c>
      <c r="B1147" t="s">
        <v>136</v>
      </c>
      <c r="C1147" t="s">
        <v>286</v>
      </c>
      <c r="D1147" t="s">
        <v>95</v>
      </c>
      <c r="E1147">
        <v>2650</v>
      </c>
      <c r="F1147">
        <v>6989</v>
      </c>
      <c r="G1147">
        <v>0.37916726284160823</v>
      </c>
    </row>
    <row r="1148" spans="1:7" ht="14.6" x14ac:dyDescent="0.4">
      <c r="A1148" s="3" t="str">
        <f t="shared" si="18"/>
        <v>Parkhead and DalmarnockPO2</v>
      </c>
      <c r="B1148" t="s">
        <v>136</v>
      </c>
      <c r="C1148" t="s">
        <v>286</v>
      </c>
      <c r="D1148" t="s">
        <v>94</v>
      </c>
      <c r="E1148">
        <v>1650</v>
      </c>
      <c r="F1148">
        <v>4613</v>
      </c>
      <c r="G1148">
        <v>0.3576848038153046</v>
      </c>
    </row>
    <row r="1149" spans="1:7" ht="14.6" x14ac:dyDescent="0.4">
      <c r="A1149" s="3" t="str">
        <f t="shared" si="18"/>
        <v>Parkhead and DalmarnockS1</v>
      </c>
      <c r="B1149" t="s">
        <v>136</v>
      </c>
      <c r="C1149" t="s">
        <v>286</v>
      </c>
      <c r="D1149" t="s">
        <v>93</v>
      </c>
      <c r="E1149">
        <v>675</v>
      </c>
      <c r="F1149">
        <v>3530</v>
      </c>
      <c r="G1149">
        <v>0.19121813031161472</v>
      </c>
    </row>
    <row r="1150" spans="1:7" ht="14.6" x14ac:dyDescent="0.4">
      <c r="A1150" s="3" t="str">
        <f t="shared" si="18"/>
        <v>Parkhead and DalmarnockS2</v>
      </c>
      <c r="B1150" t="s">
        <v>136</v>
      </c>
      <c r="C1150" t="s">
        <v>286</v>
      </c>
      <c r="D1150" t="s">
        <v>92</v>
      </c>
      <c r="E1150">
        <v>1621</v>
      </c>
      <c r="F1150">
        <v>2753</v>
      </c>
      <c r="G1150">
        <v>0.58881220486741737</v>
      </c>
    </row>
    <row r="1151" spans="1:7" ht="14.6" x14ac:dyDescent="0.4">
      <c r="A1151" s="3" t="str">
        <f t="shared" si="18"/>
        <v>Parkhead and DalmarnockS3</v>
      </c>
      <c r="B1151" t="s">
        <v>136</v>
      </c>
      <c r="C1151" t="s">
        <v>286</v>
      </c>
      <c r="D1151" t="s">
        <v>91</v>
      </c>
      <c r="E1151">
        <v>2255</v>
      </c>
      <c r="F1151">
        <v>5079</v>
      </c>
      <c r="G1151">
        <v>0.443985036424493</v>
      </c>
    </row>
    <row r="1152" spans="1:7" ht="14.6" x14ac:dyDescent="0.4">
      <c r="A1152" s="3" t="str">
        <f t="shared" si="18"/>
        <v>Parkhead and DalmarnockS4</v>
      </c>
      <c r="B1152" t="s">
        <v>136</v>
      </c>
      <c r="C1152" t="s">
        <v>286</v>
      </c>
      <c r="D1152" t="s">
        <v>90</v>
      </c>
      <c r="E1152">
        <v>420</v>
      </c>
      <c r="F1152">
        <v>6989</v>
      </c>
      <c r="G1152">
        <v>6.0094434110745457E-2</v>
      </c>
    </row>
    <row r="1153" spans="1:7" ht="14.6" x14ac:dyDescent="0.4">
      <c r="A1153" s="3" t="str">
        <f t="shared" si="18"/>
        <v>Parkhead and DalmarnockS5</v>
      </c>
      <c r="B1153" t="s">
        <v>136</v>
      </c>
      <c r="C1153" t="s">
        <v>286</v>
      </c>
      <c r="D1153" t="s">
        <v>89</v>
      </c>
      <c r="E1153">
        <v>1835</v>
      </c>
      <c r="F1153">
        <v>4580</v>
      </c>
      <c r="G1153">
        <v>0.40065502183406115</v>
      </c>
    </row>
    <row r="1154" spans="1:7" ht="14.6" x14ac:dyDescent="0.4">
      <c r="A1154" s="3" t="str">
        <f t="shared" si="18"/>
        <v>Riddrie and CranhillC1</v>
      </c>
      <c r="B1154" t="s">
        <v>130</v>
      </c>
      <c r="C1154" t="s">
        <v>287</v>
      </c>
      <c r="D1154" t="s">
        <v>112</v>
      </c>
      <c r="E1154">
        <v>462</v>
      </c>
      <c r="F1154">
        <v>11469</v>
      </c>
      <c r="G1154">
        <v>4.0282500653936702E-2</v>
      </c>
    </row>
    <row r="1155" spans="1:7" ht="14.6" x14ac:dyDescent="0.4">
      <c r="A1155" s="3" t="str">
        <f t="shared" si="18"/>
        <v>Riddrie and CranhillC2</v>
      </c>
      <c r="B1155" t="s">
        <v>130</v>
      </c>
      <c r="C1155" t="s">
        <v>287</v>
      </c>
      <c r="D1155" t="s">
        <v>111</v>
      </c>
      <c r="E1155">
        <v>3384</v>
      </c>
      <c r="F1155">
        <v>8612</v>
      </c>
      <c r="G1155">
        <v>0.39294008360427313</v>
      </c>
    </row>
    <row r="1156" spans="1:7" ht="14.6" x14ac:dyDescent="0.4">
      <c r="A1156" s="3" t="str">
        <f t="shared" si="18"/>
        <v>Riddrie and CranhillC3</v>
      </c>
      <c r="B1156" t="s">
        <v>130</v>
      </c>
      <c r="C1156" t="s">
        <v>287</v>
      </c>
      <c r="D1156" t="s">
        <v>110</v>
      </c>
      <c r="E1156">
        <v>618</v>
      </c>
      <c r="F1156">
        <v>1310</v>
      </c>
      <c r="G1156">
        <v>0.47175572519083969</v>
      </c>
    </row>
    <row r="1157" spans="1:7" ht="14.6" x14ac:dyDescent="0.4">
      <c r="A1157" s="3" t="str">
        <f t="shared" si="18"/>
        <v>Riddrie and CranhillC4</v>
      </c>
      <c r="B1157" t="s">
        <v>130</v>
      </c>
      <c r="C1157" t="s">
        <v>287</v>
      </c>
      <c r="D1157" t="s">
        <v>109</v>
      </c>
      <c r="E1157">
        <v>2179</v>
      </c>
      <c r="F1157">
        <v>10491</v>
      </c>
      <c r="G1157">
        <v>0.2077018396720999</v>
      </c>
    </row>
    <row r="1158" spans="1:7" ht="14.6" x14ac:dyDescent="0.4">
      <c r="A1158" s="3" t="str">
        <f t="shared" si="18"/>
        <v>Riddrie and CranhillC5</v>
      </c>
      <c r="B1158" t="s">
        <v>130</v>
      </c>
      <c r="C1158" t="s">
        <v>287</v>
      </c>
      <c r="D1158" t="s">
        <v>108</v>
      </c>
      <c r="E1158">
        <v>7820</v>
      </c>
      <c r="F1158">
        <v>11469</v>
      </c>
      <c r="G1158">
        <v>0.68183799808178569</v>
      </c>
    </row>
    <row r="1159" spans="1:7" ht="14.6" x14ac:dyDescent="0.4">
      <c r="A1159" s="3" t="str">
        <f t="shared" si="18"/>
        <v>Riddrie and CranhillE1</v>
      </c>
      <c r="B1159" t="s">
        <v>130</v>
      </c>
      <c r="C1159" t="s">
        <v>287</v>
      </c>
      <c r="D1159" t="s">
        <v>107</v>
      </c>
      <c r="E1159">
        <v>2615</v>
      </c>
      <c r="F1159">
        <v>5510</v>
      </c>
      <c r="G1159">
        <v>0.47459165154264971</v>
      </c>
    </row>
    <row r="1160" spans="1:7" ht="14.6" x14ac:dyDescent="0.4">
      <c r="A1160" s="3" t="str">
        <f t="shared" si="18"/>
        <v>Riddrie and CranhillE2</v>
      </c>
      <c r="B1160" t="s">
        <v>130</v>
      </c>
      <c r="C1160" t="s">
        <v>287</v>
      </c>
      <c r="D1160" t="s">
        <v>106</v>
      </c>
      <c r="E1160">
        <v>8634.1959999999999</v>
      </c>
      <c r="F1160">
        <v>11039</v>
      </c>
      <c r="G1160">
        <v>0.78215381828064134</v>
      </c>
    </row>
    <row r="1161" spans="1:7" ht="14.6" x14ac:dyDescent="0.4">
      <c r="A1161" s="3" t="str">
        <f t="shared" si="18"/>
        <v>Riddrie and CranhillE3</v>
      </c>
      <c r="B1161" t="s">
        <v>130</v>
      </c>
      <c r="C1161" t="s">
        <v>287</v>
      </c>
      <c r="D1161" t="s">
        <v>105</v>
      </c>
      <c r="E1161">
        <v>2236</v>
      </c>
      <c r="F1161">
        <v>5122</v>
      </c>
      <c r="G1161">
        <v>0.43654822335025378</v>
      </c>
    </row>
    <row r="1162" spans="1:7" ht="14.6" x14ac:dyDescent="0.4">
      <c r="A1162" s="3" t="str">
        <f t="shared" si="18"/>
        <v>Riddrie and CranhillE4</v>
      </c>
      <c r="B1162" t="s">
        <v>130</v>
      </c>
      <c r="C1162" t="s">
        <v>287</v>
      </c>
      <c r="D1162" t="s">
        <v>104</v>
      </c>
      <c r="E1162">
        <v>827</v>
      </c>
      <c r="F1162">
        <v>5122</v>
      </c>
      <c r="G1162">
        <v>0.16146036704412339</v>
      </c>
    </row>
    <row r="1163" spans="1:7" ht="14.6" x14ac:dyDescent="0.4">
      <c r="A1163" s="3" t="str">
        <f t="shared" si="18"/>
        <v>Riddrie and CranhillED1</v>
      </c>
      <c r="B1163" t="s">
        <v>130</v>
      </c>
      <c r="C1163" t="s">
        <v>287</v>
      </c>
      <c r="D1163" t="s">
        <v>103</v>
      </c>
      <c r="E1163">
        <v>2619</v>
      </c>
      <c r="F1163">
        <v>9590</v>
      </c>
      <c r="G1163">
        <v>0.27309697601668403</v>
      </c>
    </row>
    <row r="1164" spans="1:7" ht="14.6" x14ac:dyDescent="0.4">
      <c r="A1164" s="3" t="str">
        <f t="shared" si="18"/>
        <v>Riddrie and CranhillED2</v>
      </c>
      <c r="B1164" t="s">
        <v>130</v>
      </c>
      <c r="C1164" t="s">
        <v>287</v>
      </c>
      <c r="D1164" t="s">
        <v>102</v>
      </c>
      <c r="E1164">
        <v>84</v>
      </c>
      <c r="F1164">
        <v>555</v>
      </c>
      <c r="G1164">
        <v>0.15135135135135136</v>
      </c>
    </row>
    <row r="1165" spans="1:7" ht="14.6" x14ac:dyDescent="0.4">
      <c r="A1165" s="3" t="str">
        <f t="shared" si="18"/>
        <v>Riddrie and CranhillH1</v>
      </c>
      <c r="B1165" t="s">
        <v>130</v>
      </c>
      <c r="C1165" t="s">
        <v>287</v>
      </c>
      <c r="D1165" t="s">
        <v>101</v>
      </c>
      <c r="E1165">
        <v>7882</v>
      </c>
      <c r="F1165">
        <v>11469</v>
      </c>
      <c r="G1165">
        <v>0.68724387479292004</v>
      </c>
    </row>
    <row r="1166" spans="1:7" ht="14.6" x14ac:dyDescent="0.4">
      <c r="A1166" s="3" t="str">
        <f t="shared" si="18"/>
        <v>Riddrie and CranhillH2</v>
      </c>
      <c r="B1166" t="s">
        <v>130</v>
      </c>
      <c r="C1166" t="s">
        <v>287</v>
      </c>
      <c r="D1166" t="s">
        <v>100</v>
      </c>
      <c r="E1166">
        <v>3663</v>
      </c>
      <c r="F1166">
        <v>11469</v>
      </c>
      <c r="G1166">
        <v>0.31938268375621237</v>
      </c>
    </row>
    <row r="1167" spans="1:7" ht="14.6" x14ac:dyDescent="0.4">
      <c r="A1167" s="3" t="str">
        <f t="shared" si="18"/>
        <v>Riddrie and CranhillP1</v>
      </c>
      <c r="B1167" t="s">
        <v>130</v>
      </c>
      <c r="C1167" t="s">
        <v>287</v>
      </c>
      <c r="D1167" t="s">
        <v>99</v>
      </c>
      <c r="E1167">
        <v>1879</v>
      </c>
      <c r="F1167">
        <v>11233</v>
      </c>
      <c r="G1167">
        <v>0.16727499332324403</v>
      </c>
    </row>
    <row r="1168" spans="1:7" ht="14.6" x14ac:dyDescent="0.4">
      <c r="A1168" s="3" t="str">
        <f t="shared" ref="A1168:A1231" si="19">CONCATENATE(C1168,D1168)</f>
        <v>Riddrie and CranhillP2</v>
      </c>
      <c r="B1168" t="s">
        <v>130</v>
      </c>
      <c r="C1168" t="s">
        <v>287</v>
      </c>
      <c r="D1168" t="s">
        <v>98</v>
      </c>
      <c r="E1168">
        <v>7161</v>
      </c>
      <c r="F1168">
        <v>11233</v>
      </c>
      <c r="G1168">
        <v>0.63749666162200658</v>
      </c>
    </row>
    <row r="1169" spans="1:7" ht="14.6" x14ac:dyDescent="0.4">
      <c r="A1169" s="3" t="str">
        <f t="shared" si="19"/>
        <v>Riddrie and CranhillP3</v>
      </c>
      <c r="B1169" t="s">
        <v>130</v>
      </c>
      <c r="C1169" t="s">
        <v>287</v>
      </c>
      <c r="D1169" t="s">
        <v>97</v>
      </c>
      <c r="E1169">
        <v>1037</v>
      </c>
      <c r="F1169">
        <v>11233</v>
      </c>
      <c r="G1169">
        <v>9.2317279444493902E-2</v>
      </c>
    </row>
    <row r="1170" spans="1:7" ht="14.6" x14ac:dyDescent="0.4">
      <c r="A1170" s="3" t="str">
        <f t="shared" si="19"/>
        <v>Riddrie and CranhillP4</v>
      </c>
      <c r="B1170" t="s">
        <v>130</v>
      </c>
      <c r="C1170" t="s">
        <v>287</v>
      </c>
      <c r="D1170" t="s">
        <v>96</v>
      </c>
      <c r="E1170">
        <v>1156</v>
      </c>
      <c r="F1170">
        <v>11233</v>
      </c>
      <c r="G1170">
        <v>0.10291106561025549</v>
      </c>
    </row>
    <row r="1171" spans="1:7" ht="14.6" x14ac:dyDescent="0.4">
      <c r="A1171" s="3" t="str">
        <f t="shared" si="19"/>
        <v>Riddrie and CranhillPO1</v>
      </c>
      <c r="B1171" t="s">
        <v>130</v>
      </c>
      <c r="C1171" t="s">
        <v>287</v>
      </c>
      <c r="D1171" t="s">
        <v>95</v>
      </c>
      <c r="E1171">
        <v>3170</v>
      </c>
      <c r="F1171">
        <v>11233</v>
      </c>
      <c r="G1171">
        <v>0.28220421970978365</v>
      </c>
    </row>
    <row r="1172" spans="1:7" ht="14.6" x14ac:dyDescent="0.4">
      <c r="A1172" s="3" t="str">
        <f t="shared" si="19"/>
        <v>Riddrie and CranhillPO2</v>
      </c>
      <c r="B1172" t="s">
        <v>130</v>
      </c>
      <c r="C1172" t="s">
        <v>287</v>
      </c>
      <c r="D1172" t="s">
        <v>94</v>
      </c>
      <c r="E1172">
        <v>1855</v>
      </c>
      <c r="F1172">
        <v>6920</v>
      </c>
      <c r="G1172">
        <v>0.26806358381502893</v>
      </c>
    </row>
    <row r="1173" spans="1:7" ht="14.6" x14ac:dyDescent="0.4">
      <c r="A1173" s="3" t="str">
        <f t="shared" si="19"/>
        <v>Riddrie and CranhillS1</v>
      </c>
      <c r="B1173" t="s">
        <v>130</v>
      </c>
      <c r="C1173" t="s">
        <v>287</v>
      </c>
      <c r="D1173" t="s">
        <v>93</v>
      </c>
      <c r="E1173">
        <v>2151</v>
      </c>
      <c r="F1173">
        <v>5122</v>
      </c>
      <c r="G1173">
        <v>0.41995314330339711</v>
      </c>
    </row>
    <row r="1174" spans="1:7" ht="14.6" x14ac:dyDescent="0.4">
      <c r="A1174" s="3" t="str">
        <f t="shared" si="19"/>
        <v>Riddrie and CranhillS2</v>
      </c>
      <c r="B1174" t="s">
        <v>130</v>
      </c>
      <c r="C1174" t="s">
        <v>287</v>
      </c>
      <c r="D1174" t="s">
        <v>92</v>
      </c>
      <c r="E1174">
        <v>1690</v>
      </c>
      <c r="F1174">
        <v>3500</v>
      </c>
      <c r="G1174">
        <v>0.48285714285714287</v>
      </c>
    </row>
    <row r="1175" spans="1:7" ht="14.6" x14ac:dyDescent="0.4">
      <c r="A1175" s="3" t="str">
        <f t="shared" si="19"/>
        <v>Riddrie and CranhillS3</v>
      </c>
      <c r="B1175" t="s">
        <v>130</v>
      </c>
      <c r="C1175" t="s">
        <v>287</v>
      </c>
      <c r="D1175" t="s">
        <v>91</v>
      </c>
      <c r="E1175">
        <v>3798</v>
      </c>
      <c r="F1175">
        <v>8425</v>
      </c>
      <c r="G1175">
        <v>0.4508011869436202</v>
      </c>
    </row>
    <row r="1176" spans="1:7" ht="14.6" x14ac:dyDescent="0.4">
      <c r="A1176" s="3" t="str">
        <f t="shared" si="19"/>
        <v>Riddrie and CranhillS4</v>
      </c>
      <c r="B1176" t="s">
        <v>130</v>
      </c>
      <c r="C1176" t="s">
        <v>287</v>
      </c>
      <c r="D1176" t="s">
        <v>90</v>
      </c>
      <c r="E1176">
        <v>490</v>
      </c>
      <c r="F1176">
        <v>11233</v>
      </c>
      <c r="G1176">
        <v>4.3621472447253617E-2</v>
      </c>
    </row>
    <row r="1177" spans="1:7" ht="14.6" x14ac:dyDescent="0.4">
      <c r="A1177" s="3" t="str">
        <f t="shared" si="19"/>
        <v>Riddrie and CranhillS5</v>
      </c>
      <c r="B1177" t="s">
        <v>130</v>
      </c>
      <c r="C1177" t="s">
        <v>287</v>
      </c>
      <c r="D1177" t="s">
        <v>89</v>
      </c>
      <c r="E1177">
        <v>2050</v>
      </c>
      <c r="F1177">
        <v>6865</v>
      </c>
      <c r="G1177">
        <v>0.29861616897305171</v>
      </c>
    </row>
    <row r="1178" spans="1:7" ht="14.6" x14ac:dyDescent="0.4">
      <c r="A1178" s="3" t="str">
        <f t="shared" si="19"/>
        <v>Ruchazie and GarthamlockC1</v>
      </c>
      <c r="B1178" t="s">
        <v>128</v>
      </c>
      <c r="C1178" t="s">
        <v>288</v>
      </c>
      <c r="D1178" t="s">
        <v>112</v>
      </c>
      <c r="E1178">
        <v>320</v>
      </c>
      <c r="F1178">
        <v>7691</v>
      </c>
      <c r="G1178">
        <v>4.1607073202444417E-2</v>
      </c>
    </row>
    <row r="1179" spans="1:7" ht="14.6" x14ac:dyDescent="0.4">
      <c r="A1179" s="3" t="str">
        <f t="shared" si="19"/>
        <v>Ruchazie and GarthamlockC2</v>
      </c>
      <c r="B1179" t="s">
        <v>128</v>
      </c>
      <c r="C1179" t="s">
        <v>288</v>
      </c>
      <c r="D1179" t="s">
        <v>111</v>
      </c>
      <c r="E1179">
        <v>2494</v>
      </c>
      <c r="F1179">
        <v>5956</v>
      </c>
      <c r="G1179">
        <v>0.41873740765614509</v>
      </c>
    </row>
    <row r="1180" spans="1:7" ht="14.6" x14ac:dyDescent="0.4">
      <c r="A1180" s="3" t="str">
        <f t="shared" si="19"/>
        <v>Ruchazie and GarthamlockC3</v>
      </c>
      <c r="B1180" t="s">
        <v>128</v>
      </c>
      <c r="C1180" t="s">
        <v>288</v>
      </c>
      <c r="D1180" t="s">
        <v>110</v>
      </c>
      <c r="E1180">
        <v>583</v>
      </c>
      <c r="F1180">
        <v>1137</v>
      </c>
      <c r="G1180">
        <v>0.51275285839929641</v>
      </c>
    </row>
    <row r="1181" spans="1:7" ht="14.6" x14ac:dyDescent="0.4">
      <c r="A1181" s="3" t="str">
        <f t="shared" si="19"/>
        <v>Ruchazie and GarthamlockC4</v>
      </c>
      <c r="B1181" t="s">
        <v>128</v>
      </c>
      <c r="C1181" t="s">
        <v>288</v>
      </c>
      <c r="D1181" t="s">
        <v>109</v>
      </c>
      <c r="E1181">
        <v>1177</v>
      </c>
      <c r="F1181">
        <v>7643</v>
      </c>
      <c r="G1181">
        <v>0.15399712154912992</v>
      </c>
    </row>
    <row r="1182" spans="1:7" ht="14.6" x14ac:dyDescent="0.4">
      <c r="A1182" s="3" t="str">
        <f t="shared" si="19"/>
        <v>Ruchazie and GarthamlockC5</v>
      </c>
      <c r="B1182" t="s">
        <v>128</v>
      </c>
      <c r="C1182" t="s">
        <v>288</v>
      </c>
      <c r="D1182" t="s">
        <v>108</v>
      </c>
      <c r="E1182">
        <v>4888</v>
      </c>
      <c r="F1182">
        <v>7691</v>
      </c>
      <c r="G1182">
        <v>0.63554804316733848</v>
      </c>
    </row>
    <row r="1183" spans="1:7" ht="14.6" x14ac:dyDescent="0.4">
      <c r="A1183" s="3" t="str">
        <f t="shared" si="19"/>
        <v>Ruchazie and GarthamlockE1</v>
      </c>
      <c r="B1183" t="s">
        <v>128</v>
      </c>
      <c r="C1183" t="s">
        <v>288</v>
      </c>
      <c r="D1183" t="s">
        <v>107</v>
      </c>
      <c r="E1183">
        <v>1904</v>
      </c>
      <c r="F1183">
        <v>4346</v>
      </c>
      <c r="G1183">
        <v>0.43810400368154623</v>
      </c>
    </row>
    <row r="1184" spans="1:7" ht="14.6" x14ac:dyDescent="0.4">
      <c r="A1184" s="3" t="str">
        <f t="shared" si="19"/>
        <v>Ruchazie and GarthamlockE2</v>
      </c>
      <c r="B1184" t="s">
        <v>128</v>
      </c>
      <c r="C1184" t="s">
        <v>288</v>
      </c>
      <c r="D1184" t="s">
        <v>106</v>
      </c>
      <c r="E1184">
        <v>5817.643</v>
      </c>
      <c r="F1184">
        <v>7639</v>
      </c>
      <c r="G1184">
        <v>0.76157127896321508</v>
      </c>
    </row>
    <row r="1185" spans="1:7" ht="14.6" x14ac:dyDescent="0.4">
      <c r="A1185" s="3" t="str">
        <f t="shared" si="19"/>
        <v>Ruchazie and GarthamlockE3</v>
      </c>
      <c r="B1185" t="s">
        <v>128</v>
      </c>
      <c r="C1185" t="s">
        <v>288</v>
      </c>
      <c r="D1185" t="s">
        <v>105</v>
      </c>
      <c r="E1185">
        <v>1558</v>
      </c>
      <c r="F1185">
        <v>3408</v>
      </c>
      <c r="G1185">
        <v>0.45715962441314556</v>
      </c>
    </row>
    <row r="1186" spans="1:7" ht="14.6" x14ac:dyDescent="0.4">
      <c r="A1186" s="3" t="str">
        <f t="shared" si="19"/>
        <v>Ruchazie and GarthamlockE4</v>
      </c>
      <c r="B1186" t="s">
        <v>128</v>
      </c>
      <c r="C1186" t="s">
        <v>288</v>
      </c>
      <c r="D1186" t="s">
        <v>104</v>
      </c>
      <c r="E1186">
        <v>545</v>
      </c>
      <c r="F1186">
        <v>3408</v>
      </c>
      <c r="G1186">
        <v>0.15991784037558684</v>
      </c>
    </row>
    <row r="1187" spans="1:7" ht="14.6" x14ac:dyDescent="0.4">
      <c r="A1187" s="3" t="str">
        <f t="shared" si="19"/>
        <v>Ruchazie and GarthamlockED1</v>
      </c>
      <c r="B1187" t="s">
        <v>128</v>
      </c>
      <c r="C1187" t="s">
        <v>288</v>
      </c>
      <c r="D1187" t="s">
        <v>103</v>
      </c>
      <c r="E1187">
        <v>1607</v>
      </c>
      <c r="F1187">
        <v>6004</v>
      </c>
      <c r="G1187">
        <v>0.26765489673550968</v>
      </c>
    </row>
    <row r="1188" spans="1:7" ht="14.6" x14ac:dyDescent="0.4">
      <c r="A1188" s="3" t="str">
        <f t="shared" si="19"/>
        <v>Ruchazie and GarthamlockED2</v>
      </c>
      <c r="B1188" t="s">
        <v>128</v>
      </c>
      <c r="C1188" t="s">
        <v>288</v>
      </c>
      <c r="D1188" t="s">
        <v>102</v>
      </c>
      <c r="E1188">
        <v>75</v>
      </c>
      <c r="F1188">
        <v>453</v>
      </c>
      <c r="G1188">
        <v>0.16556291390728478</v>
      </c>
    </row>
    <row r="1189" spans="1:7" ht="14.6" x14ac:dyDescent="0.4">
      <c r="A1189" s="3" t="str">
        <f t="shared" si="19"/>
        <v>Ruchazie and GarthamlockH1</v>
      </c>
      <c r="B1189" t="s">
        <v>128</v>
      </c>
      <c r="C1189" t="s">
        <v>288</v>
      </c>
      <c r="D1189" t="s">
        <v>101</v>
      </c>
      <c r="E1189">
        <v>5686</v>
      </c>
      <c r="F1189">
        <v>7691</v>
      </c>
      <c r="G1189">
        <v>0.73930568196593416</v>
      </c>
    </row>
    <row r="1190" spans="1:7" ht="14.6" x14ac:dyDescent="0.4">
      <c r="A1190" s="3" t="str">
        <f t="shared" si="19"/>
        <v>Ruchazie and GarthamlockH2</v>
      </c>
      <c r="B1190" t="s">
        <v>128</v>
      </c>
      <c r="C1190" t="s">
        <v>288</v>
      </c>
      <c r="D1190" t="s">
        <v>100</v>
      </c>
      <c r="E1190">
        <v>1899</v>
      </c>
      <c r="F1190">
        <v>7691</v>
      </c>
      <c r="G1190">
        <v>0.24691197503575607</v>
      </c>
    </row>
    <row r="1191" spans="1:7" ht="14.6" x14ac:dyDescent="0.4">
      <c r="A1191" s="3" t="str">
        <f t="shared" si="19"/>
        <v>Ruchazie and GarthamlockP1</v>
      </c>
      <c r="B1191" t="s">
        <v>128</v>
      </c>
      <c r="C1191" t="s">
        <v>288</v>
      </c>
      <c r="D1191" t="s">
        <v>99</v>
      </c>
      <c r="E1191">
        <v>1686</v>
      </c>
      <c r="F1191">
        <v>7748</v>
      </c>
      <c r="G1191">
        <v>0.21760454310789881</v>
      </c>
    </row>
    <row r="1192" spans="1:7" ht="14.6" x14ac:dyDescent="0.4">
      <c r="A1192" s="3" t="str">
        <f t="shared" si="19"/>
        <v>Ruchazie and GarthamlockP2</v>
      </c>
      <c r="B1192" t="s">
        <v>128</v>
      </c>
      <c r="C1192" t="s">
        <v>288</v>
      </c>
      <c r="D1192" t="s">
        <v>98</v>
      </c>
      <c r="E1192">
        <v>5060</v>
      </c>
      <c r="F1192">
        <v>7748</v>
      </c>
      <c r="G1192">
        <v>0.65307176045431081</v>
      </c>
    </row>
    <row r="1193" spans="1:7" ht="14.6" x14ac:dyDescent="0.4">
      <c r="A1193" s="3" t="str">
        <f t="shared" si="19"/>
        <v>Ruchazie and GarthamlockP3</v>
      </c>
      <c r="B1193" t="s">
        <v>128</v>
      </c>
      <c r="C1193" t="s">
        <v>288</v>
      </c>
      <c r="D1193" t="s">
        <v>97</v>
      </c>
      <c r="E1193">
        <v>620</v>
      </c>
      <c r="F1193">
        <v>7748</v>
      </c>
      <c r="G1193">
        <v>8.0020650490449152E-2</v>
      </c>
    </row>
    <row r="1194" spans="1:7" ht="14.6" x14ac:dyDescent="0.4">
      <c r="A1194" s="3" t="str">
        <f t="shared" si="19"/>
        <v>Ruchazie and GarthamlockP4</v>
      </c>
      <c r="B1194" t="s">
        <v>128</v>
      </c>
      <c r="C1194" t="s">
        <v>288</v>
      </c>
      <c r="D1194" t="s">
        <v>96</v>
      </c>
      <c r="E1194">
        <v>382</v>
      </c>
      <c r="F1194">
        <v>7748</v>
      </c>
      <c r="G1194">
        <v>4.9303045947341251E-2</v>
      </c>
    </row>
    <row r="1195" spans="1:7" ht="14.6" x14ac:dyDescent="0.4">
      <c r="A1195" s="3" t="str">
        <f t="shared" si="19"/>
        <v>Ruchazie and GarthamlockPO1</v>
      </c>
      <c r="B1195" t="s">
        <v>128</v>
      </c>
      <c r="C1195" t="s">
        <v>288</v>
      </c>
      <c r="D1195" t="s">
        <v>95</v>
      </c>
      <c r="E1195">
        <v>2325</v>
      </c>
      <c r="F1195">
        <v>7748</v>
      </c>
      <c r="G1195">
        <v>0.30007743933918429</v>
      </c>
    </row>
    <row r="1196" spans="1:7" ht="14.6" x14ac:dyDescent="0.4">
      <c r="A1196" s="3" t="str">
        <f t="shared" si="19"/>
        <v>Ruchazie and GarthamlockPO2</v>
      </c>
      <c r="B1196" t="s">
        <v>128</v>
      </c>
      <c r="C1196" t="s">
        <v>288</v>
      </c>
      <c r="D1196" t="s">
        <v>94</v>
      </c>
      <c r="E1196">
        <v>1295</v>
      </c>
      <c r="F1196">
        <v>4880</v>
      </c>
      <c r="G1196">
        <v>0.26536885245901637</v>
      </c>
    </row>
    <row r="1197" spans="1:7" ht="14.6" x14ac:dyDescent="0.4">
      <c r="A1197" s="3" t="str">
        <f t="shared" si="19"/>
        <v>Ruchazie and GarthamlockS1</v>
      </c>
      <c r="B1197" t="s">
        <v>128</v>
      </c>
      <c r="C1197" t="s">
        <v>288</v>
      </c>
      <c r="D1197" t="s">
        <v>93</v>
      </c>
      <c r="E1197">
        <v>1306</v>
      </c>
      <c r="F1197">
        <v>3408</v>
      </c>
      <c r="G1197">
        <v>0.38321596244131456</v>
      </c>
    </row>
    <row r="1198" spans="1:7" ht="14.6" x14ac:dyDescent="0.4">
      <c r="A1198" s="3" t="str">
        <f t="shared" si="19"/>
        <v>Ruchazie and GarthamlockS2</v>
      </c>
      <c r="B1198" t="s">
        <v>128</v>
      </c>
      <c r="C1198" t="s">
        <v>288</v>
      </c>
      <c r="D1198" t="s">
        <v>92</v>
      </c>
      <c r="E1198">
        <v>1423</v>
      </c>
      <c r="F1198">
        <v>2732</v>
      </c>
      <c r="G1198">
        <v>0.52086383601756958</v>
      </c>
    </row>
    <row r="1199" spans="1:7" ht="14.6" x14ac:dyDescent="0.4">
      <c r="A1199" s="3" t="str">
        <f t="shared" si="19"/>
        <v>Ruchazie and GarthamlockS3</v>
      </c>
      <c r="B1199" t="s">
        <v>128</v>
      </c>
      <c r="C1199" t="s">
        <v>288</v>
      </c>
      <c r="D1199" t="s">
        <v>91</v>
      </c>
      <c r="E1199">
        <v>2969</v>
      </c>
      <c r="F1199">
        <v>5633</v>
      </c>
      <c r="G1199">
        <v>0.52707260784661814</v>
      </c>
    </row>
    <row r="1200" spans="1:7" ht="14.6" x14ac:dyDescent="0.4">
      <c r="A1200" s="3" t="str">
        <f t="shared" si="19"/>
        <v>Ruchazie and GarthamlockS4</v>
      </c>
      <c r="B1200" t="s">
        <v>128</v>
      </c>
      <c r="C1200" t="s">
        <v>288</v>
      </c>
      <c r="D1200" t="s">
        <v>90</v>
      </c>
      <c r="E1200">
        <v>345</v>
      </c>
      <c r="F1200">
        <v>7748</v>
      </c>
      <c r="G1200">
        <v>4.4527620030975733E-2</v>
      </c>
    </row>
    <row r="1201" spans="1:7" ht="14.6" x14ac:dyDescent="0.4">
      <c r="A1201" s="3" t="str">
        <f t="shared" si="19"/>
        <v>Ruchazie and GarthamlockS5</v>
      </c>
      <c r="B1201" t="s">
        <v>128</v>
      </c>
      <c r="C1201" t="s">
        <v>288</v>
      </c>
      <c r="D1201" t="s">
        <v>89</v>
      </c>
      <c r="E1201">
        <v>1480</v>
      </c>
      <c r="F1201">
        <v>4833</v>
      </c>
      <c r="G1201">
        <v>0.3062280157252224</v>
      </c>
    </row>
    <row r="1202" spans="1:7" ht="14.6" x14ac:dyDescent="0.4">
      <c r="A1202" s="3" t="str">
        <f t="shared" si="19"/>
        <v>Springboig and BarlanarkC1</v>
      </c>
      <c r="B1202" t="s">
        <v>123</v>
      </c>
      <c r="C1202" t="s">
        <v>289</v>
      </c>
      <c r="D1202" t="s">
        <v>112</v>
      </c>
      <c r="E1202">
        <v>315</v>
      </c>
      <c r="F1202">
        <v>13440</v>
      </c>
      <c r="G1202">
        <v>2.34375E-2</v>
      </c>
    </row>
    <row r="1203" spans="1:7" ht="14.6" x14ac:dyDescent="0.4">
      <c r="A1203" s="3" t="str">
        <f t="shared" si="19"/>
        <v>Springboig and BarlanarkC2</v>
      </c>
      <c r="B1203" t="s">
        <v>123</v>
      </c>
      <c r="C1203" t="s">
        <v>289</v>
      </c>
      <c r="D1203" t="s">
        <v>111</v>
      </c>
      <c r="E1203">
        <v>4156</v>
      </c>
      <c r="F1203">
        <v>10596</v>
      </c>
      <c r="G1203">
        <v>0.39222348055870138</v>
      </c>
    </row>
    <row r="1204" spans="1:7" ht="14.6" x14ac:dyDescent="0.4">
      <c r="A1204" s="3" t="str">
        <f t="shared" si="19"/>
        <v>Springboig and BarlanarkC3</v>
      </c>
      <c r="B1204" t="s">
        <v>123</v>
      </c>
      <c r="C1204" t="s">
        <v>289</v>
      </c>
      <c r="D1204" t="s">
        <v>110</v>
      </c>
      <c r="E1204">
        <v>975</v>
      </c>
      <c r="F1204">
        <v>1895</v>
      </c>
      <c r="G1204">
        <v>0.51451187335092352</v>
      </c>
    </row>
    <row r="1205" spans="1:7" ht="14.6" x14ac:dyDescent="0.4">
      <c r="A1205" s="3" t="str">
        <f t="shared" si="19"/>
        <v>Springboig and BarlanarkC4</v>
      </c>
      <c r="B1205" t="s">
        <v>123</v>
      </c>
      <c r="C1205" t="s">
        <v>289</v>
      </c>
      <c r="D1205" t="s">
        <v>109</v>
      </c>
      <c r="E1205">
        <v>2314</v>
      </c>
      <c r="F1205">
        <v>13378</v>
      </c>
      <c r="G1205">
        <v>0.17297054866198236</v>
      </c>
    </row>
    <row r="1206" spans="1:7" ht="14.6" x14ac:dyDescent="0.4">
      <c r="A1206" s="3" t="str">
        <f t="shared" si="19"/>
        <v>Springboig and BarlanarkC5</v>
      </c>
      <c r="B1206" t="s">
        <v>123</v>
      </c>
      <c r="C1206" t="s">
        <v>289</v>
      </c>
      <c r="D1206" t="s">
        <v>108</v>
      </c>
      <c r="E1206">
        <v>8719</v>
      </c>
      <c r="F1206">
        <v>13440</v>
      </c>
      <c r="G1206">
        <v>0.64873511904761905</v>
      </c>
    </row>
    <row r="1207" spans="1:7" ht="14.6" x14ac:dyDescent="0.4">
      <c r="A1207" s="3" t="str">
        <f t="shared" si="19"/>
        <v>Springboig and BarlanarkE1</v>
      </c>
      <c r="B1207" t="s">
        <v>123</v>
      </c>
      <c r="C1207" t="s">
        <v>289</v>
      </c>
      <c r="D1207" t="s">
        <v>107</v>
      </c>
      <c r="E1207">
        <v>3512</v>
      </c>
      <c r="F1207">
        <v>7284</v>
      </c>
      <c r="G1207">
        <v>0.48215266337177376</v>
      </c>
    </row>
    <row r="1208" spans="1:7" ht="14.6" x14ac:dyDescent="0.4">
      <c r="A1208" s="3" t="str">
        <f t="shared" si="19"/>
        <v>Springboig and BarlanarkE2</v>
      </c>
      <c r="B1208" t="s">
        <v>123</v>
      </c>
      <c r="C1208" t="s">
        <v>289</v>
      </c>
      <c r="D1208" t="s">
        <v>106</v>
      </c>
      <c r="E1208">
        <v>8217.83</v>
      </c>
      <c r="F1208">
        <v>12793</v>
      </c>
      <c r="G1208">
        <v>0.64236926444149145</v>
      </c>
    </row>
    <row r="1209" spans="1:7" ht="14.6" x14ac:dyDescent="0.4">
      <c r="A1209" s="3" t="str">
        <f t="shared" si="19"/>
        <v>Springboig and BarlanarkE3</v>
      </c>
      <c r="B1209" t="s">
        <v>123</v>
      </c>
      <c r="C1209" t="s">
        <v>289</v>
      </c>
      <c r="D1209" t="s">
        <v>105</v>
      </c>
      <c r="E1209">
        <v>2593</v>
      </c>
      <c r="F1209">
        <v>6157</v>
      </c>
      <c r="G1209">
        <v>0.42114666233555303</v>
      </c>
    </row>
    <row r="1210" spans="1:7" ht="14.6" x14ac:dyDescent="0.4">
      <c r="A1210" s="3" t="str">
        <f t="shared" si="19"/>
        <v>Springboig and BarlanarkE4</v>
      </c>
      <c r="B1210" t="s">
        <v>123</v>
      </c>
      <c r="C1210" t="s">
        <v>289</v>
      </c>
      <c r="D1210" t="s">
        <v>104</v>
      </c>
      <c r="E1210">
        <v>983</v>
      </c>
      <c r="F1210">
        <v>6157</v>
      </c>
      <c r="G1210">
        <v>0.15965567646581127</v>
      </c>
    </row>
    <row r="1211" spans="1:7" ht="14.6" x14ac:dyDescent="0.4">
      <c r="A1211" s="3" t="str">
        <f t="shared" si="19"/>
        <v>Springboig and BarlanarkED1</v>
      </c>
      <c r="B1211" t="s">
        <v>123</v>
      </c>
      <c r="C1211" t="s">
        <v>289</v>
      </c>
      <c r="D1211" t="s">
        <v>103</v>
      </c>
      <c r="E1211">
        <v>2795</v>
      </c>
      <c r="F1211">
        <v>10658</v>
      </c>
      <c r="G1211">
        <v>0.2622443235128542</v>
      </c>
    </row>
    <row r="1212" spans="1:7" ht="14.6" x14ac:dyDescent="0.4">
      <c r="A1212" s="3" t="str">
        <f t="shared" si="19"/>
        <v>Springboig and BarlanarkED2</v>
      </c>
      <c r="B1212" t="s">
        <v>123</v>
      </c>
      <c r="C1212" t="s">
        <v>289</v>
      </c>
      <c r="D1212" t="s">
        <v>102</v>
      </c>
      <c r="E1212">
        <v>119</v>
      </c>
      <c r="F1212">
        <v>738</v>
      </c>
      <c r="G1212">
        <v>0.16124661246612465</v>
      </c>
    </row>
    <row r="1213" spans="1:7" ht="14.6" x14ac:dyDescent="0.4">
      <c r="A1213" s="3" t="str">
        <f t="shared" si="19"/>
        <v>Springboig and BarlanarkH1</v>
      </c>
      <c r="B1213" t="s">
        <v>123</v>
      </c>
      <c r="C1213" t="s">
        <v>289</v>
      </c>
      <c r="D1213" t="s">
        <v>101</v>
      </c>
      <c r="E1213">
        <v>9362</v>
      </c>
      <c r="F1213">
        <v>13440</v>
      </c>
      <c r="G1213">
        <v>0.69657738095238098</v>
      </c>
    </row>
    <row r="1214" spans="1:7" ht="14.6" x14ac:dyDescent="0.4">
      <c r="A1214" s="3" t="str">
        <f t="shared" si="19"/>
        <v>Springboig and BarlanarkH2</v>
      </c>
      <c r="B1214" t="s">
        <v>123</v>
      </c>
      <c r="C1214" t="s">
        <v>289</v>
      </c>
      <c r="D1214" t="s">
        <v>100</v>
      </c>
      <c r="E1214">
        <v>4044</v>
      </c>
      <c r="F1214">
        <v>13440</v>
      </c>
      <c r="G1214">
        <v>0.30089285714285713</v>
      </c>
    </row>
    <row r="1215" spans="1:7" ht="14.6" x14ac:dyDescent="0.4">
      <c r="A1215" s="3" t="str">
        <f t="shared" si="19"/>
        <v>Springboig and BarlanarkP1</v>
      </c>
      <c r="B1215" t="s">
        <v>123</v>
      </c>
      <c r="C1215" t="s">
        <v>289</v>
      </c>
      <c r="D1215" t="s">
        <v>99</v>
      </c>
      <c r="E1215">
        <v>2681</v>
      </c>
      <c r="F1215">
        <v>13242</v>
      </c>
      <c r="G1215">
        <v>0.20246186376680259</v>
      </c>
    </row>
    <row r="1216" spans="1:7" ht="14.6" x14ac:dyDescent="0.4">
      <c r="A1216" s="3" t="str">
        <f t="shared" si="19"/>
        <v>Springboig and BarlanarkP2</v>
      </c>
      <c r="B1216" t="s">
        <v>123</v>
      </c>
      <c r="C1216" t="s">
        <v>289</v>
      </c>
      <c r="D1216" t="s">
        <v>98</v>
      </c>
      <c r="E1216">
        <v>8489</v>
      </c>
      <c r="F1216">
        <v>13242</v>
      </c>
      <c r="G1216">
        <v>0.64106630418365806</v>
      </c>
    </row>
    <row r="1217" spans="1:7" ht="14.6" x14ac:dyDescent="0.4">
      <c r="A1217" s="3" t="str">
        <f t="shared" si="19"/>
        <v>Springboig and BarlanarkP3</v>
      </c>
      <c r="B1217" t="s">
        <v>123</v>
      </c>
      <c r="C1217" t="s">
        <v>289</v>
      </c>
      <c r="D1217" t="s">
        <v>97</v>
      </c>
      <c r="E1217">
        <v>1142</v>
      </c>
      <c r="F1217">
        <v>13242</v>
      </c>
      <c r="G1217">
        <v>8.6240749131551123E-2</v>
      </c>
    </row>
    <row r="1218" spans="1:7" ht="14.6" x14ac:dyDescent="0.4">
      <c r="A1218" s="3" t="str">
        <f t="shared" si="19"/>
        <v>Springboig and BarlanarkP4</v>
      </c>
      <c r="B1218" t="s">
        <v>123</v>
      </c>
      <c r="C1218" t="s">
        <v>289</v>
      </c>
      <c r="D1218" t="s">
        <v>96</v>
      </c>
      <c r="E1218">
        <v>930</v>
      </c>
      <c r="F1218">
        <v>13242</v>
      </c>
      <c r="G1218">
        <v>7.0231082917988213E-2</v>
      </c>
    </row>
    <row r="1219" spans="1:7" ht="14.6" x14ac:dyDescent="0.4">
      <c r="A1219" s="3" t="str">
        <f t="shared" si="19"/>
        <v>Springboig and BarlanarkPO1</v>
      </c>
      <c r="B1219" t="s">
        <v>123</v>
      </c>
      <c r="C1219" t="s">
        <v>289</v>
      </c>
      <c r="D1219" t="s">
        <v>95</v>
      </c>
      <c r="E1219">
        <v>4150</v>
      </c>
      <c r="F1219">
        <v>13242</v>
      </c>
      <c r="G1219">
        <v>0.31339676785983989</v>
      </c>
    </row>
    <row r="1220" spans="1:7" ht="14.6" x14ac:dyDescent="0.4">
      <c r="A1220" s="3" t="str">
        <f t="shared" si="19"/>
        <v>Springboig and BarlanarkPO2</v>
      </c>
      <c r="B1220" t="s">
        <v>123</v>
      </c>
      <c r="C1220" t="s">
        <v>289</v>
      </c>
      <c r="D1220" t="s">
        <v>94</v>
      </c>
      <c r="E1220">
        <v>2375</v>
      </c>
      <c r="F1220">
        <v>8181</v>
      </c>
      <c r="G1220">
        <v>0.29030680845862367</v>
      </c>
    </row>
    <row r="1221" spans="1:7" ht="14.6" x14ac:dyDescent="0.4">
      <c r="A1221" s="3" t="str">
        <f t="shared" si="19"/>
        <v>Springboig and BarlanarkS1</v>
      </c>
      <c r="B1221" t="s">
        <v>123</v>
      </c>
      <c r="C1221" t="s">
        <v>289</v>
      </c>
      <c r="D1221" t="s">
        <v>93</v>
      </c>
      <c r="E1221">
        <v>2218</v>
      </c>
      <c r="F1221">
        <v>6157</v>
      </c>
      <c r="G1221">
        <v>0.36024037680688648</v>
      </c>
    </row>
    <row r="1222" spans="1:7" ht="14.6" x14ac:dyDescent="0.4">
      <c r="A1222" s="3" t="str">
        <f t="shared" si="19"/>
        <v>Springboig and BarlanarkS2</v>
      </c>
      <c r="B1222" t="s">
        <v>123</v>
      </c>
      <c r="C1222" t="s">
        <v>289</v>
      </c>
      <c r="D1222" t="s">
        <v>92</v>
      </c>
      <c r="E1222">
        <v>2452</v>
      </c>
      <c r="F1222">
        <v>4642</v>
      </c>
      <c r="G1222">
        <v>0.52822059457130544</v>
      </c>
    </row>
    <row r="1223" spans="1:7" ht="14.6" x14ac:dyDescent="0.4">
      <c r="A1223" s="3" t="str">
        <f t="shared" si="19"/>
        <v>Springboig and BarlanarkS3</v>
      </c>
      <c r="B1223" t="s">
        <v>123</v>
      </c>
      <c r="C1223" t="s">
        <v>289</v>
      </c>
      <c r="D1223" t="s">
        <v>91</v>
      </c>
      <c r="E1223">
        <v>4826</v>
      </c>
      <c r="F1223">
        <v>9740</v>
      </c>
      <c r="G1223">
        <v>0.49548254620123205</v>
      </c>
    </row>
    <row r="1224" spans="1:7" ht="14.6" x14ac:dyDescent="0.4">
      <c r="A1224" s="3" t="str">
        <f t="shared" si="19"/>
        <v>Springboig and BarlanarkS4</v>
      </c>
      <c r="B1224" t="s">
        <v>123</v>
      </c>
      <c r="C1224" t="s">
        <v>289</v>
      </c>
      <c r="D1224" t="s">
        <v>90</v>
      </c>
      <c r="E1224">
        <v>655</v>
      </c>
      <c r="F1224">
        <v>13242</v>
      </c>
      <c r="G1224">
        <v>4.9463827216432561E-2</v>
      </c>
    </row>
    <row r="1225" spans="1:7" ht="14.6" x14ac:dyDescent="0.4">
      <c r="A1225" s="3" t="str">
        <f t="shared" si="19"/>
        <v>Springboig and BarlanarkS5</v>
      </c>
      <c r="B1225" t="s">
        <v>123</v>
      </c>
      <c r="C1225" t="s">
        <v>289</v>
      </c>
      <c r="D1225" t="s">
        <v>89</v>
      </c>
      <c r="E1225">
        <v>2650</v>
      </c>
      <c r="F1225">
        <v>8114</v>
      </c>
      <c r="G1225">
        <v>0.32659600690165147</v>
      </c>
    </row>
    <row r="1226" spans="1:7" ht="14.6" x14ac:dyDescent="0.4">
      <c r="A1226" s="3" t="str">
        <f t="shared" si="19"/>
        <v>Tollcross and West ShettlestonC1</v>
      </c>
      <c r="B1226" t="s">
        <v>120</v>
      </c>
      <c r="C1226" t="s">
        <v>290</v>
      </c>
      <c r="D1226" t="s">
        <v>112</v>
      </c>
      <c r="E1226">
        <v>638</v>
      </c>
      <c r="F1226">
        <v>15843</v>
      </c>
      <c r="G1226">
        <v>4.0270150855267313E-2</v>
      </c>
    </row>
    <row r="1227" spans="1:7" ht="14.6" x14ac:dyDescent="0.4">
      <c r="A1227" s="3" t="str">
        <f t="shared" si="19"/>
        <v>Tollcross and West ShettlestonC2</v>
      </c>
      <c r="B1227" t="s">
        <v>120</v>
      </c>
      <c r="C1227" t="s">
        <v>290</v>
      </c>
      <c r="D1227" t="s">
        <v>111</v>
      </c>
      <c r="E1227">
        <v>5160</v>
      </c>
      <c r="F1227">
        <v>12992</v>
      </c>
      <c r="G1227">
        <v>0.39716748768472904</v>
      </c>
    </row>
    <row r="1228" spans="1:7" ht="14.6" x14ac:dyDescent="0.4">
      <c r="A1228" s="3" t="str">
        <f t="shared" si="19"/>
        <v>Tollcross and West ShettlestonC3</v>
      </c>
      <c r="B1228" t="s">
        <v>120</v>
      </c>
      <c r="C1228" t="s">
        <v>290</v>
      </c>
      <c r="D1228" t="s">
        <v>110</v>
      </c>
      <c r="E1228">
        <v>1021</v>
      </c>
      <c r="F1228">
        <v>2035</v>
      </c>
      <c r="G1228">
        <v>0.50171990171990177</v>
      </c>
    </row>
    <row r="1229" spans="1:7" ht="14.6" x14ac:dyDescent="0.4">
      <c r="A1229" s="3" t="str">
        <f t="shared" si="19"/>
        <v>Tollcross and West ShettlestonC4</v>
      </c>
      <c r="B1229" t="s">
        <v>120</v>
      </c>
      <c r="C1229" t="s">
        <v>290</v>
      </c>
      <c r="D1229" t="s">
        <v>109</v>
      </c>
      <c r="E1229">
        <v>3641</v>
      </c>
      <c r="F1229">
        <v>15722</v>
      </c>
      <c r="G1229">
        <v>0.23158631217402367</v>
      </c>
    </row>
    <row r="1230" spans="1:7" ht="14.6" x14ac:dyDescent="0.4">
      <c r="A1230" s="3" t="str">
        <f t="shared" si="19"/>
        <v>Tollcross and West ShettlestonC5</v>
      </c>
      <c r="B1230" t="s">
        <v>120</v>
      </c>
      <c r="C1230" t="s">
        <v>290</v>
      </c>
      <c r="D1230" t="s">
        <v>108</v>
      </c>
      <c r="E1230">
        <v>10541</v>
      </c>
      <c r="F1230">
        <v>15843</v>
      </c>
      <c r="G1230">
        <v>0.66534116013381306</v>
      </c>
    </row>
    <row r="1231" spans="1:7" ht="14.6" x14ac:dyDescent="0.4">
      <c r="A1231" s="3" t="str">
        <f t="shared" si="19"/>
        <v>Tollcross and West ShettlestonE1</v>
      </c>
      <c r="B1231" t="s">
        <v>120</v>
      </c>
      <c r="C1231" t="s">
        <v>290</v>
      </c>
      <c r="D1231" t="s">
        <v>107</v>
      </c>
      <c r="E1231">
        <v>4370</v>
      </c>
      <c r="F1231">
        <v>9161</v>
      </c>
      <c r="G1231">
        <v>0.47702215915293089</v>
      </c>
    </row>
    <row r="1232" spans="1:7" ht="14.6" x14ac:dyDescent="0.4">
      <c r="A1232" s="3" t="str">
        <f t="shared" ref="A1232:A1295" si="20">CONCATENATE(C1232,D1232)</f>
        <v>Tollcross and West ShettlestonE2</v>
      </c>
      <c r="B1232" t="s">
        <v>120</v>
      </c>
      <c r="C1232" t="s">
        <v>290</v>
      </c>
      <c r="D1232" t="s">
        <v>106</v>
      </c>
      <c r="E1232">
        <v>14081.851999999999</v>
      </c>
      <c r="F1232">
        <v>15311</v>
      </c>
      <c r="G1232">
        <v>0.91972124616288931</v>
      </c>
    </row>
    <row r="1233" spans="1:7" ht="14.6" x14ac:dyDescent="0.4">
      <c r="A1233" s="3" t="str">
        <f t="shared" si="20"/>
        <v>Tollcross and West ShettlestonE3</v>
      </c>
      <c r="B1233" t="s">
        <v>120</v>
      </c>
      <c r="C1233" t="s">
        <v>290</v>
      </c>
      <c r="D1233" t="s">
        <v>105</v>
      </c>
      <c r="E1233">
        <v>3435</v>
      </c>
      <c r="F1233">
        <v>8008</v>
      </c>
      <c r="G1233">
        <v>0.42894605394605395</v>
      </c>
    </row>
    <row r="1234" spans="1:7" ht="14.6" x14ac:dyDescent="0.4">
      <c r="A1234" s="3" t="str">
        <f t="shared" si="20"/>
        <v>Tollcross and West ShettlestonE4</v>
      </c>
      <c r="B1234" t="s">
        <v>120</v>
      </c>
      <c r="C1234" t="s">
        <v>290</v>
      </c>
      <c r="D1234" t="s">
        <v>104</v>
      </c>
      <c r="E1234">
        <v>1553</v>
      </c>
      <c r="F1234">
        <v>8008</v>
      </c>
      <c r="G1234">
        <v>0.19393106893106893</v>
      </c>
    </row>
    <row r="1235" spans="1:7" ht="14.6" x14ac:dyDescent="0.4">
      <c r="A1235" s="3" t="str">
        <f t="shared" si="20"/>
        <v>Tollcross and West ShettlestonED1</v>
      </c>
      <c r="B1235" t="s">
        <v>120</v>
      </c>
      <c r="C1235" t="s">
        <v>290</v>
      </c>
      <c r="D1235" t="s">
        <v>103</v>
      </c>
      <c r="E1235">
        <v>4300</v>
      </c>
      <c r="F1235">
        <v>13113</v>
      </c>
      <c r="G1235">
        <v>0.32791885914741098</v>
      </c>
    </row>
    <row r="1236" spans="1:7" ht="14.6" x14ac:dyDescent="0.4">
      <c r="A1236" s="3" t="str">
        <f t="shared" si="20"/>
        <v>Tollcross and West ShettlestonED2</v>
      </c>
      <c r="B1236" t="s">
        <v>120</v>
      </c>
      <c r="C1236" t="s">
        <v>290</v>
      </c>
      <c r="D1236" t="s">
        <v>102</v>
      </c>
      <c r="E1236">
        <v>148</v>
      </c>
      <c r="F1236">
        <v>785</v>
      </c>
      <c r="G1236">
        <v>0.18853503184713377</v>
      </c>
    </row>
    <row r="1237" spans="1:7" ht="14.6" x14ac:dyDescent="0.4">
      <c r="A1237" s="3" t="str">
        <f t="shared" si="20"/>
        <v>Tollcross and West ShettlestonH1</v>
      </c>
      <c r="B1237" t="s">
        <v>120</v>
      </c>
      <c r="C1237" t="s">
        <v>290</v>
      </c>
      <c r="D1237" t="s">
        <v>101</v>
      </c>
      <c r="E1237">
        <v>11473</v>
      </c>
      <c r="F1237">
        <v>15843</v>
      </c>
      <c r="G1237">
        <v>0.72416840244903113</v>
      </c>
    </row>
    <row r="1238" spans="1:7" ht="14.6" x14ac:dyDescent="0.4">
      <c r="A1238" s="3" t="str">
        <f t="shared" si="20"/>
        <v>Tollcross and West ShettlestonH2</v>
      </c>
      <c r="B1238" t="s">
        <v>120</v>
      </c>
      <c r="C1238" t="s">
        <v>290</v>
      </c>
      <c r="D1238" t="s">
        <v>100</v>
      </c>
      <c r="E1238">
        <v>4235</v>
      </c>
      <c r="F1238">
        <v>15843</v>
      </c>
      <c r="G1238">
        <v>0.26731048412548131</v>
      </c>
    </row>
    <row r="1239" spans="1:7" ht="14.6" x14ac:dyDescent="0.4">
      <c r="A1239" s="3" t="str">
        <f t="shared" si="20"/>
        <v>Tollcross and West ShettlestonP1</v>
      </c>
      <c r="B1239" t="s">
        <v>120</v>
      </c>
      <c r="C1239" t="s">
        <v>290</v>
      </c>
      <c r="D1239" t="s">
        <v>99</v>
      </c>
      <c r="E1239">
        <v>2846</v>
      </c>
      <c r="F1239">
        <v>16021</v>
      </c>
      <c r="G1239">
        <v>0.17764184507833469</v>
      </c>
    </row>
    <row r="1240" spans="1:7" ht="14.6" x14ac:dyDescent="0.4">
      <c r="A1240" s="3" t="str">
        <f t="shared" si="20"/>
        <v>Tollcross and West ShettlestonP2</v>
      </c>
      <c r="B1240" t="s">
        <v>120</v>
      </c>
      <c r="C1240" t="s">
        <v>290</v>
      </c>
      <c r="D1240" t="s">
        <v>98</v>
      </c>
      <c r="E1240">
        <v>11084</v>
      </c>
      <c r="F1240">
        <v>16021</v>
      </c>
      <c r="G1240">
        <v>0.69184195743087196</v>
      </c>
    </row>
    <row r="1241" spans="1:7" ht="14.6" x14ac:dyDescent="0.4">
      <c r="A1241" s="3" t="str">
        <f t="shared" si="20"/>
        <v>Tollcross and West ShettlestonP3</v>
      </c>
      <c r="B1241" t="s">
        <v>120</v>
      </c>
      <c r="C1241" t="s">
        <v>290</v>
      </c>
      <c r="D1241" t="s">
        <v>97</v>
      </c>
      <c r="E1241">
        <v>1114</v>
      </c>
      <c r="F1241">
        <v>16021</v>
      </c>
      <c r="G1241">
        <v>6.9533736970226578E-2</v>
      </c>
    </row>
    <row r="1242" spans="1:7" ht="14.6" x14ac:dyDescent="0.4">
      <c r="A1242" s="3" t="str">
        <f t="shared" si="20"/>
        <v>Tollcross and West ShettlestonP4</v>
      </c>
      <c r="B1242" t="s">
        <v>120</v>
      </c>
      <c r="C1242" t="s">
        <v>290</v>
      </c>
      <c r="D1242" t="s">
        <v>96</v>
      </c>
      <c r="E1242">
        <v>977</v>
      </c>
      <c r="F1242">
        <v>16021</v>
      </c>
      <c r="G1242">
        <v>6.0982460520566759E-2</v>
      </c>
    </row>
    <row r="1243" spans="1:7" ht="14.6" x14ac:dyDescent="0.4">
      <c r="A1243" s="3" t="str">
        <f t="shared" si="20"/>
        <v>Tollcross and West ShettlestonPO1</v>
      </c>
      <c r="B1243" t="s">
        <v>120</v>
      </c>
      <c r="C1243" t="s">
        <v>290</v>
      </c>
      <c r="D1243" t="s">
        <v>95</v>
      </c>
      <c r="E1243">
        <v>4280</v>
      </c>
      <c r="F1243">
        <v>16021</v>
      </c>
      <c r="G1243">
        <v>0.26714936645652582</v>
      </c>
    </row>
    <row r="1244" spans="1:7" ht="14.6" x14ac:dyDescent="0.4">
      <c r="A1244" s="3" t="str">
        <f t="shared" si="20"/>
        <v>Tollcross and West ShettlestonPO2</v>
      </c>
      <c r="B1244" t="s">
        <v>120</v>
      </c>
      <c r="C1244" t="s">
        <v>290</v>
      </c>
      <c r="D1244" t="s">
        <v>94</v>
      </c>
      <c r="E1244">
        <v>2790</v>
      </c>
      <c r="F1244">
        <v>10765</v>
      </c>
      <c r="G1244">
        <v>0.25917324663260566</v>
      </c>
    </row>
    <row r="1245" spans="1:7" ht="14.6" x14ac:dyDescent="0.4">
      <c r="A1245" s="3" t="str">
        <f t="shared" si="20"/>
        <v>Tollcross and West ShettlestonS1</v>
      </c>
      <c r="B1245" t="s">
        <v>120</v>
      </c>
      <c r="C1245" t="s">
        <v>290</v>
      </c>
      <c r="D1245" t="s">
        <v>93</v>
      </c>
      <c r="E1245">
        <v>3132</v>
      </c>
      <c r="F1245">
        <v>8008</v>
      </c>
      <c r="G1245">
        <v>0.39110889110889113</v>
      </c>
    </row>
    <row r="1246" spans="1:7" ht="14.6" x14ac:dyDescent="0.4">
      <c r="A1246" s="3" t="str">
        <f t="shared" si="20"/>
        <v>Tollcross and West ShettlestonS2</v>
      </c>
      <c r="B1246" t="s">
        <v>120</v>
      </c>
      <c r="C1246" t="s">
        <v>290</v>
      </c>
      <c r="D1246" t="s">
        <v>92</v>
      </c>
      <c r="E1246">
        <v>2953</v>
      </c>
      <c r="F1246">
        <v>6447</v>
      </c>
      <c r="G1246">
        <v>0.45804250038777727</v>
      </c>
    </row>
    <row r="1247" spans="1:7" ht="14.6" x14ac:dyDescent="0.4">
      <c r="A1247" s="3" t="str">
        <f t="shared" si="20"/>
        <v>Tollcross and West ShettlestonS3</v>
      </c>
      <c r="B1247" t="s">
        <v>120</v>
      </c>
      <c r="C1247" t="s">
        <v>290</v>
      </c>
      <c r="D1247" t="s">
        <v>91</v>
      </c>
      <c r="E1247">
        <v>6827</v>
      </c>
      <c r="F1247">
        <v>12127</v>
      </c>
      <c r="G1247">
        <v>0.56295868722684916</v>
      </c>
    </row>
    <row r="1248" spans="1:7" ht="14.6" x14ac:dyDescent="0.4">
      <c r="A1248" s="3" t="str">
        <f t="shared" si="20"/>
        <v>Tollcross and West ShettlestonS4</v>
      </c>
      <c r="B1248" t="s">
        <v>120</v>
      </c>
      <c r="C1248" t="s">
        <v>290</v>
      </c>
      <c r="D1248" t="s">
        <v>90</v>
      </c>
      <c r="E1248">
        <v>750</v>
      </c>
      <c r="F1248">
        <v>16021</v>
      </c>
      <c r="G1248">
        <v>4.6813557206166909E-2</v>
      </c>
    </row>
    <row r="1249" spans="1:7" ht="14.6" x14ac:dyDescent="0.4">
      <c r="A1249" s="3" t="str">
        <f t="shared" si="20"/>
        <v>Tollcross and West ShettlestonS5</v>
      </c>
      <c r="B1249" t="s">
        <v>120</v>
      </c>
      <c r="C1249" t="s">
        <v>290</v>
      </c>
      <c r="D1249" t="s">
        <v>89</v>
      </c>
      <c r="E1249">
        <v>3130</v>
      </c>
      <c r="F1249">
        <v>10689</v>
      </c>
      <c r="G1249">
        <v>0.29282439891477219</v>
      </c>
    </row>
    <row r="1250" spans="1:7" ht="14.6" x14ac:dyDescent="0.4">
      <c r="A1250" s="3" t="str">
        <f t="shared" si="20"/>
        <v>Hillhead and WoodlandsC1</v>
      </c>
      <c r="B1250" t="s">
        <v>149</v>
      </c>
      <c r="C1250" t="s">
        <v>255</v>
      </c>
      <c r="D1250" t="s">
        <v>112</v>
      </c>
      <c r="E1250">
        <v>4436</v>
      </c>
      <c r="F1250">
        <v>19765</v>
      </c>
      <c r="G1250">
        <v>0.22443713635213761</v>
      </c>
    </row>
    <row r="1251" spans="1:7" ht="14.6" x14ac:dyDescent="0.4">
      <c r="A1251" s="3" t="str">
        <f t="shared" si="20"/>
        <v>Hillhead and WoodlandsC2</v>
      </c>
      <c r="B1251" t="s">
        <v>149</v>
      </c>
      <c r="C1251" t="s">
        <v>255</v>
      </c>
      <c r="D1251" t="s">
        <v>111</v>
      </c>
      <c r="E1251">
        <v>5054</v>
      </c>
      <c r="F1251">
        <v>17445</v>
      </c>
      <c r="G1251">
        <v>0.28971051877328746</v>
      </c>
    </row>
    <row r="1252" spans="1:7" ht="14.6" x14ac:dyDescent="0.4">
      <c r="A1252" s="3" t="str">
        <f t="shared" si="20"/>
        <v>Hillhead and WoodlandsC3</v>
      </c>
      <c r="B1252" t="s">
        <v>149</v>
      </c>
      <c r="C1252" t="s">
        <v>255</v>
      </c>
      <c r="D1252" t="s">
        <v>110</v>
      </c>
      <c r="E1252">
        <v>409</v>
      </c>
      <c r="F1252">
        <v>1199</v>
      </c>
      <c r="G1252">
        <v>0.34111759799833197</v>
      </c>
    </row>
    <row r="1253" spans="1:7" ht="14.6" x14ac:dyDescent="0.4">
      <c r="A1253" s="3" t="str">
        <f t="shared" si="20"/>
        <v>Hillhead and WoodlandsC4</v>
      </c>
      <c r="B1253" t="s">
        <v>149</v>
      </c>
      <c r="C1253" t="s">
        <v>255</v>
      </c>
      <c r="D1253" t="s">
        <v>109</v>
      </c>
      <c r="E1253">
        <v>3945</v>
      </c>
      <c r="F1253">
        <v>19289</v>
      </c>
      <c r="G1253">
        <v>0.20452071128622532</v>
      </c>
    </row>
    <row r="1254" spans="1:7" ht="14.6" x14ac:dyDescent="0.4">
      <c r="A1254" s="3" t="str">
        <f t="shared" si="20"/>
        <v>Hillhead and WoodlandsC5</v>
      </c>
      <c r="B1254" t="s">
        <v>149</v>
      </c>
      <c r="C1254" t="s">
        <v>255</v>
      </c>
      <c r="D1254" t="s">
        <v>108</v>
      </c>
      <c r="E1254">
        <v>9505</v>
      </c>
      <c r="F1254">
        <v>19765</v>
      </c>
      <c r="G1254">
        <v>0.4809005818365798</v>
      </c>
    </row>
    <row r="1255" spans="1:7" ht="14.6" x14ac:dyDescent="0.4">
      <c r="A1255" s="3" t="str">
        <f t="shared" si="20"/>
        <v>Hillhead and WoodlandsE1</v>
      </c>
      <c r="B1255" t="s">
        <v>149</v>
      </c>
      <c r="C1255" t="s">
        <v>255</v>
      </c>
      <c r="D1255" t="s">
        <v>107</v>
      </c>
      <c r="E1255">
        <v>9991</v>
      </c>
      <c r="F1255">
        <v>14948</v>
      </c>
      <c r="G1255">
        <v>0.66838373026491837</v>
      </c>
    </row>
    <row r="1256" spans="1:7" ht="14.6" x14ac:dyDescent="0.4">
      <c r="A1256" s="3" t="str">
        <f t="shared" si="20"/>
        <v>Hillhead and WoodlandsE2</v>
      </c>
      <c r="B1256" t="s">
        <v>149</v>
      </c>
      <c r="C1256" t="s">
        <v>255</v>
      </c>
      <c r="D1256" t="s">
        <v>106</v>
      </c>
      <c r="E1256">
        <v>13909.847</v>
      </c>
      <c r="F1256">
        <v>20447</v>
      </c>
      <c r="G1256">
        <v>0.68028791509756936</v>
      </c>
    </row>
    <row r="1257" spans="1:7" ht="14.6" x14ac:dyDescent="0.4">
      <c r="A1257" s="3" t="str">
        <f t="shared" si="20"/>
        <v>Hillhead and WoodlandsE3</v>
      </c>
      <c r="B1257" t="s">
        <v>149</v>
      </c>
      <c r="C1257" t="s">
        <v>255</v>
      </c>
      <c r="D1257" t="s">
        <v>105</v>
      </c>
      <c r="E1257">
        <v>4147</v>
      </c>
      <c r="F1257">
        <v>9546</v>
      </c>
      <c r="G1257">
        <v>0.43442279488791119</v>
      </c>
    </row>
    <row r="1258" spans="1:7" ht="14.6" x14ac:dyDescent="0.4">
      <c r="A1258" s="3" t="str">
        <f t="shared" si="20"/>
        <v>Hillhead and WoodlandsE4</v>
      </c>
      <c r="B1258" t="s">
        <v>149</v>
      </c>
      <c r="C1258" t="s">
        <v>255</v>
      </c>
      <c r="D1258" t="s">
        <v>104</v>
      </c>
      <c r="E1258">
        <v>2224</v>
      </c>
      <c r="F1258">
        <v>9546</v>
      </c>
      <c r="G1258">
        <v>0.23297716320972134</v>
      </c>
    </row>
    <row r="1259" spans="1:7" ht="14.6" x14ac:dyDescent="0.4">
      <c r="A1259" s="3" t="str">
        <f t="shared" si="20"/>
        <v>Hillhead and WoodlandsED1</v>
      </c>
      <c r="B1259" t="s">
        <v>149</v>
      </c>
      <c r="C1259" t="s">
        <v>255</v>
      </c>
      <c r="D1259" t="s">
        <v>103</v>
      </c>
      <c r="E1259">
        <v>13510</v>
      </c>
      <c r="F1259">
        <v>17913</v>
      </c>
      <c r="G1259">
        <v>0.75420085971082451</v>
      </c>
    </row>
    <row r="1260" spans="1:7" ht="14.6" x14ac:dyDescent="0.4">
      <c r="A1260" s="3" t="str">
        <f t="shared" si="20"/>
        <v>Hillhead and WoodlandsED2</v>
      </c>
      <c r="B1260" t="s">
        <v>149</v>
      </c>
      <c r="C1260" t="s">
        <v>255</v>
      </c>
      <c r="D1260" t="s">
        <v>102</v>
      </c>
      <c r="E1260">
        <v>96</v>
      </c>
      <c r="F1260">
        <v>1159</v>
      </c>
      <c r="G1260">
        <v>8.2830025884383082E-2</v>
      </c>
    </row>
    <row r="1261" spans="1:7" ht="14.6" x14ac:dyDescent="0.4">
      <c r="A1261" s="3" t="str">
        <f t="shared" si="20"/>
        <v>Hillhead and WoodlandsH1</v>
      </c>
      <c r="B1261" t="s">
        <v>149</v>
      </c>
      <c r="C1261" t="s">
        <v>255</v>
      </c>
      <c r="D1261" t="s">
        <v>101</v>
      </c>
      <c r="E1261">
        <v>16863</v>
      </c>
      <c r="F1261">
        <v>19765</v>
      </c>
      <c r="G1261">
        <v>0.8531748039463698</v>
      </c>
    </row>
    <row r="1262" spans="1:7" ht="14.6" x14ac:dyDescent="0.4">
      <c r="A1262" s="3" t="str">
        <f t="shared" si="20"/>
        <v>Hillhead and WoodlandsH2</v>
      </c>
      <c r="B1262" t="s">
        <v>149</v>
      </c>
      <c r="C1262" t="s">
        <v>255</v>
      </c>
      <c r="D1262" t="s">
        <v>100</v>
      </c>
      <c r="E1262">
        <v>2883</v>
      </c>
      <c r="F1262">
        <v>19765</v>
      </c>
      <c r="G1262">
        <v>0.14586390083480902</v>
      </c>
    </row>
    <row r="1263" spans="1:7" ht="14.6" x14ac:dyDescent="0.4">
      <c r="A1263" s="3" t="str">
        <f t="shared" si="20"/>
        <v>Hillhead and WoodlandsP1</v>
      </c>
      <c r="B1263" t="s">
        <v>149</v>
      </c>
      <c r="C1263" t="s">
        <v>255</v>
      </c>
      <c r="D1263" t="s">
        <v>99</v>
      </c>
      <c r="E1263">
        <v>2035</v>
      </c>
      <c r="F1263">
        <v>19827</v>
      </c>
      <c r="G1263">
        <v>0.10263781711807132</v>
      </c>
    </row>
    <row r="1264" spans="1:7" ht="14.6" x14ac:dyDescent="0.4">
      <c r="A1264" s="3" t="str">
        <f t="shared" si="20"/>
        <v>Hillhead and WoodlandsP2</v>
      </c>
      <c r="B1264" t="s">
        <v>149</v>
      </c>
      <c r="C1264" t="s">
        <v>255</v>
      </c>
      <c r="D1264" t="s">
        <v>98</v>
      </c>
      <c r="E1264">
        <v>16170</v>
      </c>
      <c r="F1264">
        <v>19827</v>
      </c>
      <c r="G1264">
        <v>0.81555454683008022</v>
      </c>
    </row>
    <row r="1265" spans="1:7" ht="14.6" x14ac:dyDescent="0.4">
      <c r="A1265" s="3" t="str">
        <f t="shared" si="20"/>
        <v>Hillhead and WoodlandsP3</v>
      </c>
      <c r="B1265" t="s">
        <v>149</v>
      </c>
      <c r="C1265" t="s">
        <v>255</v>
      </c>
      <c r="D1265" t="s">
        <v>97</v>
      </c>
      <c r="E1265">
        <v>824</v>
      </c>
      <c r="F1265">
        <v>19827</v>
      </c>
      <c r="G1265">
        <v>4.1559489584909473E-2</v>
      </c>
    </row>
    <row r="1266" spans="1:7" ht="14.6" x14ac:dyDescent="0.4">
      <c r="A1266" s="3" t="str">
        <f t="shared" si="20"/>
        <v>Hillhead and WoodlandsP4</v>
      </c>
      <c r="B1266" t="s">
        <v>149</v>
      </c>
      <c r="C1266" t="s">
        <v>255</v>
      </c>
      <c r="D1266" t="s">
        <v>96</v>
      </c>
      <c r="E1266">
        <v>798</v>
      </c>
      <c r="F1266">
        <v>19827</v>
      </c>
      <c r="G1266">
        <v>4.0248146466939021E-2</v>
      </c>
    </row>
    <row r="1267" spans="1:7" ht="14.6" x14ac:dyDescent="0.4">
      <c r="A1267" s="3" t="str">
        <f t="shared" si="20"/>
        <v>Hillhead and WoodlandsPO1</v>
      </c>
      <c r="B1267" t="s">
        <v>149</v>
      </c>
      <c r="C1267" t="s">
        <v>255</v>
      </c>
      <c r="D1267" t="s">
        <v>95</v>
      </c>
      <c r="E1267">
        <v>2915</v>
      </c>
      <c r="F1267">
        <v>19827</v>
      </c>
      <c r="G1267">
        <v>0.14702173803399404</v>
      </c>
    </row>
    <row r="1268" spans="1:7" ht="14.6" x14ac:dyDescent="0.4">
      <c r="A1268" s="3" t="str">
        <f t="shared" si="20"/>
        <v>Hillhead and WoodlandsPO2</v>
      </c>
      <c r="B1268" t="s">
        <v>149</v>
      </c>
      <c r="C1268" t="s">
        <v>255</v>
      </c>
      <c r="D1268" t="s">
        <v>94</v>
      </c>
      <c r="E1268">
        <v>1855</v>
      </c>
      <c r="F1268">
        <v>15955</v>
      </c>
      <c r="G1268">
        <v>0.11626449388906299</v>
      </c>
    </row>
    <row r="1269" spans="1:7" ht="14.6" x14ac:dyDescent="0.4">
      <c r="A1269" s="3" t="str">
        <f t="shared" si="20"/>
        <v>Hillhead and WoodlandsS1</v>
      </c>
      <c r="B1269" t="s">
        <v>149</v>
      </c>
      <c r="C1269" t="s">
        <v>255</v>
      </c>
      <c r="D1269" t="s">
        <v>93</v>
      </c>
      <c r="E1269">
        <v>3338</v>
      </c>
      <c r="F1269">
        <v>9546</v>
      </c>
      <c r="G1269">
        <v>0.34967525665200083</v>
      </c>
    </row>
    <row r="1270" spans="1:7" ht="14.6" x14ac:dyDescent="0.4">
      <c r="A1270" s="3" t="str">
        <f t="shared" si="20"/>
        <v>Hillhead and WoodlandsS2</v>
      </c>
      <c r="B1270" t="s">
        <v>149</v>
      </c>
      <c r="C1270" t="s">
        <v>255</v>
      </c>
      <c r="D1270" t="s">
        <v>92</v>
      </c>
      <c r="E1270">
        <v>1627</v>
      </c>
      <c r="F1270">
        <v>8346</v>
      </c>
      <c r="G1270">
        <v>0.19494368559789121</v>
      </c>
    </row>
    <row r="1271" spans="1:7" ht="14.6" x14ac:dyDescent="0.4">
      <c r="A1271" s="3" t="str">
        <f t="shared" si="20"/>
        <v>Hillhead and WoodlandsS3</v>
      </c>
      <c r="B1271" t="s">
        <v>149</v>
      </c>
      <c r="C1271" t="s">
        <v>255</v>
      </c>
      <c r="D1271" t="s">
        <v>91</v>
      </c>
      <c r="E1271">
        <v>8986</v>
      </c>
      <c r="F1271">
        <v>17170</v>
      </c>
      <c r="G1271">
        <v>0.52335468841001742</v>
      </c>
    </row>
    <row r="1272" spans="1:7" ht="14.6" x14ac:dyDescent="0.4">
      <c r="A1272" s="3" t="str">
        <f t="shared" si="20"/>
        <v>Hillhead and WoodlandsS4</v>
      </c>
      <c r="B1272" t="s">
        <v>149</v>
      </c>
      <c r="C1272" t="s">
        <v>255</v>
      </c>
      <c r="D1272" t="s">
        <v>90</v>
      </c>
      <c r="E1272">
        <v>505</v>
      </c>
      <c r="F1272">
        <v>19827</v>
      </c>
      <c r="G1272">
        <v>2.5470318252887481E-2</v>
      </c>
    </row>
    <row r="1273" spans="1:7" ht="14.6" x14ac:dyDescent="0.4">
      <c r="A1273" s="3" t="str">
        <f t="shared" si="20"/>
        <v>Hillhead and WoodlandsS5</v>
      </c>
      <c r="B1273" t="s">
        <v>149</v>
      </c>
      <c r="C1273" t="s">
        <v>255</v>
      </c>
      <c r="D1273" t="s">
        <v>89</v>
      </c>
      <c r="E1273">
        <v>1985</v>
      </c>
      <c r="F1273">
        <v>15888</v>
      </c>
      <c r="G1273">
        <v>0.12493705941591138</v>
      </c>
    </row>
    <row r="1274" spans="1:7" ht="14.6" x14ac:dyDescent="0.4">
      <c r="A1274" s="3" t="str">
        <f t="shared" si="20"/>
        <v>Hyndland, Dowanhill and Partick EastC1</v>
      </c>
      <c r="B1274" t="s">
        <v>148</v>
      </c>
      <c r="C1274" t="s">
        <v>256</v>
      </c>
      <c r="D1274" t="s">
        <v>112</v>
      </c>
      <c r="E1274">
        <v>1574</v>
      </c>
      <c r="F1274">
        <v>18070</v>
      </c>
      <c r="G1274">
        <v>8.7105700055340338E-2</v>
      </c>
    </row>
    <row r="1275" spans="1:7" ht="14.6" x14ac:dyDescent="0.4">
      <c r="A1275" s="3" t="str">
        <f t="shared" si="20"/>
        <v>Hyndland, Dowanhill and Partick EastC2</v>
      </c>
      <c r="B1275" t="s">
        <v>148</v>
      </c>
      <c r="C1275" t="s">
        <v>256</v>
      </c>
      <c r="D1275" t="s">
        <v>111</v>
      </c>
      <c r="E1275">
        <v>6839</v>
      </c>
      <c r="F1275">
        <v>16251</v>
      </c>
      <c r="G1275">
        <v>0.42083564088363795</v>
      </c>
    </row>
    <row r="1276" spans="1:7" ht="14.6" x14ac:dyDescent="0.4">
      <c r="A1276" s="3" t="str">
        <f t="shared" si="20"/>
        <v>Hyndland, Dowanhill and Partick EastC3</v>
      </c>
      <c r="B1276" t="s">
        <v>148</v>
      </c>
      <c r="C1276" t="s">
        <v>256</v>
      </c>
      <c r="D1276" t="s">
        <v>110</v>
      </c>
      <c r="E1276">
        <v>268</v>
      </c>
      <c r="F1276">
        <v>1203</v>
      </c>
      <c r="G1276">
        <v>0.2227763923524522</v>
      </c>
    </row>
    <row r="1277" spans="1:7" ht="14.6" x14ac:dyDescent="0.4">
      <c r="A1277" s="3" t="str">
        <f t="shared" si="20"/>
        <v>Hyndland, Dowanhill and Partick EastC4</v>
      </c>
      <c r="B1277" t="s">
        <v>148</v>
      </c>
      <c r="C1277" t="s">
        <v>256</v>
      </c>
      <c r="D1277" t="s">
        <v>109</v>
      </c>
      <c r="E1277">
        <v>4295</v>
      </c>
      <c r="F1277">
        <v>17902</v>
      </c>
      <c r="G1277">
        <v>0.23991732767288571</v>
      </c>
    </row>
    <row r="1278" spans="1:7" ht="14.6" x14ac:dyDescent="0.4">
      <c r="A1278" s="3" t="str">
        <f t="shared" si="20"/>
        <v>Hyndland, Dowanhill and Partick EastC5</v>
      </c>
      <c r="B1278" t="s">
        <v>148</v>
      </c>
      <c r="C1278" t="s">
        <v>256</v>
      </c>
      <c r="D1278" t="s">
        <v>108</v>
      </c>
      <c r="E1278">
        <v>8357</v>
      </c>
      <c r="F1278">
        <v>18070</v>
      </c>
      <c r="G1278">
        <v>0.46247924737133372</v>
      </c>
    </row>
    <row r="1279" spans="1:7" ht="14.6" x14ac:dyDescent="0.4">
      <c r="A1279" s="3" t="str">
        <f t="shared" si="20"/>
        <v>Hyndland, Dowanhill and Partick EastE1</v>
      </c>
      <c r="B1279" t="s">
        <v>148</v>
      </c>
      <c r="C1279" t="s">
        <v>256</v>
      </c>
      <c r="D1279" t="s">
        <v>107</v>
      </c>
      <c r="E1279">
        <v>7994</v>
      </c>
      <c r="F1279">
        <v>13532</v>
      </c>
      <c r="G1279">
        <v>0.59074785693171739</v>
      </c>
    </row>
    <row r="1280" spans="1:7" ht="14.6" x14ac:dyDescent="0.4">
      <c r="A1280" s="3" t="str">
        <f t="shared" si="20"/>
        <v>Hyndland, Dowanhill and Partick EastE2</v>
      </c>
      <c r="B1280" t="s">
        <v>148</v>
      </c>
      <c r="C1280" t="s">
        <v>256</v>
      </c>
      <c r="D1280" t="s">
        <v>106</v>
      </c>
      <c r="E1280">
        <v>8217.15</v>
      </c>
      <c r="F1280">
        <v>18177</v>
      </c>
      <c r="G1280">
        <v>0.45206304670737746</v>
      </c>
    </row>
    <row r="1281" spans="1:7" ht="14.6" x14ac:dyDescent="0.4">
      <c r="A1281" s="3" t="str">
        <f t="shared" si="20"/>
        <v>Hyndland, Dowanhill and Partick EastE3</v>
      </c>
      <c r="B1281" t="s">
        <v>148</v>
      </c>
      <c r="C1281" t="s">
        <v>256</v>
      </c>
      <c r="D1281" t="s">
        <v>105</v>
      </c>
      <c r="E1281">
        <v>5615</v>
      </c>
      <c r="F1281">
        <v>9665</v>
      </c>
      <c r="G1281">
        <v>0.58096223486808074</v>
      </c>
    </row>
    <row r="1282" spans="1:7" ht="14.6" x14ac:dyDescent="0.4">
      <c r="A1282" s="3" t="str">
        <f t="shared" si="20"/>
        <v>Hyndland, Dowanhill and Partick EastE4</v>
      </c>
      <c r="B1282" t="s">
        <v>148</v>
      </c>
      <c r="C1282" t="s">
        <v>256</v>
      </c>
      <c r="D1282" t="s">
        <v>104</v>
      </c>
      <c r="E1282">
        <v>1600</v>
      </c>
      <c r="F1282">
        <v>9665</v>
      </c>
      <c r="G1282">
        <v>0.16554578375581996</v>
      </c>
    </row>
    <row r="1283" spans="1:7" ht="14.6" x14ac:dyDescent="0.4">
      <c r="A1283" s="3" t="str">
        <f t="shared" si="20"/>
        <v>Hyndland, Dowanhill and Partick EastED1</v>
      </c>
      <c r="B1283" t="s">
        <v>148</v>
      </c>
      <c r="C1283" t="s">
        <v>256</v>
      </c>
      <c r="D1283" t="s">
        <v>103</v>
      </c>
      <c r="E1283">
        <v>13458</v>
      </c>
      <c r="F1283">
        <v>16419</v>
      </c>
      <c r="G1283">
        <v>0.81966014982642066</v>
      </c>
    </row>
    <row r="1284" spans="1:7" ht="14.6" x14ac:dyDescent="0.4">
      <c r="A1284" s="3" t="str">
        <f t="shared" si="20"/>
        <v>Hyndland, Dowanhill and Partick EastED2</v>
      </c>
      <c r="B1284" t="s">
        <v>148</v>
      </c>
      <c r="C1284" t="s">
        <v>256</v>
      </c>
      <c r="D1284" t="s">
        <v>102</v>
      </c>
      <c r="E1284">
        <v>35</v>
      </c>
      <c r="F1284">
        <v>723</v>
      </c>
      <c r="G1284">
        <v>4.8409405255878293E-2</v>
      </c>
    </row>
    <row r="1285" spans="1:7" ht="14.6" x14ac:dyDescent="0.4">
      <c r="A1285" s="3" t="str">
        <f t="shared" si="20"/>
        <v>Hyndland, Dowanhill and Partick EastH1</v>
      </c>
      <c r="B1285" t="s">
        <v>148</v>
      </c>
      <c r="C1285" t="s">
        <v>256</v>
      </c>
      <c r="D1285" t="s">
        <v>101</v>
      </c>
      <c r="E1285">
        <v>15835</v>
      </c>
      <c r="F1285">
        <v>18070</v>
      </c>
      <c r="G1285">
        <v>0.87631433314886553</v>
      </c>
    </row>
    <row r="1286" spans="1:7" ht="14.6" x14ac:dyDescent="0.4">
      <c r="A1286" s="3" t="str">
        <f t="shared" si="20"/>
        <v>Hyndland, Dowanhill and Partick EastH2</v>
      </c>
      <c r="B1286" t="s">
        <v>148</v>
      </c>
      <c r="C1286" t="s">
        <v>256</v>
      </c>
      <c r="D1286" t="s">
        <v>100</v>
      </c>
      <c r="E1286">
        <v>2482</v>
      </c>
      <c r="F1286">
        <v>18070</v>
      </c>
      <c r="G1286">
        <v>0.13735473159933592</v>
      </c>
    </row>
    <row r="1287" spans="1:7" ht="14.6" x14ac:dyDescent="0.4">
      <c r="A1287" s="3" t="str">
        <f t="shared" si="20"/>
        <v>Hyndland, Dowanhill and Partick EastP1</v>
      </c>
      <c r="B1287" t="s">
        <v>148</v>
      </c>
      <c r="C1287" t="s">
        <v>256</v>
      </c>
      <c r="D1287" t="s">
        <v>99</v>
      </c>
      <c r="E1287">
        <v>1720</v>
      </c>
      <c r="F1287">
        <v>18087</v>
      </c>
      <c r="G1287">
        <v>9.509592525017968E-2</v>
      </c>
    </row>
    <row r="1288" spans="1:7" ht="14.6" x14ac:dyDescent="0.4">
      <c r="A1288" s="3" t="str">
        <f t="shared" si="20"/>
        <v>Hyndland, Dowanhill and Partick EastP2</v>
      </c>
      <c r="B1288" t="s">
        <v>148</v>
      </c>
      <c r="C1288" t="s">
        <v>256</v>
      </c>
      <c r="D1288" t="s">
        <v>98</v>
      </c>
      <c r="E1288">
        <v>14200</v>
      </c>
      <c r="F1288">
        <v>18087</v>
      </c>
      <c r="G1288">
        <v>0.78509426660032067</v>
      </c>
    </row>
    <row r="1289" spans="1:7" ht="14.6" x14ac:dyDescent="0.4">
      <c r="A1289" s="3" t="str">
        <f t="shared" si="20"/>
        <v>Hyndland, Dowanhill and Partick EastP3</v>
      </c>
      <c r="B1289" t="s">
        <v>148</v>
      </c>
      <c r="C1289" t="s">
        <v>256</v>
      </c>
      <c r="D1289" t="s">
        <v>97</v>
      </c>
      <c r="E1289">
        <v>1137</v>
      </c>
      <c r="F1289">
        <v>18087</v>
      </c>
      <c r="G1289">
        <v>6.2862829656659486E-2</v>
      </c>
    </row>
    <row r="1290" spans="1:7" ht="14.6" x14ac:dyDescent="0.4">
      <c r="A1290" s="3" t="str">
        <f t="shared" si="20"/>
        <v>Hyndland, Dowanhill and Partick EastP4</v>
      </c>
      <c r="B1290" t="s">
        <v>148</v>
      </c>
      <c r="C1290" t="s">
        <v>256</v>
      </c>
      <c r="D1290" t="s">
        <v>96</v>
      </c>
      <c r="E1290">
        <v>1030</v>
      </c>
      <c r="F1290">
        <v>18087</v>
      </c>
      <c r="G1290">
        <v>5.694697849284016E-2</v>
      </c>
    </row>
    <row r="1291" spans="1:7" ht="14.6" x14ac:dyDescent="0.4">
      <c r="A1291" s="3" t="str">
        <f t="shared" si="20"/>
        <v>Hyndland, Dowanhill and Partick EastPO1</v>
      </c>
      <c r="B1291" t="s">
        <v>148</v>
      </c>
      <c r="C1291" t="s">
        <v>256</v>
      </c>
      <c r="D1291" t="s">
        <v>95</v>
      </c>
      <c r="E1291">
        <v>1460</v>
      </c>
      <c r="F1291">
        <v>18087</v>
      </c>
      <c r="G1291">
        <v>8.0720959805385087E-2</v>
      </c>
    </row>
    <row r="1292" spans="1:7" ht="14.6" x14ac:dyDescent="0.4">
      <c r="A1292" s="3" t="str">
        <f t="shared" si="20"/>
        <v>Hyndland, Dowanhill and Partick EastPO2</v>
      </c>
      <c r="B1292" t="s">
        <v>148</v>
      </c>
      <c r="C1292" t="s">
        <v>256</v>
      </c>
      <c r="D1292" t="s">
        <v>94</v>
      </c>
      <c r="E1292">
        <v>1075</v>
      </c>
      <c r="F1292">
        <v>13865</v>
      </c>
      <c r="G1292">
        <v>7.7533357374684461E-2</v>
      </c>
    </row>
    <row r="1293" spans="1:7" ht="14.6" x14ac:dyDescent="0.4">
      <c r="A1293" s="3" t="str">
        <f t="shared" si="20"/>
        <v>Hyndland, Dowanhill and Partick EastS1</v>
      </c>
      <c r="B1293" t="s">
        <v>148</v>
      </c>
      <c r="C1293" t="s">
        <v>256</v>
      </c>
      <c r="D1293" t="s">
        <v>93</v>
      </c>
      <c r="E1293">
        <v>4997</v>
      </c>
      <c r="F1293">
        <v>9665</v>
      </c>
      <c r="G1293">
        <v>0.51702017589239524</v>
      </c>
    </row>
    <row r="1294" spans="1:7" ht="14.6" x14ac:dyDescent="0.4">
      <c r="A1294" s="3" t="str">
        <f t="shared" si="20"/>
        <v>Hyndland, Dowanhill and Partick EastS2</v>
      </c>
      <c r="B1294" t="s">
        <v>148</v>
      </c>
      <c r="C1294" t="s">
        <v>256</v>
      </c>
      <c r="D1294" t="s">
        <v>92</v>
      </c>
      <c r="E1294">
        <v>895</v>
      </c>
      <c r="F1294">
        <v>8114</v>
      </c>
      <c r="G1294">
        <v>0.11030317968942568</v>
      </c>
    </row>
    <row r="1295" spans="1:7" ht="14.6" x14ac:dyDescent="0.4">
      <c r="A1295" s="3" t="str">
        <f t="shared" si="20"/>
        <v>Hyndland, Dowanhill and Partick EastS3</v>
      </c>
      <c r="B1295" t="s">
        <v>148</v>
      </c>
      <c r="C1295" t="s">
        <v>256</v>
      </c>
      <c r="D1295" t="s">
        <v>91</v>
      </c>
      <c r="E1295">
        <v>10056</v>
      </c>
      <c r="F1295">
        <v>15401</v>
      </c>
      <c r="G1295">
        <v>0.65294461398610482</v>
      </c>
    </row>
    <row r="1296" spans="1:7" ht="14.6" x14ac:dyDescent="0.4">
      <c r="A1296" s="3" t="str">
        <f t="shared" ref="A1296:A1359" si="21">CONCATENATE(C1296,D1296)</f>
        <v>Hyndland, Dowanhill and Partick EastS4</v>
      </c>
      <c r="B1296" t="s">
        <v>148</v>
      </c>
      <c r="C1296" t="s">
        <v>256</v>
      </c>
      <c r="D1296" t="s">
        <v>90</v>
      </c>
      <c r="E1296">
        <v>255</v>
      </c>
      <c r="F1296">
        <v>18087</v>
      </c>
      <c r="G1296">
        <v>1.4098523801625479E-2</v>
      </c>
    </row>
    <row r="1297" spans="1:7" ht="14.6" x14ac:dyDescent="0.4">
      <c r="A1297" s="3" t="str">
        <f t="shared" si="21"/>
        <v>Hyndland, Dowanhill and Partick EastS5</v>
      </c>
      <c r="B1297" t="s">
        <v>148</v>
      </c>
      <c r="C1297" t="s">
        <v>256</v>
      </c>
      <c r="D1297" t="s">
        <v>89</v>
      </c>
      <c r="E1297">
        <v>1125</v>
      </c>
      <c r="F1297">
        <v>13797</v>
      </c>
      <c r="G1297">
        <v>8.1539465101108932E-2</v>
      </c>
    </row>
    <row r="1298" spans="1:7" ht="14.6" x14ac:dyDescent="0.4">
      <c r="A1298" s="3" t="str">
        <f t="shared" si="21"/>
        <v>KnightswoodC1</v>
      </c>
      <c r="B1298" t="s">
        <v>144</v>
      </c>
      <c r="C1298" t="s">
        <v>5</v>
      </c>
      <c r="D1298" t="s">
        <v>112</v>
      </c>
      <c r="E1298">
        <v>1411</v>
      </c>
      <c r="F1298">
        <v>17555</v>
      </c>
      <c r="G1298">
        <v>8.0375961264596979E-2</v>
      </c>
    </row>
    <row r="1299" spans="1:7" ht="14.6" x14ac:dyDescent="0.4">
      <c r="A1299" s="3" t="str">
        <f t="shared" si="21"/>
        <v>KnightswoodC2</v>
      </c>
      <c r="B1299" t="s">
        <v>144</v>
      </c>
      <c r="C1299" t="s">
        <v>5</v>
      </c>
      <c r="D1299" t="s">
        <v>111</v>
      </c>
      <c r="E1299">
        <v>6287</v>
      </c>
      <c r="F1299">
        <v>14218</v>
      </c>
      <c r="G1299">
        <v>0.44218596145730765</v>
      </c>
    </row>
    <row r="1300" spans="1:7" ht="14.6" x14ac:dyDescent="0.4">
      <c r="A1300" s="3" t="str">
        <f t="shared" si="21"/>
        <v>KnightswoodC3</v>
      </c>
      <c r="B1300" t="s">
        <v>144</v>
      </c>
      <c r="C1300" t="s">
        <v>5</v>
      </c>
      <c r="D1300" t="s">
        <v>110</v>
      </c>
      <c r="E1300">
        <v>783</v>
      </c>
      <c r="F1300">
        <v>2037</v>
      </c>
      <c r="G1300">
        <v>0.38438880706921946</v>
      </c>
    </row>
    <row r="1301" spans="1:7" ht="14.6" x14ac:dyDescent="0.4">
      <c r="A1301" s="3" t="str">
        <f t="shared" si="21"/>
        <v>KnightswoodC4</v>
      </c>
      <c r="B1301" t="s">
        <v>144</v>
      </c>
      <c r="C1301" t="s">
        <v>5</v>
      </c>
      <c r="D1301" t="s">
        <v>109</v>
      </c>
      <c r="E1301">
        <v>3533</v>
      </c>
      <c r="F1301">
        <v>17211</v>
      </c>
      <c r="G1301">
        <v>0.20527569577595722</v>
      </c>
    </row>
    <row r="1302" spans="1:7" ht="14.6" x14ac:dyDescent="0.4">
      <c r="A1302" s="3" t="str">
        <f t="shared" si="21"/>
        <v>KnightswoodC5</v>
      </c>
      <c r="B1302" t="s">
        <v>144</v>
      </c>
      <c r="C1302" t="s">
        <v>5</v>
      </c>
      <c r="D1302" t="s">
        <v>108</v>
      </c>
      <c r="E1302">
        <v>11459</v>
      </c>
      <c r="F1302">
        <v>17555</v>
      </c>
      <c r="G1302">
        <v>0.65274850469951584</v>
      </c>
    </row>
    <row r="1303" spans="1:7" ht="14.6" x14ac:dyDescent="0.4">
      <c r="A1303" s="3" t="str">
        <f t="shared" si="21"/>
        <v>KnightswoodE1</v>
      </c>
      <c r="B1303" t="s">
        <v>144</v>
      </c>
      <c r="C1303" t="s">
        <v>5</v>
      </c>
      <c r="D1303" t="s">
        <v>107</v>
      </c>
      <c r="E1303">
        <v>3993</v>
      </c>
      <c r="F1303">
        <v>9538</v>
      </c>
      <c r="G1303">
        <v>0.41864122457538266</v>
      </c>
    </row>
    <row r="1304" spans="1:7" ht="14.6" x14ac:dyDescent="0.4">
      <c r="A1304" s="3" t="str">
        <f t="shared" si="21"/>
        <v>KnightswoodE2</v>
      </c>
      <c r="B1304" t="s">
        <v>144</v>
      </c>
      <c r="C1304" t="s">
        <v>5</v>
      </c>
      <c r="D1304" t="s">
        <v>106</v>
      </c>
      <c r="E1304">
        <v>1989.0529999999999</v>
      </c>
      <c r="F1304">
        <v>17973</v>
      </c>
      <c r="G1304">
        <v>0.1106689478662438</v>
      </c>
    </row>
    <row r="1305" spans="1:7" ht="14.6" x14ac:dyDescent="0.4">
      <c r="A1305" s="3" t="str">
        <f t="shared" si="21"/>
        <v>KnightswoodE3</v>
      </c>
      <c r="B1305" t="s">
        <v>144</v>
      </c>
      <c r="C1305" t="s">
        <v>5</v>
      </c>
      <c r="D1305" t="s">
        <v>105</v>
      </c>
      <c r="E1305">
        <v>4317</v>
      </c>
      <c r="F1305">
        <v>8342</v>
      </c>
      <c r="G1305">
        <v>0.5175017981299449</v>
      </c>
    </row>
    <row r="1306" spans="1:7" ht="14.6" x14ac:dyDescent="0.4">
      <c r="A1306" s="3" t="str">
        <f t="shared" si="21"/>
        <v>KnightswoodE4</v>
      </c>
      <c r="B1306" t="s">
        <v>144</v>
      </c>
      <c r="C1306" t="s">
        <v>5</v>
      </c>
      <c r="D1306" t="s">
        <v>104</v>
      </c>
      <c r="E1306">
        <v>1191</v>
      </c>
      <c r="F1306">
        <v>8342</v>
      </c>
      <c r="G1306">
        <v>0.14277151762167345</v>
      </c>
    </row>
    <row r="1307" spans="1:7" ht="14.6" x14ac:dyDescent="0.4">
      <c r="A1307" s="3" t="str">
        <f t="shared" si="21"/>
        <v>KnightswoodED1</v>
      </c>
      <c r="B1307" t="s">
        <v>144</v>
      </c>
      <c r="C1307" t="s">
        <v>5</v>
      </c>
      <c r="D1307" t="s">
        <v>103</v>
      </c>
      <c r="E1307">
        <v>5556</v>
      </c>
      <c r="F1307">
        <v>14559</v>
      </c>
      <c r="G1307">
        <v>0.38161961673191841</v>
      </c>
    </row>
    <row r="1308" spans="1:7" ht="14.6" x14ac:dyDescent="0.4">
      <c r="A1308" s="3" t="str">
        <f t="shared" si="21"/>
        <v>KnightswoodED2</v>
      </c>
      <c r="B1308" t="s">
        <v>144</v>
      </c>
      <c r="C1308" t="s">
        <v>5</v>
      </c>
      <c r="D1308" t="s">
        <v>102</v>
      </c>
      <c r="E1308">
        <v>122</v>
      </c>
      <c r="F1308">
        <v>839</v>
      </c>
      <c r="G1308">
        <v>0.14541120381406436</v>
      </c>
    </row>
    <row r="1309" spans="1:7" ht="14.6" x14ac:dyDescent="0.4">
      <c r="A1309" s="3" t="str">
        <f t="shared" si="21"/>
        <v>KnightswoodH1</v>
      </c>
      <c r="B1309" t="s">
        <v>144</v>
      </c>
      <c r="C1309" t="s">
        <v>5</v>
      </c>
      <c r="D1309" t="s">
        <v>101</v>
      </c>
      <c r="E1309">
        <v>12669</v>
      </c>
      <c r="F1309">
        <v>17555</v>
      </c>
      <c r="G1309">
        <v>0.72167473654229564</v>
      </c>
    </row>
    <row r="1310" spans="1:7" ht="14.6" x14ac:dyDescent="0.4">
      <c r="A1310" s="3" t="str">
        <f t="shared" si="21"/>
        <v>KnightswoodH2</v>
      </c>
      <c r="B1310" t="s">
        <v>144</v>
      </c>
      <c r="C1310" t="s">
        <v>5</v>
      </c>
      <c r="D1310" t="s">
        <v>100</v>
      </c>
      <c r="E1310">
        <v>5026</v>
      </c>
      <c r="F1310">
        <v>17555</v>
      </c>
      <c r="G1310">
        <v>0.2863001993733979</v>
      </c>
    </row>
    <row r="1311" spans="1:7" ht="14.6" x14ac:dyDescent="0.4">
      <c r="A1311" s="3" t="str">
        <f t="shared" si="21"/>
        <v>KnightswoodP1</v>
      </c>
      <c r="B1311" t="s">
        <v>144</v>
      </c>
      <c r="C1311" t="s">
        <v>5</v>
      </c>
      <c r="D1311" t="s">
        <v>99</v>
      </c>
      <c r="E1311">
        <v>3019</v>
      </c>
      <c r="F1311">
        <v>17525</v>
      </c>
      <c r="G1311">
        <v>0.1722681883024251</v>
      </c>
    </row>
    <row r="1312" spans="1:7" ht="14.6" x14ac:dyDescent="0.4">
      <c r="A1312" s="3" t="str">
        <f t="shared" si="21"/>
        <v>KnightswoodP2</v>
      </c>
      <c r="B1312" t="s">
        <v>144</v>
      </c>
      <c r="C1312" t="s">
        <v>5</v>
      </c>
      <c r="D1312" t="s">
        <v>98</v>
      </c>
      <c r="E1312">
        <v>10955</v>
      </c>
      <c r="F1312">
        <v>17525</v>
      </c>
      <c r="G1312">
        <v>0.62510699001426528</v>
      </c>
    </row>
    <row r="1313" spans="1:7" ht="14.6" x14ac:dyDescent="0.4">
      <c r="A1313" s="3" t="str">
        <f t="shared" si="21"/>
        <v>KnightswoodP3</v>
      </c>
      <c r="B1313" t="s">
        <v>144</v>
      </c>
      <c r="C1313" t="s">
        <v>5</v>
      </c>
      <c r="D1313" t="s">
        <v>97</v>
      </c>
      <c r="E1313">
        <v>1584</v>
      </c>
      <c r="F1313">
        <v>17525</v>
      </c>
      <c r="G1313">
        <v>9.0385164051355202E-2</v>
      </c>
    </row>
    <row r="1314" spans="1:7" ht="14.6" x14ac:dyDescent="0.4">
      <c r="A1314" s="3" t="str">
        <f t="shared" si="21"/>
        <v>KnightswoodP4</v>
      </c>
      <c r="B1314" t="s">
        <v>144</v>
      </c>
      <c r="C1314" t="s">
        <v>5</v>
      </c>
      <c r="D1314" t="s">
        <v>96</v>
      </c>
      <c r="E1314">
        <v>1967</v>
      </c>
      <c r="F1314">
        <v>17525</v>
      </c>
      <c r="G1314">
        <v>0.11223965763195436</v>
      </c>
    </row>
    <row r="1315" spans="1:7" ht="14.6" x14ac:dyDescent="0.4">
      <c r="A1315" s="3" t="str">
        <f t="shared" si="21"/>
        <v>KnightswoodPO1</v>
      </c>
      <c r="B1315" t="s">
        <v>144</v>
      </c>
      <c r="C1315" t="s">
        <v>5</v>
      </c>
      <c r="D1315" t="s">
        <v>95</v>
      </c>
      <c r="E1315">
        <v>3985</v>
      </c>
      <c r="F1315">
        <v>17525</v>
      </c>
      <c r="G1315">
        <v>0.22738944365192582</v>
      </c>
    </row>
    <row r="1316" spans="1:7" ht="14.6" x14ac:dyDescent="0.4">
      <c r="A1316" s="3" t="str">
        <f t="shared" si="21"/>
        <v>KnightswoodPO2</v>
      </c>
      <c r="B1316" t="s">
        <v>144</v>
      </c>
      <c r="C1316" t="s">
        <v>5</v>
      </c>
      <c r="D1316" t="s">
        <v>94</v>
      </c>
      <c r="E1316">
        <v>2430</v>
      </c>
      <c r="F1316">
        <v>10569</v>
      </c>
      <c r="G1316">
        <v>0.22991768379222255</v>
      </c>
    </row>
    <row r="1317" spans="1:7" ht="14.6" x14ac:dyDescent="0.4">
      <c r="A1317" s="3" t="str">
        <f t="shared" si="21"/>
        <v>KnightswoodS1</v>
      </c>
      <c r="B1317" t="s">
        <v>144</v>
      </c>
      <c r="C1317" t="s">
        <v>5</v>
      </c>
      <c r="D1317" t="s">
        <v>93</v>
      </c>
      <c r="E1317">
        <v>4516</v>
      </c>
      <c r="F1317">
        <v>8342</v>
      </c>
      <c r="G1317">
        <v>0.541356988731719</v>
      </c>
    </row>
    <row r="1318" spans="1:7" ht="14.6" x14ac:dyDescent="0.4">
      <c r="A1318" s="3" t="str">
        <f t="shared" si="21"/>
        <v>KnightswoodS2</v>
      </c>
      <c r="B1318" t="s">
        <v>144</v>
      </c>
      <c r="C1318" t="s">
        <v>5</v>
      </c>
      <c r="D1318" t="s">
        <v>92</v>
      </c>
      <c r="E1318">
        <v>2194</v>
      </c>
      <c r="F1318">
        <v>5835</v>
      </c>
      <c r="G1318">
        <v>0.3760068551842331</v>
      </c>
    </row>
    <row r="1319" spans="1:7" ht="14.6" x14ac:dyDescent="0.4">
      <c r="A1319" s="3" t="str">
        <f t="shared" si="21"/>
        <v>KnightswoodS3</v>
      </c>
      <c r="B1319" t="s">
        <v>144</v>
      </c>
      <c r="C1319" t="s">
        <v>5</v>
      </c>
      <c r="D1319" t="s">
        <v>91</v>
      </c>
      <c r="E1319">
        <v>6771</v>
      </c>
      <c r="F1319">
        <v>12570</v>
      </c>
      <c r="G1319">
        <v>0.53866348448687351</v>
      </c>
    </row>
    <row r="1320" spans="1:7" ht="14.6" x14ac:dyDescent="0.4">
      <c r="A1320" s="3" t="str">
        <f t="shared" si="21"/>
        <v>KnightswoodS4</v>
      </c>
      <c r="B1320" t="s">
        <v>144</v>
      </c>
      <c r="C1320" t="s">
        <v>5</v>
      </c>
      <c r="D1320" t="s">
        <v>90</v>
      </c>
      <c r="E1320">
        <v>660</v>
      </c>
      <c r="F1320">
        <v>17525</v>
      </c>
      <c r="G1320">
        <v>3.7660485021398002E-2</v>
      </c>
    </row>
    <row r="1321" spans="1:7" ht="14.6" x14ac:dyDescent="0.4">
      <c r="A1321" s="3" t="str">
        <f t="shared" si="21"/>
        <v>KnightswoodS5</v>
      </c>
      <c r="B1321" t="s">
        <v>144</v>
      </c>
      <c r="C1321" t="s">
        <v>5</v>
      </c>
      <c r="D1321" t="s">
        <v>89</v>
      </c>
      <c r="E1321">
        <v>2670</v>
      </c>
      <c r="F1321">
        <v>10487</v>
      </c>
      <c r="G1321">
        <v>0.25460093449032134</v>
      </c>
    </row>
    <row r="1322" spans="1:7" ht="14.6" x14ac:dyDescent="0.4">
      <c r="A1322" s="3" t="str">
        <f t="shared" si="21"/>
        <v>Temple and AnnieslandC1</v>
      </c>
      <c r="B1322" t="s">
        <v>121</v>
      </c>
      <c r="C1322" t="s">
        <v>257</v>
      </c>
      <c r="D1322" t="s">
        <v>112</v>
      </c>
      <c r="E1322">
        <v>806</v>
      </c>
      <c r="F1322">
        <v>11609</v>
      </c>
      <c r="G1322">
        <v>6.942889137737962E-2</v>
      </c>
    </row>
    <row r="1323" spans="1:7" ht="14.6" x14ac:dyDescent="0.4">
      <c r="A1323" s="3" t="str">
        <f t="shared" si="21"/>
        <v>Temple and AnnieslandC2</v>
      </c>
      <c r="B1323" t="s">
        <v>121</v>
      </c>
      <c r="C1323" t="s">
        <v>257</v>
      </c>
      <c r="D1323" t="s">
        <v>111</v>
      </c>
      <c r="E1323">
        <v>4191</v>
      </c>
      <c r="F1323">
        <v>9814</v>
      </c>
      <c r="G1323">
        <v>0.42704299979620952</v>
      </c>
    </row>
    <row r="1324" spans="1:7" ht="14.6" x14ac:dyDescent="0.4">
      <c r="A1324" s="3" t="str">
        <f t="shared" si="21"/>
        <v>Temple and AnnieslandC3</v>
      </c>
      <c r="B1324" t="s">
        <v>121</v>
      </c>
      <c r="C1324" t="s">
        <v>257</v>
      </c>
      <c r="D1324" t="s">
        <v>110</v>
      </c>
      <c r="E1324">
        <v>449</v>
      </c>
      <c r="F1324">
        <v>1226</v>
      </c>
      <c r="G1324">
        <v>0.36623164763458399</v>
      </c>
    </row>
    <row r="1325" spans="1:7" ht="14.6" x14ac:dyDescent="0.4">
      <c r="A1325" s="3" t="str">
        <f t="shared" si="21"/>
        <v>Temple and AnnieslandC4</v>
      </c>
      <c r="B1325" t="s">
        <v>121</v>
      </c>
      <c r="C1325" t="s">
        <v>257</v>
      </c>
      <c r="D1325" t="s">
        <v>109</v>
      </c>
      <c r="E1325">
        <v>2828</v>
      </c>
      <c r="F1325">
        <v>11562</v>
      </c>
      <c r="G1325">
        <v>0.24459436083722538</v>
      </c>
    </row>
    <row r="1326" spans="1:7" ht="14.6" x14ac:dyDescent="0.4">
      <c r="A1326" s="3" t="str">
        <f t="shared" si="21"/>
        <v>Temple and AnnieslandC5</v>
      </c>
      <c r="B1326" t="s">
        <v>121</v>
      </c>
      <c r="C1326" t="s">
        <v>257</v>
      </c>
      <c r="D1326" t="s">
        <v>108</v>
      </c>
      <c r="E1326">
        <v>6810</v>
      </c>
      <c r="F1326">
        <v>11609</v>
      </c>
      <c r="G1326">
        <v>0.58661383409423717</v>
      </c>
    </row>
    <row r="1327" spans="1:7" ht="14.6" x14ac:dyDescent="0.4">
      <c r="A1327" s="3" t="str">
        <f t="shared" si="21"/>
        <v>Temple and AnnieslandE1</v>
      </c>
      <c r="B1327" t="s">
        <v>121</v>
      </c>
      <c r="C1327" t="s">
        <v>257</v>
      </c>
      <c r="D1327" t="s">
        <v>107</v>
      </c>
      <c r="E1327">
        <v>3236</v>
      </c>
      <c r="F1327">
        <v>7180</v>
      </c>
      <c r="G1327">
        <v>0.45069637883008357</v>
      </c>
    </row>
    <row r="1328" spans="1:7" ht="14.6" x14ac:dyDescent="0.4">
      <c r="A1328" s="3" t="str">
        <f t="shared" si="21"/>
        <v>Temple and AnnieslandE2</v>
      </c>
      <c r="B1328" t="s">
        <v>121</v>
      </c>
      <c r="C1328" t="s">
        <v>257</v>
      </c>
      <c r="D1328" t="s">
        <v>106</v>
      </c>
      <c r="E1328">
        <v>5278.1020000000008</v>
      </c>
      <c r="F1328">
        <v>11564</v>
      </c>
      <c r="G1328">
        <v>0.45642528536838473</v>
      </c>
    </row>
    <row r="1329" spans="1:7" ht="14.6" x14ac:dyDescent="0.4">
      <c r="A1329" s="3" t="str">
        <f t="shared" si="21"/>
        <v>Temple and AnnieslandE3</v>
      </c>
      <c r="B1329" t="s">
        <v>121</v>
      </c>
      <c r="C1329" t="s">
        <v>257</v>
      </c>
      <c r="D1329" t="s">
        <v>105</v>
      </c>
      <c r="E1329">
        <v>3456</v>
      </c>
      <c r="F1329">
        <v>6060</v>
      </c>
      <c r="G1329">
        <v>0.57029702970297025</v>
      </c>
    </row>
    <row r="1330" spans="1:7" ht="14.6" x14ac:dyDescent="0.4">
      <c r="A1330" s="3" t="str">
        <f t="shared" si="21"/>
        <v>Temple and AnnieslandE4</v>
      </c>
      <c r="B1330" t="s">
        <v>121</v>
      </c>
      <c r="C1330" t="s">
        <v>257</v>
      </c>
      <c r="D1330" t="s">
        <v>104</v>
      </c>
      <c r="E1330">
        <v>854</v>
      </c>
      <c r="F1330">
        <v>6060</v>
      </c>
      <c r="G1330">
        <v>0.14092409240924092</v>
      </c>
    </row>
    <row r="1331" spans="1:7" ht="14.6" x14ac:dyDescent="0.4">
      <c r="A1331" s="3" t="str">
        <f t="shared" si="21"/>
        <v>Temple and AnnieslandED1</v>
      </c>
      <c r="B1331" t="s">
        <v>121</v>
      </c>
      <c r="C1331" t="s">
        <v>257</v>
      </c>
      <c r="D1331" t="s">
        <v>103</v>
      </c>
      <c r="E1331">
        <v>5067</v>
      </c>
      <c r="F1331">
        <v>9856</v>
      </c>
      <c r="G1331">
        <v>0.51410308441558439</v>
      </c>
    </row>
    <row r="1332" spans="1:7" ht="14.6" x14ac:dyDescent="0.4">
      <c r="A1332" s="3" t="str">
        <f t="shared" si="21"/>
        <v>Temple and AnnieslandED2</v>
      </c>
      <c r="B1332" t="s">
        <v>121</v>
      </c>
      <c r="C1332" t="s">
        <v>257</v>
      </c>
      <c r="D1332" t="s">
        <v>102</v>
      </c>
      <c r="E1332">
        <v>59</v>
      </c>
      <c r="F1332">
        <v>505</v>
      </c>
      <c r="G1332">
        <v>0.11683168316831684</v>
      </c>
    </row>
    <row r="1333" spans="1:7" ht="14.6" x14ac:dyDescent="0.4">
      <c r="A1333" s="3" t="str">
        <f t="shared" si="21"/>
        <v>Temple and AnnieslandH1</v>
      </c>
      <c r="B1333" t="s">
        <v>121</v>
      </c>
      <c r="C1333" t="s">
        <v>257</v>
      </c>
      <c r="D1333" t="s">
        <v>101</v>
      </c>
      <c r="E1333">
        <v>9005</v>
      </c>
      <c r="F1333">
        <v>11609</v>
      </c>
      <c r="G1333">
        <v>0.77569127401154281</v>
      </c>
    </row>
    <row r="1334" spans="1:7" ht="14.6" x14ac:dyDescent="0.4">
      <c r="A1334" s="3" t="str">
        <f t="shared" si="21"/>
        <v>Temple and AnnieslandH2</v>
      </c>
      <c r="B1334" t="s">
        <v>121</v>
      </c>
      <c r="C1334" t="s">
        <v>257</v>
      </c>
      <c r="D1334" t="s">
        <v>100</v>
      </c>
      <c r="E1334">
        <v>2749</v>
      </c>
      <c r="F1334">
        <v>11609</v>
      </c>
      <c r="G1334">
        <v>0.23679903523128606</v>
      </c>
    </row>
    <row r="1335" spans="1:7" ht="14.6" x14ac:dyDescent="0.4">
      <c r="A1335" s="3" t="str">
        <f t="shared" si="21"/>
        <v>Temple and AnnieslandP1</v>
      </c>
      <c r="B1335" t="s">
        <v>121</v>
      </c>
      <c r="C1335" t="s">
        <v>257</v>
      </c>
      <c r="D1335" t="s">
        <v>99</v>
      </c>
      <c r="E1335">
        <v>1779</v>
      </c>
      <c r="F1335">
        <v>11895</v>
      </c>
      <c r="G1335">
        <v>0.14955863808322825</v>
      </c>
    </row>
    <row r="1336" spans="1:7" ht="14.6" x14ac:dyDescent="0.4">
      <c r="A1336" s="3" t="str">
        <f t="shared" si="21"/>
        <v>Temple and AnnieslandP2</v>
      </c>
      <c r="B1336" t="s">
        <v>121</v>
      </c>
      <c r="C1336" t="s">
        <v>257</v>
      </c>
      <c r="D1336" t="s">
        <v>98</v>
      </c>
      <c r="E1336">
        <v>8215</v>
      </c>
      <c r="F1336">
        <v>11895</v>
      </c>
      <c r="G1336">
        <v>0.69062631357713322</v>
      </c>
    </row>
    <row r="1337" spans="1:7" ht="14.6" x14ac:dyDescent="0.4">
      <c r="A1337" s="3" t="str">
        <f t="shared" si="21"/>
        <v>Temple and AnnieslandP3</v>
      </c>
      <c r="B1337" t="s">
        <v>121</v>
      </c>
      <c r="C1337" t="s">
        <v>257</v>
      </c>
      <c r="D1337" t="s">
        <v>97</v>
      </c>
      <c r="E1337">
        <v>920</v>
      </c>
      <c r="F1337">
        <v>11895</v>
      </c>
      <c r="G1337">
        <v>7.7343421605716695E-2</v>
      </c>
    </row>
    <row r="1338" spans="1:7" ht="14.6" x14ac:dyDescent="0.4">
      <c r="A1338" s="3" t="str">
        <f t="shared" si="21"/>
        <v>Temple and AnnieslandP4</v>
      </c>
      <c r="B1338" t="s">
        <v>121</v>
      </c>
      <c r="C1338" t="s">
        <v>257</v>
      </c>
      <c r="D1338" t="s">
        <v>96</v>
      </c>
      <c r="E1338">
        <v>981</v>
      </c>
      <c r="F1338">
        <v>11895</v>
      </c>
      <c r="G1338">
        <v>8.2471626733921818E-2</v>
      </c>
    </row>
    <row r="1339" spans="1:7" ht="14.6" x14ac:dyDescent="0.4">
      <c r="A1339" s="3" t="str">
        <f t="shared" si="21"/>
        <v>Temple and AnnieslandPO1</v>
      </c>
      <c r="B1339" t="s">
        <v>121</v>
      </c>
      <c r="C1339" t="s">
        <v>257</v>
      </c>
      <c r="D1339" t="s">
        <v>95</v>
      </c>
      <c r="E1339">
        <v>2280</v>
      </c>
      <c r="F1339">
        <v>11895</v>
      </c>
      <c r="G1339">
        <v>0.19167717528373265</v>
      </c>
    </row>
    <row r="1340" spans="1:7" ht="14.6" x14ac:dyDescent="0.4">
      <c r="A1340" s="3" t="str">
        <f t="shared" si="21"/>
        <v>Temple and AnnieslandPO2</v>
      </c>
      <c r="B1340" t="s">
        <v>121</v>
      </c>
      <c r="C1340" t="s">
        <v>257</v>
      </c>
      <c r="D1340" t="s">
        <v>94</v>
      </c>
      <c r="E1340">
        <v>1330</v>
      </c>
      <c r="F1340">
        <v>7970</v>
      </c>
      <c r="G1340">
        <v>0.16687578419071519</v>
      </c>
    </row>
    <row r="1341" spans="1:7" ht="14.6" x14ac:dyDescent="0.4">
      <c r="A1341" s="3" t="str">
        <f t="shared" si="21"/>
        <v>Temple and AnnieslandS1</v>
      </c>
      <c r="B1341" t="s">
        <v>121</v>
      </c>
      <c r="C1341" t="s">
        <v>257</v>
      </c>
      <c r="D1341" t="s">
        <v>93</v>
      </c>
      <c r="E1341">
        <v>3472</v>
      </c>
      <c r="F1341">
        <v>6060</v>
      </c>
      <c r="G1341">
        <v>0.57293729372937297</v>
      </c>
    </row>
    <row r="1342" spans="1:7" ht="14.6" x14ac:dyDescent="0.4">
      <c r="A1342" s="3" t="str">
        <f t="shared" si="21"/>
        <v>Temple and AnnieslandS2</v>
      </c>
      <c r="B1342" t="s">
        <v>121</v>
      </c>
      <c r="C1342" t="s">
        <v>257</v>
      </c>
      <c r="D1342" t="s">
        <v>92</v>
      </c>
      <c r="E1342">
        <v>1279</v>
      </c>
      <c r="F1342">
        <v>4569</v>
      </c>
      <c r="G1342">
        <v>0.27992996279273363</v>
      </c>
    </row>
    <row r="1343" spans="1:7" ht="14.6" x14ac:dyDescent="0.4">
      <c r="A1343" s="3" t="str">
        <f t="shared" si="21"/>
        <v>Temple and AnnieslandS3</v>
      </c>
      <c r="B1343" t="s">
        <v>121</v>
      </c>
      <c r="C1343" t="s">
        <v>257</v>
      </c>
      <c r="D1343" t="s">
        <v>91</v>
      </c>
      <c r="E1343">
        <v>5394</v>
      </c>
      <c r="F1343">
        <v>8876</v>
      </c>
      <c r="G1343">
        <v>0.6077061739522307</v>
      </c>
    </row>
    <row r="1344" spans="1:7" ht="14.6" x14ac:dyDescent="0.4">
      <c r="A1344" s="3" t="str">
        <f t="shared" si="21"/>
        <v>Temple and AnnieslandS4</v>
      </c>
      <c r="B1344" t="s">
        <v>121</v>
      </c>
      <c r="C1344" t="s">
        <v>257</v>
      </c>
      <c r="D1344" t="s">
        <v>90</v>
      </c>
      <c r="E1344">
        <v>320</v>
      </c>
      <c r="F1344">
        <v>11895</v>
      </c>
      <c r="G1344">
        <v>2.6902059688944931E-2</v>
      </c>
    </row>
    <row r="1345" spans="1:7" ht="14.6" x14ac:dyDescent="0.4">
      <c r="A1345" s="3" t="str">
        <f t="shared" si="21"/>
        <v>Temple and AnnieslandS5</v>
      </c>
      <c r="B1345" t="s">
        <v>121</v>
      </c>
      <c r="C1345" t="s">
        <v>257</v>
      </c>
      <c r="D1345" t="s">
        <v>89</v>
      </c>
      <c r="E1345">
        <v>1535</v>
      </c>
      <c r="F1345">
        <v>7919</v>
      </c>
      <c r="G1345">
        <v>0.19383760575830281</v>
      </c>
    </row>
    <row r="1346" spans="1:7" ht="14.6" x14ac:dyDescent="0.4">
      <c r="A1346" s="3" t="str">
        <f t="shared" si="21"/>
        <v>Anniesland, Jordanhill and WhiteinchPO3</v>
      </c>
      <c r="B1346" t="s">
        <v>81</v>
      </c>
      <c r="C1346" t="s">
        <v>252</v>
      </c>
      <c r="D1346" t="s">
        <v>87</v>
      </c>
      <c r="E1346">
        <v>310</v>
      </c>
      <c r="F1346">
        <v>2162</v>
      </c>
      <c r="G1346">
        <v>0.14338575393154487</v>
      </c>
    </row>
    <row r="1347" spans="1:7" ht="14.6" x14ac:dyDescent="0.4">
      <c r="A1347" s="3" t="str">
        <f t="shared" si="21"/>
        <v>Arden and CarnwadricPO3</v>
      </c>
      <c r="B1347" t="s">
        <v>171</v>
      </c>
      <c r="C1347" t="s">
        <v>268</v>
      </c>
      <c r="D1347" t="s">
        <v>87</v>
      </c>
      <c r="E1347">
        <v>775</v>
      </c>
      <c r="F1347">
        <v>2272</v>
      </c>
      <c r="G1347">
        <v>0.34110915492957744</v>
      </c>
    </row>
    <row r="1348" spans="1:7" ht="14.6" x14ac:dyDescent="0.4">
      <c r="A1348" s="3" t="str">
        <f t="shared" si="21"/>
        <v>Baillieston and GarrowhillPO3</v>
      </c>
      <c r="B1348" t="s">
        <v>170</v>
      </c>
      <c r="C1348" t="s">
        <v>282</v>
      </c>
      <c r="D1348" t="s">
        <v>87</v>
      </c>
      <c r="E1348">
        <v>525</v>
      </c>
      <c r="F1348">
        <v>3684</v>
      </c>
      <c r="G1348">
        <v>0.14250814332247558</v>
      </c>
    </row>
    <row r="1349" spans="1:7" ht="14.6" x14ac:dyDescent="0.4">
      <c r="A1349" s="3" t="str">
        <f t="shared" si="21"/>
        <v>Balornock and BarmullochPO3</v>
      </c>
      <c r="B1349" t="s">
        <v>169</v>
      </c>
      <c r="C1349" t="s">
        <v>260</v>
      </c>
      <c r="D1349" t="s">
        <v>87</v>
      </c>
      <c r="E1349">
        <v>585</v>
      </c>
      <c r="F1349">
        <v>1556</v>
      </c>
      <c r="G1349">
        <v>0.37596401028277637</v>
      </c>
    </row>
    <row r="1350" spans="1:7" ht="14.6" x14ac:dyDescent="0.4">
      <c r="A1350" s="3" t="str">
        <f t="shared" si="21"/>
        <v>Bellahouston, Craigton and MossparkPO3</v>
      </c>
      <c r="B1350" t="s">
        <v>168</v>
      </c>
      <c r="C1350" t="s">
        <v>269</v>
      </c>
      <c r="D1350" t="s">
        <v>87</v>
      </c>
      <c r="E1350">
        <v>335</v>
      </c>
      <c r="F1350">
        <v>1497</v>
      </c>
      <c r="G1350">
        <v>0.22378089512358049</v>
      </c>
    </row>
    <row r="1351" spans="1:7" ht="14.6" x14ac:dyDescent="0.4">
      <c r="A1351" s="3" t="str">
        <f t="shared" si="21"/>
        <v>Blackhill and HogganfieldPO3</v>
      </c>
      <c r="B1351" t="s">
        <v>167</v>
      </c>
      <c r="C1351" t="s">
        <v>261</v>
      </c>
      <c r="D1351" t="s">
        <v>87</v>
      </c>
      <c r="E1351">
        <v>290</v>
      </c>
      <c r="F1351">
        <v>867</v>
      </c>
      <c r="G1351">
        <v>0.3344867358708189</v>
      </c>
    </row>
    <row r="1352" spans="1:7" ht="14.6" x14ac:dyDescent="0.4">
      <c r="A1352" s="3" t="str">
        <f t="shared" si="21"/>
        <v>BlairdardiePO3</v>
      </c>
      <c r="B1352" t="s">
        <v>166</v>
      </c>
      <c r="C1352" t="s">
        <v>3</v>
      </c>
      <c r="D1352" t="s">
        <v>87</v>
      </c>
      <c r="E1352">
        <v>135</v>
      </c>
      <c r="F1352">
        <v>692</v>
      </c>
      <c r="G1352">
        <v>0.19508670520231214</v>
      </c>
    </row>
    <row r="1353" spans="1:7" ht="14.6" x14ac:dyDescent="0.4">
      <c r="A1353" s="3" t="str">
        <f t="shared" si="21"/>
        <v>Broomhill and Partick WestPO3</v>
      </c>
      <c r="B1353" t="s">
        <v>165</v>
      </c>
      <c r="C1353" t="s">
        <v>253</v>
      </c>
      <c r="D1353" t="s">
        <v>87</v>
      </c>
      <c r="E1353">
        <v>290</v>
      </c>
      <c r="F1353">
        <v>1505</v>
      </c>
      <c r="G1353">
        <v>0.19269102990033224</v>
      </c>
    </row>
    <row r="1354" spans="1:7" ht="14.6" x14ac:dyDescent="0.4">
      <c r="A1354" s="3" t="str">
        <f t="shared" si="21"/>
        <v>Calton and BridgetonPO3</v>
      </c>
      <c r="B1354" t="s">
        <v>164</v>
      </c>
      <c r="C1354" t="s">
        <v>283</v>
      </c>
      <c r="D1354" t="s">
        <v>87</v>
      </c>
      <c r="E1354">
        <v>930</v>
      </c>
      <c r="F1354">
        <v>1966</v>
      </c>
      <c r="G1354">
        <v>0.47304170905391657</v>
      </c>
    </row>
    <row r="1355" spans="1:7" ht="14.6" x14ac:dyDescent="0.4">
      <c r="A1355" s="3" t="str">
        <f t="shared" si="21"/>
        <v>CarmunnockPO3</v>
      </c>
      <c r="B1355" t="s">
        <v>163</v>
      </c>
      <c r="C1355" t="s">
        <v>10</v>
      </c>
      <c r="D1355" t="s">
        <v>87</v>
      </c>
      <c r="E1355">
        <v>65</v>
      </c>
      <c r="F1355">
        <v>369</v>
      </c>
      <c r="G1355">
        <v>0.17615176151761516</v>
      </c>
    </row>
    <row r="1356" spans="1:7" ht="14.6" x14ac:dyDescent="0.4">
      <c r="A1356" s="3" t="str">
        <f t="shared" si="21"/>
        <v>CastlemilkPO3</v>
      </c>
      <c r="B1356" t="s">
        <v>162</v>
      </c>
      <c r="C1356" t="s">
        <v>11</v>
      </c>
      <c r="D1356" t="s">
        <v>87</v>
      </c>
      <c r="E1356">
        <v>1460</v>
      </c>
      <c r="F1356">
        <v>3289</v>
      </c>
      <c r="G1356">
        <v>0.44390392216479174</v>
      </c>
    </row>
    <row r="1357" spans="1:7" ht="14.6" x14ac:dyDescent="0.4">
      <c r="A1357" s="3" t="str">
        <f t="shared" si="21"/>
        <v>Cathcart and SimshillPO3</v>
      </c>
      <c r="B1357" t="s">
        <v>161</v>
      </c>
      <c r="C1357" t="s">
        <v>278</v>
      </c>
      <c r="D1357" t="s">
        <v>87</v>
      </c>
      <c r="E1357">
        <v>85</v>
      </c>
      <c r="F1357">
        <v>1165</v>
      </c>
      <c r="G1357">
        <v>7.2961373390557943E-2</v>
      </c>
    </row>
    <row r="1358" spans="1:7" ht="14.6" x14ac:dyDescent="0.4">
      <c r="A1358" s="3" t="str">
        <f t="shared" si="21"/>
        <v>City Centre and Merchant CityPO3</v>
      </c>
      <c r="B1358" t="s">
        <v>160</v>
      </c>
      <c r="C1358" t="s">
        <v>254</v>
      </c>
      <c r="D1358" t="s">
        <v>87</v>
      </c>
      <c r="E1358">
        <v>310</v>
      </c>
      <c r="F1358">
        <v>840</v>
      </c>
      <c r="G1358">
        <v>0.36904761904761907</v>
      </c>
    </row>
    <row r="1359" spans="1:7" ht="14.6" x14ac:dyDescent="0.4">
      <c r="A1359" s="3" t="str">
        <f t="shared" si="21"/>
        <v>Corkerhill and North PollokPO3</v>
      </c>
      <c r="B1359" t="s">
        <v>159</v>
      </c>
      <c r="C1359" t="s">
        <v>270</v>
      </c>
      <c r="D1359" t="s">
        <v>87</v>
      </c>
      <c r="E1359">
        <v>420</v>
      </c>
      <c r="F1359">
        <v>1142</v>
      </c>
      <c r="G1359">
        <v>0.36777583187390545</v>
      </c>
    </row>
    <row r="1360" spans="1:7" ht="14.6" x14ac:dyDescent="0.4">
      <c r="A1360" s="3" t="str">
        <f t="shared" ref="A1360:A1423" si="22">CONCATENATE(C1360,D1360)</f>
        <v>CroftfootPO3</v>
      </c>
      <c r="B1360" t="s">
        <v>158</v>
      </c>
      <c r="C1360" t="s">
        <v>12</v>
      </c>
      <c r="D1360" t="s">
        <v>87</v>
      </c>
      <c r="E1360">
        <v>370</v>
      </c>
      <c r="F1360">
        <v>1472</v>
      </c>
      <c r="G1360">
        <v>0.25135869565217389</v>
      </c>
    </row>
    <row r="1361" spans="1:7" ht="14.6" x14ac:dyDescent="0.4">
      <c r="A1361" s="3" t="str">
        <f t="shared" si="22"/>
        <v>Crookston and South CardonaldPO3</v>
      </c>
      <c r="B1361" t="s">
        <v>157</v>
      </c>
      <c r="C1361" t="s">
        <v>271</v>
      </c>
      <c r="D1361" t="s">
        <v>87</v>
      </c>
      <c r="E1361">
        <v>395</v>
      </c>
      <c r="F1361">
        <v>1450</v>
      </c>
      <c r="G1361">
        <v>0.27241379310344827</v>
      </c>
    </row>
    <row r="1362" spans="1:7" ht="14.6" x14ac:dyDescent="0.4">
      <c r="A1362" s="3" t="str">
        <f t="shared" si="22"/>
        <v>DennistounPO3</v>
      </c>
      <c r="B1362" t="s">
        <v>156</v>
      </c>
      <c r="C1362" t="s">
        <v>18</v>
      </c>
      <c r="D1362" t="s">
        <v>87</v>
      </c>
      <c r="E1362">
        <v>550</v>
      </c>
      <c r="F1362">
        <v>1336</v>
      </c>
      <c r="G1362">
        <v>0.41167664670658682</v>
      </c>
    </row>
    <row r="1363" spans="1:7" ht="14.6" x14ac:dyDescent="0.4">
      <c r="A1363" s="3" t="str">
        <f t="shared" si="22"/>
        <v>DrumchapelPO3</v>
      </c>
      <c r="B1363" t="s">
        <v>155</v>
      </c>
      <c r="C1363" t="s">
        <v>4</v>
      </c>
      <c r="D1363" t="s">
        <v>87</v>
      </c>
      <c r="E1363">
        <v>1710</v>
      </c>
      <c r="F1363">
        <v>3569</v>
      </c>
      <c r="G1363">
        <v>0.47912580554777251</v>
      </c>
    </row>
    <row r="1364" spans="1:7" ht="14.6" x14ac:dyDescent="0.4">
      <c r="A1364" s="3" t="str">
        <f t="shared" si="22"/>
        <v>EasterhousePO3</v>
      </c>
      <c r="B1364" t="s">
        <v>154</v>
      </c>
      <c r="C1364" t="s">
        <v>19</v>
      </c>
      <c r="D1364" t="s">
        <v>87</v>
      </c>
      <c r="E1364">
        <v>940</v>
      </c>
      <c r="F1364">
        <v>2225</v>
      </c>
      <c r="G1364">
        <v>0.42247191011235957</v>
      </c>
    </row>
    <row r="1365" spans="1:7" ht="14.6" x14ac:dyDescent="0.4">
      <c r="A1365" s="3" t="str">
        <f t="shared" si="22"/>
        <v>GovanhillPO3</v>
      </c>
      <c r="B1365" t="s">
        <v>153</v>
      </c>
      <c r="C1365" t="s">
        <v>13</v>
      </c>
      <c r="D1365" t="s">
        <v>87</v>
      </c>
      <c r="E1365">
        <v>1020</v>
      </c>
      <c r="F1365">
        <v>3122</v>
      </c>
      <c r="G1365">
        <v>0.32671364509929535</v>
      </c>
    </row>
    <row r="1366" spans="1:7" ht="14.6" x14ac:dyDescent="0.4">
      <c r="A1366" s="3" t="str">
        <f t="shared" si="22"/>
        <v>Greater GorbalsPO3</v>
      </c>
      <c r="B1366" t="s">
        <v>152</v>
      </c>
      <c r="C1366" t="s">
        <v>14</v>
      </c>
      <c r="D1366" t="s">
        <v>87</v>
      </c>
      <c r="E1366">
        <v>650</v>
      </c>
      <c r="F1366">
        <v>1431</v>
      </c>
      <c r="G1366">
        <v>0.45422781271837875</v>
      </c>
    </row>
    <row r="1367" spans="1:7" ht="14.6" x14ac:dyDescent="0.4">
      <c r="A1367" s="3" t="str">
        <f t="shared" si="22"/>
        <v>Greater GovanPO3</v>
      </c>
      <c r="B1367" t="s">
        <v>151</v>
      </c>
      <c r="C1367" t="s">
        <v>8</v>
      </c>
      <c r="D1367" t="s">
        <v>87</v>
      </c>
      <c r="E1367">
        <v>915</v>
      </c>
      <c r="F1367">
        <v>2572</v>
      </c>
      <c r="G1367">
        <v>0.35575427682737171</v>
      </c>
    </row>
    <row r="1368" spans="1:7" ht="14.6" x14ac:dyDescent="0.4">
      <c r="A1368" s="3" t="str">
        <f t="shared" si="22"/>
        <v>Haghill and CarntynePO3</v>
      </c>
      <c r="B1368" t="s">
        <v>150</v>
      </c>
      <c r="C1368" t="s">
        <v>284</v>
      </c>
      <c r="D1368" t="s">
        <v>87</v>
      </c>
      <c r="E1368">
        <v>655</v>
      </c>
      <c r="F1368">
        <v>1528</v>
      </c>
      <c r="G1368">
        <v>0.42866492146596857</v>
      </c>
    </row>
    <row r="1369" spans="1:7" ht="14.6" x14ac:dyDescent="0.4">
      <c r="A1369" s="3" t="str">
        <f t="shared" si="22"/>
        <v>Hillhead and WoodlandsPO3</v>
      </c>
      <c r="B1369" t="s">
        <v>149</v>
      </c>
      <c r="C1369" t="s">
        <v>255</v>
      </c>
      <c r="D1369" t="s">
        <v>87</v>
      </c>
      <c r="E1369">
        <v>665</v>
      </c>
      <c r="F1369">
        <v>2150</v>
      </c>
      <c r="G1369">
        <v>0.30930232558139537</v>
      </c>
    </row>
    <row r="1370" spans="1:7" ht="14.6" x14ac:dyDescent="0.4">
      <c r="A1370" s="3" t="str">
        <f t="shared" si="22"/>
        <v>Hyndland, Dowanhill and Partick EastPO3</v>
      </c>
      <c r="B1370" t="s">
        <v>148</v>
      </c>
      <c r="C1370" t="s">
        <v>256</v>
      </c>
      <c r="D1370" t="s">
        <v>87</v>
      </c>
      <c r="E1370">
        <v>190</v>
      </c>
      <c r="F1370">
        <v>1795</v>
      </c>
      <c r="G1370">
        <v>0.10584958217270195</v>
      </c>
    </row>
    <row r="1371" spans="1:7" ht="14.6" x14ac:dyDescent="0.4">
      <c r="A1371" s="3" t="str">
        <f t="shared" si="22"/>
        <v>Ibrox and KingstonPO3</v>
      </c>
      <c r="B1371" t="s">
        <v>147</v>
      </c>
      <c r="C1371" t="s">
        <v>272</v>
      </c>
      <c r="D1371" t="s">
        <v>87</v>
      </c>
      <c r="E1371">
        <v>605</v>
      </c>
      <c r="F1371">
        <v>1612</v>
      </c>
      <c r="G1371">
        <v>0.37531017369727049</v>
      </c>
    </row>
    <row r="1372" spans="1:7" ht="14.6" x14ac:dyDescent="0.4">
      <c r="A1372" s="3" t="str">
        <f t="shared" si="22"/>
        <v>Kelvindale and KelvinsidePO3</v>
      </c>
      <c r="B1372" t="s">
        <v>146</v>
      </c>
      <c r="C1372" t="s">
        <v>262</v>
      </c>
      <c r="D1372" t="s">
        <v>87</v>
      </c>
      <c r="E1372">
        <v>150</v>
      </c>
      <c r="F1372">
        <v>1349</v>
      </c>
      <c r="G1372">
        <v>0.1111934766493699</v>
      </c>
    </row>
    <row r="1373" spans="1:7" ht="14.6" x14ac:dyDescent="0.4">
      <c r="A1373" s="3" t="str">
        <f t="shared" si="22"/>
        <v>King's Park and Mount FloridaPO3</v>
      </c>
      <c r="B1373" t="s">
        <v>145</v>
      </c>
      <c r="C1373" t="s">
        <v>321</v>
      </c>
      <c r="D1373" t="s">
        <v>87</v>
      </c>
      <c r="E1373">
        <v>280</v>
      </c>
      <c r="F1373">
        <v>1729</v>
      </c>
      <c r="G1373">
        <v>0.16194331983805668</v>
      </c>
    </row>
    <row r="1374" spans="1:7" ht="14.6" x14ac:dyDescent="0.4">
      <c r="A1374" s="3" t="str">
        <f t="shared" si="22"/>
        <v>KnightswoodPO3</v>
      </c>
      <c r="B1374" t="s">
        <v>144</v>
      </c>
      <c r="C1374" t="s">
        <v>5</v>
      </c>
      <c r="D1374" t="s">
        <v>87</v>
      </c>
      <c r="E1374">
        <v>985</v>
      </c>
      <c r="F1374">
        <v>3265</v>
      </c>
      <c r="G1374">
        <v>0.30168453292496172</v>
      </c>
    </row>
    <row r="1375" spans="1:7" ht="14.6" x14ac:dyDescent="0.4">
      <c r="A1375" s="3" t="str">
        <f t="shared" si="22"/>
        <v>Lambhill and MiltonPO3</v>
      </c>
      <c r="B1375" t="s">
        <v>143</v>
      </c>
      <c r="C1375" t="s">
        <v>263</v>
      </c>
      <c r="D1375" t="s">
        <v>87</v>
      </c>
      <c r="E1375">
        <v>1140</v>
      </c>
      <c r="F1375">
        <v>2920</v>
      </c>
      <c r="G1375">
        <v>0.3904109589041096</v>
      </c>
    </row>
    <row r="1376" spans="1:7" ht="14.6" x14ac:dyDescent="0.4">
      <c r="A1376" s="3" t="str">
        <f t="shared" si="22"/>
        <v>Langside and BattlefieldPO3</v>
      </c>
      <c r="B1376" t="s">
        <v>142</v>
      </c>
      <c r="C1376" t="s">
        <v>280</v>
      </c>
      <c r="D1376" t="s">
        <v>87</v>
      </c>
      <c r="E1376">
        <v>375</v>
      </c>
      <c r="F1376">
        <v>1592</v>
      </c>
      <c r="G1376">
        <v>0.23555276381909548</v>
      </c>
    </row>
    <row r="1377" spans="1:7" ht="14.6" x14ac:dyDescent="0.4">
      <c r="A1377" s="3" t="str">
        <f t="shared" si="22"/>
        <v>Maryhill Road CorridorPO3</v>
      </c>
      <c r="B1377" t="s">
        <v>141</v>
      </c>
      <c r="C1377" t="s">
        <v>6</v>
      </c>
      <c r="D1377" t="s">
        <v>87</v>
      </c>
      <c r="E1377">
        <v>580</v>
      </c>
      <c r="F1377">
        <v>1498</v>
      </c>
      <c r="G1377">
        <v>0.38718291054739651</v>
      </c>
    </row>
    <row r="1378" spans="1:7" ht="14.6" x14ac:dyDescent="0.4">
      <c r="A1378" s="3" t="str">
        <f t="shared" si="22"/>
        <v>Mount Vernon and East ShettlestonPO3</v>
      </c>
      <c r="B1378" t="s">
        <v>140</v>
      </c>
      <c r="C1378" t="s">
        <v>285</v>
      </c>
      <c r="D1378" t="s">
        <v>87</v>
      </c>
      <c r="E1378">
        <v>305</v>
      </c>
      <c r="F1378">
        <v>1750</v>
      </c>
      <c r="G1378">
        <v>0.17428571428571429</v>
      </c>
    </row>
    <row r="1379" spans="1:7" ht="14.6" x14ac:dyDescent="0.4">
      <c r="A1379" s="3" t="str">
        <f t="shared" si="22"/>
        <v>Newlands and CathcartPO3</v>
      </c>
      <c r="B1379" t="s">
        <v>139</v>
      </c>
      <c r="C1379" t="s">
        <v>273</v>
      </c>
      <c r="D1379" t="s">
        <v>87</v>
      </c>
      <c r="E1379">
        <v>155</v>
      </c>
      <c r="F1379">
        <v>1433</v>
      </c>
      <c r="G1379">
        <v>0.10816468946266573</v>
      </c>
    </row>
    <row r="1380" spans="1:7" ht="14.6" x14ac:dyDescent="0.4">
      <c r="A1380" s="3" t="str">
        <f t="shared" si="22"/>
        <v>North Cardonald and PenileePO3</v>
      </c>
      <c r="B1380" t="s">
        <v>138</v>
      </c>
      <c r="C1380" t="s">
        <v>274</v>
      </c>
      <c r="D1380" t="s">
        <v>87</v>
      </c>
      <c r="E1380">
        <v>985</v>
      </c>
      <c r="F1380">
        <v>3001</v>
      </c>
      <c r="G1380">
        <v>0.32822392535821393</v>
      </c>
    </row>
    <row r="1381" spans="1:7" ht="14.6" x14ac:dyDescent="0.4">
      <c r="A1381" s="3" t="str">
        <f t="shared" si="22"/>
        <v>North Maryhill and SummerstonPO3</v>
      </c>
      <c r="B1381" t="s">
        <v>137</v>
      </c>
      <c r="C1381" t="s">
        <v>264</v>
      </c>
      <c r="D1381" t="s">
        <v>87</v>
      </c>
      <c r="E1381">
        <v>735</v>
      </c>
      <c r="F1381">
        <v>2390</v>
      </c>
      <c r="G1381">
        <v>0.30753138075313807</v>
      </c>
    </row>
    <row r="1382" spans="1:7" ht="14.6" x14ac:dyDescent="0.4">
      <c r="A1382" s="3" t="str">
        <f t="shared" si="22"/>
        <v>Parkhead and DalmarnockPO3</v>
      </c>
      <c r="B1382" t="s">
        <v>136</v>
      </c>
      <c r="C1382" t="s">
        <v>286</v>
      </c>
      <c r="D1382" t="s">
        <v>87</v>
      </c>
      <c r="E1382">
        <v>740</v>
      </c>
      <c r="F1382">
        <v>1423</v>
      </c>
      <c r="G1382">
        <v>0.52002810962754742</v>
      </c>
    </row>
    <row r="1383" spans="1:7" ht="14.6" x14ac:dyDescent="0.4">
      <c r="A1383" s="3" t="str">
        <f t="shared" si="22"/>
        <v>PollokPO3</v>
      </c>
      <c r="B1383" t="s">
        <v>135</v>
      </c>
      <c r="C1383" t="s">
        <v>9</v>
      </c>
      <c r="D1383" t="s">
        <v>87</v>
      </c>
      <c r="E1383">
        <v>710</v>
      </c>
      <c r="F1383">
        <v>2876</v>
      </c>
      <c r="G1383">
        <v>0.24687065368567454</v>
      </c>
    </row>
    <row r="1384" spans="1:7" ht="14.6" x14ac:dyDescent="0.4">
      <c r="A1384" s="3" t="str">
        <f t="shared" si="22"/>
        <v>Pollokshaws and MansewoodPO3</v>
      </c>
      <c r="B1384" t="s">
        <v>134</v>
      </c>
      <c r="C1384" t="s">
        <v>275</v>
      </c>
      <c r="D1384" t="s">
        <v>87</v>
      </c>
      <c r="E1384">
        <v>645</v>
      </c>
      <c r="F1384">
        <v>2226</v>
      </c>
      <c r="G1384">
        <v>0.28975741239892183</v>
      </c>
    </row>
    <row r="1385" spans="1:7" ht="14.6" x14ac:dyDescent="0.4">
      <c r="A1385" s="3" t="str">
        <f t="shared" si="22"/>
        <v>Pollokshields EastPO3</v>
      </c>
      <c r="B1385" t="s">
        <v>133</v>
      </c>
      <c r="C1385" t="s">
        <v>15</v>
      </c>
      <c r="D1385" t="s">
        <v>87</v>
      </c>
      <c r="E1385">
        <v>710</v>
      </c>
      <c r="F1385">
        <v>2105</v>
      </c>
      <c r="G1385">
        <v>0.33729216152019004</v>
      </c>
    </row>
    <row r="1386" spans="1:7" ht="14.6" x14ac:dyDescent="0.4">
      <c r="A1386" s="3" t="str">
        <f t="shared" si="22"/>
        <v>Pollokshields WestPO3</v>
      </c>
      <c r="B1386" t="s">
        <v>132</v>
      </c>
      <c r="C1386" t="s">
        <v>16</v>
      </c>
      <c r="D1386" t="s">
        <v>87</v>
      </c>
      <c r="E1386">
        <v>165</v>
      </c>
      <c r="F1386">
        <v>1585</v>
      </c>
      <c r="G1386">
        <v>0.10410094637223975</v>
      </c>
    </row>
    <row r="1387" spans="1:7" ht="14.6" x14ac:dyDescent="0.4">
      <c r="A1387" s="3" t="str">
        <f t="shared" si="22"/>
        <v>Priesthill and HousehillwoodPO3</v>
      </c>
      <c r="B1387" t="s">
        <v>131</v>
      </c>
      <c r="C1387" t="s">
        <v>276</v>
      </c>
      <c r="D1387" t="s">
        <v>87</v>
      </c>
      <c r="E1387">
        <v>890</v>
      </c>
      <c r="F1387">
        <v>2065</v>
      </c>
      <c r="G1387">
        <v>0.43099273607748184</v>
      </c>
    </row>
    <row r="1388" spans="1:7" ht="14.6" x14ac:dyDescent="0.4">
      <c r="A1388" s="3" t="str">
        <f t="shared" si="22"/>
        <v>Riddrie and CranhillPO3</v>
      </c>
      <c r="B1388" t="s">
        <v>130</v>
      </c>
      <c r="C1388" t="s">
        <v>287</v>
      </c>
      <c r="D1388" t="s">
        <v>87</v>
      </c>
      <c r="E1388">
        <v>875</v>
      </c>
      <c r="F1388">
        <v>2162</v>
      </c>
      <c r="G1388">
        <v>0.40471785383903791</v>
      </c>
    </row>
    <row r="1389" spans="1:7" ht="14.6" x14ac:dyDescent="0.4">
      <c r="A1389" s="3" t="str">
        <f t="shared" si="22"/>
        <v>Robroyston and MillerstonPO3</v>
      </c>
      <c r="B1389" t="s">
        <v>129</v>
      </c>
      <c r="C1389" t="s">
        <v>265</v>
      </c>
      <c r="D1389" t="s">
        <v>87</v>
      </c>
      <c r="E1389">
        <v>105</v>
      </c>
      <c r="F1389">
        <v>1233</v>
      </c>
      <c r="G1389">
        <v>8.5158150851581502E-2</v>
      </c>
    </row>
    <row r="1390" spans="1:7" ht="14.6" x14ac:dyDescent="0.4">
      <c r="A1390" s="3" t="str">
        <f t="shared" si="22"/>
        <v>Ruchazie and GarthamlockPO3</v>
      </c>
      <c r="B1390" t="s">
        <v>128</v>
      </c>
      <c r="C1390" t="s">
        <v>288</v>
      </c>
      <c r="D1390" t="s">
        <v>87</v>
      </c>
      <c r="E1390">
        <v>805</v>
      </c>
      <c r="F1390">
        <v>1976</v>
      </c>
      <c r="G1390">
        <v>0.40738866396761131</v>
      </c>
    </row>
    <row r="1391" spans="1:7" ht="14.6" x14ac:dyDescent="0.4">
      <c r="A1391" s="3" t="str">
        <f t="shared" si="22"/>
        <v>Ruchill and PossilparkPO3</v>
      </c>
      <c r="B1391" t="s">
        <v>127</v>
      </c>
      <c r="C1391" t="s">
        <v>266</v>
      </c>
      <c r="D1391" t="s">
        <v>87</v>
      </c>
      <c r="E1391">
        <v>1130</v>
      </c>
      <c r="F1391">
        <v>2410</v>
      </c>
      <c r="G1391">
        <v>0.46887966804979253</v>
      </c>
    </row>
    <row r="1392" spans="1:7" ht="14.6" x14ac:dyDescent="0.4">
      <c r="A1392" s="3" t="str">
        <f t="shared" si="22"/>
        <v>Shawlands and StrathbungoPO3</v>
      </c>
      <c r="B1392" t="s">
        <v>126</v>
      </c>
      <c r="C1392" t="s">
        <v>281</v>
      </c>
      <c r="D1392" t="s">
        <v>87</v>
      </c>
      <c r="E1392">
        <v>195</v>
      </c>
      <c r="F1392">
        <v>1200</v>
      </c>
      <c r="G1392">
        <v>0.16250000000000001</v>
      </c>
    </row>
    <row r="1393" spans="1:7" ht="14.6" x14ac:dyDescent="0.4">
      <c r="A1393" s="3" t="str">
        <f t="shared" si="22"/>
        <v>Sighthill, Roystonhill and GermistonPO3</v>
      </c>
      <c r="B1393" t="s">
        <v>125</v>
      </c>
      <c r="C1393" t="s">
        <v>267</v>
      </c>
      <c r="D1393" t="s">
        <v>87</v>
      </c>
      <c r="E1393">
        <v>970</v>
      </c>
      <c r="F1393">
        <v>1991</v>
      </c>
      <c r="G1393">
        <v>0.4871923656454043</v>
      </c>
    </row>
    <row r="1394" spans="1:7" ht="14.6" x14ac:dyDescent="0.4">
      <c r="A1394" s="3" t="str">
        <f t="shared" si="22"/>
        <v>South Nitshill and DarnleyPO3</v>
      </c>
      <c r="B1394" t="s">
        <v>124</v>
      </c>
      <c r="C1394" t="s">
        <v>277</v>
      </c>
      <c r="D1394" t="s">
        <v>87</v>
      </c>
      <c r="E1394">
        <v>395</v>
      </c>
      <c r="F1394">
        <v>2290</v>
      </c>
      <c r="G1394">
        <v>0.17248908296943233</v>
      </c>
    </row>
    <row r="1395" spans="1:7" ht="14.6" x14ac:dyDescent="0.4">
      <c r="A1395" s="3" t="str">
        <f t="shared" si="22"/>
        <v>Springboig and BarlanarkPO3</v>
      </c>
      <c r="B1395" t="s">
        <v>123</v>
      </c>
      <c r="C1395" t="s">
        <v>289</v>
      </c>
      <c r="D1395" t="s">
        <v>87</v>
      </c>
      <c r="E1395">
        <v>1350</v>
      </c>
      <c r="F1395">
        <v>3133</v>
      </c>
      <c r="G1395">
        <v>0.43089690392594959</v>
      </c>
    </row>
    <row r="1396" spans="1:7" ht="14.6" x14ac:dyDescent="0.4">
      <c r="A1396" s="3" t="str">
        <f t="shared" si="22"/>
        <v>SpringburnPO3</v>
      </c>
      <c r="B1396" t="s">
        <v>122</v>
      </c>
      <c r="C1396" t="s">
        <v>7</v>
      </c>
      <c r="D1396" t="s">
        <v>87</v>
      </c>
      <c r="E1396">
        <v>1100</v>
      </c>
      <c r="F1396">
        <v>2370</v>
      </c>
      <c r="G1396">
        <v>0.46413502109704641</v>
      </c>
    </row>
    <row r="1397" spans="1:7" ht="14.6" x14ac:dyDescent="0.4">
      <c r="A1397" s="3" t="str">
        <f t="shared" si="22"/>
        <v>Temple and AnnieslandPO3</v>
      </c>
      <c r="B1397" t="s">
        <v>121</v>
      </c>
      <c r="C1397" t="s">
        <v>257</v>
      </c>
      <c r="D1397" t="s">
        <v>87</v>
      </c>
      <c r="E1397">
        <v>605</v>
      </c>
      <c r="F1397">
        <v>1977</v>
      </c>
      <c r="G1397">
        <v>0.30601922104198281</v>
      </c>
    </row>
    <row r="1398" spans="1:7" ht="14.6" x14ac:dyDescent="0.4">
      <c r="A1398" s="3" t="str">
        <f t="shared" si="22"/>
        <v>Tollcross and West ShettlestonPO3</v>
      </c>
      <c r="B1398" t="s">
        <v>120</v>
      </c>
      <c r="C1398" t="s">
        <v>290</v>
      </c>
      <c r="D1398" t="s">
        <v>87</v>
      </c>
      <c r="E1398">
        <v>1175</v>
      </c>
      <c r="F1398">
        <v>3146</v>
      </c>
      <c r="G1398">
        <v>0.37349014621741894</v>
      </c>
    </row>
    <row r="1399" spans="1:7" ht="14.6" x14ac:dyDescent="0.4">
      <c r="A1399" s="3" t="str">
        <f t="shared" si="22"/>
        <v>ToryglenPO3</v>
      </c>
      <c r="B1399" t="s">
        <v>119</v>
      </c>
      <c r="C1399" t="s">
        <v>17</v>
      </c>
      <c r="D1399" t="s">
        <v>87</v>
      </c>
      <c r="E1399">
        <v>370</v>
      </c>
      <c r="F1399">
        <v>984</v>
      </c>
      <c r="G1399">
        <v>0.37601626016260165</v>
      </c>
    </row>
    <row r="1400" spans="1:7" ht="14.6" x14ac:dyDescent="0.4">
      <c r="A1400" s="3" t="str">
        <f t="shared" si="22"/>
        <v>Yoker and ScotstounPO3</v>
      </c>
      <c r="B1400" t="s">
        <v>118</v>
      </c>
      <c r="C1400" t="s">
        <v>258</v>
      </c>
      <c r="D1400" t="s">
        <v>87</v>
      </c>
      <c r="E1400">
        <v>965</v>
      </c>
      <c r="F1400">
        <v>2744</v>
      </c>
      <c r="G1400">
        <v>0.35167638483965014</v>
      </c>
    </row>
    <row r="1401" spans="1:7" ht="14.6" x14ac:dyDescent="0.4">
      <c r="A1401" s="3" t="str">
        <f t="shared" si="22"/>
        <v>Yorkhill and AnderstonPO3</v>
      </c>
      <c r="B1401" t="s">
        <v>117</v>
      </c>
      <c r="C1401" t="s">
        <v>259</v>
      </c>
      <c r="D1401" t="s">
        <v>87</v>
      </c>
      <c r="E1401">
        <v>300</v>
      </c>
      <c r="F1401">
        <v>890</v>
      </c>
      <c r="G1401">
        <v>0.33707865168539325</v>
      </c>
    </row>
    <row r="1402" spans="1:7" ht="14.6" x14ac:dyDescent="0.4">
      <c r="A1402" s="3" t="str">
        <f t="shared" si="22"/>
        <v>Glasgow North EastC1</v>
      </c>
      <c r="B1402" t="s">
        <v>307</v>
      </c>
      <c r="C1402" t="s">
        <v>116</v>
      </c>
      <c r="D1402" t="s">
        <v>112</v>
      </c>
      <c r="E1402">
        <v>14838</v>
      </c>
      <c r="F1402">
        <v>177910</v>
      </c>
      <c r="G1402">
        <v>8.340171997077174E-2</v>
      </c>
    </row>
    <row r="1403" spans="1:7" ht="14.6" x14ac:dyDescent="0.4">
      <c r="A1403" s="3" t="str">
        <f t="shared" si="22"/>
        <v>Glasgow North EastC2</v>
      </c>
      <c r="B1403" t="s">
        <v>307</v>
      </c>
      <c r="C1403" t="s">
        <v>116</v>
      </c>
      <c r="D1403" t="s">
        <v>111</v>
      </c>
      <c r="E1403">
        <v>58078</v>
      </c>
      <c r="F1403">
        <v>141940</v>
      </c>
      <c r="G1403">
        <v>0.40917288995350148</v>
      </c>
    </row>
    <row r="1404" spans="1:7" ht="14.6" x14ac:dyDescent="0.4">
      <c r="A1404" s="3" t="str">
        <f t="shared" si="22"/>
        <v>Glasgow North EastC3</v>
      </c>
      <c r="B1404" t="s">
        <v>307</v>
      </c>
      <c r="C1404" t="s">
        <v>116</v>
      </c>
      <c r="D1404" t="s">
        <v>110</v>
      </c>
      <c r="E1404">
        <v>9320</v>
      </c>
      <c r="F1404">
        <v>20658</v>
      </c>
      <c r="G1404">
        <v>0.45115693677993995</v>
      </c>
    </row>
    <row r="1405" spans="1:7" ht="14.6" x14ac:dyDescent="0.4">
      <c r="A1405" s="3" t="str">
        <f t="shared" si="22"/>
        <v>Glasgow North EastC4</v>
      </c>
      <c r="B1405" t="s">
        <v>307</v>
      </c>
      <c r="C1405" t="s">
        <v>116</v>
      </c>
      <c r="D1405" t="s">
        <v>109</v>
      </c>
      <c r="E1405">
        <v>35687</v>
      </c>
      <c r="F1405">
        <v>171125</v>
      </c>
      <c r="G1405">
        <v>0.20854346238130023</v>
      </c>
    </row>
    <row r="1406" spans="1:7" ht="14.6" x14ac:dyDescent="0.4">
      <c r="A1406" s="3" t="str">
        <f t="shared" si="22"/>
        <v>Glasgow North EastC5</v>
      </c>
      <c r="B1406" t="s">
        <v>307</v>
      </c>
      <c r="C1406" t="s">
        <v>116</v>
      </c>
      <c r="D1406" t="s">
        <v>108</v>
      </c>
      <c r="E1406">
        <v>116077</v>
      </c>
      <c r="F1406">
        <v>177910</v>
      </c>
      <c r="G1406">
        <v>0.65244786689899392</v>
      </c>
    </row>
    <row r="1407" spans="1:7" ht="14.6" x14ac:dyDescent="0.4">
      <c r="A1407" s="3" t="str">
        <f t="shared" si="22"/>
        <v>Glasgow North EastE1</v>
      </c>
      <c r="B1407" t="s">
        <v>307</v>
      </c>
      <c r="C1407" t="s">
        <v>116</v>
      </c>
      <c r="D1407" t="s">
        <v>107</v>
      </c>
      <c r="E1407">
        <v>52794</v>
      </c>
      <c r="F1407">
        <v>105405</v>
      </c>
      <c r="G1407">
        <v>0.50086808026184715</v>
      </c>
    </row>
    <row r="1408" spans="1:7" ht="14.6" x14ac:dyDescent="0.4">
      <c r="A1408" s="3" t="str">
        <f t="shared" si="22"/>
        <v>Glasgow North EastE2</v>
      </c>
      <c r="B1408" t="s">
        <v>307</v>
      </c>
      <c r="C1408" t="s">
        <v>116</v>
      </c>
      <c r="D1408" t="s">
        <v>106</v>
      </c>
      <c r="E1408">
        <v>137855.15699999998</v>
      </c>
      <c r="F1408">
        <v>179521</v>
      </c>
      <c r="G1408">
        <v>0.76790546509879054</v>
      </c>
    </row>
    <row r="1409" spans="1:7" ht="14.6" x14ac:dyDescent="0.4">
      <c r="A1409" s="3" t="str">
        <f t="shared" si="22"/>
        <v>Glasgow North EastE3</v>
      </c>
      <c r="B1409" t="s">
        <v>307</v>
      </c>
      <c r="C1409" t="s">
        <v>116</v>
      </c>
      <c r="D1409" t="s">
        <v>105</v>
      </c>
      <c r="E1409">
        <v>38078</v>
      </c>
      <c r="F1409">
        <v>84437</v>
      </c>
      <c r="G1409">
        <v>0.45096344019801748</v>
      </c>
    </row>
    <row r="1410" spans="1:7" ht="14.6" x14ac:dyDescent="0.4">
      <c r="A1410" s="3" t="str">
        <f t="shared" si="22"/>
        <v>Glasgow North EastE4</v>
      </c>
      <c r="B1410" t="s">
        <v>307</v>
      </c>
      <c r="C1410" t="s">
        <v>116</v>
      </c>
      <c r="D1410" t="s">
        <v>104</v>
      </c>
      <c r="E1410">
        <v>15520</v>
      </c>
      <c r="F1410">
        <v>84437</v>
      </c>
      <c r="G1410">
        <v>0.18380567760578892</v>
      </c>
    </row>
    <row r="1411" spans="1:7" ht="14.6" x14ac:dyDescent="0.4">
      <c r="A1411" s="3" t="str">
        <f t="shared" si="22"/>
        <v>Glasgow North EastED1</v>
      </c>
      <c r="B1411" t="s">
        <v>307</v>
      </c>
      <c r="C1411" t="s">
        <v>116</v>
      </c>
      <c r="D1411" t="s">
        <v>103</v>
      </c>
      <c r="E1411">
        <v>57999</v>
      </c>
      <c r="F1411">
        <v>148701</v>
      </c>
      <c r="G1411">
        <v>0.39003772671333753</v>
      </c>
    </row>
    <row r="1412" spans="1:7" ht="14.6" x14ac:dyDescent="0.4">
      <c r="A1412" s="3" t="str">
        <f t="shared" si="22"/>
        <v>Glasgow North EastED2</v>
      </c>
      <c r="B1412" t="s">
        <v>307</v>
      </c>
      <c r="C1412" t="s">
        <v>116</v>
      </c>
      <c r="D1412" t="s">
        <v>102</v>
      </c>
      <c r="E1412">
        <v>1275</v>
      </c>
      <c r="F1412">
        <v>10488</v>
      </c>
      <c r="G1412">
        <v>0.1215675057208238</v>
      </c>
    </row>
    <row r="1413" spans="1:7" ht="14.6" x14ac:dyDescent="0.4">
      <c r="A1413" s="3" t="str">
        <f t="shared" si="22"/>
        <v>Glasgow North EastH1</v>
      </c>
      <c r="B1413" t="s">
        <v>307</v>
      </c>
      <c r="C1413" t="s">
        <v>116</v>
      </c>
      <c r="D1413" t="s">
        <v>101</v>
      </c>
      <c r="E1413">
        <v>131974</v>
      </c>
      <c r="F1413">
        <v>177910</v>
      </c>
      <c r="G1413">
        <v>0.74180203473666462</v>
      </c>
    </row>
    <row r="1414" spans="1:7" ht="14.6" x14ac:dyDescent="0.4">
      <c r="A1414" s="3" t="str">
        <f t="shared" si="22"/>
        <v>Glasgow North EastH2</v>
      </c>
      <c r="B1414" t="s">
        <v>307</v>
      </c>
      <c r="C1414" t="s">
        <v>116</v>
      </c>
      <c r="D1414" t="s">
        <v>100</v>
      </c>
      <c r="E1414">
        <v>45331</v>
      </c>
      <c r="F1414">
        <v>177910</v>
      </c>
      <c r="G1414">
        <v>0.25479736945646675</v>
      </c>
    </row>
    <row r="1415" spans="1:7" ht="14.6" x14ac:dyDescent="0.4">
      <c r="A1415" s="3" t="str">
        <f t="shared" si="22"/>
        <v>Glasgow North EastP1</v>
      </c>
      <c r="B1415" t="s">
        <v>307</v>
      </c>
      <c r="C1415" t="s">
        <v>116</v>
      </c>
      <c r="D1415" t="s">
        <v>99</v>
      </c>
      <c r="E1415">
        <v>29099</v>
      </c>
      <c r="F1415">
        <v>177489</v>
      </c>
      <c r="G1415">
        <v>0.16394818833843225</v>
      </c>
    </row>
    <row r="1416" spans="1:7" ht="14.6" x14ac:dyDescent="0.4">
      <c r="A1416" s="3" t="str">
        <f t="shared" si="22"/>
        <v>Glasgow North EastP2</v>
      </c>
      <c r="B1416" t="s">
        <v>307</v>
      </c>
      <c r="C1416" t="s">
        <v>116</v>
      </c>
      <c r="D1416" t="s">
        <v>98</v>
      </c>
      <c r="E1416">
        <v>122285</v>
      </c>
      <c r="F1416">
        <v>177489</v>
      </c>
      <c r="G1416">
        <v>0.68897227433812802</v>
      </c>
    </row>
    <row r="1417" spans="1:7" ht="14.6" x14ac:dyDescent="0.4">
      <c r="A1417" s="3" t="str">
        <f t="shared" si="22"/>
        <v>Glasgow North EastP3</v>
      </c>
      <c r="B1417" t="s">
        <v>307</v>
      </c>
      <c r="C1417" t="s">
        <v>116</v>
      </c>
      <c r="D1417" t="s">
        <v>97</v>
      </c>
      <c r="E1417">
        <v>13781</v>
      </c>
      <c r="F1417">
        <v>177489</v>
      </c>
      <c r="G1417">
        <v>7.7644248375955696E-2</v>
      </c>
    </row>
    <row r="1418" spans="1:7" ht="14.6" x14ac:dyDescent="0.4">
      <c r="A1418" s="3" t="str">
        <f t="shared" si="22"/>
        <v>Glasgow North EastP4</v>
      </c>
      <c r="B1418" t="s">
        <v>307</v>
      </c>
      <c r="C1418" t="s">
        <v>116</v>
      </c>
      <c r="D1418" t="s">
        <v>96</v>
      </c>
      <c r="E1418">
        <v>12324</v>
      </c>
      <c r="F1418">
        <v>177489</v>
      </c>
      <c r="G1418">
        <v>6.9435288947484075E-2</v>
      </c>
    </row>
    <row r="1419" spans="1:7" ht="14.6" x14ac:dyDescent="0.4">
      <c r="A1419" s="3" t="str">
        <f t="shared" si="22"/>
        <v>Glasgow North EastPO1</v>
      </c>
      <c r="B1419" t="s">
        <v>307</v>
      </c>
      <c r="C1419" t="s">
        <v>116</v>
      </c>
      <c r="D1419" t="s">
        <v>95</v>
      </c>
      <c r="E1419">
        <v>43595</v>
      </c>
      <c r="F1419">
        <v>177489</v>
      </c>
      <c r="G1419">
        <v>0.24562085537695294</v>
      </c>
    </row>
    <row r="1420" spans="1:7" ht="14.6" x14ac:dyDescent="0.4">
      <c r="A1420" s="3" t="str">
        <f t="shared" si="22"/>
        <v>Glasgow North EastPO2</v>
      </c>
      <c r="B1420" t="s">
        <v>307</v>
      </c>
      <c r="C1420" t="s">
        <v>116</v>
      </c>
      <c r="D1420" t="s">
        <v>94</v>
      </c>
      <c r="E1420">
        <v>26625</v>
      </c>
      <c r="F1420">
        <v>118789</v>
      </c>
      <c r="G1420">
        <v>0.22413691503422034</v>
      </c>
    </row>
    <row r="1421" spans="1:7" ht="14.6" x14ac:dyDescent="0.4">
      <c r="A1421" s="3" t="str">
        <f t="shared" si="22"/>
        <v>Glasgow North EastS1</v>
      </c>
      <c r="B1421" t="s">
        <v>307</v>
      </c>
      <c r="C1421" t="s">
        <v>116</v>
      </c>
      <c r="D1421" t="s">
        <v>93</v>
      </c>
      <c r="E1421">
        <v>35334</v>
      </c>
      <c r="F1421">
        <v>84437</v>
      </c>
      <c r="G1421">
        <v>0.41846583843575685</v>
      </c>
    </row>
    <row r="1422" spans="1:7" ht="14.6" x14ac:dyDescent="0.4">
      <c r="A1422" s="3" t="str">
        <f t="shared" si="22"/>
        <v>Glasgow North EastS2</v>
      </c>
      <c r="B1422" t="s">
        <v>307</v>
      </c>
      <c r="C1422" t="s">
        <v>116</v>
      </c>
      <c r="D1422" t="s">
        <v>92</v>
      </c>
      <c r="E1422">
        <v>26957</v>
      </c>
      <c r="F1422">
        <v>65563</v>
      </c>
      <c r="G1422">
        <v>0.41116178332291081</v>
      </c>
    </row>
    <row r="1423" spans="1:7" ht="14.6" x14ac:dyDescent="0.4">
      <c r="A1423" s="3" t="str">
        <f t="shared" si="22"/>
        <v>Glasgow North EastS3</v>
      </c>
      <c r="B1423" t="s">
        <v>307</v>
      </c>
      <c r="C1423" t="s">
        <v>116</v>
      </c>
      <c r="D1423" t="s">
        <v>91</v>
      </c>
      <c r="E1423">
        <v>72837</v>
      </c>
      <c r="F1423">
        <v>136445</v>
      </c>
      <c r="G1423">
        <v>0.533819487705669</v>
      </c>
    </row>
    <row r="1424" spans="1:7" ht="14.6" x14ac:dyDescent="0.4">
      <c r="A1424" s="3" t="str">
        <f t="shared" ref="A1424:A1487" si="23">CONCATENATE(C1424,D1424)</f>
        <v>Glasgow North EastS4</v>
      </c>
      <c r="B1424" t="s">
        <v>307</v>
      </c>
      <c r="C1424" t="s">
        <v>116</v>
      </c>
      <c r="D1424" t="s">
        <v>90</v>
      </c>
      <c r="E1424">
        <v>7135</v>
      </c>
      <c r="F1424">
        <v>177489</v>
      </c>
      <c r="G1424">
        <v>4.0199674346015811E-2</v>
      </c>
    </row>
    <row r="1425" spans="1:7" ht="14.6" x14ac:dyDescent="0.4">
      <c r="A1425" s="3" t="str">
        <f t="shared" si="23"/>
        <v>Glasgow North EastS5</v>
      </c>
      <c r="B1425" t="s">
        <v>307</v>
      </c>
      <c r="C1425" t="s">
        <v>116</v>
      </c>
      <c r="D1425" t="s">
        <v>89</v>
      </c>
      <c r="E1425">
        <v>29535</v>
      </c>
      <c r="F1425">
        <v>117941</v>
      </c>
      <c r="G1425">
        <v>0.25042182108003153</v>
      </c>
    </row>
    <row r="1426" spans="1:7" ht="14.6" x14ac:dyDescent="0.4">
      <c r="A1426" s="3" t="str">
        <f t="shared" si="23"/>
        <v>Glasgow North WestC1</v>
      </c>
      <c r="B1426" t="s">
        <v>308</v>
      </c>
      <c r="C1426" t="s">
        <v>115</v>
      </c>
      <c r="D1426" t="s">
        <v>112</v>
      </c>
      <c r="E1426">
        <v>22788</v>
      </c>
      <c r="F1426">
        <v>196708</v>
      </c>
      <c r="G1426">
        <v>0.11584683896943693</v>
      </c>
    </row>
    <row r="1427" spans="1:7" ht="14.6" x14ac:dyDescent="0.4">
      <c r="A1427" s="3" t="str">
        <f t="shared" si="23"/>
        <v>Glasgow North WestC2</v>
      </c>
      <c r="B1427" t="s">
        <v>308</v>
      </c>
      <c r="C1427" t="s">
        <v>115</v>
      </c>
      <c r="D1427" t="s">
        <v>111</v>
      </c>
      <c r="E1427">
        <v>64195</v>
      </c>
      <c r="F1427">
        <v>162722</v>
      </c>
      <c r="G1427">
        <v>0.39450719632256243</v>
      </c>
    </row>
    <row r="1428" spans="1:7" ht="14.6" x14ac:dyDescent="0.4">
      <c r="A1428" s="3" t="str">
        <f t="shared" si="23"/>
        <v>Glasgow North WestC3</v>
      </c>
      <c r="B1428" t="s">
        <v>308</v>
      </c>
      <c r="C1428" t="s">
        <v>115</v>
      </c>
      <c r="D1428" t="s">
        <v>110</v>
      </c>
      <c r="E1428">
        <v>7871</v>
      </c>
      <c r="F1428">
        <v>19664</v>
      </c>
      <c r="G1428">
        <v>0.40027461350691618</v>
      </c>
    </row>
    <row r="1429" spans="1:7" ht="14.6" x14ac:dyDescent="0.4">
      <c r="A1429" s="3" t="str">
        <f t="shared" si="23"/>
        <v>Glasgow North WestC4</v>
      </c>
      <c r="B1429" t="s">
        <v>308</v>
      </c>
      <c r="C1429" t="s">
        <v>115</v>
      </c>
      <c r="D1429" t="s">
        <v>109</v>
      </c>
      <c r="E1429">
        <v>43730</v>
      </c>
      <c r="F1429">
        <v>191019</v>
      </c>
      <c r="G1429">
        <v>0.22893010642920339</v>
      </c>
    </row>
    <row r="1430" spans="1:7" ht="14.6" x14ac:dyDescent="0.4">
      <c r="A1430" s="3" t="str">
        <f t="shared" si="23"/>
        <v>Glasgow North WestC5</v>
      </c>
      <c r="B1430" t="s">
        <v>308</v>
      </c>
      <c r="C1430" t="s">
        <v>115</v>
      </c>
      <c r="D1430" t="s">
        <v>108</v>
      </c>
      <c r="E1430">
        <v>110089</v>
      </c>
      <c r="F1430">
        <v>196708</v>
      </c>
      <c r="G1430">
        <v>0.55965695345385036</v>
      </c>
    </row>
    <row r="1431" spans="1:7" ht="14.6" x14ac:dyDescent="0.4">
      <c r="A1431" s="3" t="str">
        <f t="shared" si="23"/>
        <v>Glasgow North WestE1</v>
      </c>
      <c r="B1431" t="s">
        <v>308</v>
      </c>
      <c r="C1431" t="s">
        <v>115</v>
      </c>
      <c r="D1431" t="s">
        <v>107</v>
      </c>
      <c r="E1431">
        <v>70141</v>
      </c>
      <c r="F1431">
        <v>128664</v>
      </c>
      <c r="G1431">
        <v>0.54514860411614752</v>
      </c>
    </row>
    <row r="1432" spans="1:7" ht="14.6" x14ac:dyDescent="0.4">
      <c r="A1432" s="3" t="str">
        <f t="shared" si="23"/>
        <v>Glasgow North WestE2</v>
      </c>
      <c r="B1432" t="s">
        <v>308</v>
      </c>
      <c r="C1432" t="s">
        <v>115</v>
      </c>
      <c r="D1432" t="s">
        <v>106</v>
      </c>
      <c r="E1432">
        <v>112933.29999999996</v>
      </c>
      <c r="F1432">
        <v>196533</v>
      </c>
      <c r="G1432">
        <v>0.574627670671083</v>
      </c>
    </row>
    <row r="1433" spans="1:7" ht="14.6" x14ac:dyDescent="0.4">
      <c r="A1433" s="3" t="str">
        <f t="shared" si="23"/>
        <v>Glasgow North WestE3</v>
      </c>
      <c r="B1433" t="s">
        <v>308</v>
      </c>
      <c r="C1433" t="s">
        <v>115</v>
      </c>
      <c r="D1433" t="s">
        <v>105</v>
      </c>
      <c r="E1433">
        <v>48406</v>
      </c>
      <c r="F1433">
        <v>97755</v>
      </c>
      <c r="G1433">
        <v>0.49517671730346274</v>
      </c>
    </row>
    <row r="1434" spans="1:7" ht="14.6" x14ac:dyDescent="0.4">
      <c r="A1434" s="3" t="str">
        <f t="shared" si="23"/>
        <v>Glasgow North WestE4</v>
      </c>
      <c r="B1434" t="s">
        <v>308</v>
      </c>
      <c r="C1434" t="s">
        <v>115</v>
      </c>
      <c r="D1434" t="s">
        <v>104</v>
      </c>
      <c r="E1434">
        <v>17587</v>
      </c>
      <c r="F1434">
        <v>97755</v>
      </c>
      <c r="G1434">
        <v>0.17990895606362847</v>
      </c>
    </row>
    <row r="1435" spans="1:7" ht="14.6" x14ac:dyDescent="0.4">
      <c r="A1435" s="3" t="str">
        <f t="shared" si="23"/>
        <v>Glasgow North WestED1</v>
      </c>
      <c r="B1435" t="s">
        <v>308</v>
      </c>
      <c r="C1435" t="s">
        <v>115</v>
      </c>
      <c r="D1435" t="s">
        <v>103</v>
      </c>
      <c r="E1435">
        <v>96353</v>
      </c>
      <c r="F1435">
        <v>168343</v>
      </c>
      <c r="G1435">
        <v>0.57236119113951867</v>
      </c>
    </row>
    <row r="1436" spans="1:7" ht="14.6" x14ac:dyDescent="0.4">
      <c r="A1436" s="3" t="str">
        <f t="shared" si="23"/>
        <v>Glasgow North WestED2</v>
      </c>
      <c r="B1436" t="s">
        <v>308</v>
      </c>
      <c r="C1436" t="s">
        <v>115</v>
      </c>
      <c r="D1436" t="s">
        <v>102</v>
      </c>
      <c r="E1436">
        <v>1220</v>
      </c>
      <c r="F1436">
        <v>10715</v>
      </c>
      <c r="G1436">
        <v>0.1138590760615959</v>
      </c>
    </row>
    <row r="1437" spans="1:7" ht="14.6" x14ac:dyDescent="0.4">
      <c r="A1437" s="3" t="str">
        <f t="shared" si="23"/>
        <v>Glasgow North WestH1</v>
      </c>
      <c r="B1437" t="s">
        <v>308</v>
      </c>
      <c r="C1437" t="s">
        <v>115</v>
      </c>
      <c r="D1437" t="s">
        <v>101</v>
      </c>
      <c r="E1437">
        <v>156833</v>
      </c>
      <c r="F1437">
        <v>196708</v>
      </c>
      <c r="G1437">
        <v>0.79728836651280066</v>
      </c>
    </row>
    <row r="1438" spans="1:7" ht="14.6" x14ac:dyDescent="0.4">
      <c r="A1438" s="3" t="str">
        <f t="shared" si="23"/>
        <v>Glasgow North WestH2</v>
      </c>
      <c r="B1438" t="s">
        <v>308</v>
      </c>
      <c r="C1438" t="s">
        <v>115</v>
      </c>
      <c r="D1438" t="s">
        <v>100</v>
      </c>
      <c r="E1438">
        <v>40835</v>
      </c>
      <c r="F1438">
        <v>196708</v>
      </c>
      <c r="G1438">
        <v>0.20759196372287858</v>
      </c>
    </row>
    <row r="1439" spans="1:7" ht="14.6" x14ac:dyDescent="0.4">
      <c r="A1439" s="3" t="str">
        <f t="shared" si="23"/>
        <v>Glasgow North WestP1</v>
      </c>
      <c r="B1439" t="s">
        <v>308</v>
      </c>
      <c r="C1439" t="s">
        <v>115</v>
      </c>
      <c r="D1439" t="s">
        <v>99</v>
      </c>
      <c r="E1439">
        <v>28633</v>
      </c>
      <c r="F1439">
        <v>197375</v>
      </c>
      <c r="G1439">
        <v>0.14506903103229893</v>
      </c>
    </row>
    <row r="1440" spans="1:7" ht="14.6" x14ac:dyDescent="0.4">
      <c r="A1440" s="3" t="str">
        <f t="shared" si="23"/>
        <v>Glasgow North WestP2</v>
      </c>
      <c r="B1440" t="s">
        <v>308</v>
      </c>
      <c r="C1440" t="s">
        <v>115</v>
      </c>
      <c r="D1440" t="s">
        <v>98</v>
      </c>
      <c r="E1440">
        <v>143163</v>
      </c>
      <c r="F1440">
        <v>197375</v>
      </c>
      <c r="G1440">
        <v>0.72533502216592782</v>
      </c>
    </row>
    <row r="1441" spans="1:7" ht="14.6" x14ac:dyDescent="0.4">
      <c r="A1441" s="3" t="str">
        <f t="shared" si="23"/>
        <v>Glasgow North WestP3</v>
      </c>
      <c r="B1441" t="s">
        <v>308</v>
      </c>
      <c r="C1441" t="s">
        <v>115</v>
      </c>
      <c r="D1441" t="s">
        <v>97</v>
      </c>
      <c r="E1441">
        <v>13131</v>
      </c>
      <c r="F1441">
        <v>197375</v>
      </c>
      <c r="G1441">
        <v>6.6528182393920207E-2</v>
      </c>
    </row>
    <row r="1442" spans="1:7" ht="14.6" x14ac:dyDescent="0.4">
      <c r="A1442" s="3" t="str">
        <f t="shared" si="23"/>
        <v>Glasgow North WestP4</v>
      </c>
      <c r="B1442" t="s">
        <v>308</v>
      </c>
      <c r="C1442" t="s">
        <v>115</v>
      </c>
      <c r="D1442" t="s">
        <v>96</v>
      </c>
      <c r="E1442">
        <v>12448</v>
      </c>
      <c r="F1442">
        <v>197375</v>
      </c>
      <c r="G1442">
        <v>6.3067764407853069E-2</v>
      </c>
    </row>
    <row r="1443" spans="1:7" ht="14.6" x14ac:dyDescent="0.4">
      <c r="A1443" s="3" t="str">
        <f t="shared" si="23"/>
        <v>Glasgow North WestPO1</v>
      </c>
      <c r="B1443" t="s">
        <v>308</v>
      </c>
      <c r="C1443" t="s">
        <v>115</v>
      </c>
      <c r="D1443" t="s">
        <v>95</v>
      </c>
      <c r="E1443">
        <v>38010</v>
      </c>
      <c r="F1443">
        <v>197375</v>
      </c>
      <c r="G1443">
        <v>0.19257758074730844</v>
      </c>
    </row>
    <row r="1444" spans="1:7" ht="14.6" x14ac:dyDescent="0.4">
      <c r="A1444" s="3" t="str">
        <f t="shared" si="23"/>
        <v>Glasgow North WestPO2</v>
      </c>
      <c r="B1444" t="s">
        <v>308</v>
      </c>
      <c r="C1444" t="s">
        <v>115</v>
      </c>
      <c r="D1444" t="s">
        <v>94</v>
      </c>
      <c r="E1444">
        <v>23455</v>
      </c>
      <c r="F1444">
        <v>139686</v>
      </c>
      <c r="G1444">
        <v>0.16791231762667697</v>
      </c>
    </row>
    <row r="1445" spans="1:7" ht="14.6" x14ac:dyDescent="0.4">
      <c r="A1445" s="3" t="str">
        <f t="shared" si="23"/>
        <v>Glasgow North WestS1</v>
      </c>
      <c r="B1445" t="s">
        <v>308</v>
      </c>
      <c r="C1445" t="s">
        <v>115</v>
      </c>
      <c r="D1445" t="s">
        <v>93</v>
      </c>
      <c r="E1445">
        <v>42455</v>
      </c>
      <c r="F1445">
        <v>97755</v>
      </c>
      <c r="G1445">
        <v>0.43430003580379523</v>
      </c>
    </row>
    <row r="1446" spans="1:7" ht="14.6" x14ac:dyDescent="0.4">
      <c r="A1446" s="3" t="str">
        <f t="shared" si="23"/>
        <v>Glasgow North WestS2</v>
      </c>
      <c r="B1446" t="s">
        <v>308</v>
      </c>
      <c r="C1446" t="s">
        <v>115</v>
      </c>
      <c r="D1446" t="s">
        <v>92</v>
      </c>
      <c r="E1446">
        <v>22703</v>
      </c>
      <c r="F1446">
        <v>79215</v>
      </c>
      <c r="G1446">
        <v>0.2865997601464369</v>
      </c>
    </row>
    <row r="1447" spans="1:7" ht="14.6" x14ac:dyDescent="0.4">
      <c r="A1447" s="3" t="str">
        <f t="shared" si="23"/>
        <v>Glasgow North WestS3</v>
      </c>
      <c r="B1447" t="s">
        <v>308</v>
      </c>
      <c r="C1447" t="s">
        <v>115</v>
      </c>
      <c r="D1447" t="s">
        <v>91</v>
      </c>
      <c r="E1447">
        <v>88824</v>
      </c>
      <c r="F1447">
        <v>155906</v>
      </c>
      <c r="G1447">
        <v>0.5697279129732018</v>
      </c>
    </row>
    <row r="1448" spans="1:7" ht="14.6" x14ac:dyDescent="0.4">
      <c r="A1448" s="3" t="str">
        <f t="shared" si="23"/>
        <v>Glasgow North WestS4</v>
      </c>
      <c r="B1448" t="s">
        <v>308</v>
      </c>
      <c r="C1448" t="s">
        <v>115</v>
      </c>
      <c r="D1448" t="s">
        <v>90</v>
      </c>
      <c r="E1448">
        <v>6230</v>
      </c>
      <c r="F1448">
        <v>197375</v>
      </c>
      <c r="G1448">
        <v>3.1564281190626979E-2</v>
      </c>
    </row>
    <row r="1449" spans="1:7" ht="14.6" x14ac:dyDescent="0.4">
      <c r="A1449" s="3" t="str">
        <f t="shared" si="23"/>
        <v>Glasgow North WestS5</v>
      </c>
      <c r="B1449" t="s">
        <v>308</v>
      </c>
      <c r="C1449" t="s">
        <v>115</v>
      </c>
      <c r="D1449" t="s">
        <v>89</v>
      </c>
      <c r="E1449">
        <v>26170</v>
      </c>
      <c r="F1449">
        <v>138822</v>
      </c>
      <c r="G1449">
        <v>0.18851478872224864</v>
      </c>
    </row>
    <row r="1450" spans="1:7" ht="14.6" x14ac:dyDescent="0.4">
      <c r="A1450" s="3" t="str">
        <f t="shared" si="23"/>
        <v>Glasgow SouthC1</v>
      </c>
      <c r="B1450" t="s">
        <v>309</v>
      </c>
      <c r="C1450" t="s">
        <v>114</v>
      </c>
      <c r="D1450" t="s">
        <v>112</v>
      </c>
      <c r="E1450">
        <v>31152</v>
      </c>
      <c r="F1450">
        <v>219244</v>
      </c>
      <c r="G1450">
        <v>0.14208826695371368</v>
      </c>
    </row>
    <row r="1451" spans="1:7" ht="14.6" x14ac:dyDescent="0.4">
      <c r="A1451" s="3" t="str">
        <f t="shared" si="23"/>
        <v>Glasgow SouthC2</v>
      </c>
      <c r="B1451" t="s">
        <v>309</v>
      </c>
      <c r="C1451" t="s">
        <v>114</v>
      </c>
      <c r="D1451" t="s">
        <v>111</v>
      </c>
      <c r="E1451">
        <v>80421</v>
      </c>
      <c r="F1451">
        <v>178517</v>
      </c>
      <c r="G1451">
        <v>0.4504949108488267</v>
      </c>
    </row>
    <row r="1452" spans="1:7" ht="14.6" x14ac:dyDescent="0.4">
      <c r="A1452" s="3" t="str">
        <f t="shared" si="23"/>
        <v>Glasgow SouthC3</v>
      </c>
      <c r="B1452" t="s">
        <v>309</v>
      </c>
      <c r="C1452" t="s">
        <v>114</v>
      </c>
      <c r="D1452" t="s">
        <v>110</v>
      </c>
      <c r="E1452">
        <v>9340</v>
      </c>
      <c r="F1452">
        <v>25401</v>
      </c>
      <c r="G1452">
        <v>0.36770205897405611</v>
      </c>
    </row>
    <row r="1453" spans="1:7" ht="14.6" x14ac:dyDescent="0.4">
      <c r="A1453" s="3" t="str">
        <f t="shared" si="23"/>
        <v>Glasgow SouthC4</v>
      </c>
      <c r="B1453" t="s">
        <v>309</v>
      </c>
      <c r="C1453" t="s">
        <v>114</v>
      </c>
      <c r="D1453" t="s">
        <v>109</v>
      </c>
      <c r="E1453">
        <v>43835</v>
      </c>
      <c r="F1453">
        <v>216724</v>
      </c>
      <c r="G1453">
        <v>0.20226186301470994</v>
      </c>
    </row>
    <row r="1454" spans="1:7" ht="14.6" x14ac:dyDescent="0.4">
      <c r="A1454" s="3" t="str">
        <f t="shared" si="23"/>
        <v>Glasgow SouthC5</v>
      </c>
      <c r="B1454" t="s">
        <v>309</v>
      </c>
      <c r="C1454" t="s">
        <v>114</v>
      </c>
      <c r="D1454" t="s">
        <v>108</v>
      </c>
      <c r="E1454">
        <v>141582</v>
      </c>
      <c r="F1454">
        <v>219244</v>
      </c>
      <c r="G1454">
        <v>0.64577365857218438</v>
      </c>
    </row>
    <row r="1455" spans="1:7" ht="14.6" x14ac:dyDescent="0.4">
      <c r="A1455" s="3" t="str">
        <f t="shared" si="23"/>
        <v>Glasgow SouthE1</v>
      </c>
      <c r="B1455" t="s">
        <v>309</v>
      </c>
      <c r="C1455" t="s">
        <v>114</v>
      </c>
      <c r="D1455" t="s">
        <v>107</v>
      </c>
      <c r="E1455">
        <v>62716</v>
      </c>
      <c r="F1455">
        <v>134841</v>
      </c>
      <c r="G1455">
        <v>0.46511076008039098</v>
      </c>
    </row>
    <row r="1456" spans="1:7" ht="14.6" x14ac:dyDescent="0.4">
      <c r="A1456" s="3" t="str">
        <f t="shared" si="23"/>
        <v>Glasgow SouthE2</v>
      </c>
      <c r="B1456" t="s">
        <v>309</v>
      </c>
      <c r="C1456" t="s">
        <v>114</v>
      </c>
      <c r="D1456" t="s">
        <v>106</v>
      </c>
      <c r="E1456">
        <v>109694.63299999999</v>
      </c>
      <c r="F1456">
        <v>222776</v>
      </c>
      <c r="G1456">
        <v>0.49239879071354181</v>
      </c>
    </row>
    <row r="1457" spans="1:7" ht="14.6" x14ac:dyDescent="0.4">
      <c r="A1457" s="3" t="str">
        <f t="shared" si="23"/>
        <v>Glasgow SouthE3</v>
      </c>
      <c r="B1457" t="s">
        <v>309</v>
      </c>
      <c r="C1457" t="s">
        <v>114</v>
      </c>
      <c r="D1457" t="s">
        <v>105</v>
      </c>
      <c r="E1457">
        <v>54218</v>
      </c>
      <c r="F1457">
        <v>103707</v>
      </c>
      <c r="G1457">
        <v>0.52279981100600736</v>
      </c>
    </row>
    <row r="1458" spans="1:7" ht="14.6" x14ac:dyDescent="0.4">
      <c r="A1458" s="3" t="str">
        <f t="shared" si="23"/>
        <v>Glasgow SouthE4</v>
      </c>
      <c r="B1458" t="s">
        <v>309</v>
      </c>
      <c r="C1458" t="s">
        <v>114</v>
      </c>
      <c r="D1458" t="s">
        <v>104</v>
      </c>
      <c r="E1458">
        <v>16588</v>
      </c>
      <c r="F1458">
        <v>103707</v>
      </c>
      <c r="G1458">
        <v>0.15995063014068481</v>
      </c>
    </row>
    <row r="1459" spans="1:7" ht="14.6" x14ac:dyDescent="0.4">
      <c r="A1459" s="3" t="str">
        <f t="shared" si="23"/>
        <v>Glasgow SouthED1</v>
      </c>
      <c r="B1459" t="s">
        <v>309</v>
      </c>
      <c r="C1459" t="s">
        <v>114</v>
      </c>
      <c r="D1459" t="s">
        <v>103</v>
      </c>
      <c r="E1459">
        <v>86279</v>
      </c>
      <c r="F1459">
        <v>181006</v>
      </c>
      <c r="G1459">
        <v>0.47666375700253033</v>
      </c>
    </row>
    <row r="1460" spans="1:7" ht="14.6" x14ac:dyDescent="0.4">
      <c r="A1460" s="3" t="str">
        <f t="shared" si="23"/>
        <v>Glasgow SouthED2</v>
      </c>
      <c r="B1460" t="s">
        <v>309</v>
      </c>
      <c r="C1460" t="s">
        <v>114</v>
      </c>
      <c r="D1460" t="s">
        <v>102</v>
      </c>
      <c r="E1460">
        <v>1258</v>
      </c>
      <c r="F1460">
        <v>10626</v>
      </c>
      <c r="G1460">
        <v>0.1183888575192923</v>
      </c>
    </row>
    <row r="1461" spans="1:7" ht="14.6" x14ac:dyDescent="0.4">
      <c r="A1461" s="3" t="str">
        <f t="shared" si="23"/>
        <v>Glasgow SouthH1</v>
      </c>
      <c r="B1461" t="s">
        <v>309</v>
      </c>
      <c r="C1461" t="s">
        <v>114</v>
      </c>
      <c r="D1461" t="s">
        <v>101</v>
      </c>
      <c r="E1461">
        <v>171410</v>
      </c>
      <c r="F1461">
        <v>219244</v>
      </c>
      <c r="G1461">
        <v>0.78182299173523562</v>
      </c>
    </row>
    <row r="1462" spans="1:7" ht="14.6" x14ac:dyDescent="0.4">
      <c r="A1462" s="3" t="str">
        <f t="shared" si="23"/>
        <v>Glasgow SouthH2</v>
      </c>
      <c r="B1462" t="s">
        <v>309</v>
      </c>
      <c r="C1462" t="s">
        <v>114</v>
      </c>
      <c r="D1462" t="s">
        <v>100</v>
      </c>
      <c r="E1462">
        <v>48723</v>
      </c>
      <c r="F1462">
        <v>219244</v>
      </c>
      <c r="G1462">
        <v>0.22223185127073034</v>
      </c>
    </row>
    <row r="1463" spans="1:7" ht="14.6" x14ac:dyDescent="0.4">
      <c r="A1463" s="3" t="str">
        <f t="shared" si="23"/>
        <v>Glasgow SouthP1</v>
      </c>
      <c r="B1463" t="s">
        <v>309</v>
      </c>
      <c r="C1463" t="s">
        <v>114</v>
      </c>
      <c r="D1463" t="s">
        <v>99</v>
      </c>
      <c r="E1463">
        <v>38531</v>
      </c>
      <c r="F1463">
        <v>220216</v>
      </c>
      <c r="G1463">
        <v>0.17496912122643224</v>
      </c>
    </row>
    <row r="1464" spans="1:7" ht="14.6" x14ac:dyDescent="0.4">
      <c r="A1464" s="3" t="str">
        <f t="shared" si="23"/>
        <v>Glasgow SouthP2</v>
      </c>
      <c r="B1464" t="s">
        <v>309</v>
      </c>
      <c r="C1464" t="s">
        <v>114</v>
      </c>
      <c r="D1464" t="s">
        <v>98</v>
      </c>
      <c r="E1464">
        <v>150411</v>
      </c>
      <c r="F1464">
        <v>220216</v>
      </c>
      <c r="G1464">
        <v>0.68301576633850403</v>
      </c>
    </row>
    <row r="1465" spans="1:7" ht="14.6" x14ac:dyDescent="0.4">
      <c r="A1465" s="3" t="str">
        <f t="shared" si="23"/>
        <v>Glasgow SouthP3</v>
      </c>
      <c r="B1465" t="s">
        <v>309</v>
      </c>
      <c r="C1465" t="s">
        <v>114</v>
      </c>
      <c r="D1465" t="s">
        <v>97</v>
      </c>
      <c r="E1465">
        <v>16199</v>
      </c>
      <c r="F1465">
        <v>220216</v>
      </c>
      <c r="G1465">
        <v>7.35595960329858E-2</v>
      </c>
    </row>
    <row r="1466" spans="1:7" ht="14.6" x14ac:dyDescent="0.4">
      <c r="A1466" s="3" t="str">
        <f t="shared" si="23"/>
        <v>Glasgow SouthP4</v>
      </c>
      <c r="B1466" t="s">
        <v>309</v>
      </c>
      <c r="C1466" t="s">
        <v>114</v>
      </c>
      <c r="D1466" t="s">
        <v>96</v>
      </c>
      <c r="E1466">
        <v>15075</v>
      </c>
      <c r="F1466">
        <v>220216</v>
      </c>
      <c r="G1466">
        <v>6.8455516402077962E-2</v>
      </c>
    </row>
    <row r="1467" spans="1:7" ht="14.6" x14ac:dyDescent="0.4">
      <c r="A1467" s="3" t="str">
        <f t="shared" si="23"/>
        <v>Glasgow SouthPO1</v>
      </c>
      <c r="B1467" t="s">
        <v>309</v>
      </c>
      <c r="C1467" t="s">
        <v>114</v>
      </c>
      <c r="D1467" t="s">
        <v>95</v>
      </c>
      <c r="E1467">
        <v>45565</v>
      </c>
      <c r="F1467">
        <v>220216</v>
      </c>
      <c r="G1467">
        <v>0.20691048788462238</v>
      </c>
    </row>
    <row r="1468" spans="1:7" ht="14.6" x14ac:dyDescent="0.4">
      <c r="A1468" s="3" t="str">
        <f t="shared" si="23"/>
        <v>Glasgow SouthPO2</v>
      </c>
      <c r="B1468" t="s">
        <v>309</v>
      </c>
      <c r="C1468" t="s">
        <v>114</v>
      </c>
      <c r="D1468" t="s">
        <v>94</v>
      </c>
      <c r="E1468">
        <v>27140</v>
      </c>
      <c r="F1468">
        <v>146213</v>
      </c>
      <c r="G1468">
        <v>0.18561960974742328</v>
      </c>
    </row>
    <row r="1469" spans="1:7" ht="14.6" x14ac:dyDescent="0.4">
      <c r="A1469" s="3" t="str">
        <f t="shared" si="23"/>
        <v>Glasgow SouthS1</v>
      </c>
      <c r="B1469" t="s">
        <v>309</v>
      </c>
      <c r="C1469" t="s">
        <v>114</v>
      </c>
      <c r="D1469" t="s">
        <v>93</v>
      </c>
      <c r="E1469">
        <v>52618</v>
      </c>
      <c r="F1469">
        <v>103707</v>
      </c>
      <c r="G1469">
        <v>0.50737172997001168</v>
      </c>
    </row>
    <row r="1470" spans="1:7" ht="14.6" x14ac:dyDescent="0.4">
      <c r="A1470" s="3" t="str">
        <f t="shared" si="23"/>
        <v>Glasgow SouthS2</v>
      </c>
      <c r="B1470" t="s">
        <v>309</v>
      </c>
      <c r="C1470" t="s">
        <v>114</v>
      </c>
      <c r="D1470" t="s">
        <v>92</v>
      </c>
      <c r="E1470">
        <v>27236</v>
      </c>
      <c r="F1470">
        <v>81217</v>
      </c>
      <c r="G1470">
        <v>0.33534851077976285</v>
      </c>
    </row>
    <row r="1471" spans="1:7" ht="14.6" x14ac:dyDescent="0.4">
      <c r="A1471" s="3" t="str">
        <f t="shared" si="23"/>
        <v>Glasgow SouthS3</v>
      </c>
      <c r="B1471" t="s">
        <v>309</v>
      </c>
      <c r="C1471" t="s">
        <v>114</v>
      </c>
      <c r="D1471" t="s">
        <v>91</v>
      </c>
      <c r="E1471">
        <v>98470</v>
      </c>
      <c r="F1471">
        <v>165942</v>
      </c>
      <c r="G1471">
        <v>0.59340010365067308</v>
      </c>
    </row>
    <row r="1472" spans="1:7" ht="14.6" x14ac:dyDescent="0.4">
      <c r="A1472" s="3" t="str">
        <f t="shared" si="23"/>
        <v>Glasgow SouthS4</v>
      </c>
      <c r="B1472" t="s">
        <v>309</v>
      </c>
      <c r="C1472" t="s">
        <v>114</v>
      </c>
      <c r="D1472" t="s">
        <v>90</v>
      </c>
      <c r="E1472">
        <v>7160</v>
      </c>
      <c r="F1472">
        <v>220216</v>
      </c>
      <c r="G1472">
        <v>3.2513532168416473E-2</v>
      </c>
    </row>
    <row r="1473" spans="1:7" ht="14.6" x14ac:dyDescent="0.4">
      <c r="A1473" s="3" t="str">
        <f t="shared" si="23"/>
        <v>Glasgow SouthS5</v>
      </c>
      <c r="B1473" t="s">
        <v>309</v>
      </c>
      <c r="C1473" t="s">
        <v>114</v>
      </c>
      <c r="D1473" t="s">
        <v>89</v>
      </c>
      <c r="E1473">
        <v>30150</v>
      </c>
      <c r="F1473">
        <v>145111</v>
      </c>
      <c r="G1473">
        <v>0.20777198144868411</v>
      </c>
    </row>
    <row r="1474" spans="1:7" ht="14.6" x14ac:dyDescent="0.4">
      <c r="A1474" s="3" t="str">
        <f t="shared" si="23"/>
        <v>Glasgow North EastPO3</v>
      </c>
      <c r="C1474" t="s">
        <v>116</v>
      </c>
      <c r="D1474" t="s">
        <v>87</v>
      </c>
      <c r="E1474">
        <v>11900</v>
      </c>
      <c r="F1474">
        <v>32346</v>
      </c>
      <c r="G1474">
        <v>0.36789711247140294</v>
      </c>
    </row>
    <row r="1475" spans="1:7" ht="14.6" x14ac:dyDescent="0.4">
      <c r="A1475" s="3" t="str">
        <f t="shared" si="23"/>
        <v>Glasgow North WestPO3</v>
      </c>
      <c r="C1475" t="s">
        <v>115</v>
      </c>
      <c r="D1475" t="s">
        <v>87</v>
      </c>
      <c r="E1475">
        <v>10200</v>
      </c>
      <c r="F1475">
        <v>32156</v>
      </c>
      <c r="G1475">
        <v>0.3172036322925737</v>
      </c>
    </row>
    <row r="1476" spans="1:7" ht="14.6" x14ac:dyDescent="0.4">
      <c r="A1476" s="3" t="str">
        <f t="shared" si="23"/>
        <v>Glasgow SouthPO3</v>
      </c>
      <c r="C1476" t="s">
        <v>114</v>
      </c>
      <c r="D1476" t="s">
        <v>87</v>
      </c>
      <c r="E1476">
        <v>12970</v>
      </c>
      <c r="F1476">
        <v>44479</v>
      </c>
      <c r="G1476">
        <v>0.29159828233548418</v>
      </c>
    </row>
    <row r="1477" spans="1:7" ht="14.6" x14ac:dyDescent="0.4">
      <c r="A1477" s="3" t="str">
        <f t="shared" si="23"/>
        <v>GlasgowC1</v>
      </c>
      <c r="B1477" t="s">
        <v>113</v>
      </c>
      <c r="C1477" t="s">
        <v>83</v>
      </c>
      <c r="D1477" t="s">
        <v>112</v>
      </c>
      <c r="E1477">
        <v>68778</v>
      </c>
      <c r="F1477">
        <v>593862</v>
      </c>
      <c r="G1477">
        <v>0.11581478525313962</v>
      </c>
    </row>
    <row r="1478" spans="1:7" ht="14.6" x14ac:dyDescent="0.4">
      <c r="A1478" s="3" t="str">
        <f t="shared" si="23"/>
        <v>GlasgowC2</v>
      </c>
      <c r="B1478" t="s">
        <v>113</v>
      </c>
      <c r="C1478" t="s">
        <v>83</v>
      </c>
      <c r="D1478" t="s">
        <v>111</v>
      </c>
      <c r="E1478">
        <v>202694</v>
      </c>
      <c r="F1478">
        <v>483179</v>
      </c>
      <c r="G1478">
        <v>0.41950084751199868</v>
      </c>
    </row>
    <row r="1479" spans="1:7" ht="14.6" x14ac:dyDescent="0.4">
      <c r="A1479" s="3" t="str">
        <f t="shared" si="23"/>
        <v>GlasgowC3</v>
      </c>
      <c r="B1479" t="s">
        <v>113</v>
      </c>
      <c r="C1479" t="s">
        <v>83</v>
      </c>
      <c r="D1479" t="s">
        <v>110</v>
      </c>
      <c r="E1479">
        <v>26531</v>
      </c>
      <c r="F1479">
        <v>65723</v>
      </c>
      <c r="G1479">
        <v>0.40367907733974406</v>
      </c>
    </row>
    <row r="1480" spans="1:7" ht="14.6" x14ac:dyDescent="0.4">
      <c r="A1480" s="3" t="str">
        <f t="shared" si="23"/>
        <v>GlasgowC4</v>
      </c>
      <c r="B1480" t="s">
        <v>113</v>
      </c>
      <c r="C1480" t="s">
        <v>83</v>
      </c>
      <c r="D1480" t="s">
        <v>109</v>
      </c>
      <c r="E1480">
        <v>123252</v>
      </c>
      <c r="F1480">
        <v>578868</v>
      </c>
      <c r="G1480">
        <v>0.21291900744211115</v>
      </c>
    </row>
    <row r="1481" spans="1:7" ht="14.6" x14ac:dyDescent="0.4">
      <c r="A1481" s="3" t="str">
        <f t="shared" si="23"/>
        <v>GlasgowC5</v>
      </c>
      <c r="B1481" t="s">
        <v>113</v>
      </c>
      <c r="C1481" t="s">
        <v>83</v>
      </c>
      <c r="D1481" t="s">
        <v>108</v>
      </c>
      <c r="E1481">
        <v>367748</v>
      </c>
      <c r="F1481">
        <v>593862</v>
      </c>
      <c r="G1481">
        <v>0.61924824285776825</v>
      </c>
    </row>
    <row r="1482" spans="1:7" ht="14.6" x14ac:dyDescent="0.4">
      <c r="A1482" s="3" t="str">
        <f t="shared" si="23"/>
        <v>GlasgowE1</v>
      </c>
      <c r="B1482" t="s">
        <v>113</v>
      </c>
      <c r="C1482" t="s">
        <v>83</v>
      </c>
      <c r="D1482" t="s">
        <v>107</v>
      </c>
      <c r="E1482">
        <v>185651</v>
      </c>
      <c r="F1482">
        <v>368910</v>
      </c>
      <c r="G1482">
        <v>0.50324198313951918</v>
      </c>
    </row>
    <row r="1483" spans="1:7" ht="14.6" x14ac:dyDescent="0.4">
      <c r="A1483" s="3" t="str">
        <f t="shared" si="23"/>
        <v>GlasgowE2</v>
      </c>
      <c r="B1483" t="s">
        <v>113</v>
      </c>
      <c r="C1483" t="s">
        <v>83</v>
      </c>
      <c r="D1483" t="s">
        <v>106</v>
      </c>
      <c r="E1483">
        <v>360483.08999999991</v>
      </c>
      <c r="F1483">
        <v>598830</v>
      </c>
      <c r="G1483">
        <v>0.60197900906768187</v>
      </c>
    </row>
    <row r="1484" spans="1:7" ht="14.6" x14ac:dyDescent="0.4">
      <c r="A1484" s="3" t="str">
        <f t="shared" si="23"/>
        <v>GlasgowE3</v>
      </c>
      <c r="B1484" t="s">
        <v>113</v>
      </c>
      <c r="C1484" t="s">
        <v>83</v>
      </c>
      <c r="D1484" t="s">
        <v>105</v>
      </c>
      <c r="E1484">
        <v>140702</v>
      </c>
      <c r="F1484">
        <v>285899</v>
      </c>
      <c r="G1484">
        <v>0.49213883224495364</v>
      </c>
    </row>
    <row r="1485" spans="1:7" ht="14.6" x14ac:dyDescent="0.4">
      <c r="A1485" s="3" t="str">
        <f t="shared" si="23"/>
        <v>GlasgowE4</v>
      </c>
      <c r="B1485" t="s">
        <v>113</v>
      </c>
      <c r="C1485" t="s">
        <v>83</v>
      </c>
      <c r="D1485" t="s">
        <v>104</v>
      </c>
      <c r="E1485">
        <v>49695</v>
      </c>
      <c r="F1485">
        <v>285899</v>
      </c>
      <c r="G1485">
        <v>0.17382012528900065</v>
      </c>
    </row>
    <row r="1486" spans="1:7" ht="14.6" x14ac:dyDescent="0.4">
      <c r="A1486" s="3" t="str">
        <f t="shared" si="23"/>
        <v>GlasgowED1</v>
      </c>
      <c r="B1486" t="s">
        <v>113</v>
      </c>
      <c r="C1486" t="s">
        <v>83</v>
      </c>
      <c r="D1486" t="s">
        <v>103</v>
      </c>
      <c r="E1486">
        <v>240631</v>
      </c>
      <c r="F1486">
        <v>498050</v>
      </c>
      <c r="G1486">
        <v>0.4831462704547736</v>
      </c>
    </row>
    <row r="1487" spans="1:7" ht="14.6" x14ac:dyDescent="0.4">
      <c r="A1487" s="3" t="str">
        <f t="shared" si="23"/>
        <v>GlasgowED2</v>
      </c>
      <c r="B1487" t="s">
        <v>113</v>
      </c>
      <c r="C1487" t="s">
        <v>83</v>
      </c>
      <c r="D1487" t="s">
        <v>102</v>
      </c>
      <c r="E1487">
        <v>3753</v>
      </c>
      <c r="F1487">
        <v>31829</v>
      </c>
      <c r="G1487">
        <v>0.11791133871626504</v>
      </c>
    </row>
    <row r="1488" spans="1:7" ht="14.6" x14ac:dyDescent="0.4">
      <c r="A1488" s="3" t="str">
        <f t="shared" ref="A1488:A1526" si="24">CONCATENATE(C1488,D1488)</f>
        <v>GlasgowH1</v>
      </c>
      <c r="B1488" t="s">
        <v>113</v>
      </c>
      <c r="C1488" t="s">
        <v>83</v>
      </c>
      <c r="D1488" t="s">
        <v>101</v>
      </c>
      <c r="E1488">
        <v>460217</v>
      </c>
      <c r="F1488">
        <v>593862</v>
      </c>
      <c r="G1488">
        <v>0.77495613459019097</v>
      </c>
    </row>
    <row r="1489" spans="1:7" ht="14.6" x14ac:dyDescent="0.4">
      <c r="A1489" s="3" t="str">
        <f t="shared" si="24"/>
        <v>GlasgowH2</v>
      </c>
      <c r="B1489" t="s">
        <v>113</v>
      </c>
      <c r="C1489" t="s">
        <v>83</v>
      </c>
      <c r="D1489" t="s">
        <v>100</v>
      </c>
      <c r="E1489">
        <v>134889</v>
      </c>
      <c r="F1489">
        <v>593862</v>
      </c>
      <c r="G1489">
        <v>0.22713862816613961</v>
      </c>
    </row>
    <row r="1490" spans="1:7" ht="14.6" x14ac:dyDescent="0.4">
      <c r="A1490" s="3" t="str">
        <f t="shared" si="24"/>
        <v>GlasgowP1</v>
      </c>
      <c r="B1490" t="s">
        <v>113</v>
      </c>
      <c r="C1490" t="s">
        <v>83</v>
      </c>
      <c r="D1490" t="s">
        <v>99</v>
      </c>
      <c r="E1490">
        <v>96263</v>
      </c>
      <c r="F1490">
        <v>595080</v>
      </c>
      <c r="G1490">
        <v>0.16176480473213686</v>
      </c>
    </row>
    <row r="1491" spans="1:7" ht="14.6" x14ac:dyDescent="0.4">
      <c r="A1491" s="3" t="str">
        <f t="shared" si="24"/>
        <v>GlasgowP2</v>
      </c>
      <c r="B1491" t="s">
        <v>113</v>
      </c>
      <c r="C1491" t="s">
        <v>83</v>
      </c>
      <c r="D1491" t="s">
        <v>98</v>
      </c>
      <c r="E1491">
        <v>415859</v>
      </c>
      <c r="F1491">
        <v>595080</v>
      </c>
      <c r="G1491">
        <v>0.6988287289103986</v>
      </c>
    </row>
    <row r="1492" spans="1:7" ht="14.6" x14ac:dyDescent="0.4">
      <c r="A1492" s="3" t="str">
        <f t="shared" si="24"/>
        <v>GlasgowP3</v>
      </c>
      <c r="B1492" t="s">
        <v>113</v>
      </c>
      <c r="C1492" t="s">
        <v>83</v>
      </c>
      <c r="D1492" t="s">
        <v>97</v>
      </c>
      <c r="E1492">
        <v>43111</v>
      </c>
      <c r="F1492">
        <v>595080</v>
      </c>
      <c r="G1492">
        <v>7.2445721583652617E-2</v>
      </c>
    </row>
    <row r="1493" spans="1:7" ht="14.6" x14ac:dyDescent="0.4">
      <c r="A1493" s="3" t="str">
        <f t="shared" si="24"/>
        <v>GlasgowP4</v>
      </c>
      <c r="B1493" t="s">
        <v>113</v>
      </c>
      <c r="C1493" t="s">
        <v>83</v>
      </c>
      <c r="D1493" t="s">
        <v>96</v>
      </c>
      <c r="E1493">
        <v>39847</v>
      </c>
      <c r="F1493">
        <v>595080</v>
      </c>
      <c r="G1493">
        <v>6.696074477381192E-2</v>
      </c>
    </row>
    <row r="1494" spans="1:7" ht="14.6" x14ac:dyDescent="0.4">
      <c r="A1494" s="3" t="str">
        <f t="shared" si="24"/>
        <v>GlasgowPO1</v>
      </c>
      <c r="B1494" t="s">
        <v>113</v>
      </c>
      <c r="C1494" t="s">
        <v>83</v>
      </c>
      <c r="D1494" t="s">
        <v>95</v>
      </c>
      <c r="E1494">
        <v>127170</v>
      </c>
      <c r="F1494">
        <v>595080</v>
      </c>
      <c r="G1494">
        <v>0.21370235934664247</v>
      </c>
    </row>
    <row r="1495" spans="1:7" ht="14.6" x14ac:dyDescent="0.4">
      <c r="A1495" s="3" t="str">
        <f t="shared" si="24"/>
        <v>GlasgowPO2</v>
      </c>
      <c r="B1495" t="s">
        <v>113</v>
      </c>
      <c r="C1495" t="s">
        <v>83</v>
      </c>
      <c r="D1495" t="s">
        <v>94</v>
      </c>
      <c r="E1495">
        <v>77220</v>
      </c>
      <c r="F1495">
        <v>404688</v>
      </c>
      <c r="G1495">
        <v>0.19081366385956589</v>
      </c>
    </row>
    <row r="1496" spans="1:7" ht="14.6" x14ac:dyDescent="0.4">
      <c r="A1496" s="3" t="str">
        <f t="shared" si="24"/>
        <v>GlasgowPO3</v>
      </c>
      <c r="B1496" t="s">
        <v>113</v>
      </c>
      <c r="C1496" t="s">
        <v>83</v>
      </c>
      <c r="D1496" t="s">
        <v>87</v>
      </c>
      <c r="E1496">
        <v>35070</v>
      </c>
      <c r="F1496">
        <v>108981</v>
      </c>
      <c r="G1496">
        <v>0.32179921270680212</v>
      </c>
    </row>
    <row r="1497" spans="1:7" ht="14.6" x14ac:dyDescent="0.4">
      <c r="A1497" s="3" t="str">
        <f t="shared" si="24"/>
        <v>GlasgowS1</v>
      </c>
      <c r="B1497" t="s">
        <v>113</v>
      </c>
      <c r="C1497" t="s">
        <v>83</v>
      </c>
      <c r="D1497" t="s">
        <v>93</v>
      </c>
      <c r="E1497">
        <v>130407</v>
      </c>
      <c r="F1497">
        <v>285899</v>
      </c>
      <c r="G1497">
        <v>0.45612961220570902</v>
      </c>
    </row>
    <row r="1498" spans="1:7" ht="14.6" x14ac:dyDescent="0.4">
      <c r="A1498" s="3" t="str">
        <f t="shared" si="24"/>
        <v>GlasgowS2</v>
      </c>
      <c r="B1498" t="s">
        <v>113</v>
      </c>
      <c r="C1498" t="s">
        <v>83</v>
      </c>
      <c r="D1498" t="s">
        <v>92</v>
      </c>
      <c r="E1498">
        <v>76896</v>
      </c>
      <c r="F1498">
        <v>225995</v>
      </c>
      <c r="G1498">
        <v>0.34025531538308368</v>
      </c>
    </row>
    <row r="1499" spans="1:7" ht="14.6" x14ac:dyDescent="0.4">
      <c r="A1499" s="3" t="str">
        <f t="shared" si="24"/>
        <v>GlasgowS3</v>
      </c>
      <c r="B1499" t="s">
        <v>113</v>
      </c>
      <c r="C1499" t="s">
        <v>83</v>
      </c>
      <c r="D1499" t="s">
        <v>91</v>
      </c>
      <c r="E1499">
        <v>260131</v>
      </c>
      <c r="F1499">
        <v>458293</v>
      </c>
      <c r="G1499">
        <v>0.56760849500210564</v>
      </c>
    </row>
    <row r="1500" spans="1:7" ht="14.6" x14ac:dyDescent="0.4">
      <c r="A1500" s="3" t="str">
        <f t="shared" si="24"/>
        <v>GlasgowS4</v>
      </c>
      <c r="B1500" t="s">
        <v>113</v>
      </c>
      <c r="C1500" t="s">
        <v>83</v>
      </c>
      <c r="D1500" t="s">
        <v>90</v>
      </c>
      <c r="E1500">
        <v>20525</v>
      </c>
      <c r="F1500">
        <v>595080</v>
      </c>
      <c r="G1500">
        <v>3.4491160852322379E-2</v>
      </c>
    </row>
    <row r="1501" spans="1:7" ht="14.6" x14ac:dyDescent="0.4">
      <c r="A1501" s="3" t="str">
        <f t="shared" si="24"/>
        <v>GlasgowS5</v>
      </c>
      <c r="B1501" t="s">
        <v>113</v>
      </c>
      <c r="C1501" t="s">
        <v>83</v>
      </c>
      <c r="D1501" t="s">
        <v>89</v>
      </c>
      <c r="E1501">
        <v>85855</v>
      </c>
      <c r="F1501">
        <v>401874</v>
      </c>
      <c r="G1501">
        <v>0.21363661247057536</v>
      </c>
    </row>
    <row r="1502" spans="1:7" ht="14.6" x14ac:dyDescent="0.4">
      <c r="A1502" s="3" t="str">
        <f t="shared" si="24"/>
        <v>ScotlandC1</v>
      </c>
      <c r="B1502" t="s">
        <v>88</v>
      </c>
      <c r="C1502" t="s">
        <v>41</v>
      </c>
      <c r="D1502" t="s">
        <v>112</v>
      </c>
      <c r="E1502">
        <v>210996</v>
      </c>
      <c r="F1502">
        <v>5295403</v>
      </c>
      <c r="G1502">
        <v>3.9845126046119617E-2</v>
      </c>
    </row>
    <row r="1503" spans="1:7" ht="14.6" x14ac:dyDescent="0.4">
      <c r="A1503" s="3" t="str">
        <f t="shared" si="24"/>
        <v>ScotlandC2</v>
      </c>
      <c r="B1503" t="s">
        <v>88</v>
      </c>
      <c r="C1503" t="s">
        <v>41</v>
      </c>
      <c r="D1503" t="s">
        <v>111</v>
      </c>
      <c r="E1503">
        <v>2409420</v>
      </c>
      <c r="F1503">
        <v>4283213</v>
      </c>
      <c r="G1503">
        <v>0.56252630910487056</v>
      </c>
    </row>
    <row r="1504" spans="1:7" ht="14.6" x14ac:dyDescent="0.4">
      <c r="A1504" s="3" t="str">
        <f t="shared" si="24"/>
        <v>ScotlandC3</v>
      </c>
      <c r="B1504" t="s">
        <v>88</v>
      </c>
      <c r="C1504" t="s">
        <v>41</v>
      </c>
      <c r="D1504" t="s">
        <v>110</v>
      </c>
      <c r="E1504">
        <v>170002</v>
      </c>
      <c r="F1504">
        <v>616325</v>
      </c>
      <c r="G1504">
        <v>0.27583174461525983</v>
      </c>
    </row>
    <row r="1505" spans="1:7" ht="14.6" x14ac:dyDescent="0.4">
      <c r="A1505" s="3" t="str">
        <f t="shared" si="24"/>
        <v>ScotlandC4</v>
      </c>
      <c r="B1505" t="s">
        <v>88</v>
      </c>
      <c r="C1505" t="s">
        <v>41</v>
      </c>
      <c r="D1505" t="s">
        <v>109</v>
      </c>
      <c r="E1505">
        <v>823314</v>
      </c>
      <c r="F1505">
        <v>5196386</v>
      </c>
      <c r="G1505">
        <v>0.15843973099765876</v>
      </c>
    </row>
    <row r="1506" spans="1:7" ht="14.6" x14ac:dyDescent="0.4">
      <c r="A1506" s="3" t="str">
        <f t="shared" si="24"/>
        <v>ScotlandC5</v>
      </c>
      <c r="B1506" t="s">
        <v>88</v>
      </c>
      <c r="C1506" t="s">
        <v>41</v>
      </c>
      <c r="D1506" t="s">
        <v>108</v>
      </c>
      <c r="E1506">
        <v>2986248</v>
      </c>
      <c r="F1506">
        <v>5295403</v>
      </c>
      <c r="G1506">
        <v>0.56393215020650933</v>
      </c>
    </row>
    <row r="1507" spans="1:7" ht="14.6" x14ac:dyDescent="0.4">
      <c r="A1507" s="3" t="str">
        <f t="shared" si="24"/>
        <v>ScotlandE1</v>
      </c>
      <c r="B1507" t="s">
        <v>88</v>
      </c>
      <c r="C1507" t="s">
        <v>41</v>
      </c>
      <c r="D1507" t="s">
        <v>107</v>
      </c>
      <c r="E1507">
        <v>1255100</v>
      </c>
      <c r="F1507">
        <v>3397207</v>
      </c>
      <c r="G1507">
        <v>0.36945055158546419</v>
      </c>
    </row>
    <row r="1508" spans="1:7" ht="14.6" x14ac:dyDescent="0.4">
      <c r="A1508" s="3" t="str">
        <f t="shared" si="24"/>
        <v>ScotlandE2</v>
      </c>
      <c r="B1508" t="s">
        <v>88</v>
      </c>
      <c r="C1508" t="s">
        <v>41</v>
      </c>
      <c r="D1508" t="s">
        <v>106</v>
      </c>
      <c r="E1508">
        <v>1583453.8259999987</v>
      </c>
      <c r="F1508">
        <v>5254800</v>
      </c>
      <c r="G1508">
        <v>0.3013347465174695</v>
      </c>
    </row>
    <row r="1509" spans="1:7" ht="14.6" x14ac:dyDescent="0.4">
      <c r="A1509" s="3" t="str">
        <f t="shared" si="24"/>
        <v>ScotlandE3</v>
      </c>
      <c r="B1509" t="s">
        <v>88</v>
      </c>
      <c r="C1509" t="s">
        <v>41</v>
      </c>
      <c r="D1509" t="s">
        <v>105</v>
      </c>
      <c r="E1509">
        <v>1648633</v>
      </c>
      <c r="F1509">
        <v>2372777</v>
      </c>
      <c r="G1509">
        <v>0.69481160682188003</v>
      </c>
    </row>
    <row r="1510" spans="1:7" ht="14.6" x14ac:dyDescent="0.4">
      <c r="A1510" s="3" t="str">
        <f t="shared" si="24"/>
        <v>ScotlandE4</v>
      </c>
      <c r="B1510" t="s">
        <v>88</v>
      </c>
      <c r="C1510" t="s">
        <v>41</v>
      </c>
      <c r="D1510" t="s">
        <v>104</v>
      </c>
      <c r="E1510">
        <v>214345</v>
      </c>
      <c r="F1510">
        <v>2372777</v>
      </c>
      <c r="G1510">
        <v>9.0335079950623259E-2</v>
      </c>
    </row>
    <row r="1511" spans="1:7" ht="14.6" x14ac:dyDescent="0.4">
      <c r="A1511" s="3" t="str">
        <f t="shared" si="24"/>
        <v>ScotlandED1</v>
      </c>
      <c r="B1511" t="s">
        <v>88</v>
      </c>
      <c r="C1511" t="s">
        <v>41</v>
      </c>
      <c r="D1511" t="s">
        <v>103</v>
      </c>
      <c r="E1511">
        <v>2195081</v>
      </c>
      <c r="F1511">
        <v>4379072</v>
      </c>
      <c r="G1511">
        <v>0.50126625001826874</v>
      </c>
    </row>
    <row r="1512" spans="1:7" ht="14.6" x14ac:dyDescent="0.4">
      <c r="A1512" s="3" t="str">
        <f t="shared" si="24"/>
        <v>ScotlandED2</v>
      </c>
      <c r="B1512" t="s">
        <v>88</v>
      </c>
      <c r="C1512" t="s">
        <v>41</v>
      </c>
      <c r="D1512" t="s">
        <v>102</v>
      </c>
      <c r="E1512">
        <v>24888</v>
      </c>
      <c r="F1512">
        <v>265480</v>
      </c>
      <c r="G1512">
        <v>9.3747174928431515E-2</v>
      </c>
    </row>
    <row r="1513" spans="1:7" ht="14.6" x14ac:dyDescent="0.4">
      <c r="A1513" s="3" t="str">
        <f t="shared" si="24"/>
        <v>ScotlandH1</v>
      </c>
      <c r="B1513" t="s">
        <v>88</v>
      </c>
      <c r="C1513" t="s">
        <v>41</v>
      </c>
      <c r="D1513" t="s">
        <v>101</v>
      </c>
      <c r="E1513">
        <v>4353481</v>
      </c>
      <c r="F1513">
        <v>5295403</v>
      </c>
      <c r="G1513">
        <v>0.82212458617408346</v>
      </c>
    </row>
    <row r="1514" spans="1:7" ht="14.6" x14ac:dyDescent="0.4">
      <c r="A1514" s="3" t="str">
        <f t="shared" si="24"/>
        <v>ScotlandH2</v>
      </c>
      <c r="B1514" t="s">
        <v>88</v>
      </c>
      <c r="C1514" t="s">
        <v>41</v>
      </c>
      <c r="D1514" t="s">
        <v>100</v>
      </c>
      <c r="E1514">
        <v>1040371</v>
      </c>
      <c r="F1514">
        <v>5295403</v>
      </c>
      <c r="G1514">
        <v>0.196466822260742</v>
      </c>
    </row>
    <row r="1515" spans="1:7" ht="14.6" x14ac:dyDescent="0.4">
      <c r="A1515" s="3" t="str">
        <f t="shared" si="24"/>
        <v>ScotlandP1</v>
      </c>
      <c r="B1515" t="s">
        <v>88</v>
      </c>
      <c r="C1515" t="s">
        <v>41</v>
      </c>
      <c r="D1515" t="s">
        <v>99</v>
      </c>
      <c r="E1515">
        <v>914671</v>
      </c>
      <c r="F1515">
        <v>5313600</v>
      </c>
      <c r="G1515">
        <v>0.17213772207166517</v>
      </c>
    </row>
    <row r="1516" spans="1:7" ht="14.6" x14ac:dyDescent="0.4">
      <c r="A1516" s="3" t="str">
        <f t="shared" si="24"/>
        <v>ScotlandP2</v>
      </c>
      <c r="B1516" t="s">
        <v>88</v>
      </c>
      <c r="C1516" t="s">
        <v>41</v>
      </c>
      <c r="D1516" t="s">
        <v>98</v>
      </c>
      <c r="E1516">
        <v>3473178</v>
      </c>
      <c r="F1516">
        <v>5313600</v>
      </c>
      <c r="G1516">
        <v>0.65363934056007222</v>
      </c>
    </row>
    <row r="1517" spans="1:7" ht="14.6" x14ac:dyDescent="0.4">
      <c r="A1517" s="3" t="str">
        <f t="shared" si="24"/>
        <v>ScotlandP3</v>
      </c>
      <c r="B1517" t="s">
        <v>88</v>
      </c>
      <c r="C1517" t="s">
        <v>41</v>
      </c>
      <c r="D1517" t="s">
        <v>97</v>
      </c>
      <c r="E1517">
        <v>507265</v>
      </c>
      <c r="F1517">
        <v>5313600</v>
      </c>
      <c r="G1517">
        <v>9.5465409515206268E-2</v>
      </c>
    </row>
    <row r="1518" spans="1:7" ht="14.6" x14ac:dyDescent="0.4">
      <c r="A1518" s="3" t="str">
        <f t="shared" si="24"/>
        <v>ScotlandP4</v>
      </c>
      <c r="B1518" t="s">
        <v>88</v>
      </c>
      <c r="C1518" t="s">
        <v>41</v>
      </c>
      <c r="D1518" t="s">
        <v>96</v>
      </c>
      <c r="E1518">
        <v>418486</v>
      </c>
      <c r="F1518">
        <v>5313600</v>
      </c>
      <c r="G1518">
        <v>7.8757527853056314E-2</v>
      </c>
    </row>
    <row r="1519" spans="1:7" ht="14.6" x14ac:dyDescent="0.4">
      <c r="A1519" s="3" t="str">
        <f t="shared" si="24"/>
        <v>ScotlandPO1</v>
      </c>
      <c r="B1519" t="s">
        <v>88</v>
      </c>
      <c r="C1519" t="s">
        <v>41</v>
      </c>
      <c r="D1519" t="s">
        <v>95</v>
      </c>
      <c r="E1519">
        <v>700400</v>
      </c>
      <c r="F1519">
        <v>5312663</v>
      </c>
      <c r="G1519">
        <v>0.13183595496269951</v>
      </c>
    </row>
    <row r="1520" spans="1:7" ht="14.6" x14ac:dyDescent="0.4">
      <c r="A1520" s="3" t="str">
        <f t="shared" si="24"/>
        <v>ScotlandPO2</v>
      </c>
      <c r="B1520" t="s">
        <v>88</v>
      </c>
      <c r="C1520" t="s">
        <v>41</v>
      </c>
      <c r="D1520" t="s">
        <v>94</v>
      </c>
      <c r="E1520">
        <v>423200</v>
      </c>
      <c r="F1520">
        <v>3339750</v>
      </c>
      <c r="G1520">
        <v>0.12671607156224268</v>
      </c>
    </row>
    <row r="1521" spans="1:7" ht="14.6" x14ac:dyDescent="0.4">
      <c r="A1521" s="3" t="str">
        <f t="shared" si="24"/>
        <v>ScotlandS1</v>
      </c>
      <c r="B1521" t="s">
        <v>88</v>
      </c>
      <c r="C1521" t="s">
        <v>41</v>
      </c>
      <c r="D1521" t="s">
        <v>93</v>
      </c>
      <c r="E1521">
        <v>1470986</v>
      </c>
      <c r="F1521">
        <v>2372777</v>
      </c>
      <c r="G1521">
        <v>0.619942792769822</v>
      </c>
    </row>
    <row r="1522" spans="1:7" ht="14.6" x14ac:dyDescent="0.4">
      <c r="A1522" s="3" t="str">
        <f t="shared" si="24"/>
        <v>ScotlandS2</v>
      </c>
      <c r="B1522" t="s">
        <v>88</v>
      </c>
      <c r="C1522" t="s">
        <v>41</v>
      </c>
      <c r="D1522" t="s">
        <v>92</v>
      </c>
      <c r="E1522">
        <v>491729</v>
      </c>
      <c r="F1522">
        <v>1765009</v>
      </c>
      <c r="G1522">
        <v>0.2785985793840145</v>
      </c>
    </row>
    <row r="1523" spans="1:7" ht="14.6" x14ac:dyDescent="0.4">
      <c r="A1523" s="3" t="str">
        <f t="shared" si="24"/>
        <v>ScotlandS3</v>
      </c>
      <c r="B1523" t="s">
        <v>88</v>
      </c>
      <c r="C1523" t="s">
        <v>41</v>
      </c>
      <c r="D1523" t="s">
        <v>91</v>
      </c>
      <c r="E1523">
        <v>2516895</v>
      </c>
      <c r="F1523">
        <v>3970530</v>
      </c>
      <c r="G1523">
        <v>0.63389396377813545</v>
      </c>
    </row>
    <row r="1524" spans="1:7" ht="14.6" x14ac:dyDescent="0.4">
      <c r="A1524" s="3" t="str">
        <f t="shared" si="24"/>
        <v>ScotlandS4</v>
      </c>
      <c r="B1524" t="s">
        <v>88</v>
      </c>
      <c r="C1524" t="s">
        <v>41</v>
      </c>
      <c r="D1524" t="s">
        <v>90</v>
      </c>
      <c r="E1524">
        <v>104550</v>
      </c>
      <c r="F1524">
        <v>5313600</v>
      </c>
      <c r="G1524">
        <v>1.967592592592593E-2</v>
      </c>
    </row>
    <row r="1525" spans="1:7" ht="14.6" x14ac:dyDescent="0.4">
      <c r="A1525" s="3" t="str">
        <f t="shared" si="24"/>
        <v>ScotlandS5</v>
      </c>
      <c r="B1525" t="s">
        <v>88</v>
      </c>
      <c r="C1525" t="s">
        <v>41</v>
      </c>
      <c r="D1525" t="s">
        <v>89</v>
      </c>
      <c r="E1525">
        <v>475355</v>
      </c>
      <c r="F1525">
        <v>3308337</v>
      </c>
      <c r="G1525">
        <v>0.14368397173564845</v>
      </c>
    </row>
    <row r="1526" spans="1:7" ht="14.6" x14ac:dyDescent="0.4">
      <c r="A1526" s="3" t="str">
        <f t="shared" si="24"/>
        <v>ScotlandPO3</v>
      </c>
      <c r="B1526" t="s">
        <v>88</v>
      </c>
      <c r="C1526" t="s">
        <v>41</v>
      </c>
      <c r="D1526" t="s">
        <v>87</v>
      </c>
      <c r="E1526">
        <v>25880</v>
      </c>
      <c r="F1526">
        <v>139891.89189999999</v>
      </c>
      <c r="G1526">
        <v>0.18499999998927746</v>
      </c>
    </row>
  </sheetData>
  <sheetProtection algorithmName="SHA-512" hashValue="Oo9wosm9fDvo8oav0M+6/zdFsAgvZqhG9Pxd8yJx66oDDDrIl8916xUzJWSCgrEpndkQk8aKzmZWkZigxkdQmg==" saltValue="y0Kq+52XQ4wMIBg7DKtI1A==" spinCount="100000" sheet="1" objects="1" scenarios="1"/>
  <autoFilter ref="D1:D1526" xr:uid="{BC70D808-DA95-464A-833C-6C6E46EBEABB}"/>
  <phoneticPr fontId="0"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0BB00-D650-423B-A467-6BCDC643E73E}">
  <sheetPr codeName="Sheet16">
    <tabColor rgb="FF00B050"/>
  </sheetPr>
  <dimension ref="A1:I1221"/>
  <sheetViews>
    <sheetView topLeftCell="A368" workbookViewId="0">
      <selection activeCell="M399" sqref="M399"/>
    </sheetView>
  </sheetViews>
  <sheetFormatPr defaultRowHeight="12.45" x14ac:dyDescent="0.3"/>
  <sheetData>
    <row r="1" spans="1:9" x14ac:dyDescent="0.3">
      <c r="A1" t="s">
        <v>310</v>
      </c>
      <c r="B1" t="s">
        <v>314</v>
      </c>
      <c r="C1" t="s">
        <v>10370</v>
      </c>
      <c r="D1" t="s">
        <v>10493</v>
      </c>
      <c r="E1" t="s">
        <v>10494</v>
      </c>
      <c r="F1" t="s">
        <v>10495</v>
      </c>
      <c r="G1" t="s">
        <v>10496</v>
      </c>
      <c r="H1" t="s">
        <v>10497</v>
      </c>
      <c r="I1" t="s">
        <v>10498</v>
      </c>
    </row>
    <row r="2" spans="1:9" x14ac:dyDescent="0.3">
      <c r="A2" t="s">
        <v>1735</v>
      </c>
      <c r="B2" t="s">
        <v>252</v>
      </c>
      <c r="C2">
        <v>2003</v>
      </c>
      <c r="D2">
        <v>76.091148001074302</v>
      </c>
      <c r="E2">
        <v>74.466980603602394</v>
      </c>
      <c r="F2">
        <v>77.715315398546295</v>
      </c>
      <c r="G2">
        <v>82.939471474052198</v>
      </c>
      <c r="H2">
        <v>81.1898959374643</v>
      </c>
      <c r="I2">
        <v>84.689047010639996</v>
      </c>
    </row>
    <row r="3" spans="1:9" x14ac:dyDescent="0.3">
      <c r="A3" t="s">
        <v>1736</v>
      </c>
      <c r="B3" t="s">
        <v>252</v>
      </c>
      <c r="C3">
        <v>2004</v>
      </c>
      <c r="D3">
        <v>77.1859144207084</v>
      </c>
      <c r="E3">
        <v>75.561815264605102</v>
      </c>
      <c r="F3">
        <v>78.810013576811698</v>
      </c>
      <c r="G3">
        <v>84.045794721997495</v>
      </c>
      <c r="H3">
        <v>82.575041169837306</v>
      </c>
      <c r="I3">
        <v>85.5165482741576</v>
      </c>
    </row>
    <row r="4" spans="1:9" x14ac:dyDescent="0.3">
      <c r="A4" t="s">
        <v>1737</v>
      </c>
      <c r="B4" t="s">
        <v>252</v>
      </c>
      <c r="C4">
        <v>2005</v>
      </c>
      <c r="D4">
        <v>76.921777455861601</v>
      </c>
      <c r="E4">
        <v>75.236441765158204</v>
      </c>
      <c r="F4">
        <v>78.607113146564998</v>
      </c>
      <c r="G4">
        <v>83.003038495998894</v>
      </c>
      <c r="H4">
        <v>81.495612549791701</v>
      </c>
      <c r="I4">
        <v>84.510464442206001</v>
      </c>
    </row>
    <row r="5" spans="1:9" x14ac:dyDescent="0.3">
      <c r="A5" t="s">
        <v>1738</v>
      </c>
      <c r="B5" t="s">
        <v>252</v>
      </c>
      <c r="C5">
        <v>2006</v>
      </c>
      <c r="D5">
        <v>76.596225148275096</v>
      </c>
      <c r="E5">
        <v>74.799893244634404</v>
      </c>
      <c r="F5">
        <v>78.392557051915801</v>
      </c>
      <c r="G5">
        <v>81.669930062580903</v>
      </c>
      <c r="H5">
        <v>79.9918255297531</v>
      </c>
      <c r="I5">
        <v>83.348034595408805</v>
      </c>
    </row>
    <row r="6" spans="1:9" x14ac:dyDescent="0.3">
      <c r="A6" t="s">
        <v>1739</v>
      </c>
      <c r="B6" t="s">
        <v>252</v>
      </c>
      <c r="C6">
        <v>2007</v>
      </c>
      <c r="D6">
        <v>77.066216830989205</v>
      </c>
      <c r="E6">
        <v>75.413648639957401</v>
      </c>
      <c r="F6">
        <v>78.718785022020995</v>
      </c>
      <c r="G6">
        <v>81.321210331561105</v>
      </c>
      <c r="H6">
        <v>79.546549084491204</v>
      </c>
      <c r="I6">
        <v>83.095871578631005</v>
      </c>
    </row>
    <row r="7" spans="1:9" x14ac:dyDescent="0.3">
      <c r="A7" t="s">
        <v>1740</v>
      </c>
      <c r="B7" t="s">
        <v>252</v>
      </c>
      <c r="C7">
        <v>2008</v>
      </c>
      <c r="D7">
        <v>76.631768553667897</v>
      </c>
      <c r="E7">
        <v>74.918835014211595</v>
      </c>
      <c r="F7">
        <v>78.344702093124198</v>
      </c>
      <c r="G7">
        <v>80.889314223005897</v>
      </c>
      <c r="H7">
        <v>79.0664124652113</v>
      </c>
      <c r="I7">
        <v>82.712215980800494</v>
      </c>
    </row>
    <row r="8" spans="1:9" x14ac:dyDescent="0.3">
      <c r="A8" t="s">
        <v>1741</v>
      </c>
      <c r="B8" t="s">
        <v>252</v>
      </c>
      <c r="C8">
        <v>2009</v>
      </c>
      <c r="D8">
        <v>76.048452637917705</v>
      </c>
      <c r="E8">
        <v>74.1595455942538</v>
      </c>
      <c r="F8">
        <v>77.937359681581697</v>
      </c>
      <c r="G8">
        <v>80.7295136621117</v>
      </c>
      <c r="H8">
        <v>78.920948637366806</v>
      </c>
      <c r="I8">
        <v>82.538078686856494</v>
      </c>
    </row>
    <row r="9" spans="1:9" x14ac:dyDescent="0.3">
      <c r="A9" t="s">
        <v>1742</v>
      </c>
      <c r="B9" t="s">
        <v>252</v>
      </c>
      <c r="C9">
        <v>2010</v>
      </c>
      <c r="D9">
        <v>76.391236401380993</v>
      </c>
      <c r="E9">
        <v>74.562397643337803</v>
      </c>
      <c r="F9">
        <v>78.220075159424198</v>
      </c>
      <c r="G9">
        <v>81.321491843904099</v>
      </c>
      <c r="H9">
        <v>79.511541442449698</v>
      </c>
      <c r="I9">
        <v>83.1314422453585</v>
      </c>
    </row>
    <row r="10" spans="1:9" x14ac:dyDescent="0.3">
      <c r="A10" t="s">
        <v>1743</v>
      </c>
      <c r="B10" t="s">
        <v>252</v>
      </c>
      <c r="C10">
        <v>2011</v>
      </c>
      <c r="D10">
        <v>76.571472958894503</v>
      </c>
      <c r="E10">
        <v>74.895211316893494</v>
      </c>
      <c r="F10">
        <v>78.247734600895498</v>
      </c>
      <c r="G10">
        <v>82.478749579810895</v>
      </c>
      <c r="H10">
        <v>80.721059776082498</v>
      </c>
      <c r="I10">
        <v>84.236439383539405</v>
      </c>
    </row>
    <row r="11" spans="1:9" x14ac:dyDescent="0.3">
      <c r="A11" t="s">
        <v>1744</v>
      </c>
      <c r="B11" t="s">
        <v>252</v>
      </c>
      <c r="C11">
        <v>2012</v>
      </c>
      <c r="D11">
        <v>76.977943078270201</v>
      </c>
      <c r="E11">
        <v>75.232276233511797</v>
      </c>
      <c r="F11">
        <v>78.723609923028604</v>
      </c>
      <c r="G11">
        <v>83.185498098757805</v>
      </c>
      <c r="H11">
        <v>81.469238347522406</v>
      </c>
      <c r="I11">
        <v>84.901757849993103</v>
      </c>
    </row>
    <row r="12" spans="1:9" x14ac:dyDescent="0.3">
      <c r="A12" t="s">
        <v>1745</v>
      </c>
      <c r="B12" t="s">
        <v>252</v>
      </c>
      <c r="C12">
        <v>2013</v>
      </c>
      <c r="D12">
        <v>76.774760077893106</v>
      </c>
      <c r="E12">
        <v>75.053289769299894</v>
      </c>
      <c r="F12">
        <v>78.496230386486403</v>
      </c>
      <c r="G12">
        <v>83.974280316382306</v>
      </c>
      <c r="H12">
        <v>82.226903901733195</v>
      </c>
      <c r="I12">
        <v>85.721656731031501</v>
      </c>
    </row>
    <row r="13" spans="1:9" x14ac:dyDescent="0.3">
      <c r="A13" t="s">
        <v>1746</v>
      </c>
      <c r="B13" t="s">
        <v>252</v>
      </c>
      <c r="C13">
        <v>2014</v>
      </c>
      <c r="D13">
        <v>77.946018594405203</v>
      </c>
      <c r="E13">
        <v>76.413726131154206</v>
      </c>
      <c r="F13">
        <v>79.4783110576562</v>
      </c>
      <c r="G13">
        <v>83.854747854191501</v>
      </c>
      <c r="H13">
        <v>82.108872909869206</v>
      </c>
      <c r="I13">
        <v>85.600622798513797</v>
      </c>
    </row>
    <row r="14" spans="1:9" x14ac:dyDescent="0.3">
      <c r="A14" t="s">
        <v>1747</v>
      </c>
      <c r="B14" t="s">
        <v>252</v>
      </c>
      <c r="C14">
        <v>2015</v>
      </c>
      <c r="D14">
        <v>77.779154454822304</v>
      </c>
      <c r="E14">
        <v>76.181116808205601</v>
      </c>
      <c r="F14">
        <v>79.377192101438993</v>
      </c>
      <c r="G14">
        <v>84.420625738340803</v>
      </c>
      <c r="H14">
        <v>82.704453530913796</v>
      </c>
      <c r="I14">
        <v>86.136797945767796</v>
      </c>
    </row>
    <row r="15" spans="1:9" x14ac:dyDescent="0.3">
      <c r="A15" t="s">
        <v>1748</v>
      </c>
      <c r="B15" t="s">
        <v>252</v>
      </c>
      <c r="C15">
        <v>2016</v>
      </c>
      <c r="D15">
        <v>78.1612978183405</v>
      </c>
      <c r="E15">
        <v>76.452254204783699</v>
      </c>
      <c r="F15">
        <v>79.870341431897401</v>
      </c>
      <c r="G15">
        <v>84.861386068535296</v>
      </c>
      <c r="H15">
        <v>83.173856302712494</v>
      </c>
      <c r="I15">
        <v>86.548915834357999</v>
      </c>
    </row>
    <row r="16" spans="1:9" x14ac:dyDescent="0.3">
      <c r="A16" t="s">
        <v>1749</v>
      </c>
      <c r="B16" t="s">
        <v>252</v>
      </c>
      <c r="C16">
        <v>2017</v>
      </c>
      <c r="D16">
        <v>78.4199092192395</v>
      </c>
      <c r="E16">
        <v>76.715999398028501</v>
      </c>
      <c r="F16">
        <v>80.123819040450499</v>
      </c>
      <c r="G16">
        <v>85.545630221427601</v>
      </c>
      <c r="H16">
        <v>83.870962736005495</v>
      </c>
      <c r="I16">
        <v>87.220297706849706</v>
      </c>
    </row>
    <row r="17" spans="1:9" x14ac:dyDescent="0.3">
      <c r="A17" t="s">
        <v>1750</v>
      </c>
      <c r="B17" t="s">
        <v>252</v>
      </c>
      <c r="C17">
        <v>2018</v>
      </c>
      <c r="D17">
        <v>78.9243911896653</v>
      </c>
      <c r="E17">
        <v>77.185342481724305</v>
      </c>
      <c r="F17">
        <v>80.663439897606295</v>
      </c>
      <c r="G17">
        <v>84.965298900052701</v>
      </c>
      <c r="H17">
        <v>83.310154973843098</v>
      </c>
      <c r="I17">
        <v>86.620442826262305</v>
      </c>
    </row>
    <row r="18" spans="1:9" x14ac:dyDescent="0.3">
      <c r="A18" t="s">
        <v>1751</v>
      </c>
      <c r="B18" t="s">
        <v>252</v>
      </c>
      <c r="C18">
        <v>2019</v>
      </c>
      <c r="D18">
        <v>77.955553967420897</v>
      </c>
      <c r="E18">
        <v>76.2024222877981</v>
      </c>
      <c r="F18">
        <v>79.708685647043694</v>
      </c>
      <c r="G18">
        <v>84.519589592210195</v>
      </c>
      <c r="H18">
        <v>82.755545299959195</v>
      </c>
      <c r="I18">
        <v>86.283633884461196</v>
      </c>
    </row>
    <row r="19" spans="1:9" x14ac:dyDescent="0.3">
      <c r="A19" t="s">
        <v>1752</v>
      </c>
      <c r="B19" t="s">
        <v>252</v>
      </c>
      <c r="C19">
        <v>2020</v>
      </c>
      <c r="D19">
        <v>78.125853824454595</v>
      </c>
      <c r="E19">
        <v>76.428269321264395</v>
      </c>
      <c r="F19">
        <v>79.823438327644794</v>
      </c>
      <c r="G19">
        <v>83.815735896475402</v>
      </c>
      <c r="H19">
        <v>82.100648052784805</v>
      </c>
      <c r="I19">
        <v>85.5308237401659</v>
      </c>
    </row>
    <row r="20" spans="1:9" x14ac:dyDescent="0.3">
      <c r="A20" t="s">
        <v>1753</v>
      </c>
      <c r="B20" t="s">
        <v>252</v>
      </c>
      <c r="C20">
        <v>2021</v>
      </c>
      <c r="D20">
        <v>77.019660780389202</v>
      </c>
      <c r="E20">
        <v>75.409181870749407</v>
      </c>
      <c r="F20">
        <v>78.630139690028997</v>
      </c>
      <c r="G20">
        <v>83.903091576137001</v>
      </c>
      <c r="H20">
        <v>82.182303214699004</v>
      </c>
      <c r="I20">
        <v>85.623879937574998</v>
      </c>
    </row>
    <row r="21" spans="1:9" x14ac:dyDescent="0.3">
      <c r="A21" t="s">
        <v>1754</v>
      </c>
      <c r="B21" t="s">
        <v>252</v>
      </c>
      <c r="C21">
        <v>2022</v>
      </c>
      <c r="D21">
        <v>76.716009833611494</v>
      </c>
      <c r="E21">
        <v>75.165238870826499</v>
      </c>
      <c r="F21">
        <v>78.266780796396503</v>
      </c>
      <c r="G21">
        <v>82.943225449613294</v>
      </c>
      <c r="H21">
        <v>81.300455924437102</v>
      </c>
      <c r="I21">
        <v>84.585994974789401</v>
      </c>
    </row>
    <row r="22" spans="1:9" x14ac:dyDescent="0.3">
      <c r="A22" t="s">
        <v>1757</v>
      </c>
      <c r="B22" t="s">
        <v>268</v>
      </c>
      <c r="C22">
        <v>2003</v>
      </c>
      <c r="D22">
        <v>68.912293888842598</v>
      </c>
      <c r="E22">
        <v>67.058846955808207</v>
      </c>
      <c r="F22">
        <v>70.765740821877102</v>
      </c>
      <c r="G22">
        <v>76.244517396650394</v>
      </c>
      <c r="H22">
        <v>74.720214633450098</v>
      </c>
      <c r="I22">
        <v>77.768820159850705</v>
      </c>
    </row>
    <row r="23" spans="1:9" x14ac:dyDescent="0.3">
      <c r="A23" t="s">
        <v>1758</v>
      </c>
      <c r="B23" t="s">
        <v>268</v>
      </c>
      <c r="C23">
        <v>2004</v>
      </c>
      <c r="D23">
        <v>68.671163788962403</v>
      </c>
      <c r="E23">
        <v>66.779089690566195</v>
      </c>
      <c r="F23">
        <v>70.563237887358596</v>
      </c>
      <c r="G23">
        <v>75.226548697495204</v>
      </c>
      <c r="H23">
        <v>73.555706643890701</v>
      </c>
      <c r="I23">
        <v>76.897390751099607</v>
      </c>
    </row>
    <row r="24" spans="1:9" x14ac:dyDescent="0.3">
      <c r="A24" t="s">
        <v>1759</v>
      </c>
      <c r="B24" t="s">
        <v>268</v>
      </c>
      <c r="C24">
        <v>2005</v>
      </c>
      <c r="D24">
        <v>67.822030718234004</v>
      </c>
      <c r="E24">
        <v>65.874125391544993</v>
      </c>
      <c r="F24">
        <v>69.769936044923099</v>
      </c>
      <c r="G24">
        <v>74.910088661404998</v>
      </c>
      <c r="H24">
        <v>73.223043562060894</v>
      </c>
      <c r="I24">
        <v>76.597133760749202</v>
      </c>
    </row>
    <row r="25" spans="1:9" x14ac:dyDescent="0.3">
      <c r="A25" t="s">
        <v>1760</v>
      </c>
      <c r="B25" t="s">
        <v>268</v>
      </c>
      <c r="C25">
        <v>2006</v>
      </c>
      <c r="D25">
        <v>69.841043236223399</v>
      </c>
      <c r="E25">
        <v>67.8815421873811</v>
      </c>
      <c r="F25">
        <v>71.800544285065698</v>
      </c>
      <c r="G25">
        <v>74.690170806025094</v>
      </c>
      <c r="H25">
        <v>73.023970883449607</v>
      </c>
      <c r="I25">
        <v>76.356370728600695</v>
      </c>
    </row>
    <row r="26" spans="1:9" x14ac:dyDescent="0.3">
      <c r="A26" t="s">
        <v>1761</v>
      </c>
      <c r="B26" t="s">
        <v>268</v>
      </c>
      <c r="C26">
        <v>2007</v>
      </c>
      <c r="D26">
        <v>69.901639205040496</v>
      </c>
      <c r="E26">
        <v>67.940170897764602</v>
      </c>
      <c r="F26">
        <v>71.863107512316304</v>
      </c>
      <c r="G26">
        <v>74.9860004164738</v>
      </c>
      <c r="H26">
        <v>73.2636402804564</v>
      </c>
      <c r="I26">
        <v>76.7083605524912</v>
      </c>
    </row>
    <row r="27" spans="1:9" x14ac:dyDescent="0.3">
      <c r="A27" t="s">
        <v>1762</v>
      </c>
      <c r="B27" t="s">
        <v>268</v>
      </c>
      <c r="C27">
        <v>2008</v>
      </c>
      <c r="D27">
        <v>71.210876508534298</v>
      </c>
      <c r="E27">
        <v>69.2757823118625</v>
      </c>
      <c r="F27">
        <v>73.145970705206096</v>
      </c>
      <c r="G27">
        <v>74.752786102482204</v>
      </c>
      <c r="H27">
        <v>72.984139292449498</v>
      </c>
      <c r="I27">
        <v>76.521432912514896</v>
      </c>
    </row>
    <row r="28" spans="1:9" x14ac:dyDescent="0.3">
      <c r="A28" t="s">
        <v>1763</v>
      </c>
      <c r="B28" t="s">
        <v>268</v>
      </c>
      <c r="C28">
        <v>2009</v>
      </c>
      <c r="D28">
        <v>71.441225552865305</v>
      </c>
      <c r="E28">
        <v>69.449789246998904</v>
      </c>
      <c r="F28">
        <v>73.432661858731606</v>
      </c>
      <c r="G28">
        <v>76.022415247467606</v>
      </c>
      <c r="H28">
        <v>74.393847869899801</v>
      </c>
      <c r="I28">
        <v>77.650982625035397</v>
      </c>
    </row>
    <row r="29" spans="1:9" x14ac:dyDescent="0.3">
      <c r="A29" t="s">
        <v>1764</v>
      </c>
      <c r="B29" t="s">
        <v>268</v>
      </c>
      <c r="C29">
        <v>2010</v>
      </c>
      <c r="D29">
        <v>73.364608800093805</v>
      </c>
      <c r="E29">
        <v>71.469879220634596</v>
      </c>
      <c r="F29">
        <v>75.2593383795531</v>
      </c>
      <c r="G29">
        <v>76.271656375631906</v>
      </c>
      <c r="H29">
        <v>74.619767350829207</v>
      </c>
      <c r="I29">
        <v>77.923545400434605</v>
      </c>
    </row>
    <row r="30" spans="1:9" x14ac:dyDescent="0.3">
      <c r="A30" t="s">
        <v>1765</v>
      </c>
      <c r="B30" t="s">
        <v>268</v>
      </c>
      <c r="C30">
        <v>2011</v>
      </c>
      <c r="D30">
        <v>71.577328036602196</v>
      </c>
      <c r="E30">
        <v>69.668987519871095</v>
      </c>
      <c r="F30">
        <v>73.485668553333298</v>
      </c>
      <c r="G30">
        <v>77.270729716568098</v>
      </c>
      <c r="H30">
        <v>75.643265100158899</v>
      </c>
      <c r="I30">
        <v>78.898194332977297</v>
      </c>
    </row>
    <row r="31" spans="1:9" x14ac:dyDescent="0.3">
      <c r="A31" t="s">
        <v>1766</v>
      </c>
      <c r="B31" t="s">
        <v>268</v>
      </c>
      <c r="C31">
        <v>2012</v>
      </c>
      <c r="D31">
        <v>72.425365867663004</v>
      </c>
      <c r="E31">
        <v>70.634708041869899</v>
      </c>
      <c r="F31">
        <v>74.216023693456094</v>
      </c>
      <c r="G31">
        <v>76.6132883474409</v>
      </c>
      <c r="H31">
        <v>75.009436028500602</v>
      </c>
      <c r="I31">
        <v>78.217140666381198</v>
      </c>
    </row>
    <row r="32" spans="1:9" x14ac:dyDescent="0.3">
      <c r="A32" t="s">
        <v>1767</v>
      </c>
      <c r="B32" t="s">
        <v>268</v>
      </c>
      <c r="C32">
        <v>2013</v>
      </c>
      <c r="D32">
        <v>71.695394774793698</v>
      </c>
      <c r="E32">
        <v>69.895797363282398</v>
      </c>
      <c r="F32">
        <v>73.494992186304898</v>
      </c>
      <c r="G32">
        <v>76.977393775093105</v>
      </c>
      <c r="H32">
        <v>75.385664282657004</v>
      </c>
      <c r="I32">
        <v>78.569123267529207</v>
      </c>
    </row>
    <row r="33" spans="1:9" x14ac:dyDescent="0.3">
      <c r="A33" t="s">
        <v>1768</v>
      </c>
      <c r="B33" t="s">
        <v>268</v>
      </c>
      <c r="C33">
        <v>2014</v>
      </c>
      <c r="D33">
        <v>72.476956213472306</v>
      </c>
      <c r="E33">
        <v>70.772631412689094</v>
      </c>
      <c r="F33">
        <v>74.181281014255504</v>
      </c>
      <c r="G33">
        <v>77.150271543151703</v>
      </c>
      <c r="H33">
        <v>75.433393170989902</v>
      </c>
      <c r="I33">
        <v>78.867149915313604</v>
      </c>
    </row>
    <row r="34" spans="1:9" x14ac:dyDescent="0.3">
      <c r="A34" t="s">
        <v>1769</v>
      </c>
      <c r="B34" t="s">
        <v>268</v>
      </c>
      <c r="C34">
        <v>2015</v>
      </c>
      <c r="D34">
        <v>72.419542206811997</v>
      </c>
      <c r="E34">
        <v>70.671337899372503</v>
      </c>
      <c r="F34">
        <v>74.167746514251405</v>
      </c>
      <c r="G34">
        <v>77.307342837798799</v>
      </c>
      <c r="H34">
        <v>75.539272604246804</v>
      </c>
      <c r="I34">
        <v>79.075413071350795</v>
      </c>
    </row>
    <row r="35" spans="1:9" x14ac:dyDescent="0.3">
      <c r="A35" t="s">
        <v>1770</v>
      </c>
      <c r="B35" t="s">
        <v>268</v>
      </c>
      <c r="C35">
        <v>2016</v>
      </c>
      <c r="D35">
        <v>72.952229229561894</v>
      </c>
      <c r="E35">
        <v>71.164278089383203</v>
      </c>
      <c r="F35">
        <v>74.7401803697406</v>
      </c>
      <c r="G35">
        <v>77.166716991518399</v>
      </c>
      <c r="H35">
        <v>75.343542796520396</v>
      </c>
      <c r="I35">
        <v>78.989891186516402</v>
      </c>
    </row>
    <row r="36" spans="1:9" x14ac:dyDescent="0.3">
      <c r="A36" t="s">
        <v>1771</v>
      </c>
      <c r="B36" t="s">
        <v>268</v>
      </c>
      <c r="C36">
        <v>2017</v>
      </c>
      <c r="D36">
        <v>73.220235659467306</v>
      </c>
      <c r="E36">
        <v>71.336562810851007</v>
      </c>
      <c r="F36">
        <v>75.103908508083606</v>
      </c>
      <c r="G36">
        <v>77.627091487861506</v>
      </c>
      <c r="H36">
        <v>75.8286861125017</v>
      </c>
      <c r="I36">
        <v>79.425496863221298</v>
      </c>
    </row>
    <row r="37" spans="1:9" x14ac:dyDescent="0.3">
      <c r="A37" t="s">
        <v>1772</v>
      </c>
      <c r="B37" t="s">
        <v>268</v>
      </c>
      <c r="C37">
        <v>2018</v>
      </c>
      <c r="D37">
        <v>72.200882379549597</v>
      </c>
      <c r="E37">
        <v>70.269577545937295</v>
      </c>
      <c r="F37">
        <v>74.132187213161998</v>
      </c>
      <c r="G37">
        <v>76.829164090199399</v>
      </c>
      <c r="H37">
        <v>75.097674904132504</v>
      </c>
      <c r="I37">
        <v>78.560653276266194</v>
      </c>
    </row>
    <row r="38" spans="1:9" x14ac:dyDescent="0.3">
      <c r="A38" t="s">
        <v>1773</v>
      </c>
      <c r="B38" t="s">
        <v>268</v>
      </c>
      <c r="C38">
        <v>2019</v>
      </c>
      <c r="D38">
        <v>71.514683320751701</v>
      </c>
      <c r="E38">
        <v>69.532359033930803</v>
      </c>
      <c r="F38">
        <v>73.497007607572499</v>
      </c>
      <c r="G38">
        <v>76.923502765523295</v>
      </c>
      <c r="H38">
        <v>75.299526559964093</v>
      </c>
      <c r="I38">
        <v>78.547478971082498</v>
      </c>
    </row>
    <row r="39" spans="1:9" x14ac:dyDescent="0.3">
      <c r="A39" t="s">
        <v>1774</v>
      </c>
      <c r="B39" t="s">
        <v>268</v>
      </c>
      <c r="C39">
        <v>2020</v>
      </c>
      <c r="D39">
        <v>71.639270311381694</v>
      </c>
      <c r="E39">
        <v>69.670752620323697</v>
      </c>
      <c r="F39">
        <v>73.607788002439705</v>
      </c>
      <c r="G39">
        <v>77.051142590744604</v>
      </c>
      <c r="H39">
        <v>75.4662932684449</v>
      </c>
      <c r="I39">
        <v>78.635991913044194</v>
      </c>
    </row>
    <row r="40" spans="1:9" x14ac:dyDescent="0.3">
      <c r="A40" t="s">
        <v>1775</v>
      </c>
      <c r="B40" t="s">
        <v>268</v>
      </c>
      <c r="C40">
        <v>2021</v>
      </c>
      <c r="D40">
        <v>72.476705903269206</v>
      </c>
      <c r="E40">
        <v>70.587461917507497</v>
      </c>
      <c r="F40">
        <v>74.365949889031</v>
      </c>
      <c r="G40">
        <v>77.414567946648006</v>
      </c>
      <c r="H40">
        <v>75.933086384573997</v>
      </c>
      <c r="I40">
        <v>78.896049508721902</v>
      </c>
    </row>
    <row r="41" spans="1:9" x14ac:dyDescent="0.3">
      <c r="A41" t="s">
        <v>1776</v>
      </c>
      <c r="B41" t="s">
        <v>268</v>
      </c>
      <c r="C41">
        <v>2022</v>
      </c>
      <c r="D41">
        <v>73.181645121263998</v>
      </c>
      <c r="E41">
        <v>71.337860001686906</v>
      </c>
      <c r="F41">
        <v>75.025430240841004</v>
      </c>
      <c r="G41">
        <v>77.7120434875211</v>
      </c>
      <c r="H41">
        <v>76.292898303794999</v>
      </c>
      <c r="I41">
        <v>79.131188671247202</v>
      </c>
    </row>
    <row r="42" spans="1:9" x14ac:dyDescent="0.3">
      <c r="A42" t="s">
        <v>1779</v>
      </c>
      <c r="B42" t="s">
        <v>282</v>
      </c>
      <c r="C42">
        <v>2003</v>
      </c>
      <c r="D42">
        <v>73.016207857492802</v>
      </c>
      <c r="E42">
        <v>71.757301880544503</v>
      </c>
      <c r="F42">
        <v>74.275113834441001</v>
      </c>
      <c r="G42">
        <v>77.758897151627707</v>
      </c>
      <c r="H42">
        <v>76.415953257492703</v>
      </c>
      <c r="I42">
        <v>79.101841045762797</v>
      </c>
    </row>
    <row r="43" spans="1:9" x14ac:dyDescent="0.3">
      <c r="A43" t="s">
        <v>1780</v>
      </c>
      <c r="B43" t="s">
        <v>282</v>
      </c>
      <c r="C43">
        <v>2004</v>
      </c>
      <c r="D43">
        <v>74.179607443220803</v>
      </c>
      <c r="E43">
        <v>72.971278028853604</v>
      </c>
      <c r="F43">
        <v>75.387936857588102</v>
      </c>
      <c r="G43">
        <v>78.304700395377495</v>
      </c>
      <c r="H43">
        <v>77.009307621568098</v>
      </c>
      <c r="I43">
        <v>79.600093169186906</v>
      </c>
    </row>
    <row r="44" spans="1:9" x14ac:dyDescent="0.3">
      <c r="A44" t="s">
        <v>1781</v>
      </c>
      <c r="B44" t="s">
        <v>282</v>
      </c>
      <c r="C44">
        <v>2005</v>
      </c>
      <c r="D44">
        <v>74.441799910217796</v>
      </c>
      <c r="E44">
        <v>73.214182055865706</v>
      </c>
      <c r="F44">
        <v>75.6694177645699</v>
      </c>
      <c r="G44">
        <v>77.974590426473895</v>
      </c>
      <c r="H44">
        <v>76.586778905335507</v>
      </c>
      <c r="I44">
        <v>79.362401947612199</v>
      </c>
    </row>
    <row r="45" spans="1:9" x14ac:dyDescent="0.3">
      <c r="A45" t="s">
        <v>1782</v>
      </c>
      <c r="B45" t="s">
        <v>282</v>
      </c>
      <c r="C45">
        <v>2006</v>
      </c>
      <c r="D45">
        <v>74.909092852756203</v>
      </c>
      <c r="E45">
        <v>73.630625227557601</v>
      </c>
      <c r="F45">
        <v>76.187560477954804</v>
      </c>
      <c r="G45">
        <v>78.570646060924503</v>
      </c>
      <c r="H45">
        <v>77.253295253066696</v>
      </c>
      <c r="I45">
        <v>79.887996868782295</v>
      </c>
    </row>
    <row r="46" spans="1:9" x14ac:dyDescent="0.3">
      <c r="A46" t="s">
        <v>1783</v>
      </c>
      <c r="B46" t="s">
        <v>282</v>
      </c>
      <c r="C46">
        <v>2007</v>
      </c>
      <c r="D46">
        <v>75.105787666959998</v>
      </c>
      <c r="E46">
        <v>73.845929915683101</v>
      </c>
      <c r="F46">
        <v>76.365645418236895</v>
      </c>
      <c r="G46">
        <v>79.461881688897094</v>
      </c>
      <c r="H46">
        <v>78.187876616150604</v>
      </c>
      <c r="I46">
        <v>80.735886761643599</v>
      </c>
    </row>
    <row r="47" spans="1:9" x14ac:dyDescent="0.3">
      <c r="A47" t="s">
        <v>1784</v>
      </c>
      <c r="B47" t="s">
        <v>282</v>
      </c>
      <c r="C47">
        <v>2008</v>
      </c>
      <c r="D47">
        <v>75.198431102780702</v>
      </c>
      <c r="E47">
        <v>73.967293702601694</v>
      </c>
      <c r="F47">
        <v>76.429568502959697</v>
      </c>
      <c r="G47">
        <v>80.2044714307345</v>
      </c>
      <c r="H47">
        <v>79.0178683413979</v>
      </c>
      <c r="I47">
        <v>81.391074520071101</v>
      </c>
    </row>
    <row r="48" spans="1:9" x14ac:dyDescent="0.3">
      <c r="A48" t="s">
        <v>1785</v>
      </c>
      <c r="B48" t="s">
        <v>282</v>
      </c>
      <c r="C48">
        <v>2009</v>
      </c>
      <c r="D48">
        <v>75.240520956206296</v>
      </c>
      <c r="E48">
        <v>73.996380143467405</v>
      </c>
      <c r="F48">
        <v>76.484661768945102</v>
      </c>
      <c r="G48">
        <v>80.465249030698104</v>
      </c>
      <c r="H48">
        <v>79.284639061691493</v>
      </c>
      <c r="I48">
        <v>81.6458589997047</v>
      </c>
    </row>
    <row r="49" spans="1:9" x14ac:dyDescent="0.3">
      <c r="A49" t="s">
        <v>1786</v>
      </c>
      <c r="B49" t="s">
        <v>282</v>
      </c>
      <c r="C49">
        <v>2010</v>
      </c>
      <c r="D49">
        <v>75.850842203596201</v>
      </c>
      <c r="E49">
        <v>74.673525048571307</v>
      </c>
      <c r="F49">
        <v>77.028159358621096</v>
      </c>
      <c r="G49">
        <v>81.275032104922502</v>
      </c>
      <c r="H49">
        <v>80.216947243088299</v>
      </c>
      <c r="I49">
        <v>82.333116966756606</v>
      </c>
    </row>
    <row r="50" spans="1:9" x14ac:dyDescent="0.3">
      <c r="A50" t="s">
        <v>1787</v>
      </c>
      <c r="B50" t="s">
        <v>282</v>
      </c>
      <c r="C50">
        <v>2011</v>
      </c>
      <c r="D50">
        <v>76.400627161891293</v>
      </c>
      <c r="E50">
        <v>75.229014976118407</v>
      </c>
      <c r="F50">
        <v>77.572239347664194</v>
      </c>
      <c r="G50">
        <v>81.331974452141694</v>
      </c>
      <c r="H50">
        <v>80.256146620014206</v>
      </c>
      <c r="I50">
        <v>82.407802284269195</v>
      </c>
    </row>
    <row r="51" spans="1:9" x14ac:dyDescent="0.3">
      <c r="A51" t="s">
        <v>1788</v>
      </c>
      <c r="B51" t="s">
        <v>282</v>
      </c>
      <c r="C51">
        <v>2012</v>
      </c>
      <c r="D51">
        <v>76.936248367888496</v>
      </c>
      <c r="E51">
        <v>75.771610739677399</v>
      </c>
      <c r="F51">
        <v>78.100885996099606</v>
      </c>
      <c r="G51">
        <v>81.633094762461397</v>
      </c>
      <c r="H51">
        <v>80.547250476388001</v>
      </c>
      <c r="I51">
        <v>82.718939048534807</v>
      </c>
    </row>
    <row r="52" spans="1:9" x14ac:dyDescent="0.3">
      <c r="A52" t="s">
        <v>1789</v>
      </c>
      <c r="B52" t="s">
        <v>282</v>
      </c>
      <c r="C52">
        <v>2013</v>
      </c>
      <c r="D52">
        <v>77.578808488148994</v>
      </c>
      <c r="E52">
        <v>76.413614603432606</v>
      </c>
      <c r="F52">
        <v>78.744002372865396</v>
      </c>
      <c r="G52">
        <v>81.184244678245506</v>
      </c>
      <c r="H52">
        <v>80.030543625890104</v>
      </c>
      <c r="I52">
        <v>82.337945730601007</v>
      </c>
    </row>
    <row r="53" spans="1:9" x14ac:dyDescent="0.3">
      <c r="A53" t="s">
        <v>1790</v>
      </c>
      <c r="B53" t="s">
        <v>282</v>
      </c>
      <c r="C53">
        <v>2014</v>
      </c>
      <c r="D53">
        <v>78.166611104459193</v>
      </c>
      <c r="E53">
        <v>77.042845327699595</v>
      </c>
      <c r="F53">
        <v>79.290376881218904</v>
      </c>
      <c r="G53">
        <v>81.4623817191558</v>
      </c>
      <c r="H53">
        <v>80.327833153370705</v>
      </c>
      <c r="I53">
        <v>82.596930284940797</v>
      </c>
    </row>
    <row r="54" spans="1:9" x14ac:dyDescent="0.3">
      <c r="A54" t="s">
        <v>1791</v>
      </c>
      <c r="B54" t="s">
        <v>282</v>
      </c>
      <c r="C54">
        <v>2015</v>
      </c>
      <c r="D54">
        <v>78.0600631111692</v>
      </c>
      <c r="E54">
        <v>76.953038765353597</v>
      </c>
      <c r="F54">
        <v>79.167087456984802</v>
      </c>
      <c r="G54">
        <v>81.2596343010552</v>
      </c>
      <c r="H54">
        <v>80.054009003322605</v>
      </c>
      <c r="I54">
        <v>82.465259598787796</v>
      </c>
    </row>
    <row r="55" spans="1:9" x14ac:dyDescent="0.3">
      <c r="A55" t="s">
        <v>1792</v>
      </c>
      <c r="B55" t="s">
        <v>282</v>
      </c>
      <c r="C55">
        <v>2016</v>
      </c>
      <c r="D55">
        <v>78.373320043042597</v>
      </c>
      <c r="E55">
        <v>77.316055329895605</v>
      </c>
      <c r="F55">
        <v>79.430584756189504</v>
      </c>
      <c r="G55">
        <v>81.558450099342593</v>
      </c>
      <c r="H55">
        <v>80.4151399849423</v>
      </c>
      <c r="I55">
        <v>82.701760213742801</v>
      </c>
    </row>
    <row r="56" spans="1:9" x14ac:dyDescent="0.3">
      <c r="A56" t="s">
        <v>1793</v>
      </c>
      <c r="B56" t="s">
        <v>282</v>
      </c>
      <c r="C56">
        <v>2017</v>
      </c>
      <c r="D56">
        <v>78.088819750337507</v>
      </c>
      <c r="E56">
        <v>77.004044482205998</v>
      </c>
      <c r="F56">
        <v>79.173595018469001</v>
      </c>
      <c r="G56">
        <v>81.693211014933695</v>
      </c>
      <c r="H56">
        <v>80.6094686760798</v>
      </c>
      <c r="I56">
        <v>82.776953353787604</v>
      </c>
    </row>
    <row r="57" spans="1:9" x14ac:dyDescent="0.3">
      <c r="A57" t="s">
        <v>1794</v>
      </c>
      <c r="B57" t="s">
        <v>282</v>
      </c>
      <c r="C57">
        <v>2018</v>
      </c>
      <c r="D57">
        <v>78.178455333284504</v>
      </c>
      <c r="E57">
        <v>77.126704716958002</v>
      </c>
      <c r="F57">
        <v>79.230205949611005</v>
      </c>
      <c r="G57">
        <v>81.494464894274998</v>
      </c>
      <c r="H57">
        <v>80.516197861648195</v>
      </c>
      <c r="I57">
        <v>82.472731926901702</v>
      </c>
    </row>
    <row r="58" spans="1:9" x14ac:dyDescent="0.3">
      <c r="A58" t="s">
        <v>1795</v>
      </c>
      <c r="B58" t="s">
        <v>282</v>
      </c>
      <c r="C58">
        <v>2019</v>
      </c>
      <c r="D58">
        <v>77.462137017172793</v>
      </c>
      <c r="E58">
        <v>76.367000911661293</v>
      </c>
      <c r="F58">
        <v>78.557273122684293</v>
      </c>
      <c r="G58">
        <v>81.084169401894499</v>
      </c>
      <c r="H58">
        <v>79.994227359619501</v>
      </c>
      <c r="I58">
        <v>82.174111444169398</v>
      </c>
    </row>
    <row r="59" spans="1:9" x14ac:dyDescent="0.3">
      <c r="A59" t="s">
        <v>1796</v>
      </c>
      <c r="B59" t="s">
        <v>282</v>
      </c>
      <c r="C59">
        <v>2020</v>
      </c>
      <c r="D59">
        <v>77.341673258231594</v>
      </c>
      <c r="E59">
        <v>76.257699371675898</v>
      </c>
      <c r="F59">
        <v>78.425647144787305</v>
      </c>
      <c r="G59">
        <v>81.130948313330904</v>
      </c>
      <c r="H59">
        <v>80.138797754447594</v>
      </c>
      <c r="I59">
        <v>82.1230988722143</v>
      </c>
    </row>
    <row r="60" spans="1:9" x14ac:dyDescent="0.3">
      <c r="A60" t="s">
        <v>1797</v>
      </c>
      <c r="B60" t="s">
        <v>282</v>
      </c>
      <c r="C60">
        <v>2021</v>
      </c>
      <c r="D60">
        <v>76.624574482541703</v>
      </c>
      <c r="E60">
        <v>75.487693721246501</v>
      </c>
      <c r="F60">
        <v>77.761455243836906</v>
      </c>
      <c r="G60">
        <v>81.016634448903801</v>
      </c>
      <c r="H60">
        <v>80.010518546350895</v>
      </c>
      <c r="I60">
        <v>82.022750351456594</v>
      </c>
    </row>
    <row r="61" spans="1:9" x14ac:dyDescent="0.3">
      <c r="A61" t="s">
        <v>1798</v>
      </c>
      <c r="B61" t="s">
        <v>282</v>
      </c>
      <c r="C61">
        <v>2022</v>
      </c>
      <c r="D61">
        <v>77.328354496413795</v>
      </c>
      <c r="E61">
        <v>76.190158619343407</v>
      </c>
      <c r="F61">
        <v>78.466550373484196</v>
      </c>
      <c r="G61">
        <v>81.130397104243997</v>
      </c>
      <c r="H61">
        <v>80.159979690495803</v>
      </c>
      <c r="I61">
        <v>82.100814517992205</v>
      </c>
    </row>
    <row r="62" spans="1:9" x14ac:dyDescent="0.3">
      <c r="A62" t="s">
        <v>1801</v>
      </c>
      <c r="B62" t="s">
        <v>260</v>
      </c>
      <c r="C62">
        <v>2003</v>
      </c>
      <c r="D62">
        <v>64.9958796259385</v>
      </c>
      <c r="E62">
        <v>62.7396837446734</v>
      </c>
      <c r="F62">
        <v>67.2520755072036</v>
      </c>
      <c r="G62">
        <v>75.304226384751999</v>
      </c>
      <c r="H62">
        <v>73.494588211570303</v>
      </c>
      <c r="I62">
        <v>77.113864557933695</v>
      </c>
    </row>
    <row r="63" spans="1:9" x14ac:dyDescent="0.3">
      <c r="A63" t="s">
        <v>1802</v>
      </c>
      <c r="B63" t="s">
        <v>260</v>
      </c>
      <c r="C63">
        <v>2004</v>
      </c>
      <c r="D63">
        <v>66.663439154762003</v>
      </c>
      <c r="E63">
        <v>64.426720723825497</v>
      </c>
      <c r="F63">
        <v>68.900157585698395</v>
      </c>
      <c r="G63">
        <v>75.170809561407793</v>
      </c>
      <c r="H63">
        <v>73.144390715819995</v>
      </c>
      <c r="I63">
        <v>77.197228406995507</v>
      </c>
    </row>
    <row r="64" spans="1:9" x14ac:dyDescent="0.3">
      <c r="A64" t="s">
        <v>1803</v>
      </c>
      <c r="B64" t="s">
        <v>260</v>
      </c>
      <c r="C64">
        <v>2005</v>
      </c>
      <c r="D64">
        <v>68.156879980576804</v>
      </c>
      <c r="E64">
        <v>66.028556899651605</v>
      </c>
      <c r="F64">
        <v>70.285203061502003</v>
      </c>
      <c r="G64">
        <v>75.477810688279106</v>
      </c>
      <c r="H64">
        <v>73.458273274442206</v>
      </c>
      <c r="I64">
        <v>77.497348102116007</v>
      </c>
    </row>
    <row r="65" spans="1:9" x14ac:dyDescent="0.3">
      <c r="A65" t="s">
        <v>1804</v>
      </c>
      <c r="B65" t="s">
        <v>260</v>
      </c>
      <c r="C65">
        <v>2006</v>
      </c>
      <c r="D65">
        <v>68.4714758129046</v>
      </c>
      <c r="E65">
        <v>66.395125967952197</v>
      </c>
      <c r="F65">
        <v>70.547825657856905</v>
      </c>
      <c r="G65">
        <v>76.5081627644349</v>
      </c>
      <c r="H65">
        <v>74.663232815932005</v>
      </c>
      <c r="I65">
        <v>78.353092712937695</v>
      </c>
    </row>
    <row r="66" spans="1:9" x14ac:dyDescent="0.3">
      <c r="A66" t="s">
        <v>1805</v>
      </c>
      <c r="B66" t="s">
        <v>260</v>
      </c>
      <c r="C66">
        <v>2007</v>
      </c>
      <c r="D66">
        <v>69.125940777298197</v>
      </c>
      <c r="E66">
        <v>66.943532810542393</v>
      </c>
      <c r="F66">
        <v>71.308348744054101</v>
      </c>
      <c r="G66">
        <v>76.039895249442097</v>
      </c>
      <c r="H66">
        <v>74.067834114927095</v>
      </c>
      <c r="I66">
        <v>78.011956383957099</v>
      </c>
    </row>
    <row r="67" spans="1:9" x14ac:dyDescent="0.3">
      <c r="A67" t="s">
        <v>1806</v>
      </c>
      <c r="B67" t="s">
        <v>260</v>
      </c>
      <c r="C67">
        <v>2008</v>
      </c>
      <c r="D67">
        <v>69.858842091454406</v>
      </c>
      <c r="E67">
        <v>67.621396729819693</v>
      </c>
      <c r="F67">
        <v>72.096287453089005</v>
      </c>
      <c r="G67">
        <v>77.067116154569703</v>
      </c>
      <c r="H67">
        <v>75.106327493069102</v>
      </c>
      <c r="I67">
        <v>79.027904816070304</v>
      </c>
    </row>
    <row r="68" spans="1:9" x14ac:dyDescent="0.3">
      <c r="A68" t="s">
        <v>1807</v>
      </c>
      <c r="B68" t="s">
        <v>260</v>
      </c>
      <c r="C68">
        <v>2009</v>
      </c>
      <c r="D68">
        <v>69.890132335808801</v>
      </c>
      <c r="E68">
        <v>67.623314565247398</v>
      </c>
      <c r="F68">
        <v>72.156950106370203</v>
      </c>
      <c r="G68">
        <v>77.861694548467497</v>
      </c>
      <c r="H68">
        <v>76.171523172771799</v>
      </c>
      <c r="I68">
        <v>79.551865924163195</v>
      </c>
    </row>
    <row r="69" spans="1:9" x14ac:dyDescent="0.3">
      <c r="A69" t="s">
        <v>1808</v>
      </c>
      <c r="B69" t="s">
        <v>260</v>
      </c>
      <c r="C69">
        <v>2010</v>
      </c>
      <c r="D69">
        <v>71.012032286933007</v>
      </c>
      <c r="E69">
        <v>68.816847983534302</v>
      </c>
      <c r="F69">
        <v>73.207216590331697</v>
      </c>
      <c r="G69">
        <v>78.075960892759696</v>
      </c>
      <c r="H69">
        <v>76.468457437736504</v>
      </c>
      <c r="I69">
        <v>79.683464347782902</v>
      </c>
    </row>
    <row r="70" spans="1:9" x14ac:dyDescent="0.3">
      <c r="A70" t="s">
        <v>1809</v>
      </c>
      <c r="B70" t="s">
        <v>260</v>
      </c>
      <c r="C70">
        <v>2011</v>
      </c>
      <c r="D70">
        <v>72.111486064813803</v>
      </c>
      <c r="E70">
        <v>70.036715156592507</v>
      </c>
      <c r="F70">
        <v>74.186256973035199</v>
      </c>
      <c r="G70">
        <v>78.580252598746</v>
      </c>
      <c r="H70">
        <v>77.016524083337302</v>
      </c>
      <c r="I70">
        <v>80.143981114154599</v>
      </c>
    </row>
    <row r="71" spans="1:9" x14ac:dyDescent="0.3">
      <c r="A71" t="s">
        <v>1810</v>
      </c>
      <c r="B71" t="s">
        <v>260</v>
      </c>
      <c r="C71">
        <v>2012</v>
      </c>
      <c r="D71">
        <v>72.489815737466301</v>
      </c>
      <c r="E71">
        <v>70.527519827505699</v>
      </c>
      <c r="F71">
        <v>74.452111647426904</v>
      </c>
      <c r="G71">
        <v>79.277444945739205</v>
      </c>
      <c r="H71">
        <v>77.842679707162901</v>
      </c>
      <c r="I71">
        <v>80.712210184315495</v>
      </c>
    </row>
    <row r="72" spans="1:9" x14ac:dyDescent="0.3">
      <c r="A72" t="s">
        <v>1811</v>
      </c>
      <c r="B72" t="s">
        <v>260</v>
      </c>
      <c r="C72">
        <v>2013</v>
      </c>
      <c r="D72">
        <v>72.4614634125451</v>
      </c>
      <c r="E72">
        <v>70.558236580607499</v>
      </c>
      <c r="F72">
        <v>74.364690244482802</v>
      </c>
      <c r="G72">
        <v>78.851556746303501</v>
      </c>
      <c r="H72">
        <v>77.397012613100799</v>
      </c>
      <c r="I72">
        <v>80.306100879506104</v>
      </c>
    </row>
    <row r="73" spans="1:9" x14ac:dyDescent="0.3">
      <c r="A73" t="s">
        <v>1812</v>
      </c>
      <c r="B73" t="s">
        <v>260</v>
      </c>
      <c r="C73">
        <v>2014</v>
      </c>
      <c r="D73">
        <v>72.509471859986704</v>
      </c>
      <c r="E73">
        <v>70.586168938600395</v>
      </c>
      <c r="F73">
        <v>74.432774781372999</v>
      </c>
      <c r="G73">
        <v>78.643806272826794</v>
      </c>
      <c r="H73">
        <v>77.114134207417095</v>
      </c>
      <c r="I73">
        <v>80.173478338236507</v>
      </c>
    </row>
    <row r="74" spans="1:9" x14ac:dyDescent="0.3">
      <c r="A74" t="s">
        <v>1813</v>
      </c>
      <c r="B74" t="s">
        <v>260</v>
      </c>
      <c r="C74">
        <v>2015</v>
      </c>
      <c r="D74">
        <v>72.123734659243695</v>
      </c>
      <c r="E74">
        <v>70.119347249472497</v>
      </c>
      <c r="F74">
        <v>74.128122069015006</v>
      </c>
      <c r="G74">
        <v>78.723682590906293</v>
      </c>
      <c r="H74">
        <v>77.207822360222806</v>
      </c>
      <c r="I74">
        <v>80.239542821589794</v>
      </c>
    </row>
    <row r="75" spans="1:9" x14ac:dyDescent="0.3">
      <c r="A75" t="s">
        <v>1814</v>
      </c>
      <c r="B75" t="s">
        <v>260</v>
      </c>
      <c r="C75">
        <v>2016</v>
      </c>
      <c r="D75">
        <v>71.826536969918905</v>
      </c>
      <c r="E75">
        <v>69.720163245318005</v>
      </c>
      <c r="F75">
        <v>73.932910694519805</v>
      </c>
      <c r="G75">
        <v>77.143962468439</v>
      </c>
      <c r="H75">
        <v>75.294380988552604</v>
      </c>
      <c r="I75">
        <v>78.993543948325296</v>
      </c>
    </row>
    <row r="76" spans="1:9" x14ac:dyDescent="0.3">
      <c r="A76" t="s">
        <v>1815</v>
      </c>
      <c r="B76" t="s">
        <v>260</v>
      </c>
      <c r="C76">
        <v>2017</v>
      </c>
      <c r="D76">
        <v>72.400101609065004</v>
      </c>
      <c r="E76">
        <v>70.333877324329805</v>
      </c>
      <c r="F76">
        <v>74.466325893800203</v>
      </c>
      <c r="G76">
        <v>77.195438652599293</v>
      </c>
      <c r="H76">
        <v>75.297240588407305</v>
      </c>
      <c r="I76">
        <v>79.093636716791195</v>
      </c>
    </row>
    <row r="77" spans="1:9" x14ac:dyDescent="0.3">
      <c r="A77" t="s">
        <v>1816</v>
      </c>
      <c r="B77" t="s">
        <v>260</v>
      </c>
      <c r="C77">
        <v>2018</v>
      </c>
      <c r="D77">
        <v>72.348110072116796</v>
      </c>
      <c r="E77">
        <v>70.300358242837902</v>
      </c>
      <c r="F77">
        <v>74.395861901395705</v>
      </c>
      <c r="G77">
        <v>76.547563650301896</v>
      </c>
      <c r="H77">
        <v>74.6212851345676</v>
      </c>
      <c r="I77">
        <v>78.473842166036206</v>
      </c>
    </row>
    <row r="78" spans="1:9" x14ac:dyDescent="0.3">
      <c r="A78" t="s">
        <v>1817</v>
      </c>
      <c r="B78" t="s">
        <v>260</v>
      </c>
      <c r="C78">
        <v>2019</v>
      </c>
      <c r="D78">
        <v>72.444615515300995</v>
      </c>
      <c r="E78">
        <v>70.4749739359968</v>
      </c>
      <c r="F78">
        <v>74.414257094605205</v>
      </c>
      <c r="G78">
        <v>76.412240863348003</v>
      </c>
      <c r="H78">
        <v>74.523774081935201</v>
      </c>
      <c r="I78">
        <v>78.300707644760905</v>
      </c>
    </row>
    <row r="79" spans="1:9" x14ac:dyDescent="0.3">
      <c r="A79" t="s">
        <v>1818</v>
      </c>
      <c r="B79" t="s">
        <v>260</v>
      </c>
      <c r="C79">
        <v>2020</v>
      </c>
      <c r="D79">
        <v>72.809595861997906</v>
      </c>
      <c r="E79">
        <v>70.733069249585796</v>
      </c>
      <c r="F79">
        <v>74.886122474410101</v>
      </c>
      <c r="G79">
        <v>76.450209005201103</v>
      </c>
      <c r="H79">
        <v>74.522141844391498</v>
      </c>
      <c r="I79">
        <v>78.378276166010806</v>
      </c>
    </row>
    <row r="80" spans="1:9" x14ac:dyDescent="0.3">
      <c r="A80" t="s">
        <v>1819</v>
      </c>
      <c r="B80" t="s">
        <v>260</v>
      </c>
      <c r="C80">
        <v>2021</v>
      </c>
      <c r="D80">
        <v>72.689915299383998</v>
      </c>
      <c r="E80">
        <v>70.618756422900603</v>
      </c>
      <c r="F80">
        <v>74.761074175867407</v>
      </c>
      <c r="G80">
        <v>77.466131454443101</v>
      </c>
      <c r="H80">
        <v>75.9138434898328</v>
      </c>
      <c r="I80">
        <v>79.018419419053401</v>
      </c>
    </row>
    <row r="81" spans="1:9" x14ac:dyDescent="0.3">
      <c r="A81" t="s">
        <v>1820</v>
      </c>
      <c r="B81" t="s">
        <v>260</v>
      </c>
      <c r="C81">
        <v>2022</v>
      </c>
      <c r="D81">
        <v>72.334305966364198</v>
      </c>
      <c r="E81">
        <v>70.169849274579207</v>
      </c>
      <c r="F81">
        <v>74.498762658149104</v>
      </c>
      <c r="G81">
        <v>76.839383601420394</v>
      </c>
      <c r="H81">
        <v>75.141834351461</v>
      </c>
      <c r="I81">
        <v>78.536932851379703</v>
      </c>
    </row>
    <row r="82" spans="1:9" x14ac:dyDescent="0.3">
      <c r="A82" t="s">
        <v>1823</v>
      </c>
      <c r="B82" t="s">
        <v>269</v>
      </c>
      <c r="C82">
        <v>2003</v>
      </c>
      <c r="D82">
        <v>72.158355985702798</v>
      </c>
      <c r="E82">
        <v>70.461689261362395</v>
      </c>
      <c r="F82">
        <v>73.855022710043201</v>
      </c>
      <c r="G82">
        <v>78.279644600321703</v>
      </c>
      <c r="H82">
        <v>76.535041314980901</v>
      </c>
      <c r="I82">
        <v>80.024247885662604</v>
      </c>
    </row>
    <row r="83" spans="1:9" x14ac:dyDescent="0.3">
      <c r="A83" t="s">
        <v>1824</v>
      </c>
      <c r="B83" t="s">
        <v>269</v>
      </c>
      <c r="C83">
        <v>2004</v>
      </c>
      <c r="D83">
        <v>71.6697488897196</v>
      </c>
      <c r="E83">
        <v>69.869349096048296</v>
      </c>
      <c r="F83">
        <v>73.470148683390804</v>
      </c>
      <c r="G83">
        <v>78.474707191448601</v>
      </c>
      <c r="H83">
        <v>76.747944940386503</v>
      </c>
      <c r="I83">
        <v>80.2014694425106</v>
      </c>
    </row>
    <row r="84" spans="1:9" x14ac:dyDescent="0.3">
      <c r="A84" t="s">
        <v>1825</v>
      </c>
      <c r="B84" t="s">
        <v>269</v>
      </c>
      <c r="C84">
        <v>2005</v>
      </c>
      <c r="D84">
        <v>72.322974238822596</v>
      </c>
      <c r="E84">
        <v>70.484895577562995</v>
      </c>
      <c r="F84">
        <v>74.161052900082197</v>
      </c>
      <c r="G84">
        <v>78.724489045850405</v>
      </c>
      <c r="H84">
        <v>77.057062307006206</v>
      </c>
      <c r="I84">
        <v>80.391915784694604</v>
      </c>
    </row>
    <row r="85" spans="1:9" x14ac:dyDescent="0.3">
      <c r="A85" t="s">
        <v>1826</v>
      </c>
      <c r="B85" t="s">
        <v>269</v>
      </c>
      <c r="C85">
        <v>2006</v>
      </c>
      <c r="D85">
        <v>72.174295491694707</v>
      </c>
      <c r="E85">
        <v>70.366439800979506</v>
      </c>
      <c r="F85">
        <v>73.982151182409893</v>
      </c>
      <c r="G85">
        <v>79.346271177271404</v>
      </c>
      <c r="H85">
        <v>77.751152251601695</v>
      </c>
      <c r="I85">
        <v>80.941390102941099</v>
      </c>
    </row>
    <row r="86" spans="1:9" x14ac:dyDescent="0.3">
      <c r="A86" t="s">
        <v>1827</v>
      </c>
      <c r="B86" t="s">
        <v>269</v>
      </c>
      <c r="C86">
        <v>2007</v>
      </c>
      <c r="D86">
        <v>73.105988384095795</v>
      </c>
      <c r="E86">
        <v>71.192811692710293</v>
      </c>
      <c r="F86">
        <v>75.019165075481297</v>
      </c>
      <c r="G86">
        <v>80.031391388034706</v>
      </c>
      <c r="H86">
        <v>78.354018814129503</v>
      </c>
      <c r="I86">
        <v>81.708763961939894</v>
      </c>
    </row>
    <row r="87" spans="1:9" x14ac:dyDescent="0.3">
      <c r="A87" t="s">
        <v>1828</v>
      </c>
      <c r="B87" t="s">
        <v>269</v>
      </c>
      <c r="C87">
        <v>2008</v>
      </c>
      <c r="D87">
        <v>73.665291983031494</v>
      </c>
      <c r="E87">
        <v>71.779212759516199</v>
      </c>
      <c r="F87">
        <v>75.551371206546705</v>
      </c>
      <c r="G87">
        <v>80.365391413173299</v>
      </c>
      <c r="H87">
        <v>78.748457019057497</v>
      </c>
      <c r="I87">
        <v>81.982325807289101</v>
      </c>
    </row>
    <row r="88" spans="1:9" x14ac:dyDescent="0.3">
      <c r="A88" t="s">
        <v>1829</v>
      </c>
      <c r="B88" t="s">
        <v>269</v>
      </c>
      <c r="C88">
        <v>2009</v>
      </c>
      <c r="D88">
        <v>74.735169149222799</v>
      </c>
      <c r="E88">
        <v>72.856366397337396</v>
      </c>
      <c r="F88">
        <v>76.613971901108101</v>
      </c>
      <c r="G88">
        <v>80.328972308277798</v>
      </c>
      <c r="H88">
        <v>78.545115795481394</v>
      </c>
      <c r="I88">
        <v>82.112828821074302</v>
      </c>
    </row>
    <row r="89" spans="1:9" x14ac:dyDescent="0.3">
      <c r="A89" t="s">
        <v>1830</v>
      </c>
      <c r="B89" t="s">
        <v>269</v>
      </c>
      <c r="C89">
        <v>2010</v>
      </c>
      <c r="D89">
        <v>74.311742253958499</v>
      </c>
      <c r="E89">
        <v>72.361504657420497</v>
      </c>
      <c r="F89">
        <v>76.261979850496601</v>
      </c>
      <c r="G89">
        <v>80.773967169442997</v>
      </c>
      <c r="H89">
        <v>78.982762219438001</v>
      </c>
      <c r="I89">
        <v>82.565172119447993</v>
      </c>
    </row>
    <row r="90" spans="1:9" x14ac:dyDescent="0.3">
      <c r="A90" t="s">
        <v>1831</v>
      </c>
      <c r="B90" t="s">
        <v>269</v>
      </c>
      <c r="C90">
        <v>2011</v>
      </c>
      <c r="D90">
        <v>74.996242212027795</v>
      </c>
      <c r="E90">
        <v>73.0612904583855</v>
      </c>
      <c r="F90">
        <v>76.931193965670005</v>
      </c>
      <c r="G90">
        <v>80.930685730985005</v>
      </c>
      <c r="H90">
        <v>79.112696716789003</v>
      </c>
      <c r="I90">
        <v>82.748674745180907</v>
      </c>
    </row>
    <row r="91" spans="1:9" x14ac:dyDescent="0.3">
      <c r="A91" t="s">
        <v>1832</v>
      </c>
      <c r="B91" t="s">
        <v>269</v>
      </c>
      <c r="C91">
        <v>2012</v>
      </c>
      <c r="D91">
        <v>75.252120582946205</v>
      </c>
      <c r="E91">
        <v>73.539410014700096</v>
      </c>
      <c r="F91">
        <v>76.9648311511922</v>
      </c>
      <c r="G91">
        <v>81.321188420246202</v>
      </c>
      <c r="H91">
        <v>79.667575571190994</v>
      </c>
      <c r="I91">
        <v>82.974801269301494</v>
      </c>
    </row>
    <row r="92" spans="1:9" x14ac:dyDescent="0.3">
      <c r="A92" t="s">
        <v>1833</v>
      </c>
      <c r="B92" t="s">
        <v>269</v>
      </c>
      <c r="C92">
        <v>2013</v>
      </c>
      <c r="D92">
        <v>74.571886917871197</v>
      </c>
      <c r="E92">
        <v>72.819465013060594</v>
      </c>
      <c r="F92">
        <v>76.3243088226818</v>
      </c>
      <c r="G92">
        <v>81.010191634406695</v>
      </c>
      <c r="H92">
        <v>79.456497645432606</v>
      </c>
      <c r="I92">
        <v>82.563885623380898</v>
      </c>
    </row>
    <row r="93" spans="1:9" x14ac:dyDescent="0.3">
      <c r="A93" t="s">
        <v>1834</v>
      </c>
      <c r="B93" t="s">
        <v>269</v>
      </c>
      <c r="C93">
        <v>2014</v>
      </c>
      <c r="D93">
        <v>74.201077270025195</v>
      </c>
      <c r="E93">
        <v>72.364481911595107</v>
      </c>
      <c r="F93">
        <v>76.037672628455297</v>
      </c>
      <c r="G93">
        <v>80.831899618764396</v>
      </c>
      <c r="H93">
        <v>79.490923725923494</v>
      </c>
      <c r="I93">
        <v>82.172875511605298</v>
      </c>
    </row>
    <row r="94" spans="1:9" x14ac:dyDescent="0.3">
      <c r="A94" t="s">
        <v>1835</v>
      </c>
      <c r="B94" t="s">
        <v>269</v>
      </c>
      <c r="C94">
        <v>2015</v>
      </c>
      <c r="D94">
        <v>74.679497604474193</v>
      </c>
      <c r="E94">
        <v>72.929542150650093</v>
      </c>
      <c r="F94">
        <v>76.429453058298193</v>
      </c>
      <c r="G94">
        <v>79.850259477115799</v>
      </c>
      <c r="H94">
        <v>78.243006128912796</v>
      </c>
      <c r="I94">
        <v>81.457512825318702</v>
      </c>
    </row>
    <row r="95" spans="1:9" x14ac:dyDescent="0.3">
      <c r="A95" t="s">
        <v>1836</v>
      </c>
      <c r="B95" t="s">
        <v>269</v>
      </c>
      <c r="C95">
        <v>2016</v>
      </c>
      <c r="D95">
        <v>74.729187715579101</v>
      </c>
      <c r="E95">
        <v>72.899439312639899</v>
      </c>
      <c r="F95">
        <v>76.558936118518403</v>
      </c>
      <c r="G95">
        <v>79.704293927986598</v>
      </c>
      <c r="H95">
        <v>78.113382870844603</v>
      </c>
      <c r="I95">
        <v>81.295204985128606</v>
      </c>
    </row>
    <row r="96" spans="1:9" x14ac:dyDescent="0.3">
      <c r="A96" t="s">
        <v>1837</v>
      </c>
      <c r="B96" t="s">
        <v>269</v>
      </c>
      <c r="C96">
        <v>2017</v>
      </c>
      <c r="D96">
        <v>75.602457326478103</v>
      </c>
      <c r="E96">
        <v>73.695380537761395</v>
      </c>
      <c r="F96">
        <v>77.509534115194896</v>
      </c>
      <c r="G96">
        <v>78.620265506996006</v>
      </c>
      <c r="H96">
        <v>76.905477370704901</v>
      </c>
      <c r="I96">
        <v>80.335053643287097</v>
      </c>
    </row>
    <row r="97" spans="1:9" x14ac:dyDescent="0.3">
      <c r="A97" t="s">
        <v>1838</v>
      </c>
      <c r="B97" t="s">
        <v>269</v>
      </c>
      <c r="C97">
        <v>2018</v>
      </c>
      <c r="D97">
        <v>75.325463393483702</v>
      </c>
      <c r="E97">
        <v>73.433305745416405</v>
      </c>
      <c r="F97">
        <v>77.217621041550998</v>
      </c>
      <c r="G97">
        <v>79.087800608121896</v>
      </c>
      <c r="H97">
        <v>77.297727788645702</v>
      </c>
      <c r="I97">
        <v>80.877873427598203</v>
      </c>
    </row>
    <row r="98" spans="1:9" x14ac:dyDescent="0.3">
      <c r="A98" t="s">
        <v>1839</v>
      </c>
      <c r="B98" t="s">
        <v>269</v>
      </c>
      <c r="C98">
        <v>2019</v>
      </c>
      <c r="D98">
        <v>75.623776798472605</v>
      </c>
      <c r="E98">
        <v>73.938552961769503</v>
      </c>
      <c r="F98">
        <v>77.309000635175707</v>
      </c>
      <c r="G98">
        <v>78.567573876398896</v>
      </c>
      <c r="H98">
        <v>76.536818591841893</v>
      </c>
      <c r="I98">
        <v>80.598329160955899</v>
      </c>
    </row>
    <row r="99" spans="1:9" x14ac:dyDescent="0.3">
      <c r="A99" t="s">
        <v>1840</v>
      </c>
      <c r="B99" t="s">
        <v>269</v>
      </c>
      <c r="C99">
        <v>2020</v>
      </c>
      <c r="D99">
        <v>74.843448915627704</v>
      </c>
      <c r="E99">
        <v>73.125448118466196</v>
      </c>
      <c r="F99">
        <v>76.561449712789297</v>
      </c>
      <c r="G99">
        <v>78.355810842713097</v>
      </c>
      <c r="H99">
        <v>76.299030734710101</v>
      </c>
      <c r="I99">
        <v>80.412590950716194</v>
      </c>
    </row>
    <row r="100" spans="1:9" x14ac:dyDescent="0.3">
      <c r="A100" t="s">
        <v>1841</v>
      </c>
      <c r="B100" t="s">
        <v>269</v>
      </c>
      <c r="C100">
        <v>2021</v>
      </c>
      <c r="D100">
        <v>74.377570731226797</v>
      </c>
      <c r="E100">
        <v>72.695922488101004</v>
      </c>
      <c r="F100">
        <v>76.059218974352504</v>
      </c>
      <c r="G100">
        <v>78.056886952290199</v>
      </c>
      <c r="H100">
        <v>75.863620477495303</v>
      </c>
      <c r="I100">
        <v>80.250153427085095</v>
      </c>
    </row>
    <row r="101" spans="1:9" x14ac:dyDescent="0.3">
      <c r="A101" t="s">
        <v>1842</v>
      </c>
      <c r="B101" t="s">
        <v>269</v>
      </c>
      <c r="C101">
        <v>2022</v>
      </c>
      <c r="D101">
        <v>73.852266492152296</v>
      </c>
      <c r="E101">
        <v>72.212997181461702</v>
      </c>
      <c r="F101">
        <v>75.491535802843003</v>
      </c>
      <c r="G101">
        <v>78.147880820808396</v>
      </c>
      <c r="H101">
        <v>76.028141825594304</v>
      </c>
      <c r="I101">
        <v>80.267619816022503</v>
      </c>
    </row>
    <row r="102" spans="1:9" x14ac:dyDescent="0.3">
      <c r="A102" t="s">
        <v>1845</v>
      </c>
      <c r="B102" t="s">
        <v>261</v>
      </c>
      <c r="C102">
        <v>2003</v>
      </c>
      <c r="D102">
        <v>67.150388229759102</v>
      </c>
      <c r="E102">
        <v>63.521757473944497</v>
      </c>
      <c r="F102">
        <v>70.7790189855736</v>
      </c>
      <c r="G102">
        <v>73.454322772889896</v>
      </c>
      <c r="H102">
        <v>70.332020461153505</v>
      </c>
      <c r="I102">
        <v>76.576625084626301</v>
      </c>
    </row>
    <row r="103" spans="1:9" x14ac:dyDescent="0.3">
      <c r="A103" t="s">
        <v>1846</v>
      </c>
      <c r="B103" t="s">
        <v>261</v>
      </c>
      <c r="C103">
        <v>2004</v>
      </c>
      <c r="D103">
        <v>66.6797436549937</v>
      </c>
      <c r="E103">
        <v>63.226219032834798</v>
      </c>
      <c r="F103">
        <v>70.133268277152595</v>
      </c>
      <c r="G103">
        <v>74.851661077909398</v>
      </c>
      <c r="H103">
        <v>71.893104924704602</v>
      </c>
      <c r="I103">
        <v>77.810217231114095</v>
      </c>
    </row>
    <row r="104" spans="1:9" x14ac:dyDescent="0.3">
      <c r="A104" t="s">
        <v>1847</v>
      </c>
      <c r="B104" t="s">
        <v>261</v>
      </c>
      <c r="C104">
        <v>2005</v>
      </c>
      <c r="D104">
        <v>68.625547963308307</v>
      </c>
      <c r="E104">
        <v>64.791745592122098</v>
      </c>
      <c r="F104">
        <v>72.459350334494601</v>
      </c>
      <c r="G104">
        <v>76.034786660261204</v>
      </c>
      <c r="H104">
        <v>73.292980191122297</v>
      </c>
      <c r="I104">
        <v>78.776593129400197</v>
      </c>
    </row>
    <row r="105" spans="1:9" x14ac:dyDescent="0.3">
      <c r="A105" t="s">
        <v>1848</v>
      </c>
      <c r="B105" t="s">
        <v>261</v>
      </c>
      <c r="C105">
        <v>2006</v>
      </c>
      <c r="D105">
        <v>68.905234803312595</v>
      </c>
      <c r="E105">
        <v>65.116979001359397</v>
      </c>
      <c r="F105">
        <v>72.693490605265794</v>
      </c>
      <c r="G105">
        <v>77.019030920015894</v>
      </c>
      <c r="H105">
        <v>74.573439857407394</v>
      </c>
      <c r="I105">
        <v>79.464621982624394</v>
      </c>
    </row>
    <row r="106" spans="1:9" x14ac:dyDescent="0.3">
      <c r="A106" t="s">
        <v>1849</v>
      </c>
      <c r="B106" t="s">
        <v>261</v>
      </c>
      <c r="C106">
        <v>2007</v>
      </c>
      <c r="D106">
        <v>72.131829529024898</v>
      </c>
      <c r="E106">
        <v>68.700958825454904</v>
      </c>
      <c r="F106">
        <v>75.562700232594807</v>
      </c>
      <c r="G106">
        <v>77.350434506112904</v>
      </c>
      <c r="H106">
        <v>74.741516458161001</v>
      </c>
      <c r="I106">
        <v>79.959352554064793</v>
      </c>
    </row>
    <row r="107" spans="1:9" x14ac:dyDescent="0.3">
      <c r="A107" t="s">
        <v>1850</v>
      </c>
      <c r="B107" t="s">
        <v>261</v>
      </c>
      <c r="C107">
        <v>2008</v>
      </c>
      <c r="D107">
        <v>72.088998099115202</v>
      </c>
      <c r="E107">
        <v>68.914688040233003</v>
      </c>
      <c r="F107">
        <v>75.2633081579974</v>
      </c>
      <c r="G107">
        <v>77.848922218153504</v>
      </c>
      <c r="H107">
        <v>75.153107482557999</v>
      </c>
      <c r="I107">
        <v>80.544736953749094</v>
      </c>
    </row>
    <row r="108" spans="1:9" x14ac:dyDescent="0.3">
      <c r="A108" t="s">
        <v>1851</v>
      </c>
      <c r="B108" t="s">
        <v>261</v>
      </c>
      <c r="C108">
        <v>2009</v>
      </c>
      <c r="D108">
        <v>74.072963842654204</v>
      </c>
      <c r="E108">
        <v>71.080118906834301</v>
      </c>
      <c r="F108">
        <v>77.065808778474107</v>
      </c>
      <c r="G108">
        <v>78.382855886079</v>
      </c>
      <c r="H108">
        <v>75.729114005240802</v>
      </c>
      <c r="I108">
        <v>81.036597766917197</v>
      </c>
    </row>
    <row r="109" spans="1:9" x14ac:dyDescent="0.3">
      <c r="A109" t="s">
        <v>1852</v>
      </c>
      <c r="B109" t="s">
        <v>261</v>
      </c>
      <c r="C109">
        <v>2010</v>
      </c>
      <c r="D109">
        <v>74.793982630441505</v>
      </c>
      <c r="E109">
        <v>71.857856523941194</v>
      </c>
      <c r="F109">
        <v>77.730108736941801</v>
      </c>
      <c r="G109">
        <v>78.028313744041597</v>
      </c>
      <c r="H109">
        <v>74.790198085602597</v>
      </c>
      <c r="I109">
        <v>81.266429402480696</v>
      </c>
    </row>
    <row r="110" spans="1:9" x14ac:dyDescent="0.3">
      <c r="A110" t="s">
        <v>1853</v>
      </c>
      <c r="B110" t="s">
        <v>261</v>
      </c>
      <c r="C110">
        <v>2011</v>
      </c>
      <c r="D110">
        <v>75.116996474161098</v>
      </c>
      <c r="E110">
        <v>72.640943924351504</v>
      </c>
      <c r="F110">
        <v>77.593049023970707</v>
      </c>
      <c r="G110">
        <v>79.618776292835804</v>
      </c>
      <c r="H110">
        <v>76.386111054786795</v>
      </c>
      <c r="I110">
        <v>82.851441530884898</v>
      </c>
    </row>
    <row r="111" spans="1:9" x14ac:dyDescent="0.3">
      <c r="A111" t="s">
        <v>1854</v>
      </c>
      <c r="B111" t="s">
        <v>261</v>
      </c>
      <c r="C111">
        <v>2012</v>
      </c>
      <c r="D111">
        <v>75.9408851380621</v>
      </c>
      <c r="E111">
        <v>73.653617948444705</v>
      </c>
      <c r="F111">
        <v>78.228152327679496</v>
      </c>
      <c r="G111">
        <v>80.279632661266902</v>
      </c>
      <c r="H111">
        <v>77.067073474968595</v>
      </c>
      <c r="I111">
        <v>83.492191847565195</v>
      </c>
    </row>
    <row r="112" spans="1:9" x14ac:dyDescent="0.3">
      <c r="A112" t="s">
        <v>1855</v>
      </c>
      <c r="B112" t="s">
        <v>261</v>
      </c>
      <c r="C112">
        <v>2013</v>
      </c>
      <c r="D112">
        <v>76.104829579641304</v>
      </c>
      <c r="E112">
        <v>73.818907555505803</v>
      </c>
      <c r="F112">
        <v>78.390751603776906</v>
      </c>
      <c r="G112">
        <v>79.7547062254514</v>
      </c>
      <c r="H112">
        <v>76.528076682707194</v>
      </c>
      <c r="I112">
        <v>82.981335768195507</v>
      </c>
    </row>
    <row r="113" spans="1:9" x14ac:dyDescent="0.3">
      <c r="A113" t="s">
        <v>1856</v>
      </c>
      <c r="B113" t="s">
        <v>261</v>
      </c>
      <c r="C113">
        <v>2014</v>
      </c>
      <c r="D113">
        <v>74.994491869173302</v>
      </c>
      <c r="E113">
        <v>72.202045619599502</v>
      </c>
      <c r="F113">
        <v>77.786938118747102</v>
      </c>
      <c r="G113">
        <v>79.6308379121363</v>
      </c>
      <c r="H113">
        <v>76.299220744424503</v>
      </c>
      <c r="I113">
        <v>82.962455079847999</v>
      </c>
    </row>
    <row r="114" spans="1:9" x14ac:dyDescent="0.3">
      <c r="A114" t="s">
        <v>1857</v>
      </c>
      <c r="B114" t="s">
        <v>261</v>
      </c>
      <c r="C114">
        <v>2015</v>
      </c>
      <c r="D114">
        <v>75.680398338444903</v>
      </c>
      <c r="E114">
        <v>72.771094784706406</v>
      </c>
      <c r="F114">
        <v>78.589701892183399</v>
      </c>
      <c r="G114">
        <v>79.952329575995705</v>
      </c>
      <c r="H114">
        <v>77.3797528919022</v>
      </c>
      <c r="I114">
        <v>82.524906260089296</v>
      </c>
    </row>
    <row r="115" spans="1:9" x14ac:dyDescent="0.3">
      <c r="A115" t="s">
        <v>1858</v>
      </c>
      <c r="B115" t="s">
        <v>261</v>
      </c>
      <c r="C115">
        <v>2016</v>
      </c>
      <c r="D115">
        <v>77.378121118011194</v>
      </c>
      <c r="E115">
        <v>73.969627457936497</v>
      </c>
      <c r="F115">
        <v>80.786614778085806</v>
      </c>
      <c r="G115">
        <v>79.3953030894167</v>
      </c>
      <c r="H115">
        <v>76.755831537440002</v>
      </c>
      <c r="I115">
        <v>82.034774641393398</v>
      </c>
    </row>
    <row r="116" spans="1:9" x14ac:dyDescent="0.3">
      <c r="A116" t="s">
        <v>1859</v>
      </c>
      <c r="B116" t="s">
        <v>261</v>
      </c>
      <c r="C116">
        <v>2017</v>
      </c>
      <c r="D116">
        <v>76.625026586023097</v>
      </c>
      <c r="E116">
        <v>73.000936323940905</v>
      </c>
      <c r="F116">
        <v>80.249116848105203</v>
      </c>
      <c r="G116">
        <v>79.079120983719704</v>
      </c>
      <c r="H116">
        <v>76.531620910568193</v>
      </c>
      <c r="I116">
        <v>81.626621056871201</v>
      </c>
    </row>
    <row r="117" spans="1:9" x14ac:dyDescent="0.3">
      <c r="A117" t="s">
        <v>1860</v>
      </c>
      <c r="B117" t="s">
        <v>261</v>
      </c>
      <c r="C117">
        <v>2018</v>
      </c>
      <c r="D117">
        <v>75.155198973922296</v>
      </c>
      <c r="E117">
        <v>71.320511014862802</v>
      </c>
      <c r="F117">
        <v>78.989886932981705</v>
      </c>
      <c r="G117">
        <v>80.1844310789605</v>
      </c>
      <c r="H117">
        <v>77.972046527788606</v>
      </c>
      <c r="I117">
        <v>82.396815630132394</v>
      </c>
    </row>
    <row r="118" spans="1:9" x14ac:dyDescent="0.3">
      <c r="A118" t="s">
        <v>1861</v>
      </c>
      <c r="B118" t="s">
        <v>261</v>
      </c>
      <c r="C118">
        <v>2019</v>
      </c>
      <c r="D118">
        <v>73.142368728194697</v>
      </c>
      <c r="E118">
        <v>69.570539199774501</v>
      </c>
      <c r="F118">
        <v>76.714198256614793</v>
      </c>
      <c r="G118">
        <v>80.691698661974797</v>
      </c>
      <c r="H118">
        <v>78.345730753202204</v>
      </c>
      <c r="I118">
        <v>83.037666570747305</v>
      </c>
    </row>
    <row r="119" spans="1:9" x14ac:dyDescent="0.3">
      <c r="A119" t="s">
        <v>1862</v>
      </c>
      <c r="B119" t="s">
        <v>261</v>
      </c>
      <c r="C119">
        <v>2020</v>
      </c>
      <c r="D119">
        <v>71.809753291153697</v>
      </c>
      <c r="E119">
        <v>68.309038122594998</v>
      </c>
      <c r="F119">
        <v>75.310468459712396</v>
      </c>
      <c r="G119">
        <v>81.005976253959801</v>
      </c>
      <c r="H119">
        <v>78.512374170355997</v>
      </c>
      <c r="I119">
        <v>83.499578337563605</v>
      </c>
    </row>
    <row r="120" spans="1:9" x14ac:dyDescent="0.3">
      <c r="A120" t="s">
        <v>1863</v>
      </c>
      <c r="B120" t="s">
        <v>261</v>
      </c>
      <c r="C120">
        <v>2021</v>
      </c>
      <c r="D120">
        <v>70.944797903718097</v>
      </c>
      <c r="E120">
        <v>67.160709959941997</v>
      </c>
      <c r="F120">
        <v>74.728885847494297</v>
      </c>
      <c r="G120">
        <v>82.313585550760607</v>
      </c>
      <c r="H120">
        <v>79.389178972868393</v>
      </c>
      <c r="I120">
        <v>85.237992128652806</v>
      </c>
    </row>
    <row r="121" spans="1:9" x14ac:dyDescent="0.3">
      <c r="A121" t="s">
        <v>1864</v>
      </c>
      <c r="B121" t="s">
        <v>261</v>
      </c>
      <c r="C121">
        <v>2022</v>
      </c>
      <c r="D121">
        <v>71.201247034044499</v>
      </c>
      <c r="E121">
        <v>67.773668388629005</v>
      </c>
      <c r="F121">
        <v>74.628825679459894</v>
      </c>
      <c r="G121">
        <v>84.213274944155799</v>
      </c>
      <c r="H121">
        <v>80.914041792520607</v>
      </c>
      <c r="I121">
        <v>87.512508095790906</v>
      </c>
    </row>
    <row r="122" spans="1:9" x14ac:dyDescent="0.3">
      <c r="A122" t="s">
        <v>1867</v>
      </c>
      <c r="B122" t="s">
        <v>3</v>
      </c>
      <c r="C122">
        <v>2003</v>
      </c>
      <c r="D122">
        <v>75.818006130308902</v>
      </c>
      <c r="E122">
        <v>73.035083190200695</v>
      </c>
      <c r="F122">
        <v>78.600929070417195</v>
      </c>
      <c r="G122">
        <v>79.369895856637996</v>
      </c>
      <c r="H122">
        <v>76.839248093613605</v>
      </c>
      <c r="I122">
        <v>81.9005436196624</v>
      </c>
    </row>
    <row r="123" spans="1:9" x14ac:dyDescent="0.3">
      <c r="A123" t="s">
        <v>1868</v>
      </c>
      <c r="B123" t="s">
        <v>3</v>
      </c>
      <c r="C123">
        <v>2004</v>
      </c>
      <c r="D123">
        <v>77.5671078687039</v>
      </c>
      <c r="E123">
        <v>75.112828190425404</v>
      </c>
      <c r="F123">
        <v>80.021387546982496</v>
      </c>
      <c r="G123">
        <v>79.409982460058103</v>
      </c>
      <c r="H123">
        <v>76.891588525119005</v>
      </c>
      <c r="I123">
        <v>81.928376394997201</v>
      </c>
    </row>
    <row r="124" spans="1:9" x14ac:dyDescent="0.3">
      <c r="A124" t="s">
        <v>1869</v>
      </c>
      <c r="B124" t="s">
        <v>3</v>
      </c>
      <c r="C124">
        <v>2005</v>
      </c>
      <c r="D124">
        <v>76.973181347671101</v>
      </c>
      <c r="E124">
        <v>74.645824477040804</v>
      </c>
      <c r="F124">
        <v>79.300538218301497</v>
      </c>
      <c r="G124">
        <v>79.101625858148793</v>
      </c>
      <c r="H124">
        <v>76.611757433653295</v>
      </c>
      <c r="I124">
        <v>81.591494282644305</v>
      </c>
    </row>
    <row r="125" spans="1:9" x14ac:dyDescent="0.3">
      <c r="A125" t="s">
        <v>1870</v>
      </c>
      <c r="B125" t="s">
        <v>3</v>
      </c>
      <c r="C125">
        <v>2006</v>
      </c>
      <c r="D125">
        <v>75.854648742555895</v>
      </c>
      <c r="E125">
        <v>73.341814564009596</v>
      </c>
      <c r="F125">
        <v>78.367482921102294</v>
      </c>
      <c r="G125">
        <v>79.946946580275593</v>
      </c>
      <c r="H125">
        <v>77.557029061300994</v>
      </c>
      <c r="I125">
        <v>82.336864099250107</v>
      </c>
    </row>
    <row r="126" spans="1:9" x14ac:dyDescent="0.3">
      <c r="A126" t="s">
        <v>1871</v>
      </c>
      <c r="B126" t="s">
        <v>3</v>
      </c>
      <c r="C126">
        <v>2007</v>
      </c>
      <c r="D126">
        <v>74.978235476193703</v>
      </c>
      <c r="E126">
        <v>72.515472098816502</v>
      </c>
      <c r="F126">
        <v>77.440998853571003</v>
      </c>
      <c r="G126">
        <v>79.737786467499802</v>
      </c>
      <c r="H126">
        <v>77.293262847184295</v>
      </c>
      <c r="I126">
        <v>82.182310087815395</v>
      </c>
    </row>
    <row r="127" spans="1:9" x14ac:dyDescent="0.3">
      <c r="A127" t="s">
        <v>1872</v>
      </c>
      <c r="B127" t="s">
        <v>3</v>
      </c>
      <c r="C127">
        <v>2008</v>
      </c>
      <c r="D127">
        <v>75.210209607887805</v>
      </c>
      <c r="E127">
        <v>72.792888885531696</v>
      </c>
      <c r="F127">
        <v>77.6275303302439</v>
      </c>
      <c r="G127">
        <v>80.537213273834396</v>
      </c>
      <c r="H127">
        <v>77.862034674586596</v>
      </c>
      <c r="I127">
        <v>83.212391873082197</v>
      </c>
    </row>
    <row r="128" spans="1:9" x14ac:dyDescent="0.3">
      <c r="A128" t="s">
        <v>1873</v>
      </c>
      <c r="B128" t="s">
        <v>3</v>
      </c>
      <c r="C128">
        <v>2009</v>
      </c>
      <c r="D128">
        <v>74.261447580734497</v>
      </c>
      <c r="E128">
        <v>71.732894210183204</v>
      </c>
      <c r="F128">
        <v>76.790000951285705</v>
      </c>
      <c r="G128">
        <v>79.422154735584598</v>
      </c>
      <c r="H128">
        <v>76.823874431173394</v>
      </c>
      <c r="I128">
        <v>82.020435039995803</v>
      </c>
    </row>
    <row r="129" spans="1:9" x14ac:dyDescent="0.3">
      <c r="A129" t="s">
        <v>1874</v>
      </c>
      <c r="B129" t="s">
        <v>3</v>
      </c>
      <c r="C129">
        <v>2010</v>
      </c>
      <c r="D129">
        <v>75.204676613823096</v>
      </c>
      <c r="E129">
        <v>72.831991420912303</v>
      </c>
      <c r="F129">
        <v>77.577361806733904</v>
      </c>
      <c r="G129">
        <v>80.259883769399096</v>
      </c>
      <c r="H129">
        <v>77.586155850212904</v>
      </c>
      <c r="I129">
        <v>82.933611688585302</v>
      </c>
    </row>
    <row r="130" spans="1:9" x14ac:dyDescent="0.3">
      <c r="A130" t="s">
        <v>1875</v>
      </c>
      <c r="B130" t="s">
        <v>3</v>
      </c>
      <c r="C130">
        <v>2011</v>
      </c>
      <c r="D130">
        <v>76.587151915904499</v>
      </c>
      <c r="E130">
        <v>74.381452798393994</v>
      </c>
      <c r="F130">
        <v>78.792851033415005</v>
      </c>
      <c r="G130">
        <v>78.763645057842595</v>
      </c>
      <c r="H130">
        <v>75.988972428833605</v>
      </c>
      <c r="I130">
        <v>81.538317686851499</v>
      </c>
    </row>
    <row r="131" spans="1:9" x14ac:dyDescent="0.3">
      <c r="A131" t="s">
        <v>1876</v>
      </c>
      <c r="B131" t="s">
        <v>3</v>
      </c>
      <c r="C131">
        <v>2012</v>
      </c>
      <c r="D131">
        <v>76.641666244698698</v>
      </c>
      <c r="E131">
        <v>74.287499865209298</v>
      </c>
      <c r="F131">
        <v>78.995832624188097</v>
      </c>
      <c r="G131">
        <v>79.590040708926793</v>
      </c>
      <c r="H131">
        <v>76.888314633968207</v>
      </c>
      <c r="I131">
        <v>82.291766783885393</v>
      </c>
    </row>
    <row r="132" spans="1:9" x14ac:dyDescent="0.3">
      <c r="A132" t="s">
        <v>1877</v>
      </c>
      <c r="B132" t="s">
        <v>3</v>
      </c>
      <c r="C132">
        <v>2013</v>
      </c>
      <c r="D132">
        <v>76.1297007974769</v>
      </c>
      <c r="E132">
        <v>73.714693722251894</v>
      </c>
      <c r="F132">
        <v>78.544707872702006</v>
      </c>
      <c r="G132">
        <v>79.342198078176494</v>
      </c>
      <c r="H132">
        <v>76.749599621929605</v>
      </c>
      <c r="I132">
        <v>81.934796534423299</v>
      </c>
    </row>
    <row r="133" spans="1:9" x14ac:dyDescent="0.3">
      <c r="A133" t="s">
        <v>1878</v>
      </c>
      <c r="B133" t="s">
        <v>3</v>
      </c>
      <c r="C133">
        <v>2014</v>
      </c>
      <c r="D133">
        <v>75.536754083913095</v>
      </c>
      <c r="E133">
        <v>73.094667341725199</v>
      </c>
      <c r="F133">
        <v>77.978840826101006</v>
      </c>
      <c r="G133">
        <v>80.801053011162296</v>
      </c>
      <c r="H133">
        <v>78.230373045612694</v>
      </c>
      <c r="I133">
        <v>83.371732976711897</v>
      </c>
    </row>
    <row r="134" spans="1:9" x14ac:dyDescent="0.3">
      <c r="A134" t="s">
        <v>1879</v>
      </c>
      <c r="B134" t="s">
        <v>3</v>
      </c>
      <c r="C134">
        <v>2015</v>
      </c>
      <c r="D134">
        <v>75.379028459471499</v>
      </c>
      <c r="E134">
        <v>72.816399955745794</v>
      </c>
      <c r="F134">
        <v>77.941656963197303</v>
      </c>
      <c r="G134">
        <v>80.530412525577304</v>
      </c>
      <c r="H134">
        <v>78.0268481280728</v>
      </c>
      <c r="I134">
        <v>83.033976923081696</v>
      </c>
    </row>
    <row r="135" spans="1:9" x14ac:dyDescent="0.3">
      <c r="A135" t="s">
        <v>1880</v>
      </c>
      <c r="B135" t="s">
        <v>3</v>
      </c>
      <c r="C135">
        <v>2016</v>
      </c>
      <c r="D135">
        <v>75.285540348720801</v>
      </c>
      <c r="E135">
        <v>72.721468563386907</v>
      </c>
      <c r="F135">
        <v>77.849612134054794</v>
      </c>
      <c r="G135">
        <v>80.566259917996803</v>
      </c>
      <c r="H135">
        <v>78.10512626549</v>
      </c>
      <c r="I135">
        <v>83.027393570503506</v>
      </c>
    </row>
    <row r="136" spans="1:9" x14ac:dyDescent="0.3">
      <c r="A136" t="s">
        <v>1881</v>
      </c>
      <c r="B136" t="s">
        <v>3</v>
      </c>
      <c r="C136">
        <v>2017</v>
      </c>
      <c r="D136">
        <v>73.596288307378899</v>
      </c>
      <c r="E136">
        <v>70.579238633448895</v>
      </c>
      <c r="F136">
        <v>76.613337981308902</v>
      </c>
      <c r="G136">
        <v>80.369909929046401</v>
      </c>
      <c r="H136">
        <v>77.669886912434393</v>
      </c>
      <c r="I136">
        <v>83.069932945658394</v>
      </c>
    </row>
    <row r="137" spans="1:9" x14ac:dyDescent="0.3">
      <c r="A137" t="s">
        <v>1882</v>
      </c>
      <c r="B137" t="s">
        <v>3</v>
      </c>
      <c r="C137">
        <v>2018</v>
      </c>
      <c r="D137">
        <v>71.744501246410593</v>
      </c>
      <c r="E137">
        <v>68.649069726279293</v>
      </c>
      <c r="F137">
        <v>74.839932766541907</v>
      </c>
      <c r="G137">
        <v>79.960095579051995</v>
      </c>
      <c r="H137">
        <v>77.1082571523946</v>
      </c>
      <c r="I137">
        <v>82.811934005709404</v>
      </c>
    </row>
    <row r="138" spans="1:9" x14ac:dyDescent="0.3">
      <c r="A138" t="s">
        <v>1883</v>
      </c>
      <c r="B138" t="s">
        <v>3</v>
      </c>
      <c r="C138">
        <v>2019</v>
      </c>
      <c r="D138">
        <v>70.725490034878803</v>
      </c>
      <c r="E138">
        <v>67.30922285506</v>
      </c>
      <c r="F138">
        <v>74.141757214697606</v>
      </c>
      <c r="G138">
        <v>80.182070466765197</v>
      </c>
      <c r="H138">
        <v>77.212561773268305</v>
      </c>
      <c r="I138">
        <v>83.151579160262102</v>
      </c>
    </row>
    <row r="139" spans="1:9" x14ac:dyDescent="0.3">
      <c r="A139" t="s">
        <v>1884</v>
      </c>
      <c r="B139" t="s">
        <v>3</v>
      </c>
      <c r="C139">
        <v>2020</v>
      </c>
      <c r="D139">
        <v>70.170919859024195</v>
      </c>
      <c r="E139">
        <v>66.656419048380798</v>
      </c>
      <c r="F139">
        <v>73.685420669667593</v>
      </c>
      <c r="G139">
        <v>80.981634888016501</v>
      </c>
      <c r="H139">
        <v>78.160334170101393</v>
      </c>
      <c r="I139">
        <v>83.802935605931594</v>
      </c>
    </row>
    <row r="140" spans="1:9" x14ac:dyDescent="0.3">
      <c r="A140" t="s">
        <v>1885</v>
      </c>
      <c r="B140" t="s">
        <v>3</v>
      </c>
      <c r="C140">
        <v>2021</v>
      </c>
      <c r="D140">
        <v>69.771182141205699</v>
      </c>
      <c r="E140">
        <v>66.303001807600197</v>
      </c>
      <c r="F140">
        <v>73.239362474811301</v>
      </c>
      <c r="G140">
        <v>82.341801395971302</v>
      </c>
      <c r="H140">
        <v>79.547274278270294</v>
      </c>
      <c r="I140">
        <v>85.136328513672296</v>
      </c>
    </row>
    <row r="141" spans="1:9" x14ac:dyDescent="0.3">
      <c r="A141" t="s">
        <v>1886</v>
      </c>
      <c r="B141" t="s">
        <v>3</v>
      </c>
      <c r="C141">
        <v>2022</v>
      </c>
      <c r="D141">
        <v>71.6764696711288</v>
      </c>
      <c r="E141">
        <v>68.484842881698995</v>
      </c>
      <c r="F141">
        <v>74.868096460558505</v>
      </c>
      <c r="G141">
        <v>82.112372298901406</v>
      </c>
      <c r="H141">
        <v>79.378598830483597</v>
      </c>
      <c r="I141">
        <v>84.846145767319101</v>
      </c>
    </row>
    <row r="142" spans="1:9" x14ac:dyDescent="0.3">
      <c r="A142" t="s">
        <v>1889</v>
      </c>
      <c r="B142" t="s">
        <v>253</v>
      </c>
      <c r="C142">
        <v>2003</v>
      </c>
      <c r="D142">
        <v>72.628815491976397</v>
      </c>
      <c r="E142">
        <v>70.827773191298206</v>
      </c>
      <c r="F142">
        <v>74.429857792654602</v>
      </c>
      <c r="G142">
        <v>80.925915649311307</v>
      </c>
      <c r="H142">
        <v>79.173731340908603</v>
      </c>
      <c r="I142">
        <v>82.678099957714096</v>
      </c>
    </row>
    <row r="143" spans="1:9" x14ac:dyDescent="0.3">
      <c r="A143" t="s">
        <v>1890</v>
      </c>
      <c r="B143" t="s">
        <v>253</v>
      </c>
      <c r="C143">
        <v>2004</v>
      </c>
      <c r="D143">
        <v>72.659110234050502</v>
      </c>
      <c r="E143">
        <v>70.745605996664395</v>
      </c>
      <c r="F143">
        <v>74.572614471436594</v>
      </c>
      <c r="G143">
        <v>79.6921185077709</v>
      </c>
      <c r="H143">
        <v>77.950508824692506</v>
      </c>
      <c r="I143">
        <v>81.433728190849394</v>
      </c>
    </row>
    <row r="144" spans="1:9" x14ac:dyDescent="0.3">
      <c r="A144" t="s">
        <v>1891</v>
      </c>
      <c r="B144" t="s">
        <v>253</v>
      </c>
      <c r="C144">
        <v>2005</v>
      </c>
      <c r="D144">
        <v>72.998547470344207</v>
      </c>
      <c r="E144">
        <v>71.113817174589499</v>
      </c>
      <c r="F144">
        <v>74.8832777660989</v>
      </c>
      <c r="G144">
        <v>79.468464750698502</v>
      </c>
      <c r="H144">
        <v>77.754834710953304</v>
      </c>
      <c r="I144">
        <v>81.1820947904436</v>
      </c>
    </row>
    <row r="145" spans="1:9" x14ac:dyDescent="0.3">
      <c r="A145" t="s">
        <v>1892</v>
      </c>
      <c r="B145" t="s">
        <v>253</v>
      </c>
      <c r="C145">
        <v>2006</v>
      </c>
      <c r="D145">
        <v>73.245448579253804</v>
      </c>
      <c r="E145">
        <v>71.452761798408801</v>
      </c>
      <c r="F145">
        <v>75.038135360098806</v>
      </c>
      <c r="G145">
        <v>79.284369164162896</v>
      </c>
      <c r="H145">
        <v>77.595001846369399</v>
      </c>
      <c r="I145">
        <v>80.973736481956394</v>
      </c>
    </row>
    <row r="146" spans="1:9" x14ac:dyDescent="0.3">
      <c r="A146" t="s">
        <v>1893</v>
      </c>
      <c r="B146" t="s">
        <v>253</v>
      </c>
      <c r="C146">
        <v>2007</v>
      </c>
      <c r="D146">
        <v>73.961672446216198</v>
      </c>
      <c r="E146">
        <v>72.192324579329394</v>
      </c>
      <c r="F146">
        <v>75.731020313102903</v>
      </c>
      <c r="G146">
        <v>79.635919913430996</v>
      </c>
      <c r="H146">
        <v>78.010069499566498</v>
      </c>
      <c r="I146">
        <v>81.261770327295494</v>
      </c>
    </row>
    <row r="147" spans="1:9" x14ac:dyDescent="0.3">
      <c r="A147" t="s">
        <v>1894</v>
      </c>
      <c r="B147" t="s">
        <v>253</v>
      </c>
      <c r="C147">
        <v>2008</v>
      </c>
      <c r="D147">
        <v>74.146719284367705</v>
      </c>
      <c r="E147">
        <v>72.249003061164899</v>
      </c>
      <c r="F147">
        <v>76.044435507570398</v>
      </c>
      <c r="G147">
        <v>79.305570773657493</v>
      </c>
      <c r="H147">
        <v>77.697508583183506</v>
      </c>
      <c r="I147">
        <v>80.913632964131594</v>
      </c>
    </row>
    <row r="148" spans="1:9" x14ac:dyDescent="0.3">
      <c r="A148" t="s">
        <v>1895</v>
      </c>
      <c r="B148" t="s">
        <v>253</v>
      </c>
      <c r="C148">
        <v>2009</v>
      </c>
      <c r="D148">
        <v>75.202976121949106</v>
      </c>
      <c r="E148">
        <v>73.481746726013498</v>
      </c>
      <c r="F148">
        <v>76.924205517884701</v>
      </c>
      <c r="G148">
        <v>80.677873833817102</v>
      </c>
      <c r="H148">
        <v>79.069481868443802</v>
      </c>
      <c r="I148">
        <v>82.286265799190403</v>
      </c>
    </row>
    <row r="149" spans="1:9" x14ac:dyDescent="0.3">
      <c r="A149" t="s">
        <v>1896</v>
      </c>
      <c r="B149" t="s">
        <v>253</v>
      </c>
      <c r="C149">
        <v>2010</v>
      </c>
      <c r="D149">
        <v>75.634561343485402</v>
      </c>
      <c r="E149">
        <v>73.972218785310105</v>
      </c>
      <c r="F149">
        <v>77.296903901660698</v>
      </c>
      <c r="G149">
        <v>81.004577932940606</v>
      </c>
      <c r="H149">
        <v>79.289360402495703</v>
      </c>
      <c r="I149">
        <v>82.719795463385395</v>
      </c>
    </row>
    <row r="150" spans="1:9" x14ac:dyDescent="0.3">
      <c r="A150" t="s">
        <v>1897</v>
      </c>
      <c r="B150" t="s">
        <v>253</v>
      </c>
      <c r="C150">
        <v>2011</v>
      </c>
      <c r="D150">
        <v>76.2114659664323</v>
      </c>
      <c r="E150">
        <v>74.522101344847798</v>
      </c>
      <c r="F150">
        <v>77.900830588016802</v>
      </c>
      <c r="G150">
        <v>82.209712978777603</v>
      </c>
      <c r="H150">
        <v>80.475065110313196</v>
      </c>
      <c r="I150">
        <v>83.944360847242095</v>
      </c>
    </row>
    <row r="151" spans="1:9" x14ac:dyDescent="0.3">
      <c r="A151" t="s">
        <v>1898</v>
      </c>
      <c r="B151" t="s">
        <v>253</v>
      </c>
      <c r="C151">
        <v>2012</v>
      </c>
      <c r="D151">
        <v>75.944886031903394</v>
      </c>
      <c r="E151">
        <v>74.095137924074905</v>
      </c>
      <c r="F151">
        <v>77.794634139731798</v>
      </c>
      <c r="G151">
        <v>83.066025710082002</v>
      </c>
      <c r="H151">
        <v>81.420067811184097</v>
      </c>
      <c r="I151">
        <v>84.711983608979907</v>
      </c>
    </row>
    <row r="152" spans="1:9" x14ac:dyDescent="0.3">
      <c r="A152" t="s">
        <v>1899</v>
      </c>
      <c r="B152" t="s">
        <v>253</v>
      </c>
      <c r="C152">
        <v>2013</v>
      </c>
      <c r="D152">
        <v>76.343172618717603</v>
      </c>
      <c r="E152">
        <v>74.665020643506097</v>
      </c>
      <c r="F152">
        <v>78.021324593929194</v>
      </c>
      <c r="G152">
        <v>82.565112769636201</v>
      </c>
      <c r="H152">
        <v>80.985071314704001</v>
      </c>
      <c r="I152">
        <v>84.145154224568401</v>
      </c>
    </row>
    <row r="153" spans="1:9" x14ac:dyDescent="0.3">
      <c r="A153" t="s">
        <v>1900</v>
      </c>
      <c r="B153" t="s">
        <v>253</v>
      </c>
      <c r="C153">
        <v>2014</v>
      </c>
      <c r="D153">
        <v>76.9828403345889</v>
      </c>
      <c r="E153">
        <v>75.273008519762996</v>
      </c>
      <c r="F153">
        <v>78.692672149414804</v>
      </c>
      <c r="G153">
        <v>82.587069283104995</v>
      </c>
      <c r="H153">
        <v>81.019643020755396</v>
      </c>
      <c r="I153">
        <v>84.154495545454495</v>
      </c>
    </row>
    <row r="154" spans="1:9" x14ac:dyDescent="0.3">
      <c r="A154" t="s">
        <v>1901</v>
      </c>
      <c r="B154" t="s">
        <v>253</v>
      </c>
      <c r="C154">
        <v>2015</v>
      </c>
      <c r="D154">
        <v>77.126028588516903</v>
      </c>
      <c r="E154">
        <v>75.489546814145996</v>
      </c>
      <c r="F154">
        <v>78.762510362887696</v>
      </c>
      <c r="G154">
        <v>82.536992887252296</v>
      </c>
      <c r="H154">
        <v>81.155182807899493</v>
      </c>
      <c r="I154">
        <v>83.918802966605099</v>
      </c>
    </row>
    <row r="155" spans="1:9" x14ac:dyDescent="0.3">
      <c r="A155" t="s">
        <v>1902</v>
      </c>
      <c r="B155" t="s">
        <v>253</v>
      </c>
      <c r="C155">
        <v>2016</v>
      </c>
      <c r="D155">
        <v>77.291659345363399</v>
      </c>
      <c r="E155">
        <v>75.597355002977906</v>
      </c>
      <c r="F155">
        <v>78.985963687748907</v>
      </c>
      <c r="G155">
        <v>81.881644822157796</v>
      </c>
      <c r="H155">
        <v>80.499553640458402</v>
      </c>
      <c r="I155">
        <v>83.263736003857105</v>
      </c>
    </row>
    <row r="156" spans="1:9" x14ac:dyDescent="0.3">
      <c r="A156" t="s">
        <v>1903</v>
      </c>
      <c r="B156" t="s">
        <v>253</v>
      </c>
      <c r="C156">
        <v>2017</v>
      </c>
      <c r="D156">
        <v>77.8851061810158</v>
      </c>
      <c r="E156">
        <v>76.313942893913904</v>
      </c>
      <c r="F156">
        <v>79.456269468117696</v>
      </c>
      <c r="G156">
        <v>82.000783590978401</v>
      </c>
      <c r="H156">
        <v>80.529850901640302</v>
      </c>
      <c r="I156">
        <v>83.4717162803165</v>
      </c>
    </row>
    <row r="157" spans="1:9" x14ac:dyDescent="0.3">
      <c r="A157" t="s">
        <v>1904</v>
      </c>
      <c r="B157" t="s">
        <v>253</v>
      </c>
      <c r="C157">
        <v>2018</v>
      </c>
      <c r="D157">
        <v>77.881577772003098</v>
      </c>
      <c r="E157">
        <v>76.231426851783496</v>
      </c>
      <c r="F157">
        <v>79.5317286922227</v>
      </c>
      <c r="G157">
        <v>82.364127802411005</v>
      </c>
      <c r="H157">
        <v>80.878443318888799</v>
      </c>
      <c r="I157">
        <v>83.849812285933197</v>
      </c>
    </row>
    <row r="158" spans="1:9" x14ac:dyDescent="0.3">
      <c r="A158" t="s">
        <v>1905</v>
      </c>
      <c r="B158" t="s">
        <v>253</v>
      </c>
      <c r="C158">
        <v>2019</v>
      </c>
      <c r="D158">
        <v>76.606066197085198</v>
      </c>
      <c r="E158">
        <v>74.911000291823399</v>
      </c>
      <c r="F158">
        <v>78.301132102347097</v>
      </c>
      <c r="G158">
        <v>82.438395016857399</v>
      </c>
      <c r="H158">
        <v>80.836234982630998</v>
      </c>
      <c r="I158">
        <v>84.040555051083899</v>
      </c>
    </row>
    <row r="159" spans="1:9" x14ac:dyDescent="0.3">
      <c r="A159" t="s">
        <v>1906</v>
      </c>
      <c r="B159" t="s">
        <v>253</v>
      </c>
      <c r="C159">
        <v>2020</v>
      </c>
      <c r="D159">
        <v>76.674602017101606</v>
      </c>
      <c r="E159">
        <v>74.909107431235896</v>
      </c>
      <c r="F159">
        <v>78.440096602967301</v>
      </c>
      <c r="G159">
        <v>83.089969071197601</v>
      </c>
      <c r="H159">
        <v>81.409386785278102</v>
      </c>
      <c r="I159">
        <v>84.770551357117</v>
      </c>
    </row>
    <row r="160" spans="1:9" x14ac:dyDescent="0.3">
      <c r="A160" t="s">
        <v>1907</v>
      </c>
      <c r="B160" t="s">
        <v>253</v>
      </c>
      <c r="C160">
        <v>2021</v>
      </c>
      <c r="D160">
        <v>76.476131860756396</v>
      </c>
      <c r="E160">
        <v>74.654611480178403</v>
      </c>
      <c r="F160">
        <v>78.297652241334404</v>
      </c>
      <c r="G160">
        <v>83.3188139242245</v>
      </c>
      <c r="H160">
        <v>81.5586917663272</v>
      </c>
      <c r="I160">
        <v>85.078936082121899</v>
      </c>
    </row>
    <row r="161" spans="1:9" x14ac:dyDescent="0.3">
      <c r="A161" t="s">
        <v>1908</v>
      </c>
      <c r="B161" t="s">
        <v>253</v>
      </c>
      <c r="C161">
        <v>2022</v>
      </c>
      <c r="D161">
        <v>77.023979058233394</v>
      </c>
      <c r="E161">
        <v>75.111385476522798</v>
      </c>
      <c r="F161">
        <v>78.936572639944004</v>
      </c>
      <c r="G161">
        <v>83.556932149650095</v>
      </c>
      <c r="H161">
        <v>81.951276723872596</v>
      </c>
      <c r="I161">
        <v>85.162587575427594</v>
      </c>
    </row>
    <row r="162" spans="1:9" x14ac:dyDescent="0.3">
      <c r="A162" t="s">
        <v>1911</v>
      </c>
      <c r="B162" t="s">
        <v>283</v>
      </c>
      <c r="C162">
        <v>2003</v>
      </c>
      <c r="D162">
        <v>62.080988816535701</v>
      </c>
      <c r="E162">
        <v>60.5067695920403</v>
      </c>
      <c r="F162">
        <v>63.655208041031102</v>
      </c>
      <c r="G162">
        <v>74.722228584842497</v>
      </c>
      <c r="H162">
        <v>73.126004175486599</v>
      </c>
      <c r="I162">
        <v>76.318452994198395</v>
      </c>
    </row>
    <row r="163" spans="1:9" x14ac:dyDescent="0.3">
      <c r="A163" t="s">
        <v>1912</v>
      </c>
      <c r="B163" t="s">
        <v>283</v>
      </c>
      <c r="C163">
        <v>2004</v>
      </c>
      <c r="D163">
        <v>63.060146193600197</v>
      </c>
      <c r="E163">
        <v>61.505777182496999</v>
      </c>
      <c r="F163">
        <v>64.614515204703395</v>
      </c>
      <c r="G163">
        <v>74.472374521386897</v>
      </c>
      <c r="H163">
        <v>72.860679828817496</v>
      </c>
      <c r="I163">
        <v>76.084069213956298</v>
      </c>
    </row>
    <row r="164" spans="1:9" x14ac:dyDescent="0.3">
      <c r="A164" t="s">
        <v>1913</v>
      </c>
      <c r="B164" t="s">
        <v>283</v>
      </c>
      <c r="C164">
        <v>2005</v>
      </c>
      <c r="D164">
        <v>63.745139598432402</v>
      </c>
      <c r="E164">
        <v>62.233571284543999</v>
      </c>
      <c r="F164">
        <v>65.256707912320806</v>
      </c>
      <c r="G164">
        <v>74.479098323937095</v>
      </c>
      <c r="H164">
        <v>72.847813091793697</v>
      </c>
      <c r="I164">
        <v>76.110383556080507</v>
      </c>
    </row>
    <row r="165" spans="1:9" x14ac:dyDescent="0.3">
      <c r="A165" t="s">
        <v>1914</v>
      </c>
      <c r="B165" t="s">
        <v>283</v>
      </c>
      <c r="C165">
        <v>2006</v>
      </c>
      <c r="D165">
        <v>64.568693837601799</v>
      </c>
      <c r="E165">
        <v>63.168664904276802</v>
      </c>
      <c r="F165">
        <v>65.968722770926803</v>
      </c>
      <c r="G165">
        <v>74.9171273563406</v>
      </c>
      <c r="H165">
        <v>73.274098722817001</v>
      </c>
      <c r="I165">
        <v>76.5601559898641</v>
      </c>
    </row>
    <row r="166" spans="1:9" x14ac:dyDescent="0.3">
      <c r="A166" t="s">
        <v>1915</v>
      </c>
      <c r="B166" t="s">
        <v>283</v>
      </c>
      <c r="C166">
        <v>2007</v>
      </c>
      <c r="D166">
        <v>65.8948365421722</v>
      </c>
      <c r="E166">
        <v>64.560405937031206</v>
      </c>
      <c r="F166">
        <v>67.229267147313294</v>
      </c>
      <c r="G166">
        <v>75.183924671695806</v>
      </c>
      <c r="H166">
        <v>73.587344020454907</v>
      </c>
      <c r="I166">
        <v>76.780505322936705</v>
      </c>
    </row>
    <row r="167" spans="1:9" x14ac:dyDescent="0.3">
      <c r="A167" t="s">
        <v>1916</v>
      </c>
      <c r="B167" t="s">
        <v>283</v>
      </c>
      <c r="C167">
        <v>2008</v>
      </c>
      <c r="D167">
        <v>66.372149641586404</v>
      </c>
      <c r="E167">
        <v>65.060682016654795</v>
      </c>
      <c r="F167">
        <v>67.683617266517999</v>
      </c>
      <c r="G167">
        <v>76.168686959399807</v>
      </c>
      <c r="H167">
        <v>74.696637404965102</v>
      </c>
      <c r="I167">
        <v>77.640736513834398</v>
      </c>
    </row>
    <row r="168" spans="1:9" x14ac:dyDescent="0.3">
      <c r="A168" t="s">
        <v>1917</v>
      </c>
      <c r="B168" t="s">
        <v>283</v>
      </c>
      <c r="C168">
        <v>2009</v>
      </c>
      <c r="D168">
        <v>66.4824055577742</v>
      </c>
      <c r="E168">
        <v>65.167782959759606</v>
      </c>
      <c r="F168">
        <v>67.797028155788794</v>
      </c>
      <c r="G168">
        <v>76.614264081128496</v>
      </c>
      <c r="H168">
        <v>75.128602513795101</v>
      </c>
      <c r="I168">
        <v>78.099925648461806</v>
      </c>
    </row>
    <row r="169" spans="1:9" x14ac:dyDescent="0.3">
      <c r="A169" t="s">
        <v>1918</v>
      </c>
      <c r="B169" t="s">
        <v>283</v>
      </c>
      <c r="C169">
        <v>2010</v>
      </c>
      <c r="D169">
        <v>67.5456701857007</v>
      </c>
      <c r="E169">
        <v>66.252586440690706</v>
      </c>
      <c r="F169">
        <v>68.838753930710794</v>
      </c>
      <c r="G169">
        <v>76.556431203082397</v>
      </c>
      <c r="H169">
        <v>75.115795684680904</v>
      </c>
      <c r="I169">
        <v>77.997066721483904</v>
      </c>
    </row>
    <row r="170" spans="1:9" x14ac:dyDescent="0.3">
      <c r="A170" t="s">
        <v>1919</v>
      </c>
      <c r="B170" t="s">
        <v>283</v>
      </c>
      <c r="C170">
        <v>2011</v>
      </c>
      <c r="D170">
        <v>67.952508412305306</v>
      </c>
      <c r="E170">
        <v>66.600968466822295</v>
      </c>
      <c r="F170">
        <v>69.304048357788304</v>
      </c>
      <c r="G170">
        <v>76.916156201851607</v>
      </c>
      <c r="H170">
        <v>75.467356374901001</v>
      </c>
      <c r="I170">
        <v>78.364956028802197</v>
      </c>
    </row>
    <row r="171" spans="1:9" x14ac:dyDescent="0.3">
      <c r="A171" t="s">
        <v>1920</v>
      </c>
      <c r="B171" t="s">
        <v>283</v>
      </c>
      <c r="C171">
        <v>2012</v>
      </c>
      <c r="D171">
        <v>68.100688283872003</v>
      </c>
      <c r="E171">
        <v>66.765738291523803</v>
      </c>
      <c r="F171">
        <v>69.435638276220104</v>
      </c>
      <c r="G171">
        <v>76.984908374501899</v>
      </c>
      <c r="H171">
        <v>75.603913757480697</v>
      </c>
      <c r="I171">
        <v>78.365902991523001</v>
      </c>
    </row>
    <row r="172" spans="1:9" x14ac:dyDescent="0.3">
      <c r="A172" t="s">
        <v>1921</v>
      </c>
      <c r="B172" t="s">
        <v>283</v>
      </c>
      <c r="C172">
        <v>2013</v>
      </c>
      <c r="D172">
        <v>67.895008819294603</v>
      </c>
      <c r="E172">
        <v>66.606407465302496</v>
      </c>
      <c r="F172">
        <v>69.183610173286795</v>
      </c>
      <c r="G172">
        <v>76.499368581593203</v>
      </c>
      <c r="H172">
        <v>75.068959913832103</v>
      </c>
      <c r="I172">
        <v>77.929777249354203</v>
      </c>
    </row>
    <row r="173" spans="1:9" x14ac:dyDescent="0.3">
      <c r="A173" t="s">
        <v>1922</v>
      </c>
      <c r="B173" t="s">
        <v>283</v>
      </c>
      <c r="C173">
        <v>2014</v>
      </c>
      <c r="D173">
        <v>68.766331493519701</v>
      </c>
      <c r="E173">
        <v>67.498761635473898</v>
      </c>
      <c r="F173">
        <v>70.033901351565504</v>
      </c>
      <c r="G173">
        <v>76.727661251710202</v>
      </c>
      <c r="H173">
        <v>75.333426210452799</v>
      </c>
      <c r="I173">
        <v>78.121896292967705</v>
      </c>
    </row>
    <row r="174" spans="1:9" x14ac:dyDescent="0.3">
      <c r="A174" t="s">
        <v>1923</v>
      </c>
      <c r="B174" t="s">
        <v>283</v>
      </c>
      <c r="C174">
        <v>2015</v>
      </c>
      <c r="D174">
        <v>68.761199857111606</v>
      </c>
      <c r="E174">
        <v>67.505692211805595</v>
      </c>
      <c r="F174">
        <v>70.016707502417503</v>
      </c>
      <c r="G174">
        <v>76.712851432991798</v>
      </c>
      <c r="H174">
        <v>75.331145602775393</v>
      </c>
      <c r="I174">
        <v>78.094557263208301</v>
      </c>
    </row>
    <row r="175" spans="1:9" x14ac:dyDescent="0.3">
      <c r="A175" t="s">
        <v>1924</v>
      </c>
      <c r="B175" t="s">
        <v>283</v>
      </c>
      <c r="C175">
        <v>2016</v>
      </c>
      <c r="D175">
        <v>69.220419432296197</v>
      </c>
      <c r="E175">
        <v>68.056626128845707</v>
      </c>
      <c r="F175">
        <v>70.384212735746601</v>
      </c>
      <c r="G175">
        <v>76.564900760730197</v>
      </c>
      <c r="H175">
        <v>75.190566096699996</v>
      </c>
      <c r="I175">
        <v>77.939235424760298</v>
      </c>
    </row>
    <row r="176" spans="1:9" x14ac:dyDescent="0.3">
      <c r="A176" t="s">
        <v>1925</v>
      </c>
      <c r="B176" t="s">
        <v>283</v>
      </c>
      <c r="C176">
        <v>2017</v>
      </c>
      <c r="D176">
        <v>69.407787522889507</v>
      </c>
      <c r="E176">
        <v>68.152959289196104</v>
      </c>
      <c r="F176">
        <v>70.662615756582994</v>
      </c>
      <c r="G176">
        <v>76.973514889531401</v>
      </c>
      <c r="H176">
        <v>75.567421430455894</v>
      </c>
      <c r="I176">
        <v>78.379608348606894</v>
      </c>
    </row>
    <row r="177" spans="1:9" x14ac:dyDescent="0.3">
      <c r="A177" t="s">
        <v>1926</v>
      </c>
      <c r="B177" t="s">
        <v>283</v>
      </c>
      <c r="C177">
        <v>2018</v>
      </c>
      <c r="D177">
        <v>69.213585041457407</v>
      </c>
      <c r="E177">
        <v>67.906793398283796</v>
      </c>
      <c r="F177">
        <v>70.520376684631003</v>
      </c>
      <c r="G177">
        <v>76.990972809710897</v>
      </c>
      <c r="H177">
        <v>75.662000289364798</v>
      </c>
      <c r="I177">
        <v>78.319945330056996</v>
      </c>
    </row>
    <row r="178" spans="1:9" x14ac:dyDescent="0.3">
      <c r="A178" t="s">
        <v>1927</v>
      </c>
      <c r="B178" t="s">
        <v>283</v>
      </c>
      <c r="C178">
        <v>2019</v>
      </c>
      <c r="D178">
        <v>69.337998957649503</v>
      </c>
      <c r="E178">
        <v>67.999192883436095</v>
      </c>
      <c r="F178">
        <v>70.676805031862997</v>
      </c>
      <c r="G178">
        <v>76.214914993213199</v>
      </c>
      <c r="H178">
        <v>74.827632421995105</v>
      </c>
      <c r="I178">
        <v>77.602197564431293</v>
      </c>
    </row>
    <row r="179" spans="1:9" x14ac:dyDescent="0.3">
      <c r="A179" t="s">
        <v>1928</v>
      </c>
      <c r="B179" t="s">
        <v>283</v>
      </c>
      <c r="C179">
        <v>2020</v>
      </c>
      <c r="D179">
        <v>69.484810596794901</v>
      </c>
      <c r="E179">
        <v>68.133852710252498</v>
      </c>
      <c r="F179">
        <v>70.835768483337304</v>
      </c>
      <c r="G179">
        <v>76.347303160241395</v>
      </c>
      <c r="H179">
        <v>74.971002118378905</v>
      </c>
      <c r="I179">
        <v>77.723604202103999</v>
      </c>
    </row>
    <row r="180" spans="1:9" x14ac:dyDescent="0.3">
      <c r="A180" t="s">
        <v>1929</v>
      </c>
      <c r="B180" t="s">
        <v>283</v>
      </c>
      <c r="C180">
        <v>2021</v>
      </c>
      <c r="D180">
        <v>69.497113976648393</v>
      </c>
      <c r="E180">
        <v>68.142948126945001</v>
      </c>
      <c r="F180">
        <v>70.851279826351799</v>
      </c>
      <c r="G180">
        <v>76.5682379144815</v>
      </c>
      <c r="H180">
        <v>75.225603998502393</v>
      </c>
      <c r="I180">
        <v>77.910871830460707</v>
      </c>
    </row>
    <row r="181" spans="1:9" x14ac:dyDescent="0.3">
      <c r="A181" t="s">
        <v>1930</v>
      </c>
      <c r="B181" t="s">
        <v>283</v>
      </c>
      <c r="C181">
        <v>2022</v>
      </c>
      <c r="D181">
        <v>69.925684103552399</v>
      </c>
      <c r="E181">
        <v>68.661405597497094</v>
      </c>
      <c r="F181">
        <v>71.189962609607605</v>
      </c>
      <c r="G181">
        <v>75.656574042297393</v>
      </c>
      <c r="H181">
        <v>74.291906188271398</v>
      </c>
      <c r="I181">
        <v>77.021241896323403</v>
      </c>
    </row>
    <row r="182" spans="1:9" x14ac:dyDescent="0.3">
      <c r="A182" t="s">
        <v>1933</v>
      </c>
      <c r="B182" t="s">
        <v>10</v>
      </c>
      <c r="C182">
        <v>2003</v>
      </c>
      <c r="D182">
        <v>80.842013742581699</v>
      </c>
      <c r="E182">
        <v>76.352317241563398</v>
      </c>
      <c r="F182">
        <v>85.3317102436</v>
      </c>
      <c r="G182">
        <v>81.860840662553102</v>
      </c>
      <c r="H182">
        <v>76.631651731928201</v>
      </c>
      <c r="I182">
        <v>87.090029593178002</v>
      </c>
    </row>
    <row r="183" spans="1:9" x14ac:dyDescent="0.3">
      <c r="A183" t="s">
        <v>1934</v>
      </c>
      <c r="B183" t="s">
        <v>10</v>
      </c>
      <c r="C183">
        <v>2004</v>
      </c>
      <c r="D183">
        <v>77.640873971780294</v>
      </c>
      <c r="E183">
        <v>69.893405512186703</v>
      </c>
      <c r="F183">
        <v>85.388342431373999</v>
      </c>
      <c r="G183">
        <v>78.653064427325603</v>
      </c>
      <c r="H183">
        <v>74.317193771150897</v>
      </c>
      <c r="I183">
        <v>82.988935083500195</v>
      </c>
    </row>
    <row r="184" spans="1:9" x14ac:dyDescent="0.3">
      <c r="A184" t="s">
        <v>1935</v>
      </c>
      <c r="B184" t="s">
        <v>10</v>
      </c>
      <c r="C184">
        <v>2005</v>
      </c>
      <c r="D184">
        <v>76.808636862569998</v>
      </c>
      <c r="E184">
        <v>69.529798508215407</v>
      </c>
      <c r="F184">
        <v>84.087475216924602</v>
      </c>
      <c r="G184">
        <v>80.991525283915294</v>
      </c>
      <c r="H184">
        <v>77.174338104959304</v>
      </c>
      <c r="I184">
        <v>84.808712462871298</v>
      </c>
    </row>
    <row r="185" spans="1:9" x14ac:dyDescent="0.3">
      <c r="A185" t="s">
        <v>1936</v>
      </c>
      <c r="B185" t="s">
        <v>10</v>
      </c>
      <c r="C185">
        <v>2006</v>
      </c>
      <c r="D185">
        <v>76.883733879344703</v>
      </c>
      <c r="E185">
        <v>69.4931382674433</v>
      </c>
      <c r="F185">
        <v>84.274329491245993</v>
      </c>
      <c r="G185">
        <v>81.174551499747395</v>
      </c>
      <c r="H185">
        <v>77.829202703227296</v>
      </c>
      <c r="I185">
        <v>84.519900296267593</v>
      </c>
    </row>
    <row r="186" spans="1:9" x14ac:dyDescent="0.3">
      <c r="A186" t="s">
        <v>1937</v>
      </c>
      <c r="B186" t="s">
        <v>10</v>
      </c>
      <c r="C186">
        <v>2007</v>
      </c>
      <c r="D186">
        <v>74.673158317480301</v>
      </c>
      <c r="E186">
        <v>67.045597661120993</v>
      </c>
      <c r="F186">
        <v>82.300718973839594</v>
      </c>
      <c r="G186">
        <v>80.631074743994603</v>
      </c>
      <c r="H186">
        <v>77.438093831387604</v>
      </c>
      <c r="I186">
        <v>83.824055656601601</v>
      </c>
    </row>
    <row r="187" spans="1:9" x14ac:dyDescent="0.3">
      <c r="A187" t="s">
        <v>1938</v>
      </c>
      <c r="B187" t="s">
        <v>10</v>
      </c>
      <c r="C187">
        <v>2008</v>
      </c>
      <c r="D187">
        <v>75.004166429300597</v>
      </c>
      <c r="E187">
        <v>67.859014670501793</v>
      </c>
      <c r="F187">
        <v>82.149318188099301</v>
      </c>
      <c r="G187">
        <v>81.987147505862893</v>
      </c>
      <c r="H187">
        <v>78.462426902884403</v>
      </c>
      <c r="I187">
        <v>85.511868108841497</v>
      </c>
    </row>
    <row r="188" spans="1:9" x14ac:dyDescent="0.3">
      <c r="A188" t="s">
        <v>1939</v>
      </c>
      <c r="B188" t="s">
        <v>10</v>
      </c>
      <c r="C188">
        <v>2009</v>
      </c>
      <c r="D188">
        <v>77.787909040159306</v>
      </c>
      <c r="E188">
        <v>72.305955446996805</v>
      </c>
      <c r="F188">
        <v>83.269862633321694</v>
      </c>
      <c r="G188">
        <v>84.5605729379579</v>
      </c>
      <c r="H188">
        <v>81.511449113664995</v>
      </c>
      <c r="I188">
        <v>87.609696762250806</v>
      </c>
    </row>
    <row r="189" spans="1:9" x14ac:dyDescent="0.3">
      <c r="A189" t="s">
        <v>1940</v>
      </c>
      <c r="B189" t="s">
        <v>10</v>
      </c>
      <c r="C189">
        <v>2010</v>
      </c>
      <c r="D189">
        <v>76.633833559578093</v>
      </c>
      <c r="E189">
        <v>70.716586549193906</v>
      </c>
      <c r="F189">
        <v>82.551080569962295</v>
      </c>
      <c r="G189">
        <v>83.8859850584725</v>
      </c>
      <c r="H189">
        <v>80.909133711825007</v>
      </c>
      <c r="I189">
        <v>86.862836405120007</v>
      </c>
    </row>
    <row r="190" spans="1:9" x14ac:dyDescent="0.3">
      <c r="A190" t="s">
        <v>1941</v>
      </c>
      <c r="B190" t="s">
        <v>10</v>
      </c>
      <c r="C190">
        <v>2011</v>
      </c>
      <c r="D190">
        <v>76.982606870508604</v>
      </c>
      <c r="E190">
        <v>70.696350487727003</v>
      </c>
      <c r="F190">
        <v>83.268863253290206</v>
      </c>
      <c r="G190">
        <v>84.798482505038393</v>
      </c>
      <c r="H190">
        <v>81.781408238808794</v>
      </c>
      <c r="I190">
        <v>87.815556771267893</v>
      </c>
    </row>
    <row r="191" spans="1:9" x14ac:dyDescent="0.3">
      <c r="A191" t="s">
        <v>1942</v>
      </c>
      <c r="B191" t="s">
        <v>10</v>
      </c>
      <c r="C191">
        <v>2012</v>
      </c>
      <c r="D191">
        <v>77.318073363525897</v>
      </c>
      <c r="E191">
        <v>71.445788073742904</v>
      </c>
      <c r="F191">
        <v>83.190358653309005</v>
      </c>
      <c r="G191">
        <v>85.475927461772699</v>
      </c>
      <c r="H191">
        <v>82.743840573834902</v>
      </c>
      <c r="I191">
        <v>88.208014349710595</v>
      </c>
    </row>
    <row r="192" spans="1:9" x14ac:dyDescent="0.3">
      <c r="A192" t="s">
        <v>1943</v>
      </c>
      <c r="B192" t="s">
        <v>10</v>
      </c>
      <c r="C192">
        <v>2013</v>
      </c>
      <c r="D192">
        <v>80.046631044271507</v>
      </c>
      <c r="E192">
        <v>74.147156843878804</v>
      </c>
      <c r="F192">
        <v>85.946105244664295</v>
      </c>
      <c r="G192">
        <v>85.635563322790702</v>
      </c>
      <c r="H192">
        <v>83.2186288141245</v>
      </c>
      <c r="I192">
        <v>88.052497831456904</v>
      </c>
    </row>
    <row r="193" spans="1:9" x14ac:dyDescent="0.3">
      <c r="A193" t="s">
        <v>1944</v>
      </c>
      <c r="B193" t="s">
        <v>10</v>
      </c>
      <c r="C193">
        <v>2014</v>
      </c>
      <c r="D193">
        <v>80.489873082458004</v>
      </c>
      <c r="E193">
        <v>74.686590576272096</v>
      </c>
      <c r="F193">
        <v>86.293155588643998</v>
      </c>
      <c r="G193">
        <v>84.669738457725998</v>
      </c>
      <c r="H193">
        <v>81.721088721367707</v>
      </c>
      <c r="I193">
        <v>87.618388194084304</v>
      </c>
    </row>
    <row r="194" spans="1:9" x14ac:dyDescent="0.3">
      <c r="A194" t="s">
        <v>1945</v>
      </c>
      <c r="B194" t="s">
        <v>10</v>
      </c>
      <c r="C194">
        <v>2015</v>
      </c>
      <c r="D194">
        <v>83.079037125397804</v>
      </c>
      <c r="E194">
        <v>78.781756152651596</v>
      </c>
      <c r="F194">
        <v>87.376318098144097</v>
      </c>
      <c r="G194">
        <v>84.657994319481801</v>
      </c>
      <c r="H194">
        <v>81.653359619732001</v>
      </c>
      <c r="I194">
        <v>87.662629019231602</v>
      </c>
    </row>
    <row r="195" spans="1:9" x14ac:dyDescent="0.3">
      <c r="A195" t="s">
        <v>1946</v>
      </c>
      <c r="B195" t="s">
        <v>10</v>
      </c>
      <c r="C195">
        <v>2016</v>
      </c>
      <c r="D195">
        <v>82.517454536601804</v>
      </c>
      <c r="E195">
        <v>78.351835724146</v>
      </c>
      <c r="F195">
        <v>86.683073349057594</v>
      </c>
      <c r="G195">
        <v>82.8509598750571</v>
      </c>
      <c r="H195">
        <v>78.972143287695701</v>
      </c>
      <c r="I195">
        <v>86.729776462418599</v>
      </c>
    </row>
    <row r="196" spans="1:9" x14ac:dyDescent="0.3">
      <c r="A196" t="s">
        <v>1947</v>
      </c>
      <c r="B196" t="s">
        <v>10</v>
      </c>
      <c r="C196">
        <v>2017</v>
      </c>
      <c r="D196">
        <v>85.397332675650901</v>
      </c>
      <c r="E196">
        <v>81.7339668618894</v>
      </c>
      <c r="F196">
        <v>89.060698489412303</v>
      </c>
      <c r="G196">
        <v>81.741489514067993</v>
      </c>
      <c r="H196">
        <v>78.140635037280902</v>
      </c>
      <c r="I196">
        <v>85.342343990855198</v>
      </c>
    </row>
    <row r="197" spans="1:9" x14ac:dyDescent="0.3">
      <c r="A197" t="s">
        <v>1948</v>
      </c>
      <c r="B197" t="s">
        <v>10</v>
      </c>
      <c r="C197">
        <v>2018</v>
      </c>
      <c r="D197">
        <v>83.293762593809603</v>
      </c>
      <c r="E197">
        <v>79.846562047690696</v>
      </c>
      <c r="F197">
        <v>86.740963139928397</v>
      </c>
      <c r="G197">
        <v>81.934447510589294</v>
      </c>
      <c r="H197">
        <v>78.322516201359804</v>
      </c>
      <c r="I197">
        <v>85.546378819818699</v>
      </c>
    </row>
    <row r="198" spans="1:9" x14ac:dyDescent="0.3">
      <c r="A198" t="s">
        <v>1949</v>
      </c>
      <c r="B198" t="s">
        <v>10</v>
      </c>
      <c r="C198">
        <v>2019</v>
      </c>
      <c r="D198">
        <v>83.471204213638998</v>
      </c>
      <c r="E198">
        <v>80.077478737684999</v>
      </c>
      <c r="F198">
        <v>86.864929689592998</v>
      </c>
      <c r="G198">
        <v>82.921919206534</v>
      </c>
      <c r="H198">
        <v>78.873248170731202</v>
      </c>
      <c r="I198">
        <v>86.970590242336897</v>
      </c>
    </row>
    <row r="199" spans="1:9" x14ac:dyDescent="0.3">
      <c r="A199" t="s">
        <v>1950</v>
      </c>
      <c r="B199" t="s">
        <v>10</v>
      </c>
      <c r="C199">
        <v>2020</v>
      </c>
      <c r="D199">
        <v>84.015839594594794</v>
      </c>
      <c r="E199">
        <v>80.817102204106803</v>
      </c>
      <c r="F199">
        <v>87.2145769850828</v>
      </c>
      <c r="G199">
        <v>83.473887144349504</v>
      </c>
      <c r="H199">
        <v>79.132358691346198</v>
      </c>
      <c r="I199">
        <v>87.815415597352796</v>
      </c>
    </row>
    <row r="200" spans="1:9" x14ac:dyDescent="0.3">
      <c r="A200" t="s">
        <v>1951</v>
      </c>
      <c r="B200" t="s">
        <v>10</v>
      </c>
      <c r="C200">
        <v>2021</v>
      </c>
      <c r="D200">
        <v>84.512310272332797</v>
      </c>
      <c r="E200">
        <v>81.227004234795203</v>
      </c>
      <c r="F200">
        <v>87.797616309870506</v>
      </c>
      <c r="G200">
        <v>85.145673755466902</v>
      </c>
      <c r="H200">
        <v>81.223962445004403</v>
      </c>
      <c r="I200">
        <v>89.067385065929301</v>
      </c>
    </row>
    <row r="201" spans="1:9" x14ac:dyDescent="0.3">
      <c r="A201" t="s">
        <v>1952</v>
      </c>
      <c r="B201" t="s">
        <v>10</v>
      </c>
      <c r="C201">
        <v>2022</v>
      </c>
      <c r="D201">
        <v>83.371819903252003</v>
      </c>
      <c r="E201">
        <v>80.513628018331204</v>
      </c>
      <c r="F201">
        <v>86.230011788172803</v>
      </c>
      <c r="G201">
        <v>85.717136117230396</v>
      </c>
      <c r="H201">
        <v>81.447853531577806</v>
      </c>
      <c r="I201">
        <v>89.986418702883</v>
      </c>
    </row>
    <row r="202" spans="1:9" x14ac:dyDescent="0.3">
      <c r="A202" t="s">
        <v>1955</v>
      </c>
      <c r="B202" t="s">
        <v>11</v>
      </c>
      <c r="C202">
        <v>2003</v>
      </c>
      <c r="D202">
        <v>66.662360432246402</v>
      </c>
      <c r="E202">
        <v>65.078413737303904</v>
      </c>
      <c r="F202">
        <v>68.246307127188899</v>
      </c>
      <c r="G202">
        <v>74.999881339873298</v>
      </c>
      <c r="H202">
        <v>73.420562637515602</v>
      </c>
      <c r="I202">
        <v>76.579200042230994</v>
      </c>
    </row>
    <row r="203" spans="1:9" x14ac:dyDescent="0.3">
      <c r="A203" t="s">
        <v>1956</v>
      </c>
      <c r="B203" t="s">
        <v>11</v>
      </c>
      <c r="C203">
        <v>2004</v>
      </c>
      <c r="D203">
        <v>66.824685906825593</v>
      </c>
      <c r="E203">
        <v>65.332070307813495</v>
      </c>
      <c r="F203">
        <v>68.317301505837605</v>
      </c>
      <c r="G203">
        <v>74.9481323757647</v>
      </c>
      <c r="H203">
        <v>73.422372856461493</v>
      </c>
      <c r="I203">
        <v>76.473891895067993</v>
      </c>
    </row>
    <row r="204" spans="1:9" x14ac:dyDescent="0.3">
      <c r="A204" t="s">
        <v>1957</v>
      </c>
      <c r="B204" t="s">
        <v>11</v>
      </c>
      <c r="C204">
        <v>2005</v>
      </c>
      <c r="D204">
        <v>67.996390553362502</v>
      </c>
      <c r="E204">
        <v>66.602588651208293</v>
      </c>
      <c r="F204">
        <v>69.390192455516598</v>
      </c>
      <c r="G204">
        <v>74.894385671971094</v>
      </c>
      <c r="H204">
        <v>73.408129953565407</v>
      </c>
      <c r="I204">
        <v>76.380641390376795</v>
      </c>
    </row>
    <row r="205" spans="1:9" x14ac:dyDescent="0.3">
      <c r="A205" t="s">
        <v>1958</v>
      </c>
      <c r="B205" t="s">
        <v>11</v>
      </c>
      <c r="C205">
        <v>2006</v>
      </c>
      <c r="D205">
        <v>67.815705289670603</v>
      </c>
      <c r="E205">
        <v>66.420136861407798</v>
      </c>
      <c r="F205">
        <v>69.211273717933494</v>
      </c>
      <c r="G205">
        <v>75.5859560634226</v>
      </c>
      <c r="H205">
        <v>74.204483330415599</v>
      </c>
      <c r="I205">
        <v>76.967428796429502</v>
      </c>
    </row>
    <row r="206" spans="1:9" x14ac:dyDescent="0.3">
      <c r="A206" t="s">
        <v>1959</v>
      </c>
      <c r="B206" t="s">
        <v>11</v>
      </c>
      <c r="C206">
        <v>2007</v>
      </c>
      <c r="D206">
        <v>67.849694318704607</v>
      </c>
      <c r="E206">
        <v>66.498251873804605</v>
      </c>
      <c r="F206">
        <v>69.201136763604595</v>
      </c>
      <c r="G206">
        <v>75.6765083467116</v>
      </c>
      <c r="H206">
        <v>74.367653991386305</v>
      </c>
      <c r="I206">
        <v>76.985362702036895</v>
      </c>
    </row>
    <row r="207" spans="1:9" x14ac:dyDescent="0.3">
      <c r="A207" t="s">
        <v>1960</v>
      </c>
      <c r="B207" t="s">
        <v>11</v>
      </c>
      <c r="C207">
        <v>2008</v>
      </c>
      <c r="D207">
        <v>68.3667560967247</v>
      </c>
      <c r="E207">
        <v>67.035084562134699</v>
      </c>
      <c r="F207">
        <v>69.698427631314701</v>
      </c>
      <c r="G207">
        <v>75.933468765359194</v>
      </c>
      <c r="H207">
        <v>74.706802668741204</v>
      </c>
      <c r="I207">
        <v>77.160134861977298</v>
      </c>
    </row>
    <row r="208" spans="1:9" x14ac:dyDescent="0.3">
      <c r="A208" t="s">
        <v>1961</v>
      </c>
      <c r="B208" t="s">
        <v>11</v>
      </c>
      <c r="C208">
        <v>2009</v>
      </c>
      <c r="D208">
        <v>68.881502893689898</v>
      </c>
      <c r="E208">
        <v>67.524116946605005</v>
      </c>
      <c r="F208">
        <v>70.238888840774905</v>
      </c>
      <c r="G208">
        <v>76.4854636126381</v>
      </c>
      <c r="H208">
        <v>75.294612998832406</v>
      </c>
      <c r="I208">
        <v>77.676314226443907</v>
      </c>
    </row>
    <row r="209" spans="1:9" x14ac:dyDescent="0.3">
      <c r="A209" t="s">
        <v>1962</v>
      </c>
      <c r="B209" t="s">
        <v>11</v>
      </c>
      <c r="C209">
        <v>2010</v>
      </c>
      <c r="D209">
        <v>69.142112892597595</v>
      </c>
      <c r="E209">
        <v>67.744168072296105</v>
      </c>
      <c r="F209">
        <v>70.540057712899099</v>
      </c>
      <c r="G209">
        <v>76.906010157711705</v>
      </c>
      <c r="H209">
        <v>75.795940719338006</v>
      </c>
      <c r="I209">
        <v>78.016079596085405</v>
      </c>
    </row>
    <row r="210" spans="1:9" x14ac:dyDescent="0.3">
      <c r="A210" t="s">
        <v>1963</v>
      </c>
      <c r="B210" t="s">
        <v>11</v>
      </c>
      <c r="C210">
        <v>2011</v>
      </c>
      <c r="D210">
        <v>69.370577485235998</v>
      </c>
      <c r="E210">
        <v>67.955225451527696</v>
      </c>
      <c r="F210">
        <v>70.7859295189444</v>
      </c>
      <c r="G210">
        <v>76.527209014373696</v>
      </c>
      <c r="H210">
        <v>75.384443792543706</v>
      </c>
      <c r="I210">
        <v>77.6699742362037</v>
      </c>
    </row>
    <row r="211" spans="1:9" x14ac:dyDescent="0.3">
      <c r="A211" t="s">
        <v>1964</v>
      </c>
      <c r="B211" t="s">
        <v>11</v>
      </c>
      <c r="C211">
        <v>2012</v>
      </c>
      <c r="D211">
        <v>69.195190878025699</v>
      </c>
      <c r="E211">
        <v>67.724655994862601</v>
      </c>
      <c r="F211">
        <v>70.665725761188696</v>
      </c>
      <c r="G211">
        <v>76.653848748161195</v>
      </c>
      <c r="H211">
        <v>75.484124600571405</v>
      </c>
      <c r="I211">
        <v>77.8235728957509</v>
      </c>
    </row>
    <row r="212" spans="1:9" x14ac:dyDescent="0.3">
      <c r="A212" t="s">
        <v>1965</v>
      </c>
      <c r="B212" t="s">
        <v>11</v>
      </c>
      <c r="C212">
        <v>2013</v>
      </c>
      <c r="D212">
        <v>68.752581464166497</v>
      </c>
      <c r="E212">
        <v>67.323908018481703</v>
      </c>
      <c r="F212">
        <v>70.181254909851305</v>
      </c>
      <c r="G212">
        <v>76.449239628977196</v>
      </c>
      <c r="H212">
        <v>75.248165952687003</v>
      </c>
      <c r="I212">
        <v>77.650313305267304</v>
      </c>
    </row>
    <row r="213" spans="1:9" x14ac:dyDescent="0.3">
      <c r="A213" t="s">
        <v>1966</v>
      </c>
      <c r="B213" t="s">
        <v>11</v>
      </c>
      <c r="C213">
        <v>2014</v>
      </c>
      <c r="D213">
        <v>68.875284300522907</v>
      </c>
      <c r="E213">
        <v>67.468850409656099</v>
      </c>
      <c r="F213">
        <v>70.2817181913897</v>
      </c>
      <c r="G213">
        <v>76.384158326855498</v>
      </c>
      <c r="H213">
        <v>75.103511231417897</v>
      </c>
      <c r="I213">
        <v>77.664805422293099</v>
      </c>
    </row>
    <row r="214" spans="1:9" x14ac:dyDescent="0.3">
      <c r="A214" t="s">
        <v>1967</v>
      </c>
      <c r="B214" t="s">
        <v>11</v>
      </c>
      <c r="C214">
        <v>2015</v>
      </c>
      <c r="D214">
        <v>69.1293915281164</v>
      </c>
      <c r="E214">
        <v>67.721077187055002</v>
      </c>
      <c r="F214">
        <v>70.537705869177799</v>
      </c>
      <c r="G214">
        <v>76.435988080852397</v>
      </c>
      <c r="H214">
        <v>75.034867902785294</v>
      </c>
      <c r="I214">
        <v>77.8371082589194</v>
      </c>
    </row>
    <row r="215" spans="1:9" x14ac:dyDescent="0.3">
      <c r="A215" t="s">
        <v>1968</v>
      </c>
      <c r="B215" t="s">
        <v>11</v>
      </c>
      <c r="C215">
        <v>2016</v>
      </c>
      <c r="D215">
        <v>69.032861248473097</v>
      </c>
      <c r="E215">
        <v>67.597293076354305</v>
      </c>
      <c r="F215">
        <v>70.468429420591804</v>
      </c>
      <c r="G215">
        <v>76.635284667015796</v>
      </c>
      <c r="H215">
        <v>75.187312816135503</v>
      </c>
      <c r="I215">
        <v>78.083256517896004</v>
      </c>
    </row>
    <row r="216" spans="1:9" x14ac:dyDescent="0.3">
      <c r="A216" t="s">
        <v>1969</v>
      </c>
      <c r="B216" t="s">
        <v>11</v>
      </c>
      <c r="C216">
        <v>2017</v>
      </c>
      <c r="D216">
        <v>69.093279103213803</v>
      </c>
      <c r="E216">
        <v>67.595470293385503</v>
      </c>
      <c r="F216">
        <v>70.591087913042202</v>
      </c>
      <c r="G216">
        <v>76.758528928759006</v>
      </c>
      <c r="H216">
        <v>75.311580952792895</v>
      </c>
      <c r="I216">
        <v>78.205476904725202</v>
      </c>
    </row>
    <row r="217" spans="1:9" x14ac:dyDescent="0.3">
      <c r="A217" t="s">
        <v>1970</v>
      </c>
      <c r="B217" t="s">
        <v>11</v>
      </c>
      <c r="C217">
        <v>2018</v>
      </c>
      <c r="D217">
        <v>68.805577188119003</v>
      </c>
      <c r="E217">
        <v>67.2688366428861</v>
      </c>
      <c r="F217">
        <v>70.342317733351905</v>
      </c>
      <c r="G217">
        <v>76.453442511769794</v>
      </c>
      <c r="H217">
        <v>74.979476288773796</v>
      </c>
      <c r="I217">
        <v>77.927408734765805</v>
      </c>
    </row>
    <row r="218" spans="1:9" x14ac:dyDescent="0.3">
      <c r="A218" t="s">
        <v>1971</v>
      </c>
      <c r="B218" t="s">
        <v>11</v>
      </c>
      <c r="C218">
        <v>2019</v>
      </c>
      <c r="D218">
        <v>67.738864000667405</v>
      </c>
      <c r="E218">
        <v>66.084208443095704</v>
      </c>
      <c r="F218">
        <v>69.393519558239106</v>
      </c>
      <c r="G218">
        <v>75.5706464797438</v>
      </c>
      <c r="H218">
        <v>74.073627729721395</v>
      </c>
      <c r="I218">
        <v>77.067665229766106</v>
      </c>
    </row>
    <row r="219" spans="1:9" x14ac:dyDescent="0.3">
      <c r="A219" t="s">
        <v>1972</v>
      </c>
      <c r="B219" t="s">
        <v>11</v>
      </c>
      <c r="C219">
        <v>2020</v>
      </c>
      <c r="D219">
        <v>67.243413161125801</v>
      </c>
      <c r="E219">
        <v>65.595997994068597</v>
      </c>
      <c r="F219">
        <v>68.890828328183005</v>
      </c>
      <c r="G219">
        <v>75.168917270797195</v>
      </c>
      <c r="H219">
        <v>73.736675437012195</v>
      </c>
      <c r="I219">
        <v>76.601159104582095</v>
      </c>
    </row>
    <row r="220" spans="1:9" x14ac:dyDescent="0.3">
      <c r="A220" t="s">
        <v>1973</v>
      </c>
      <c r="B220" t="s">
        <v>11</v>
      </c>
      <c r="C220">
        <v>2021</v>
      </c>
      <c r="D220">
        <v>67.780551442561304</v>
      </c>
      <c r="E220">
        <v>66.191140268190395</v>
      </c>
      <c r="F220">
        <v>69.369962616932298</v>
      </c>
      <c r="G220">
        <v>74.974836212666204</v>
      </c>
      <c r="H220">
        <v>73.575721181405001</v>
      </c>
      <c r="I220">
        <v>76.373951243927394</v>
      </c>
    </row>
    <row r="221" spans="1:9" x14ac:dyDescent="0.3">
      <c r="A221" t="s">
        <v>1974</v>
      </c>
      <c r="B221" t="s">
        <v>11</v>
      </c>
      <c r="C221">
        <v>2022</v>
      </c>
      <c r="D221">
        <v>68.409162101892903</v>
      </c>
      <c r="E221">
        <v>66.974506795354799</v>
      </c>
      <c r="F221">
        <v>69.843817408430994</v>
      </c>
      <c r="G221">
        <v>75.109330357624799</v>
      </c>
      <c r="H221">
        <v>73.722636677147904</v>
      </c>
      <c r="I221">
        <v>76.496024038101694</v>
      </c>
    </row>
    <row r="222" spans="1:9" x14ac:dyDescent="0.3">
      <c r="A222" t="s">
        <v>1977</v>
      </c>
      <c r="B222" t="s">
        <v>278</v>
      </c>
      <c r="C222">
        <v>2003</v>
      </c>
      <c r="D222">
        <v>76.437434995713701</v>
      </c>
      <c r="E222">
        <v>74.410481201390596</v>
      </c>
      <c r="F222">
        <v>78.464388790036793</v>
      </c>
      <c r="G222">
        <v>82.128602164593303</v>
      </c>
      <c r="H222">
        <v>80.016173277398906</v>
      </c>
      <c r="I222">
        <v>84.241031051787701</v>
      </c>
    </row>
    <row r="223" spans="1:9" x14ac:dyDescent="0.3">
      <c r="A223" t="s">
        <v>1978</v>
      </c>
      <c r="B223" t="s">
        <v>278</v>
      </c>
      <c r="C223">
        <v>2004</v>
      </c>
      <c r="D223">
        <v>75.410952459169593</v>
      </c>
      <c r="E223">
        <v>72.905693971303705</v>
      </c>
      <c r="F223">
        <v>77.916210947035495</v>
      </c>
      <c r="G223">
        <v>81.908339568648103</v>
      </c>
      <c r="H223">
        <v>79.662650122408195</v>
      </c>
      <c r="I223">
        <v>84.154029014887996</v>
      </c>
    </row>
    <row r="224" spans="1:9" x14ac:dyDescent="0.3">
      <c r="A224" t="s">
        <v>1979</v>
      </c>
      <c r="B224" t="s">
        <v>278</v>
      </c>
      <c r="C224">
        <v>2005</v>
      </c>
      <c r="D224">
        <v>75.261806543006102</v>
      </c>
      <c r="E224">
        <v>72.8850562227138</v>
      </c>
      <c r="F224">
        <v>77.638556863298305</v>
      </c>
      <c r="G224">
        <v>81.602525056778802</v>
      </c>
      <c r="H224">
        <v>79.328353820916405</v>
      </c>
      <c r="I224">
        <v>83.876696292641199</v>
      </c>
    </row>
    <row r="225" spans="1:9" x14ac:dyDescent="0.3">
      <c r="A225" t="s">
        <v>1980</v>
      </c>
      <c r="B225" t="s">
        <v>278</v>
      </c>
      <c r="C225">
        <v>2006</v>
      </c>
      <c r="D225">
        <v>76.657125072439399</v>
      </c>
      <c r="E225">
        <v>74.409929395503497</v>
      </c>
      <c r="F225">
        <v>78.904320749375302</v>
      </c>
      <c r="G225">
        <v>81.582691901854702</v>
      </c>
      <c r="H225">
        <v>79.437348026646305</v>
      </c>
      <c r="I225">
        <v>83.728035777062999</v>
      </c>
    </row>
    <row r="226" spans="1:9" x14ac:dyDescent="0.3">
      <c r="A226" t="s">
        <v>1981</v>
      </c>
      <c r="B226" t="s">
        <v>278</v>
      </c>
      <c r="C226">
        <v>2007</v>
      </c>
      <c r="D226">
        <v>76.858072255778794</v>
      </c>
      <c r="E226">
        <v>74.6217313862293</v>
      </c>
      <c r="F226">
        <v>79.094413125328302</v>
      </c>
      <c r="G226">
        <v>81.579922209529101</v>
      </c>
      <c r="H226">
        <v>79.319810769811099</v>
      </c>
      <c r="I226">
        <v>83.840033649247104</v>
      </c>
    </row>
    <row r="227" spans="1:9" x14ac:dyDescent="0.3">
      <c r="A227" t="s">
        <v>1982</v>
      </c>
      <c r="B227" t="s">
        <v>278</v>
      </c>
      <c r="C227">
        <v>2008</v>
      </c>
      <c r="D227">
        <v>77.584982432750493</v>
      </c>
      <c r="E227">
        <v>75.430721342037998</v>
      </c>
      <c r="F227">
        <v>79.739243523463003</v>
      </c>
      <c r="G227">
        <v>83.667832004436605</v>
      </c>
      <c r="H227">
        <v>81.868165979230596</v>
      </c>
      <c r="I227">
        <v>85.467498029642698</v>
      </c>
    </row>
    <row r="228" spans="1:9" x14ac:dyDescent="0.3">
      <c r="A228" t="s">
        <v>1983</v>
      </c>
      <c r="B228" t="s">
        <v>278</v>
      </c>
      <c r="C228">
        <v>2009</v>
      </c>
      <c r="D228">
        <v>80.067950584225798</v>
      </c>
      <c r="E228">
        <v>78.425194699341105</v>
      </c>
      <c r="F228">
        <v>81.710706469110505</v>
      </c>
      <c r="G228">
        <v>83.194268192569794</v>
      </c>
      <c r="H228">
        <v>81.162830925248898</v>
      </c>
      <c r="I228">
        <v>85.225705459890705</v>
      </c>
    </row>
    <row r="229" spans="1:9" x14ac:dyDescent="0.3">
      <c r="A229" t="s">
        <v>1984</v>
      </c>
      <c r="B229" t="s">
        <v>278</v>
      </c>
      <c r="C229">
        <v>2010</v>
      </c>
      <c r="D229">
        <v>80.765032640840204</v>
      </c>
      <c r="E229">
        <v>79.040678257913498</v>
      </c>
      <c r="F229">
        <v>82.489387023766795</v>
      </c>
      <c r="G229">
        <v>84.407520130821993</v>
      </c>
      <c r="H229">
        <v>82.419630437257098</v>
      </c>
      <c r="I229">
        <v>86.395409824386803</v>
      </c>
    </row>
    <row r="230" spans="1:9" x14ac:dyDescent="0.3">
      <c r="A230" t="s">
        <v>1985</v>
      </c>
      <c r="B230" t="s">
        <v>278</v>
      </c>
      <c r="C230">
        <v>2011</v>
      </c>
      <c r="D230">
        <v>80.799060406602095</v>
      </c>
      <c r="E230">
        <v>78.985712991088107</v>
      </c>
      <c r="F230">
        <v>82.612407822116097</v>
      </c>
      <c r="G230">
        <v>84.626848495427197</v>
      </c>
      <c r="H230">
        <v>82.717607742850802</v>
      </c>
      <c r="I230">
        <v>86.536089248003606</v>
      </c>
    </row>
    <row r="231" spans="1:9" x14ac:dyDescent="0.3">
      <c r="A231" t="s">
        <v>1986</v>
      </c>
      <c r="B231" t="s">
        <v>278</v>
      </c>
      <c r="C231">
        <v>2012</v>
      </c>
      <c r="D231">
        <v>80.364119523592194</v>
      </c>
      <c r="E231">
        <v>78.594751317185498</v>
      </c>
      <c r="F231">
        <v>82.133487729998905</v>
      </c>
      <c r="G231">
        <v>85.283593441030803</v>
      </c>
      <c r="H231">
        <v>83.415443775571404</v>
      </c>
      <c r="I231">
        <v>87.151743106490301</v>
      </c>
    </row>
    <row r="232" spans="1:9" x14ac:dyDescent="0.3">
      <c r="A232" t="s">
        <v>1987</v>
      </c>
      <c r="B232" t="s">
        <v>278</v>
      </c>
      <c r="C232">
        <v>2013</v>
      </c>
      <c r="D232">
        <v>80.345269931917997</v>
      </c>
      <c r="E232">
        <v>78.570087083830003</v>
      </c>
      <c r="F232">
        <v>82.120452780006104</v>
      </c>
      <c r="G232">
        <v>84.393609776597103</v>
      </c>
      <c r="H232">
        <v>82.668407284074803</v>
      </c>
      <c r="I232">
        <v>86.118812269119402</v>
      </c>
    </row>
    <row r="233" spans="1:9" x14ac:dyDescent="0.3">
      <c r="A233" t="s">
        <v>1988</v>
      </c>
      <c r="B233" t="s">
        <v>278</v>
      </c>
      <c r="C233">
        <v>2014</v>
      </c>
      <c r="D233">
        <v>80.143709973109495</v>
      </c>
      <c r="E233">
        <v>78.373664682003394</v>
      </c>
      <c r="F233">
        <v>81.913755264215496</v>
      </c>
      <c r="G233">
        <v>84.553964391699296</v>
      </c>
      <c r="H233">
        <v>82.895072571353694</v>
      </c>
      <c r="I233">
        <v>86.212856212044898</v>
      </c>
    </row>
    <row r="234" spans="1:9" x14ac:dyDescent="0.3">
      <c r="A234" t="s">
        <v>1989</v>
      </c>
      <c r="B234" t="s">
        <v>278</v>
      </c>
      <c r="C234">
        <v>2015</v>
      </c>
      <c r="D234">
        <v>79.995611300102695</v>
      </c>
      <c r="E234">
        <v>78.3233086115048</v>
      </c>
      <c r="F234">
        <v>81.667913988700604</v>
      </c>
      <c r="G234">
        <v>84.360311349823505</v>
      </c>
      <c r="H234">
        <v>82.678451096020297</v>
      </c>
      <c r="I234">
        <v>86.042171603626599</v>
      </c>
    </row>
    <row r="235" spans="1:9" x14ac:dyDescent="0.3">
      <c r="A235" t="s">
        <v>1990</v>
      </c>
      <c r="B235" t="s">
        <v>278</v>
      </c>
      <c r="C235">
        <v>2016</v>
      </c>
      <c r="D235">
        <v>80.391532520156105</v>
      </c>
      <c r="E235">
        <v>78.834704637395603</v>
      </c>
      <c r="F235">
        <v>81.948360402916705</v>
      </c>
      <c r="G235">
        <v>84.205783984976406</v>
      </c>
      <c r="H235">
        <v>82.486265333020697</v>
      </c>
      <c r="I235">
        <v>85.925302636932102</v>
      </c>
    </row>
    <row r="236" spans="1:9" x14ac:dyDescent="0.3">
      <c r="A236" t="s">
        <v>1991</v>
      </c>
      <c r="B236" t="s">
        <v>278</v>
      </c>
      <c r="C236">
        <v>2017</v>
      </c>
      <c r="D236">
        <v>80.515410371280296</v>
      </c>
      <c r="E236">
        <v>78.970452310185195</v>
      </c>
      <c r="F236">
        <v>82.060368432375498</v>
      </c>
      <c r="G236">
        <v>83.880026060933503</v>
      </c>
      <c r="H236">
        <v>82.193911815125105</v>
      </c>
      <c r="I236">
        <v>85.566140306741801</v>
      </c>
    </row>
    <row r="237" spans="1:9" x14ac:dyDescent="0.3">
      <c r="A237" t="s">
        <v>1992</v>
      </c>
      <c r="B237" t="s">
        <v>278</v>
      </c>
      <c r="C237">
        <v>2018</v>
      </c>
      <c r="D237">
        <v>79.496793420554994</v>
      </c>
      <c r="E237">
        <v>77.850361291452899</v>
      </c>
      <c r="F237">
        <v>81.143225549657103</v>
      </c>
      <c r="G237">
        <v>83.858051961252102</v>
      </c>
      <c r="H237">
        <v>82.120454486830099</v>
      </c>
      <c r="I237">
        <v>85.595649435674204</v>
      </c>
    </row>
    <row r="238" spans="1:9" x14ac:dyDescent="0.3">
      <c r="A238" t="s">
        <v>1993</v>
      </c>
      <c r="B238" t="s">
        <v>278</v>
      </c>
      <c r="C238">
        <v>2019</v>
      </c>
      <c r="D238">
        <v>80.094081043591302</v>
      </c>
      <c r="E238">
        <v>78.491112832350495</v>
      </c>
      <c r="F238">
        <v>81.697049254832095</v>
      </c>
      <c r="G238">
        <v>83.889996271126194</v>
      </c>
      <c r="H238">
        <v>82.328179658413504</v>
      </c>
      <c r="I238">
        <v>85.451812883838798</v>
      </c>
    </row>
    <row r="239" spans="1:9" x14ac:dyDescent="0.3">
      <c r="A239" t="s">
        <v>1994</v>
      </c>
      <c r="B239" t="s">
        <v>278</v>
      </c>
      <c r="C239">
        <v>2020</v>
      </c>
      <c r="D239">
        <v>80.540196780835302</v>
      </c>
      <c r="E239">
        <v>78.903173783527095</v>
      </c>
      <c r="F239">
        <v>82.177219778143396</v>
      </c>
      <c r="G239">
        <v>83.982996454663507</v>
      </c>
      <c r="H239">
        <v>82.420217347986096</v>
      </c>
      <c r="I239">
        <v>85.545775561341003</v>
      </c>
    </row>
    <row r="240" spans="1:9" x14ac:dyDescent="0.3">
      <c r="A240" t="s">
        <v>1995</v>
      </c>
      <c r="B240" t="s">
        <v>278</v>
      </c>
      <c r="C240">
        <v>2021</v>
      </c>
      <c r="D240">
        <v>80.617001388556204</v>
      </c>
      <c r="E240">
        <v>79.0102302691961</v>
      </c>
      <c r="F240">
        <v>82.223772507916394</v>
      </c>
      <c r="G240">
        <v>84.092879059734798</v>
      </c>
      <c r="H240">
        <v>82.630396431209903</v>
      </c>
      <c r="I240">
        <v>85.555361688259794</v>
      </c>
    </row>
    <row r="241" spans="1:9" x14ac:dyDescent="0.3">
      <c r="A241" t="s">
        <v>1996</v>
      </c>
      <c r="B241" t="s">
        <v>278</v>
      </c>
      <c r="C241">
        <v>2022</v>
      </c>
      <c r="D241">
        <v>81.175582944712005</v>
      </c>
      <c r="E241">
        <v>79.567582028067903</v>
      </c>
      <c r="F241">
        <v>82.783583861356107</v>
      </c>
      <c r="G241">
        <v>84.235013156693</v>
      </c>
      <c r="H241">
        <v>82.839626540850304</v>
      </c>
      <c r="I241">
        <v>85.630399772535796</v>
      </c>
    </row>
    <row r="242" spans="1:9" x14ac:dyDescent="0.3">
      <c r="A242" t="s">
        <v>1999</v>
      </c>
      <c r="B242" t="s">
        <v>254</v>
      </c>
      <c r="C242">
        <v>2003</v>
      </c>
      <c r="D242">
        <v>64.812983086663493</v>
      </c>
      <c r="E242">
        <v>62.938378651547303</v>
      </c>
      <c r="F242">
        <v>66.687587521779705</v>
      </c>
      <c r="G242">
        <v>75.783532259171295</v>
      </c>
      <c r="H242">
        <v>73.818937939509397</v>
      </c>
      <c r="I242">
        <v>77.748126578833094</v>
      </c>
    </row>
    <row r="243" spans="1:9" x14ac:dyDescent="0.3">
      <c r="A243" t="s">
        <v>2000</v>
      </c>
      <c r="B243" t="s">
        <v>254</v>
      </c>
      <c r="C243">
        <v>2004</v>
      </c>
      <c r="D243">
        <v>65.142361267099204</v>
      </c>
      <c r="E243">
        <v>63.334129602835297</v>
      </c>
      <c r="F243">
        <v>66.950592931363104</v>
      </c>
      <c r="G243">
        <v>76.039349995544796</v>
      </c>
      <c r="H243">
        <v>74.130798050399903</v>
      </c>
      <c r="I243">
        <v>77.947901940689704</v>
      </c>
    </row>
    <row r="244" spans="1:9" x14ac:dyDescent="0.3">
      <c r="A244" t="s">
        <v>2001</v>
      </c>
      <c r="B244" t="s">
        <v>254</v>
      </c>
      <c r="C244">
        <v>2005</v>
      </c>
      <c r="D244">
        <v>66.1944185717593</v>
      </c>
      <c r="E244">
        <v>64.425699055576899</v>
      </c>
      <c r="F244">
        <v>67.963138087941701</v>
      </c>
      <c r="G244">
        <v>75.818842723166995</v>
      </c>
      <c r="H244">
        <v>73.920411705359598</v>
      </c>
      <c r="I244">
        <v>77.717273740974406</v>
      </c>
    </row>
    <row r="245" spans="1:9" x14ac:dyDescent="0.3">
      <c r="A245" t="s">
        <v>2002</v>
      </c>
      <c r="B245" t="s">
        <v>254</v>
      </c>
      <c r="C245">
        <v>2006</v>
      </c>
      <c r="D245">
        <v>66.7911372921386</v>
      </c>
      <c r="E245">
        <v>65.100102111500703</v>
      </c>
      <c r="F245">
        <v>68.482172472776597</v>
      </c>
      <c r="G245">
        <v>75.873498534483801</v>
      </c>
      <c r="H245">
        <v>73.7793160749832</v>
      </c>
      <c r="I245">
        <v>77.967680993984402</v>
      </c>
    </row>
    <row r="246" spans="1:9" x14ac:dyDescent="0.3">
      <c r="A246" t="s">
        <v>2003</v>
      </c>
      <c r="B246" t="s">
        <v>254</v>
      </c>
      <c r="C246">
        <v>2007</v>
      </c>
      <c r="D246">
        <v>67.747812828706998</v>
      </c>
      <c r="E246">
        <v>66.259127926618902</v>
      </c>
      <c r="F246">
        <v>69.236497730795094</v>
      </c>
      <c r="G246">
        <v>76.743861720468004</v>
      </c>
      <c r="H246">
        <v>74.668122584429497</v>
      </c>
      <c r="I246">
        <v>78.819600856506398</v>
      </c>
    </row>
    <row r="247" spans="1:9" x14ac:dyDescent="0.3">
      <c r="A247" t="s">
        <v>2004</v>
      </c>
      <c r="B247" t="s">
        <v>254</v>
      </c>
      <c r="C247">
        <v>2008</v>
      </c>
      <c r="D247">
        <v>67.879224494593302</v>
      </c>
      <c r="E247">
        <v>66.315291006734796</v>
      </c>
      <c r="F247">
        <v>69.443157982451794</v>
      </c>
      <c r="G247">
        <v>76.7282973065129</v>
      </c>
      <c r="H247">
        <v>74.511254831166198</v>
      </c>
      <c r="I247">
        <v>78.945339781859602</v>
      </c>
    </row>
    <row r="248" spans="1:9" x14ac:dyDescent="0.3">
      <c r="A248" t="s">
        <v>2005</v>
      </c>
      <c r="B248" t="s">
        <v>254</v>
      </c>
      <c r="C248">
        <v>2009</v>
      </c>
      <c r="D248">
        <v>67.988091482786402</v>
      </c>
      <c r="E248">
        <v>66.320646424117498</v>
      </c>
      <c r="F248">
        <v>69.655536541455405</v>
      </c>
      <c r="G248">
        <v>76.277083984431698</v>
      </c>
      <c r="H248">
        <v>73.986772381579897</v>
      </c>
      <c r="I248">
        <v>78.5673955872834</v>
      </c>
    </row>
    <row r="249" spans="1:9" x14ac:dyDescent="0.3">
      <c r="A249" t="s">
        <v>2006</v>
      </c>
      <c r="B249" t="s">
        <v>254</v>
      </c>
      <c r="C249">
        <v>2010</v>
      </c>
      <c r="D249">
        <v>68.954066456241705</v>
      </c>
      <c r="E249">
        <v>67.317603020200295</v>
      </c>
      <c r="F249">
        <v>70.590529892283101</v>
      </c>
      <c r="G249">
        <v>76.154471421125706</v>
      </c>
      <c r="H249">
        <v>73.882016887985401</v>
      </c>
      <c r="I249">
        <v>78.426925954265897</v>
      </c>
    </row>
    <row r="250" spans="1:9" x14ac:dyDescent="0.3">
      <c r="A250" t="s">
        <v>2007</v>
      </c>
      <c r="B250" t="s">
        <v>254</v>
      </c>
      <c r="C250">
        <v>2011</v>
      </c>
      <c r="D250">
        <v>68.743534429168903</v>
      </c>
      <c r="E250">
        <v>66.708589484822099</v>
      </c>
      <c r="F250">
        <v>70.778479373515694</v>
      </c>
      <c r="G250">
        <v>77.264833378573897</v>
      </c>
      <c r="H250">
        <v>75.022063751806101</v>
      </c>
      <c r="I250">
        <v>79.507603005341707</v>
      </c>
    </row>
    <row r="251" spans="1:9" x14ac:dyDescent="0.3">
      <c r="A251" t="s">
        <v>2008</v>
      </c>
      <c r="B251" t="s">
        <v>254</v>
      </c>
      <c r="C251">
        <v>2012</v>
      </c>
      <c r="D251">
        <v>68.785124793670306</v>
      </c>
      <c r="E251">
        <v>66.452291008263899</v>
      </c>
      <c r="F251">
        <v>71.117958579076799</v>
      </c>
      <c r="G251">
        <v>76.135246184538005</v>
      </c>
      <c r="H251">
        <v>73.678984432849305</v>
      </c>
      <c r="I251">
        <v>78.591507936226606</v>
      </c>
    </row>
    <row r="252" spans="1:9" x14ac:dyDescent="0.3">
      <c r="A252" t="s">
        <v>2009</v>
      </c>
      <c r="B252" t="s">
        <v>254</v>
      </c>
      <c r="C252">
        <v>2013</v>
      </c>
      <c r="D252">
        <v>68.836971153564306</v>
      </c>
      <c r="E252">
        <v>66.4087640781338</v>
      </c>
      <c r="F252">
        <v>71.265178228994699</v>
      </c>
      <c r="G252">
        <v>75.776255279745797</v>
      </c>
      <c r="H252">
        <v>73.173204619617294</v>
      </c>
      <c r="I252">
        <v>78.3793059398742</v>
      </c>
    </row>
    <row r="253" spans="1:9" x14ac:dyDescent="0.3">
      <c r="A253" t="s">
        <v>2010</v>
      </c>
      <c r="B253" t="s">
        <v>254</v>
      </c>
      <c r="C253">
        <v>2014</v>
      </c>
      <c r="D253">
        <v>69.558052922578696</v>
      </c>
      <c r="E253">
        <v>67.314549734322696</v>
      </c>
      <c r="F253">
        <v>71.801556110834795</v>
      </c>
      <c r="G253">
        <v>75.686070070152098</v>
      </c>
      <c r="H253">
        <v>73.114151163517803</v>
      </c>
      <c r="I253">
        <v>78.257988976786294</v>
      </c>
    </row>
    <row r="254" spans="1:9" x14ac:dyDescent="0.3">
      <c r="A254" t="s">
        <v>2011</v>
      </c>
      <c r="B254" t="s">
        <v>254</v>
      </c>
      <c r="C254">
        <v>2015</v>
      </c>
      <c r="D254">
        <v>68.250982852176705</v>
      </c>
      <c r="E254">
        <v>65.974186501283199</v>
      </c>
      <c r="F254">
        <v>70.527779203070295</v>
      </c>
      <c r="G254">
        <v>76.878286662654006</v>
      </c>
      <c r="H254">
        <v>74.356128988425397</v>
      </c>
      <c r="I254">
        <v>79.400444336882501</v>
      </c>
    </row>
    <row r="255" spans="1:9" x14ac:dyDescent="0.3">
      <c r="A255" t="s">
        <v>2012</v>
      </c>
      <c r="B255" t="s">
        <v>254</v>
      </c>
      <c r="C255">
        <v>2016</v>
      </c>
      <c r="D255">
        <v>68.140767476012599</v>
      </c>
      <c r="E255">
        <v>65.9787387532201</v>
      </c>
      <c r="F255">
        <v>70.302796198805098</v>
      </c>
      <c r="G255">
        <v>76.604340364019507</v>
      </c>
      <c r="H255">
        <v>74.120754532304005</v>
      </c>
      <c r="I255">
        <v>79.087926195734994</v>
      </c>
    </row>
    <row r="256" spans="1:9" x14ac:dyDescent="0.3">
      <c r="A256" t="s">
        <v>2013</v>
      </c>
      <c r="B256" t="s">
        <v>254</v>
      </c>
      <c r="C256">
        <v>2017</v>
      </c>
      <c r="D256">
        <v>68.163748617370501</v>
      </c>
      <c r="E256">
        <v>66.208130681636206</v>
      </c>
      <c r="F256">
        <v>70.119366553104697</v>
      </c>
      <c r="G256">
        <v>77.396181884893906</v>
      </c>
      <c r="H256">
        <v>75.079757388163102</v>
      </c>
      <c r="I256">
        <v>79.712606381624596</v>
      </c>
    </row>
    <row r="257" spans="1:9" x14ac:dyDescent="0.3">
      <c r="A257" t="s">
        <v>2014</v>
      </c>
      <c r="B257" t="s">
        <v>254</v>
      </c>
      <c r="C257">
        <v>2018</v>
      </c>
      <c r="D257">
        <v>67.323264213780803</v>
      </c>
      <c r="E257">
        <v>65.412252867493805</v>
      </c>
      <c r="F257">
        <v>69.2342755600679</v>
      </c>
      <c r="G257">
        <v>77.668658211729806</v>
      </c>
      <c r="H257">
        <v>75.674270668662501</v>
      </c>
      <c r="I257">
        <v>79.663045754797096</v>
      </c>
    </row>
    <row r="258" spans="1:9" x14ac:dyDescent="0.3">
      <c r="A258" t="s">
        <v>2015</v>
      </c>
      <c r="B258" t="s">
        <v>254</v>
      </c>
      <c r="C258">
        <v>2019</v>
      </c>
      <c r="D258">
        <v>66.2606855638615</v>
      </c>
      <c r="E258">
        <v>64.236776224537707</v>
      </c>
      <c r="F258">
        <v>68.284594903185294</v>
      </c>
      <c r="G258">
        <v>77.9531304303882</v>
      </c>
      <c r="H258">
        <v>76.051230693403397</v>
      </c>
      <c r="I258">
        <v>79.855030167373002</v>
      </c>
    </row>
    <row r="259" spans="1:9" x14ac:dyDescent="0.3">
      <c r="A259" t="s">
        <v>2016</v>
      </c>
      <c r="B259" t="s">
        <v>254</v>
      </c>
      <c r="C259">
        <v>2020</v>
      </c>
      <c r="D259">
        <v>67.269460061662102</v>
      </c>
      <c r="E259">
        <v>65.401754322380995</v>
      </c>
      <c r="F259">
        <v>69.137165800943194</v>
      </c>
      <c r="G259">
        <v>76.304979938536803</v>
      </c>
      <c r="H259">
        <v>74.289526518552805</v>
      </c>
      <c r="I259">
        <v>78.320433358520702</v>
      </c>
    </row>
    <row r="260" spans="1:9" x14ac:dyDescent="0.3">
      <c r="A260" t="s">
        <v>2017</v>
      </c>
      <c r="B260" t="s">
        <v>254</v>
      </c>
      <c r="C260">
        <v>2021</v>
      </c>
      <c r="D260">
        <v>68.448668167962893</v>
      </c>
      <c r="E260">
        <v>66.761479040105996</v>
      </c>
      <c r="F260">
        <v>70.135857295819804</v>
      </c>
      <c r="G260">
        <v>76.446356936233698</v>
      </c>
      <c r="H260">
        <v>74.557689772819899</v>
      </c>
      <c r="I260">
        <v>78.335024099647498</v>
      </c>
    </row>
    <row r="261" spans="1:9" x14ac:dyDescent="0.3">
      <c r="A261" t="s">
        <v>2018</v>
      </c>
      <c r="B261" t="s">
        <v>254</v>
      </c>
      <c r="C261">
        <v>2022</v>
      </c>
      <c r="D261">
        <v>68.289222979960698</v>
      </c>
      <c r="E261">
        <v>66.391534627204294</v>
      </c>
      <c r="F261">
        <v>70.186911332717202</v>
      </c>
      <c r="G261">
        <v>77.094853147119096</v>
      </c>
      <c r="H261">
        <v>75.126974408902996</v>
      </c>
      <c r="I261">
        <v>79.062731885335296</v>
      </c>
    </row>
    <row r="262" spans="1:9" x14ac:dyDescent="0.3">
      <c r="A262" t="s">
        <v>2021</v>
      </c>
      <c r="B262" t="s">
        <v>270</v>
      </c>
      <c r="C262">
        <v>2003</v>
      </c>
      <c r="D262">
        <v>68.600903839744106</v>
      </c>
      <c r="E262">
        <v>65.644006842111096</v>
      </c>
      <c r="F262">
        <v>71.557800837377101</v>
      </c>
      <c r="G262">
        <v>75.062050024931196</v>
      </c>
      <c r="H262">
        <v>72.543263882712495</v>
      </c>
      <c r="I262">
        <v>77.580836167149798</v>
      </c>
    </row>
    <row r="263" spans="1:9" x14ac:dyDescent="0.3">
      <c r="A263" t="s">
        <v>2022</v>
      </c>
      <c r="B263" t="s">
        <v>270</v>
      </c>
      <c r="C263">
        <v>2004</v>
      </c>
      <c r="D263">
        <v>68.719585221084799</v>
      </c>
      <c r="E263">
        <v>65.939534829944904</v>
      </c>
      <c r="F263">
        <v>71.499635612224793</v>
      </c>
      <c r="G263">
        <v>75.301345334478995</v>
      </c>
      <c r="H263">
        <v>72.701571641874594</v>
      </c>
      <c r="I263">
        <v>77.901119027083396</v>
      </c>
    </row>
    <row r="264" spans="1:9" x14ac:dyDescent="0.3">
      <c r="A264" t="s">
        <v>2023</v>
      </c>
      <c r="B264" t="s">
        <v>270</v>
      </c>
      <c r="C264">
        <v>2005</v>
      </c>
      <c r="D264">
        <v>68.841354250600105</v>
      </c>
      <c r="E264">
        <v>66.092751018335704</v>
      </c>
      <c r="F264">
        <v>71.589957482864506</v>
      </c>
      <c r="G264">
        <v>73.477207496409903</v>
      </c>
      <c r="H264">
        <v>70.540559144914596</v>
      </c>
      <c r="I264">
        <v>76.413855847905197</v>
      </c>
    </row>
    <row r="265" spans="1:9" x14ac:dyDescent="0.3">
      <c r="A265" t="s">
        <v>2024</v>
      </c>
      <c r="B265" t="s">
        <v>270</v>
      </c>
      <c r="C265">
        <v>2006</v>
      </c>
      <c r="D265">
        <v>69.535459629555703</v>
      </c>
      <c r="E265">
        <v>66.701032860103496</v>
      </c>
      <c r="F265">
        <v>72.369886399007996</v>
      </c>
      <c r="G265">
        <v>74.445153834085602</v>
      </c>
      <c r="H265">
        <v>71.693414089763706</v>
      </c>
      <c r="I265">
        <v>77.196893578407398</v>
      </c>
    </row>
    <row r="266" spans="1:9" x14ac:dyDescent="0.3">
      <c r="A266" t="s">
        <v>2025</v>
      </c>
      <c r="B266" t="s">
        <v>270</v>
      </c>
      <c r="C266">
        <v>2007</v>
      </c>
      <c r="D266">
        <v>70.678038369673104</v>
      </c>
      <c r="E266">
        <v>67.894095632789202</v>
      </c>
      <c r="F266">
        <v>73.461981106557005</v>
      </c>
      <c r="G266">
        <v>75.432458096877497</v>
      </c>
      <c r="H266">
        <v>72.813258381331195</v>
      </c>
      <c r="I266">
        <v>78.051657812423798</v>
      </c>
    </row>
    <row r="267" spans="1:9" x14ac:dyDescent="0.3">
      <c r="A267" t="s">
        <v>2026</v>
      </c>
      <c r="B267" t="s">
        <v>270</v>
      </c>
      <c r="C267">
        <v>2008</v>
      </c>
      <c r="D267">
        <v>70.732363573475794</v>
      </c>
      <c r="E267">
        <v>67.945242951569796</v>
      </c>
      <c r="F267">
        <v>73.519484195381693</v>
      </c>
      <c r="G267">
        <v>75.707615251099597</v>
      </c>
      <c r="H267">
        <v>73.133364192235007</v>
      </c>
      <c r="I267">
        <v>78.2818663099643</v>
      </c>
    </row>
    <row r="268" spans="1:9" x14ac:dyDescent="0.3">
      <c r="A268" t="s">
        <v>2027</v>
      </c>
      <c r="B268" t="s">
        <v>270</v>
      </c>
      <c r="C268">
        <v>2009</v>
      </c>
      <c r="D268">
        <v>71.562690478962907</v>
      </c>
      <c r="E268">
        <v>68.579318105749707</v>
      </c>
      <c r="F268">
        <v>74.546062852176107</v>
      </c>
      <c r="G268">
        <v>75.086633705988504</v>
      </c>
      <c r="H268">
        <v>72.608351035372095</v>
      </c>
      <c r="I268">
        <v>77.564916376604899</v>
      </c>
    </row>
    <row r="269" spans="1:9" x14ac:dyDescent="0.3">
      <c r="A269" t="s">
        <v>2028</v>
      </c>
      <c r="B269" t="s">
        <v>270</v>
      </c>
      <c r="C269">
        <v>2010</v>
      </c>
      <c r="D269">
        <v>71.779277533571204</v>
      </c>
      <c r="E269">
        <v>68.837269741271299</v>
      </c>
      <c r="F269">
        <v>74.721285325870994</v>
      </c>
      <c r="G269">
        <v>76.9786180805622</v>
      </c>
      <c r="H269">
        <v>74.861438449499602</v>
      </c>
      <c r="I269">
        <v>79.095797711624797</v>
      </c>
    </row>
    <row r="270" spans="1:9" x14ac:dyDescent="0.3">
      <c r="A270" t="s">
        <v>2029</v>
      </c>
      <c r="B270" t="s">
        <v>270</v>
      </c>
      <c r="C270">
        <v>2011</v>
      </c>
      <c r="D270">
        <v>72.984525539153097</v>
      </c>
      <c r="E270">
        <v>70.324594857411995</v>
      </c>
      <c r="F270">
        <v>75.644456220894199</v>
      </c>
      <c r="G270">
        <v>75.797614723625401</v>
      </c>
      <c r="H270">
        <v>73.745140083292299</v>
      </c>
      <c r="I270">
        <v>77.850089363958503</v>
      </c>
    </row>
    <row r="271" spans="1:9" x14ac:dyDescent="0.3">
      <c r="A271" t="s">
        <v>2030</v>
      </c>
      <c r="B271" t="s">
        <v>270</v>
      </c>
      <c r="C271">
        <v>2012</v>
      </c>
      <c r="D271">
        <v>73.519946953094205</v>
      </c>
      <c r="E271">
        <v>70.911410596621096</v>
      </c>
      <c r="F271">
        <v>76.1284833095674</v>
      </c>
      <c r="G271">
        <v>76.4589841247506</v>
      </c>
      <c r="H271">
        <v>74.278112949223001</v>
      </c>
      <c r="I271">
        <v>78.639855300278199</v>
      </c>
    </row>
    <row r="272" spans="1:9" x14ac:dyDescent="0.3">
      <c r="A272" t="s">
        <v>2031</v>
      </c>
      <c r="B272" t="s">
        <v>270</v>
      </c>
      <c r="C272">
        <v>2013</v>
      </c>
      <c r="D272">
        <v>73.611647471118502</v>
      </c>
      <c r="E272">
        <v>71.056472418110999</v>
      </c>
      <c r="F272">
        <v>76.166822524126005</v>
      </c>
      <c r="G272">
        <v>75.681067145620304</v>
      </c>
      <c r="H272">
        <v>73.630582954637205</v>
      </c>
      <c r="I272">
        <v>77.731551336603303</v>
      </c>
    </row>
    <row r="273" spans="1:9" x14ac:dyDescent="0.3">
      <c r="A273" t="s">
        <v>2032</v>
      </c>
      <c r="B273" t="s">
        <v>270</v>
      </c>
      <c r="C273">
        <v>2014</v>
      </c>
      <c r="D273">
        <v>72.589644843270307</v>
      </c>
      <c r="E273">
        <v>69.886350499375197</v>
      </c>
      <c r="F273">
        <v>75.292939187165402</v>
      </c>
      <c r="G273">
        <v>75.887111770133302</v>
      </c>
      <c r="H273">
        <v>73.534099886878593</v>
      </c>
      <c r="I273">
        <v>78.240123653387997</v>
      </c>
    </row>
    <row r="274" spans="1:9" x14ac:dyDescent="0.3">
      <c r="A274" t="s">
        <v>2033</v>
      </c>
      <c r="B274" t="s">
        <v>270</v>
      </c>
      <c r="C274">
        <v>2015</v>
      </c>
      <c r="D274">
        <v>71.542851578059896</v>
      </c>
      <c r="E274">
        <v>68.663179032573098</v>
      </c>
      <c r="F274">
        <v>74.422524123546793</v>
      </c>
      <c r="G274">
        <v>75.681669864044295</v>
      </c>
      <c r="H274">
        <v>73.376565621356093</v>
      </c>
      <c r="I274">
        <v>77.986774106732597</v>
      </c>
    </row>
    <row r="275" spans="1:9" x14ac:dyDescent="0.3">
      <c r="A275" t="s">
        <v>2034</v>
      </c>
      <c r="B275" t="s">
        <v>270</v>
      </c>
      <c r="C275">
        <v>2016</v>
      </c>
      <c r="D275">
        <v>71.317306762261595</v>
      </c>
      <c r="E275">
        <v>68.561455156194896</v>
      </c>
      <c r="F275">
        <v>74.073158368328194</v>
      </c>
      <c r="G275">
        <v>77.355974417579205</v>
      </c>
      <c r="H275">
        <v>75.006511073981102</v>
      </c>
      <c r="I275">
        <v>79.705437761177393</v>
      </c>
    </row>
    <row r="276" spans="1:9" x14ac:dyDescent="0.3">
      <c r="A276" t="s">
        <v>2035</v>
      </c>
      <c r="B276" t="s">
        <v>270</v>
      </c>
      <c r="C276">
        <v>2017</v>
      </c>
      <c r="D276">
        <v>72.023649501179705</v>
      </c>
      <c r="E276">
        <v>69.301608451253799</v>
      </c>
      <c r="F276">
        <v>74.745690551105596</v>
      </c>
      <c r="G276">
        <v>76.297212248494006</v>
      </c>
      <c r="H276">
        <v>73.659589956058198</v>
      </c>
      <c r="I276">
        <v>78.934834540929899</v>
      </c>
    </row>
    <row r="277" spans="1:9" x14ac:dyDescent="0.3">
      <c r="A277" t="s">
        <v>2036</v>
      </c>
      <c r="B277" t="s">
        <v>270</v>
      </c>
      <c r="C277">
        <v>2018</v>
      </c>
      <c r="D277">
        <v>71.904643389661999</v>
      </c>
      <c r="E277">
        <v>69.151315941609198</v>
      </c>
      <c r="F277">
        <v>74.6579708377147</v>
      </c>
      <c r="G277">
        <v>76.882636451304293</v>
      </c>
      <c r="H277">
        <v>74.159570106000899</v>
      </c>
      <c r="I277">
        <v>79.605702796607702</v>
      </c>
    </row>
    <row r="278" spans="1:9" x14ac:dyDescent="0.3">
      <c r="A278" t="s">
        <v>2037</v>
      </c>
      <c r="B278" t="s">
        <v>270</v>
      </c>
      <c r="C278">
        <v>2019</v>
      </c>
      <c r="D278">
        <v>72.664138219252806</v>
      </c>
      <c r="E278">
        <v>70.075932301992793</v>
      </c>
      <c r="F278">
        <v>75.252344136512804</v>
      </c>
      <c r="G278">
        <v>76.003071673151098</v>
      </c>
      <c r="H278">
        <v>73.621153875488801</v>
      </c>
      <c r="I278">
        <v>78.384989470813494</v>
      </c>
    </row>
    <row r="279" spans="1:9" x14ac:dyDescent="0.3">
      <c r="A279" t="s">
        <v>2038</v>
      </c>
      <c r="B279" t="s">
        <v>270</v>
      </c>
      <c r="C279">
        <v>2020</v>
      </c>
      <c r="D279">
        <v>73.931083557158303</v>
      </c>
      <c r="E279">
        <v>71.623818232659801</v>
      </c>
      <c r="F279">
        <v>76.238348881656904</v>
      </c>
      <c r="G279">
        <v>76.425342591985796</v>
      </c>
      <c r="H279">
        <v>74.044062940774197</v>
      </c>
      <c r="I279">
        <v>78.806622243197396</v>
      </c>
    </row>
    <row r="280" spans="1:9" x14ac:dyDescent="0.3">
      <c r="A280" t="s">
        <v>2039</v>
      </c>
      <c r="B280" t="s">
        <v>270</v>
      </c>
      <c r="C280">
        <v>2021</v>
      </c>
      <c r="D280">
        <v>74.211182569486596</v>
      </c>
      <c r="E280">
        <v>71.761259728435206</v>
      </c>
      <c r="F280">
        <v>76.661105410537999</v>
      </c>
      <c r="G280">
        <v>75.825413452803602</v>
      </c>
      <c r="H280">
        <v>73.234841733589803</v>
      </c>
      <c r="I280">
        <v>78.415985172017301</v>
      </c>
    </row>
    <row r="281" spans="1:9" x14ac:dyDescent="0.3">
      <c r="A281" t="s">
        <v>2040</v>
      </c>
      <c r="B281" t="s">
        <v>270</v>
      </c>
      <c r="C281">
        <v>2022</v>
      </c>
      <c r="D281">
        <v>73.477803055592005</v>
      </c>
      <c r="E281">
        <v>71.180432429719701</v>
      </c>
      <c r="F281">
        <v>75.775173681464196</v>
      </c>
      <c r="G281">
        <v>76.017223928669097</v>
      </c>
      <c r="H281">
        <v>73.817451996866694</v>
      </c>
      <c r="I281">
        <v>78.216995860471499</v>
      </c>
    </row>
    <row r="282" spans="1:9" x14ac:dyDescent="0.3">
      <c r="A282" t="s">
        <v>2043</v>
      </c>
      <c r="B282" t="s">
        <v>12</v>
      </c>
      <c r="C282">
        <v>2003</v>
      </c>
      <c r="D282">
        <v>75.719831086913601</v>
      </c>
      <c r="E282">
        <v>73.3739050702751</v>
      </c>
      <c r="F282">
        <v>78.065757103552002</v>
      </c>
      <c r="G282">
        <v>82.819950980960598</v>
      </c>
      <c r="H282">
        <v>80.529334377317298</v>
      </c>
      <c r="I282">
        <v>85.110567584603899</v>
      </c>
    </row>
    <row r="283" spans="1:9" x14ac:dyDescent="0.3">
      <c r="A283" t="s">
        <v>2044</v>
      </c>
      <c r="B283" t="s">
        <v>12</v>
      </c>
      <c r="C283">
        <v>2004</v>
      </c>
      <c r="D283">
        <v>75.200303139581095</v>
      </c>
      <c r="E283">
        <v>72.859277994896999</v>
      </c>
      <c r="F283">
        <v>77.541328284265106</v>
      </c>
      <c r="G283">
        <v>81.092809789975306</v>
      </c>
      <c r="H283">
        <v>78.713049205262394</v>
      </c>
      <c r="I283">
        <v>83.472570374688203</v>
      </c>
    </row>
    <row r="284" spans="1:9" x14ac:dyDescent="0.3">
      <c r="A284" t="s">
        <v>2045</v>
      </c>
      <c r="B284" t="s">
        <v>12</v>
      </c>
      <c r="C284">
        <v>2005</v>
      </c>
      <c r="D284">
        <v>76.0463660577703</v>
      </c>
      <c r="E284">
        <v>73.780783388460904</v>
      </c>
      <c r="F284">
        <v>78.311948727079695</v>
      </c>
      <c r="G284">
        <v>80.4829201814904</v>
      </c>
      <c r="H284">
        <v>78.323103388051706</v>
      </c>
      <c r="I284">
        <v>82.642736974929093</v>
      </c>
    </row>
    <row r="285" spans="1:9" x14ac:dyDescent="0.3">
      <c r="A285" t="s">
        <v>2046</v>
      </c>
      <c r="B285" t="s">
        <v>12</v>
      </c>
      <c r="C285">
        <v>2006</v>
      </c>
      <c r="D285">
        <v>77.571388518186694</v>
      </c>
      <c r="E285">
        <v>75.364053695051894</v>
      </c>
      <c r="F285">
        <v>79.778723341321395</v>
      </c>
      <c r="G285">
        <v>79.803131300190799</v>
      </c>
      <c r="H285">
        <v>77.682646123898905</v>
      </c>
      <c r="I285">
        <v>81.923616476482707</v>
      </c>
    </row>
    <row r="286" spans="1:9" x14ac:dyDescent="0.3">
      <c r="A286" t="s">
        <v>2047</v>
      </c>
      <c r="B286" t="s">
        <v>12</v>
      </c>
      <c r="C286">
        <v>2007</v>
      </c>
      <c r="D286">
        <v>76.498263351262807</v>
      </c>
      <c r="E286">
        <v>74.204525605483497</v>
      </c>
      <c r="F286">
        <v>78.792001097042103</v>
      </c>
      <c r="G286">
        <v>79.272481862569606</v>
      </c>
      <c r="H286">
        <v>77.161842746930304</v>
      </c>
      <c r="I286">
        <v>81.383120978208794</v>
      </c>
    </row>
    <row r="287" spans="1:9" x14ac:dyDescent="0.3">
      <c r="A287" t="s">
        <v>2048</v>
      </c>
      <c r="B287" t="s">
        <v>12</v>
      </c>
      <c r="C287">
        <v>2008</v>
      </c>
      <c r="D287">
        <v>76.331603097184995</v>
      </c>
      <c r="E287">
        <v>73.982623093878601</v>
      </c>
      <c r="F287">
        <v>78.680583100491404</v>
      </c>
      <c r="G287">
        <v>79.627501159889903</v>
      </c>
      <c r="H287">
        <v>77.522273342805093</v>
      </c>
      <c r="I287">
        <v>81.732728976974599</v>
      </c>
    </row>
    <row r="288" spans="1:9" x14ac:dyDescent="0.3">
      <c r="A288" t="s">
        <v>2049</v>
      </c>
      <c r="B288" t="s">
        <v>12</v>
      </c>
      <c r="C288">
        <v>2009</v>
      </c>
      <c r="D288">
        <v>76.356470860067901</v>
      </c>
      <c r="E288">
        <v>73.940948025814194</v>
      </c>
      <c r="F288">
        <v>78.771993694321495</v>
      </c>
      <c r="G288">
        <v>79.496233222035201</v>
      </c>
      <c r="H288">
        <v>77.589920902544307</v>
      </c>
      <c r="I288">
        <v>81.402545541525996</v>
      </c>
    </row>
    <row r="289" spans="1:9" x14ac:dyDescent="0.3">
      <c r="A289" t="s">
        <v>2050</v>
      </c>
      <c r="B289" t="s">
        <v>12</v>
      </c>
      <c r="C289">
        <v>2010</v>
      </c>
      <c r="D289">
        <v>75.538036978204303</v>
      </c>
      <c r="E289">
        <v>73.173934499031802</v>
      </c>
      <c r="F289">
        <v>77.902139457376805</v>
      </c>
      <c r="G289">
        <v>79.3002438755464</v>
      </c>
      <c r="H289">
        <v>77.389010289280193</v>
      </c>
      <c r="I289">
        <v>81.211477461812606</v>
      </c>
    </row>
    <row r="290" spans="1:9" x14ac:dyDescent="0.3">
      <c r="A290" t="s">
        <v>2051</v>
      </c>
      <c r="B290" t="s">
        <v>12</v>
      </c>
      <c r="C290">
        <v>2011</v>
      </c>
      <c r="D290">
        <v>76.1867521683413</v>
      </c>
      <c r="E290">
        <v>73.821465788157397</v>
      </c>
      <c r="F290">
        <v>78.552038548525204</v>
      </c>
      <c r="G290">
        <v>80.453218713190296</v>
      </c>
      <c r="H290">
        <v>78.550199505486901</v>
      </c>
      <c r="I290">
        <v>82.356237920893705</v>
      </c>
    </row>
    <row r="291" spans="1:9" x14ac:dyDescent="0.3">
      <c r="A291" t="s">
        <v>2052</v>
      </c>
      <c r="B291" t="s">
        <v>12</v>
      </c>
      <c r="C291">
        <v>2012</v>
      </c>
      <c r="D291">
        <v>77.176047403684606</v>
      </c>
      <c r="E291">
        <v>74.831116770968706</v>
      </c>
      <c r="F291">
        <v>79.520978036400507</v>
      </c>
      <c r="G291">
        <v>81.294133736271107</v>
      </c>
      <c r="H291">
        <v>79.359992824835402</v>
      </c>
      <c r="I291">
        <v>83.228274647706698</v>
      </c>
    </row>
    <row r="292" spans="1:9" x14ac:dyDescent="0.3">
      <c r="A292" t="s">
        <v>2053</v>
      </c>
      <c r="B292" t="s">
        <v>12</v>
      </c>
      <c r="C292">
        <v>2013</v>
      </c>
      <c r="D292">
        <v>77.559792520407001</v>
      </c>
      <c r="E292">
        <v>75.179720581158705</v>
      </c>
      <c r="F292">
        <v>79.939864459655197</v>
      </c>
      <c r="G292">
        <v>81.731308381864295</v>
      </c>
      <c r="H292">
        <v>79.742935418476605</v>
      </c>
      <c r="I292">
        <v>83.719681345251999</v>
      </c>
    </row>
    <row r="293" spans="1:9" x14ac:dyDescent="0.3">
      <c r="A293" t="s">
        <v>2054</v>
      </c>
      <c r="B293" t="s">
        <v>12</v>
      </c>
      <c r="C293">
        <v>2014</v>
      </c>
      <c r="D293">
        <v>77.426514173030199</v>
      </c>
      <c r="E293">
        <v>75.036949916415196</v>
      </c>
      <c r="F293">
        <v>79.816078429645202</v>
      </c>
      <c r="G293">
        <v>83.842415113188693</v>
      </c>
      <c r="H293">
        <v>81.744022047962901</v>
      </c>
      <c r="I293">
        <v>85.940808178414599</v>
      </c>
    </row>
    <row r="294" spans="1:9" x14ac:dyDescent="0.3">
      <c r="A294" t="s">
        <v>2055</v>
      </c>
      <c r="B294" t="s">
        <v>12</v>
      </c>
      <c r="C294">
        <v>2015</v>
      </c>
      <c r="D294">
        <v>78.039160267896705</v>
      </c>
      <c r="E294">
        <v>75.577035861754993</v>
      </c>
      <c r="F294">
        <v>80.501284674038303</v>
      </c>
      <c r="G294">
        <v>85.104625693022101</v>
      </c>
      <c r="H294">
        <v>82.941610376789598</v>
      </c>
      <c r="I294">
        <v>87.267641009254604</v>
      </c>
    </row>
    <row r="295" spans="1:9" x14ac:dyDescent="0.3">
      <c r="A295" t="s">
        <v>2056</v>
      </c>
      <c r="B295" t="s">
        <v>12</v>
      </c>
      <c r="C295">
        <v>2016</v>
      </c>
      <c r="D295">
        <v>77.496976146328095</v>
      </c>
      <c r="E295">
        <v>75.0690333028178</v>
      </c>
      <c r="F295">
        <v>79.924918989838503</v>
      </c>
      <c r="G295">
        <v>84.493547635715302</v>
      </c>
      <c r="H295">
        <v>82.230420672526606</v>
      </c>
      <c r="I295">
        <v>86.756674598903999</v>
      </c>
    </row>
    <row r="296" spans="1:9" x14ac:dyDescent="0.3">
      <c r="A296" t="s">
        <v>2057</v>
      </c>
      <c r="B296" t="s">
        <v>12</v>
      </c>
      <c r="C296">
        <v>2017</v>
      </c>
      <c r="D296">
        <v>78.075548051533602</v>
      </c>
      <c r="E296">
        <v>75.727179631164404</v>
      </c>
      <c r="F296">
        <v>80.4239164719028</v>
      </c>
      <c r="G296">
        <v>85.750579768753695</v>
      </c>
      <c r="H296">
        <v>83.384574444641302</v>
      </c>
      <c r="I296">
        <v>88.116585092866103</v>
      </c>
    </row>
    <row r="297" spans="1:9" x14ac:dyDescent="0.3">
      <c r="A297" t="s">
        <v>2058</v>
      </c>
      <c r="B297" t="s">
        <v>12</v>
      </c>
      <c r="C297">
        <v>2018</v>
      </c>
      <c r="D297">
        <v>78.4485800872244</v>
      </c>
      <c r="E297">
        <v>76.323596052754496</v>
      </c>
      <c r="F297">
        <v>80.573564121694304</v>
      </c>
      <c r="G297">
        <v>84.647293493308695</v>
      </c>
      <c r="H297">
        <v>82.505041651777901</v>
      </c>
      <c r="I297">
        <v>86.789545334839502</v>
      </c>
    </row>
    <row r="298" spans="1:9" x14ac:dyDescent="0.3">
      <c r="A298" t="s">
        <v>2059</v>
      </c>
      <c r="B298" t="s">
        <v>12</v>
      </c>
      <c r="C298">
        <v>2019</v>
      </c>
      <c r="D298">
        <v>78.758133215090197</v>
      </c>
      <c r="E298">
        <v>76.765006665737104</v>
      </c>
      <c r="F298">
        <v>80.751259764443304</v>
      </c>
      <c r="G298">
        <v>85.023082727512502</v>
      </c>
      <c r="H298">
        <v>82.909262568392506</v>
      </c>
      <c r="I298">
        <v>87.136902886632399</v>
      </c>
    </row>
    <row r="299" spans="1:9" x14ac:dyDescent="0.3">
      <c r="A299" t="s">
        <v>2060</v>
      </c>
      <c r="B299" t="s">
        <v>12</v>
      </c>
      <c r="C299">
        <v>2020</v>
      </c>
      <c r="D299">
        <v>79.4770879936505</v>
      </c>
      <c r="E299">
        <v>77.514507738753906</v>
      </c>
      <c r="F299">
        <v>81.439668248547093</v>
      </c>
      <c r="G299">
        <v>84.322866073390898</v>
      </c>
      <c r="H299">
        <v>82.171183533520306</v>
      </c>
      <c r="I299">
        <v>86.474548613261504</v>
      </c>
    </row>
    <row r="300" spans="1:9" x14ac:dyDescent="0.3">
      <c r="A300" t="s">
        <v>2061</v>
      </c>
      <c r="B300" t="s">
        <v>12</v>
      </c>
      <c r="C300">
        <v>2021</v>
      </c>
      <c r="D300">
        <v>80.210355891635103</v>
      </c>
      <c r="E300">
        <v>78.370025715147506</v>
      </c>
      <c r="F300">
        <v>82.050686068122701</v>
      </c>
      <c r="G300">
        <v>84.401442762314403</v>
      </c>
      <c r="H300">
        <v>82.374481731817994</v>
      </c>
      <c r="I300">
        <v>86.428403792810798</v>
      </c>
    </row>
    <row r="301" spans="1:9" x14ac:dyDescent="0.3">
      <c r="A301" t="s">
        <v>2062</v>
      </c>
      <c r="B301" t="s">
        <v>12</v>
      </c>
      <c r="C301">
        <v>2022</v>
      </c>
      <c r="D301">
        <v>79.017114996976304</v>
      </c>
      <c r="E301">
        <v>76.964270326489597</v>
      </c>
      <c r="F301">
        <v>81.069959667462996</v>
      </c>
      <c r="G301">
        <v>84.072004183292194</v>
      </c>
      <c r="H301">
        <v>82.071267716809899</v>
      </c>
      <c r="I301">
        <v>86.072740649774502</v>
      </c>
    </row>
    <row r="302" spans="1:9" x14ac:dyDescent="0.3">
      <c r="A302" t="s">
        <v>2065</v>
      </c>
      <c r="B302" t="s">
        <v>271</v>
      </c>
      <c r="C302">
        <v>2003</v>
      </c>
      <c r="D302">
        <v>71.089393378542098</v>
      </c>
      <c r="E302">
        <v>69.084467521383601</v>
      </c>
      <c r="F302">
        <v>73.094319235700596</v>
      </c>
      <c r="G302">
        <v>78.249240433748398</v>
      </c>
      <c r="H302">
        <v>76.568225396217102</v>
      </c>
      <c r="I302">
        <v>79.930255471279693</v>
      </c>
    </row>
    <row r="303" spans="1:9" x14ac:dyDescent="0.3">
      <c r="A303" t="s">
        <v>2066</v>
      </c>
      <c r="B303" t="s">
        <v>271</v>
      </c>
      <c r="C303">
        <v>2004</v>
      </c>
      <c r="D303">
        <v>71.636306236998294</v>
      </c>
      <c r="E303">
        <v>69.7827105814915</v>
      </c>
      <c r="F303">
        <v>73.489901892505003</v>
      </c>
      <c r="G303">
        <v>79.070588377977998</v>
      </c>
      <c r="H303">
        <v>77.604442706109594</v>
      </c>
      <c r="I303">
        <v>80.536734049846501</v>
      </c>
    </row>
    <row r="304" spans="1:9" x14ac:dyDescent="0.3">
      <c r="A304" t="s">
        <v>2067</v>
      </c>
      <c r="B304" t="s">
        <v>271</v>
      </c>
      <c r="C304">
        <v>2005</v>
      </c>
      <c r="D304">
        <v>72.053973756323401</v>
      </c>
      <c r="E304">
        <v>70.211992504868405</v>
      </c>
      <c r="F304">
        <v>73.895955007778497</v>
      </c>
      <c r="G304">
        <v>79.086749200253806</v>
      </c>
      <c r="H304">
        <v>77.310402977545394</v>
      </c>
      <c r="I304">
        <v>80.863095422962104</v>
      </c>
    </row>
    <row r="305" spans="1:9" x14ac:dyDescent="0.3">
      <c r="A305" t="s">
        <v>2068</v>
      </c>
      <c r="B305" t="s">
        <v>271</v>
      </c>
      <c r="C305">
        <v>2006</v>
      </c>
      <c r="D305">
        <v>73.391202604808896</v>
      </c>
      <c r="E305">
        <v>71.593551588321802</v>
      </c>
      <c r="F305">
        <v>75.188853621296005</v>
      </c>
      <c r="G305">
        <v>78.958999617573994</v>
      </c>
      <c r="H305">
        <v>77.193454499300103</v>
      </c>
      <c r="I305">
        <v>80.7245447358478</v>
      </c>
    </row>
    <row r="306" spans="1:9" x14ac:dyDescent="0.3">
      <c r="A306" t="s">
        <v>2069</v>
      </c>
      <c r="B306" t="s">
        <v>271</v>
      </c>
      <c r="C306">
        <v>2007</v>
      </c>
      <c r="D306">
        <v>74.135010097566095</v>
      </c>
      <c r="E306">
        <v>72.398244481112599</v>
      </c>
      <c r="F306">
        <v>75.871775714019506</v>
      </c>
      <c r="G306">
        <v>79.0981526218102</v>
      </c>
      <c r="H306">
        <v>77.264948770592994</v>
      </c>
      <c r="I306">
        <v>80.931356473027407</v>
      </c>
    </row>
    <row r="307" spans="1:9" x14ac:dyDescent="0.3">
      <c r="A307" t="s">
        <v>2070</v>
      </c>
      <c r="B307" t="s">
        <v>271</v>
      </c>
      <c r="C307">
        <v>2008</v>
      </c>
      <c r="D307">
        <v>74.823626769810602</v>
      </c>
      <c r="E307">
        <v>73.072600649437803</v>
      </c>
      <c r="F307">
        <v>76.574652890183401</v>
      </c>
      <c r="G307">
        <v>79.264310232322103</v>
      </c>
      <c r="H307">
        <v>77.431398454179302</v>
      </c>
      <c r="I307">
        <v>81.097222010464904</v>
      </c>
    </row>
    <row r="308" spans="1:9" x14ac:dyDescent="0.3">
      <c r="A308" t="s">
        <v>2071</v>
      </c>
      <c r="B308" t="s">
        <v>271</v>
      </c>
      <c r="C308">
        <v>2009</v>
      </c>
      <c r="D308">
        <v>74.234297964679001</v>
      </c>
      <c r="E308">
        <v>72.295089884134299</v>
      </c>
      <c r="F308">
        <v>76.173506045223803</v>
      </c>
      <c r="G308">
        <v>79.892264017161693</v>
      </c>
      <c r="H308">
        <v>78.005814686940894</v>
      </c>
      <c r="I308">
        <v>81.778713347382606</v>
      </c>
    </row>
    <row r="309" spans="1:9" x14ac:dyDescent="0.3">
      <c r="A309" t="s">
        <v>2072</v>
      </c>
      <c r="B309" t="s">
        <v>271</v>
      </c>
      <c r="C309">
        <v>2010</v>
      </c>
      <c r="D309">
        <v>74.708619296967697</v>
      </c>
      <c r="E309">
        <v>72.780403047238394</v>
      </c>
      <c r="F309">
        <v>76.636835546697</v>
      </c>
      <c r="G309">
        <v>80.101612337886195</v>
      </c>
      <c r="H309">
        <v>78.392800328781803</v>
      </c>
      <c r="I309">
        <v>81.810424346990601</v>
      </c>
    </row>
    <row r="310" spans="1:9" x14ac:dyDescent="0.3">
      <c r="A310" t="s">
        <v>2073</v>
      </c>
      <c r="B310" t="s">
        <v>271</v>
      </c>
      <c r="C310">
        <v>2011</v>
      </c>
      <c r="D310">
        <v>74.068035363297696</v>
      </c>
      <c r="E310">
        <v>72.0504640806016</v>
      </c>
      <c r="F310">
        <v>76.085606645993806</v>
      </c>
      <c r="G310">
        <v>80.004589277671002</v>
      </c>
      <c r="H310">
        <v>78.081446321078502</v>
      </c>
      <c r="I310">
        <v>81.927732234263502</v>
      </c>
    </row>
    <row r="311" spans="1:9" x14ac:dyDescent="0.3">
      <c r="A311" t="s">
        <v>2074</v>
      </c>
      <c r="B311" t="s">
        <v>271</v>
      </c>
      <c r="C311">
        <v>2012</v>
      </c>
      <c r="D311">
        <v>73.2411507838913</v>
      </c>
      <c r="E311">
        <v>71.157617122492397</v>
      </c>
      <c r="F311">
        <v>75.324684445290202</v>
      </c>
      <c r="G311">
        <v>80.242378460496994</v>
      </c>
      <c r="H311">
        <v>78.397381174805005</v>
      </c>
      <c r="I311">
        <v>82.087375746188897</v>
      </c>
    </row>
    <row r="312" spans="1:9" x14ac:dyDescent="0.3">
      <c r="A312" t="s">
        <v>2075</v>
      </c>
      <c r="B312" t="s">
        <v>271</v>
      </c>
      <c r="C312">
        <v>2013</v>
      </c>
      <c r="D312">
        <v>73.608941649409104</v>
      </c>
      <c r="E312">
        <v>71.588867128843006</v>
      </c>
      <c r="F312">
        <v>75.629016169975202</v>
      </c>
      <c r="G312">
        <v>80.192958603184906</v>
      </c>
      <c r="H312">
        <v>78.389385859082907</v>
      </c>
      <c r="I312">
        <v>81.996531347286904</v>
      </c>
    </row>
    <row r="313" spans="1:9" x14ac:dyDescent="0.3">
      <c r="A313" t="s">
        <v>2076</v>
      </c>
      <c r="B313" t="s">
        <v>271</v>
      </c>
      <c r="C313">
        <v>2014</v>
      </c>
      <c r="D313">
        <v>75.690229655773805</v>
      </c>
      <c r="E313">
        <v>73.863044301565495</v>
      </c>
      <c r="F313">
        <v>77.517415009982201</v>
      </c>
      <c r="G313">
        <v>79.305808070317497</v>
      </c>
      <c r="H313">
        <v>77.556028693114797</v>
      </c>
      <c r="I313">
        <v>81.055587447520196</v>
      </c>
    </row>
    <row r="314" spans="1:9" x14ac:dyDescent="0.3">
      <c r="A314" t="s">
        <v>2077</v>
      </c>
      <c r="B314" t="s">
        <v>271</v>
      </c>
      <c r="C314">
        <v>2015</v>
      </c>
      <c r="D314">
        <v>73.986651132874599</v>
      </c>
      <c r="E314">
        <v>71.896003917428999</v>
      </c>
      <c r="F314">
        <v>76.077298348320198</v>
      </c>
      <c r="G314">
        <v>80.036048277433196</v>
      </c>
      <c r="H314">
        <v>78.331513025582197</v>
      </c>
      <c r="I314">
        <v>81.740583529284194</v>
      </c>
    </row>
    <row r="315" spans="1:9" x14ac:dyDescent="0.3">
      <c r="A315" t="s">
        <v>2078</v>
      </c>
      <c r="B315" t="s">
        <v>271</v>
      </c>
      <c r="C315">
        <v>2016</v>
      </c>
      <c r="D315">
        <v>74.758382771336898</v>
      </c>
      <c r="E315">
        <v>72.715859905869706</v>
      </c>
      <c r="F315">
        <v>76.800905636804004</v>
      </c>
      <c r="G315">
        <v>80.438971171515206</v>
      </c>
      <c r="H315">
        <v>78.734512130371499</v>
      </c>
      <c r="I315">
        <v>82.143430212658799</v>
      </c>
    </row>
    <row r="316" spans="1:9" x14ac:dyDescent="0.3">
      <c r="A316" t="s">
        <v>2079</v>
      </c>
      <c r="B316" t="s">
        <v>271</v>
      </c>
      <c r="C316">
        <v>2017</v>
      </c>
      <c r="D316">
        <v>75.508831238361395</v>
      </c>
      <c r="E316">
        <v>73.522377515850906</v>
      </c>
      <c r="F316">
        <v>77.495284960871899</v>
      </c>
      <c r="G316">
        <v>80.352416336868799</v>
      </c>
      <c r="H316">
        <v>78.632465853416207</v>
      </c>
      <c r="I316">
        <v>82.072366820321406</v>
      </c>
    </row>
    <row r="317" spans="1:9" x14ac:dyDescent="0.3">
      <c r="A317" t="s">
        <v>2080</v>
      </c>
      <c r="B317" t="s">
        <v>271</v>
      </c>
      <c r="C317">
        <v>2018</v>
      </c>
      <c r="D317">
        <v>75.749300168040804</v>
      </c>
      <c r="E317">
        <v>73.693976621443696</v>
      </c>
      <c r="F317">
        <v>77.804623714637899</v>
      </c>
      <c r="G317">
        <v>80.182868411212894</v>
      </c>
      <c r="H317">
        <v>78.473703174807198</v>
      </c>
      <c r="I317">
        <v>81.892033647618604</v>
      </c>
    </row>
    <row r="318" spans="1:9" x14ac:dyDescent="0.3">
      <c r="A318" t="s">
        <v>2081</v>
      </c>
      <c r="B318" t="s">
        <v>271</v>
      </c>
      <c r="C318">
        <v>2019</v>
      </c>
      <c r="D318">
        <v>75.045580954876201</v>
      </c>
      <c r="E318">
        <v>72.912645596909201</v>
      </c>
      <c r="F318">
        <v>77.1785163128433</v>
      </c>
      <c r="G318">
        <v>80.572167402752498</v>
      </c>
      <c r="H318">
        <v>78.8610187451077</v>
      </c>
      <c r="I318">
        <v>82.283316060397297</v>
      </c>
    </row>
    <row r="319" spans="1:9" x14ac:dyDescent="0.3">
      <c r="A319" t="s">
        <v>2082</v>
      </c>
      <c r="B319" t="s">
        <v>271</v>
      </c>
      <c r="C319">
        <v>2020</v>
      </c>
      <c r="D319">
        <v>76.883161345565995</v>
      </c>
      <c r="E319">
        <v>75.062634048778307</v>
      </c>
      <c r="F319">
        <v>78.703688642353598</v>
      </c>
      <c r="G319">
        <v>80.439356487502906</v>
      </c>
      <c r="H319">
        <v>78.695288475298597</v>
      </c>
      <c r="I319">
        <v>82.183424499707201</v>
      </c>
    </row>
    <row r="320" spans="1:9" x14ac:dyDescent="0.3">
      <c r="A320" t="s">
        <v>2083</v>
      </c>
      <c r="B320" t="s">
        <v>271</v>
      </c>
      <c r="C320">
        <v>2021</v>
      </c>
      <c r="D320">
        <v>76.702397053964205</v>
      </c>
      <c r="E320">
        <v>74.868532232477307</v>
      </c>
      <c r="F320">
        <v>78.536261875451203</v>
      </c>
      <c r="G320">
        <v>79.840011259379594</v>
      </c>
      <c r="H320">
        <v>78.328221275051007</v>
      </c>
      <c r="I320">
        <v>81.351801243708195</v>
      </c>
    </row>
    <row r="321" spans="1:9" x14ac:dyDescent="0.3">
      <c r="A321" t="s">
        <v>2084</v>
      </c>
      <c r="B321" t="s">
        <v>271</v>
      </c>
      <c r="C321">
        <v>2022</v>
      </c>
      <c r="D321">
        <v>76.3866376762291</v>
      </c>
      <c r="E321">
        <v>74.546915536189402</v>
      </c>
      <c r="F321">
        <v>78.226359816268797</v>
      </c>
      <c r="G321">
        <v>78.707939521951403</v>
      </c>
      <c r="H321">
        <v>77.054821955387695</v>
      </c>
      <c r="I321">
        <v>80.361057088515196</v>
      </c>
    </row>
    <row r="322" spans="1:9" x14ac:dyDescent="0.3">
      <c r="A322" t="s">
        <v>2087</v>
      </c>
      <c r="B322" t="s">
        <v>18</v>
      </c>
      <c r="C322">
        <v>2003</v>
      </c>
      <c r="D322">
        <v>69.813840706551503</v>
      </c>
      <c r="E322">
        <v>68.1225819666425</v>
      </c>
      <c r="F322">
        <v>71.505099446460406</v>
      </c>
      <c r="G322">
        <v>75.811397347274195</v>
      </c>
      <c r="H322">
        <v>73.850795303114396</v>
      </c>
      <c r="I322">
        <v>77.771999391434093</v>
      </c>
    </row>
    <row r="323" spans="1:9" x14ac:dyDescent="0.3">
      <c r="A323" t="s">
        <v>2088</v>
      </c>
      <c r="B323" t="s">
        <v>18</v>
      </c>
      <c r="C323">
        <v>2004</v>
      </c>
      <c r="D323">
        <v>69.828589548544798</v>
      </c>
      <c r="E323">
        <v>68.130073013230003</v>
      </c>
      <c r="F323">
        <v>71.527106083859493</v>
      </c>
      <c r="G323">
        <v>75.434455686749104</v>
      </c>
      <c r="H323">
        <v>73.4832847645811</v>
      </c>
      <c r="I323">
        <v>77.385626608917093</v>
      </c>
    </row>
    <row r="324" spans="1:9" x14ac:dyDescent="0.3">
      <c r="A324" t="s">
        <v>2089</v>
      </c>
      <c r="B324" t="s">
        <v>18</v>
      </c>
      <c r="C324">
        <v>2005</v>
      </c>
      <c r="D324">
        <v>69.409982260553306</v>
      </c>
      <c r="E324">
        <v>67.752682198844298</v>
      </c>
      <c r="F324">
        <v>71.0672823222624</v>
      </c>
      <c r="G324">
        <v>75.041470996865598</v>
      </c>
      <c r="H324">
        <v>73.081399874276599</v>
      </c>
      <c r="I324">
        <v>77.001542119454598</v>
      </c>
    </row>
    <row r="325" spans="1:9" x14ac:dyDescent="0.3">
      <c r="A325" t="s">
        <v>2090</v>
      </c>
      <c r="B325" t="s">
        <v>18</v>
      </c>
      <c r="C325">
        <v>2006</v>
      </c>
      <c r="D325">
        <v>69.289142562012302</v>
      </c>
      <c r="E325">
        <v>67.450809750924805</v>
      </c>
      <c r="F325">
        <v>71.127475373099898</v>
      </c>
      <c r="G325">
        <v>76.709256821934801</v>
      </c>
      <c r="H325">
        <v>74.845571608239496</v>
      </c>
      <c r="I325">
        <v>78.572942035630007</v>
      </c>
    </row>
    <row r="326" spans="1:9" x14ac:dyDescent="0.3">
      <c r="A326" t="s">
        <v>2091</v>
      </c>
      <c r="B326" t="s">
        <v>18</v>
      </c>
      <c r="C326">
        <v>2007</v>
      </c>
      <c r="D326">
        <v>70.627211569370999</v>
      </c>
      <c r="E326">
        <v>68.711624895192699</v>
      </c>
      <c r="F326">
        <v>72.542798243549299</v>
      </c>
      <c r="G326">
        <v>77.231726800771696</v>
      </c>
      <c r="H326">
        <v>75.379215241304493</v>
      </c>
      <c r="I326">
        <v>79.0842383602388</v>
      </c>
    </row>
    <row r="327" spans="1:9" x14ac:dyDescent="0.3">
      <c r="A327" t="s">
        <v>2092</v>
      </c>
      <c r="B327" t="s">
        <v>18</v>
      </c>
      <c r="C327">
        <v>2008</v>
      </c>
      <c r="D327">
        <v>71.113249552708496</v>
      </c>
      <c r="E327">
        <v>69.156052957732498</v>
      </c>
      <c r="F327">
        <v>73.070446147684507</v>
      </c>
      <c r="G327">
        <v>77.664471318753797</v>
      </c>
      <c r="H327">
        <v>75.859506395976595</v>
      </c>
      <c r="I327">
        <v>79.4694362415309</v>
      </c>
    </row>
    <row r="328" spans="1:9" x14ac:dyDescent="0.3">
      <c r="A328" t="s">
        <v>2093</v>
      </c>
      <c r="B328" t="s">
        <v>18</v>
      </c>
      <c r="C328">
        <v>2009</v>
      </c>
      <c r="D328">
        <v>71.543875848885094</v>
      </c>
      <c r="E328">
        <v>69.522254947666795</v>
      </c>
      <c r="F328">
        <v>73.565496750103406</v>
      </c>
      <c r="G328">
        <v>77.4898778019801</v>
      </c>
      <c r="H328">
        <v>75.5872641845245</v>
      </c>
      <c r="I328">
        <v>79.3924914194357</v>
      </c>
    </row>
    <row r="329" spans="1:9" x14ac:dyDescent="0.3">
      <c r="A329" t="s">
        <v>2094</v>
      </c>
      <c r="B329" t="s">
        <v>18</v>
      </c>
      <c r="C329">
        <v>2010</v>
      </c>
      <c r="D329">
        <v>71.998506654558696</v>
      </c>
      <c r="E329">
        <v>69.852969093933496</v>
      </c>
      <c r="F329">
        <v>74.144044215183897</v>
      </c>
      <c r="G329">
        <v>77.098807339436704</v>
      </c>
      <c r="H329">
        <v>75.285181375913893</v>
      </c>
      <c r="I329">
        <v>78.912433302959499</v>
      </c>
    </row>
    <row r="330" spans="1:9" x14ac:dyDescent="0.3">
      <c r="A330" t="s">
        <v>2095</v>
      </c>
      <c r="B330" t="s">
        <v>18</v>
      </c>
      <c r="C330">
        <v>2011</v>
      </c>
      <c r="D330">
        <v>73.288002236576503</v>
      </c>
      <c r="E330">
        <v>71.253456961710398</v>
      </c>
      <c r="F330">
        <v>75.322547511442707</v>
      </c>
      <c r="G330">
        <v>77.342835076064603</v>
      </c>
      <c r="H330">
        <v>75.558994239292005</v>
      </c>
      <c r="I330">
        <v>79.1266759128372</v>
      </c>
    </row>
    <row r="331" spans="1:9" x14ac:dyDescent="0.3">
      <c r="A331" t="s">
        <v>2096</v>
      </c>
      <c r="B331" t="s">
        <v>18</v>
      </c>
      <c r="C331">
        <v>2012</v>
      </c>
      <c r="D331">
        <v>73.396100512405596</v>
      </c>
      <c r="E331">
        <v>71.487105876923906</v>
      </c>
      <c r="F331">
        <v>75.3050951478874</v>
      </c>
      <c r="G331">
        <v>77.151403124641107</v>
      </c>
      <c r="H331">
        <v>75.386403463014702</v>
      </c>
      <c r="I331">
        <v>78.916402786267597</v>
      </c>
    </row>
    <row r="332" spans="1:9" x14ac:dyDescent="0.3">
      <c r="A332" t="s">
        <v>2097</v>
      </c>
      <c r="B332" t="s">
        <v>18</v>
      </c>
      <c r="C332">
        <v>2013</v>
      </c>
      <c r="D332">
        <v>73.018107679786695</v>
      </c>
      <c r="E332">
        <v>71.230712037603794</v>
      </c>
      <c r="F332">
        <v>74.805503321969496</v>
      </c>
      <c r="G332">
        <v>77.562120452314304</v>
      </c>
      <c r="H332">
        <v>75.905658249243004</v>
      </c>
      <c r="I332">
        <v>79.218582655385603</v>
      </c>
    </row>
    <row r="333" spans="1:9" x14ac:dyDescent="0.3">
      <c r="A333" t="s">
        <v>2098</v>
      </c>
      <c r="B333" t="s">
        <v>18</v>
      </c>
      <c r="C333">
        <v>2014</v>
      </c>
      <c r="D333">
        <v>73.245781369734303</v>
      </c>
      <c r="E333">
        <v>71.436110949349697</v>
      </c>
      <c r="F333">
        <v>75.055451790118994</v>
      </c>
      <c r="G333">
        <v>77.660196222463895</v>
      </c>
      <c r="H333">
        <v>76.086089401331193</v>
      </c>
      <c r="I333">
        <v>79.234303043596697</v>
      </c>
    </row>
    <row r="334" spans="1:9" x14ac:dyDescent="0.3">
      <c r="A334" t="s">
        <v>2099</v>
      </c>
      <c r="B334" t="s">
        <v>18</v>
      </c>
      <c r="C334">
        <v>2015</v>
      </c>
      <c r="D334">
        <v>74.297399731855094</v>
      </c>
      <c r="E334">
        <v>72.589741439535899</v>
      </c>
      <c r="F334">
        <v>76.005058024174303</v>
      </c>
      <c r="G334">
        <v>78.380424042752693</v>
      </c>
      <c r="H334">
        <v>76.8437337435073</v>
      </c>
      <c r="I334">
        <v>79.917114341998101</v>
      </c>
    </row>
    <row r="335" spans="1:9" x14ac:dyDescent="0.3">
      <c r="A335" t="s">
        <v>2100</v>
      </c>
      <c r="B335" t="s">
        <v>18</v>
      </c>
      <c r="C335">
        <v>2016</v>
      </c>
      <c r="D335">
        <v>73.710483857865597</v>
      </c>
      <c r="E335">
        <v>71.944397931155194</v>
      </c>
      <c r="F335">
        <v>75.476569784576</v>
      </c>
      <c r="G335">
        <v>78.123386255311004</v>
      </c>
      <c r="H335">
        <v>76.540905423557902</v>
      </c>
      <c r="I335">
        <v>79.705867087063993</v>
      </c>
    </row>
    <row r="336" spans="1:9" x14ac:dyDescent="0.3">
      <c r="A336" t="s">
        <v>2101</v>
      </c>
      <c r="B336" t="s">
        <v>18</v>
      </c>
      <c r="C336">
        <v>2017</v>
      </c>
      <c r="D336">
        <v>73.9928604225247</v>
      </c>
      <c r="E336">
        <v>72.162380260119207</v>
      </c>
      <c r="F336">
        <v>75.823340584930193</v>
      </c>
      <c r="G336">
        <v>78.092883668657294</v>
      </c>
      <c r="H336">
        <v>76.388079567637106</v>
      </c>
      <c r="I336">
        <v>79.797687769677495</v>
      </c>
    </row>
    <row r="337" spans="1:9" x14ac:dyDescent="0.3">
      <c r="A337" t="s">
        <v>2102</v>
      </c>
      <c r="B337" t="s">
        <v>18</v>
      </c>
      <c r="C337">
        <v>2018</v>
      </c>
      <c r="D337">
        <v>74.783532497131404</v>
      </c>
      <c r="E337">
        <v>72.800759562416303</v>
      </c>
      <c r="F337">
        <v>76.766305431846405</v>
      </c>
      <c r="G337">
        <v>77.767042172166498</v>
      </c>
      <c r="H337">
        <v>75.973905913146993</v>
      </c>
      <c r="I337">
        <v>79.560178431186003</v>
      </c>
    </row>
    <row r="338" spans="1:9" x14ac:dyDescent="0.3">
      <c r="A338" t="s">
        <v>2103</v>
      </c>
      <c r="B338" t="s">
        <v>18</v>
      </c>
      <c r="C338">
        <v>2019</v>
      </c>
      <c r="D338">
        <v>74.172740246927802</v>
      </c>
      <c r="E338">
        <v>72.273690173830104</v>
      </c>
      <c r="F338">
        <v>76.071790320025599</v>
      </c>
      <c r="G338">
        <v>77.786105757137094</v>
      </c>
      <c r="H338">
        <v>75.954569862049595</v>
      </c>
      <c r="I338">
        <v>79.617641652224506</v>
      </c>
    </row>
    <row r="339" spans="1:9" x14ac:dyDescent="0.3">
      <c r="A339" t="s">
        <v>2104</v>
      </c>
      <c r="B339" t="s">
        <v>18</v>
      </c>
      <c r="C339">
        <v>2020</v>
      </c>
      <c r="D339">
        <v>73.448200883699499</v>
      </c>
      <c r="E339">
        <v>71.541477444886596</v>
      </c>
      <c r="F339">
        <v>75.354924322512502</v>
      </c>
      <c r="G339">
        <v>76.559434783127799</v>
      </c>
      <c r="H339">
        <v>74.593500756278004</v>
      </c>
      <c r="I339">
        <v>78.525368809977493</v>
      </c>
    </row>
    <row r="340" spans="1:9" x14ac:dyDescent="0.3">
      <c r="A340" t="s">
        <v>2105</v>
      </c>
      <c r="B340" t="s">
        <v>18</v>
      </c>
      <c r="C340">
        <v>2021</v>
      </c>
      <c r="D340">
        <v>74.110344712884896</v>
      </c>
      <c r="E340">
        <v>72.324068252252303</v>
      </c>
      <c r="F340">
        <v>75.896621173517502</v>
      </c>
      <c r="G340">
        <v>76.637606293096198</v>
      </c>
      <c r="H340">
        <v>74.459185684477504</v>
      </c>
      <c r="I340">
        <v>78.816026901714906</v>
      </c>
    </row>
    <row r="341" spans="1:9" x14ac:dyDescent="0.3">
      <c r="A341" t="s">
        <v>2106</v>
      </c>
      <c r="B341" t="s">
        <v>18</v>
      </c>
      <c r="C341">
        <v>2022</v>
      </c>
      <c r="D341">
        <v>73.631609347234601</v>
      </c>
      <c r="E341">
        <v>71.850137281503507</v>
      </c>
      <c r="F341">
        <v>75.413081412965695</v>
      </c>
      <c r="G341">
        <v>76.978794770469406</v>
      </c>
      <c r="H341">
        <v>74.999415806487207</v>
      </c>
      <c r="I341">
        <v>78.958173734451705</v>
      </c>
    </row>
    <row r="342" spans="1:9" x14ac:dyDescent="0.3">
      <c r="A342" t="s">
        <v>2109</v>
      </c>
      <c r="B342" t="s">
        <v>4</v>
      </c>
      <c r="C342">
        <v>2003</v>
      </c>
      <c r="D342">
        <v>66.022892541265804</v>
      </c>
      <c r="E342">
        <v>64.342765679912702</v>
      </c>
      <c r="F342">
        <v>67.703019402618807</v>
      </c>
      <c r="G342">
        <v>74.007676362875202</v>
      </c>
      <c r="H342">
        <v>72.528288287144605</v>
      </c>
      <c r="I342">
        <v>75.487064438605699</v>
      </c>
    </row>
    <row r="343" spans="1:9" x14ac:dyDescent="0.3">
      <c r="A343" t="s">
        <v>2110</v>
      </c>
      <c r="B343" t="s">
        <v>4</v>
      </c>
      <c r="C343">
        <v>2004</v>
      </c>
      <c r="D343">
        <v>67.403225401212595</v>
      </c>
      <c r="E343">
        <v>65.729428199467506</v>
      </c>
      <c r="F343">
        <v>69.077022602957697</v>
      </c>
      <c r="G343">
        <v>73.671999686308794</v>
      </c>
      <c r="H343">
        <v>72.249064480675202</v>
      </c>
      <c r="I343">
        <v>75.094934891942401</v>
      </c>
    </row>
    <row r="344" spans="1:9" x14ac:dyDescent="0.3">
      <c r="A344" t="s">
        <v>2111</v>
      </c>
      <c r="B344" t="s">
        <v>4</v>
      </c>
      <c r="C344">
        <v>2005</v>
      </c>
      <c r="D344">
        <v>67.3129377063227</v>
      </c>
      <c r="E344">
        <v>65.652939366696302</v>
      </c>
      <c r="F344">
        <v>68.972936045949098</v>
      </c>
      <c r="G344">
        <v>73.554024453149097</v>
      </c>
      <c r="H344">
        <v>72.179815709443901</v>
      </c>
      <c r="I344">
        <v>74.928233196854293</v>
      </c>
    </row>
    <row r="345" spans="1:9" x14ac:dyDescent="0.3">
      <c r="A345" t="s">
        <v>2112</v>
      </c>
      <c r="B345" t="s">
        <v>4</v>
      </c>
      <c r="C345">
        <v>2006</v>
      </c>
      <c r="D345">
        <v>67.789536120537605</v>
      </c>
      <c r="E345">
        <v>66.146284276531006</v>
      </c>
      <c r="F345">
        <v>69.432787964544204</v>
      </c>
      <c r="G345">
        <v>73.761581931257496</v>
      </c>
      <c r="H345">
        <v>72.368542915777596</v>
      </c>
      <c r="I345">
        <v>75.154620946737396</v>
      </c>
    </row>
    <row r="346" spans="1:9" x14ac:dyDescent="0.3">
      <c r="A346" t="s">
        <v>2113</v>
      </c>
      <c r="B346" t="s">
        <v>4</v>
      </c>
      <c r="C346">
        <v>2007</v>
      </c>
      <c r="D346">
        <v>68.446840203159496</v>
      </c>
      <c r="E346">
        <v>66.802527508024397</v>
      </c>
      <c r="F346">
        <v>70.091152898294695</v>
      </c>
      <c r="G346">
        <v>73.054812730765207</v>
      </c>
      <c r="H346">
        <v>71.705122747242498</v>
      </c>
      <c r="I346">
        <v>74.404502714287901</v>
      </c>
    </row>
    <row r="347" spans="1:9" x14ac:dyDescent="0.3">
      <c r="A347" t="s">
        <v>2114</v>
      </c>
      <c r="B347" t="s">
        <v>4</v>
      </c>
      <c r="C347">
        <v>2008</v>
      </c>
      <c r="D347">
        <v>68.3025669077835</v>
      </c>
      <c r="E347">
        <v>66.643715850605304</v>
      </c>
      <c r="F347">
        <v>69.961417964961598</v>
      </c>
      <c r="G347">
        <v>73.631903523532102</v>
      </c>
      <c r="H347">
        <v>72.282828333144295</v>
      </c>
      <c r="I347">
        <v>74.980978713919896</v>
      </c>
    </row>
    <row r="348" spans="1:9" x14ac:dyDescent="0.3">
      <c r="A348" t="s">
        <v>2115</v>
      </c>
      <c r="B348" t="s">
        <v>4</v>
      </c>
      <c r="C348">
        <v>2009</v>
      </c>
      <c r="D348">
        <v>68.164814906095401</v>
      </c>
      <c r="E348">
        <v>66.482925872376697</v>
      </c>
      <c r="F348">
        <v>69.846703939814105</v>
      </c>
      <c r="G348">
        <v>73.553097809116295</v>
      </c>
      <c r="H348">
        <v>72.196070589134706</v>
      </c>
      <c r="I348">
        <v>74.910125029097898</v>
      </c>
    </row>
    <row r="349" spans="1:9" x14ac:dyDescent="0.3">
      <c r="A349" t="s">
        <v>2116</v>
      </c>
      <c r="B349" t="s">
        <v>4</v>
      </c>
      <c r="C349">
        <v>2010</v>
      </c>
      <c r="D349">
        <v>68.814221890332803</v>
      </c>
      <c r="E349">
        <v>67.155775172193202</v>
      </c>
      <c r="F349">
        <v>70.472668608472404</v>
      </c>
      <c r="G349">
        <v>73.953492602814705</v>
      </c>
      <c r="H349">
        <v>72.600439052864104</v>
      </c>
      <c r="I349">
        <v>75.306546152765193</v>
      </c>
    </row>
    <row r="350" spans="1:9" x14ac:dyDescent="0.3">
      <c r="A350" t="s">
        <v>2117</v>
      </c>
      <c r="B350" t="s">
        <v>4</v>
      </c>
      <c r="C350">
        <v>2011</v>
      </c>
      <c r="D350">
        <v>69.706526561966399</v>
      </c>
      <c r="E350">
        <v>68.124727551868304</v>
      </c>
      <c r="F350">
        <v>71.288325572064494</v>
      </c>
      <c r="G350">
        <v>73.585451635759796</v>
      </c>
      <c r="H350">
        <v>72.284020837808399</v>
      </c>
      <c r="I350">
        <v>74.886882433711307</v>
      </c>
    </row>
    <row r="351" spans="1:9" x14ac:dyDescent="0.3">
      <c r="A351" t="s">
        <v>2118</v>
      </c>
      <c r="B351" t="s">
        <v>4</v>
      </c>
      <c r="C351">
        <v>2012</v>
      </c>
      <c r="D351">
        <v>68.714089444781607</v>
      </c>
      <c r="E351">
        <v>67.126336703446398</v>
      </c>
      <c r="F351">
        <v>70.301842186116801</v>
      </c>
      <c r="G351">
        <v>74.284060874072495</v>
      </c>
      <c r="H351">
        <v>72.984626205704302</v>
      </c>
      <c r="I351">
        <v>75.583495542440602</v>
      </c>
    </row>
    <row r="352" spans="1:9" x14ac:dyDescent="0.3">
      <c r="A352" t="s">
        <v>2119</v>
      </c>
      <c r="B352" t="s">
        <v>4</v>
      </c>
      <c r="C352">
        <v>2013</v>
      </c>
      <c r="D352">
        <v>68.646360552649</v>
      </c>
      <c r="E352">
        <v>67.087424041207498</v>
      </c>
      <c r="F352">
        <v>70.205297064090502</v>
      </c>
      <c r="G352">
        <v>74.585180517868494</v>
      </c>
      <c r="H352">
        <v>73.324892021174506</v>
      </c>
      <c r="I352">
        <v>75.845469014562497</v>
      </c>
    </row>
    <row r="353" spans="1:9" x14ac:dyDescent="0.3">
      <c r="A353" t="s">
        <v>2120</v>
      </c>
      <c r="B353" t="s">
        <v>4</v>
      </c>
      <c r="C353">
        <v>2014</v>
      </c>
      <c r="D353">
        <v>68.423901682835293</v>
      </c>
      <c r="E353">
        <v>66.914089920772994</v>
      </c>
      <c r="F353">
        <v>69.933713444897606</v>
      </c>
      <c r="G353">
        <v>74.747085315618605</v>
      </c>
      <c r="H353">
        <v>73.454340455125404</v>
      </c>
      <c r="I353">
        <v>76.039830176111806</v>
      </c>
    </row>
    <row r="354" spans="1:9" x14ac:dyDescent="0.3">
      <c r="A354" t="s">
        <v>2121</v>
      </c>
      <c r="B354" t="s">
        <v>4</v>
      </c>
      <c r="C354">
        <v>2015</v>
      </c>
      <c r="D354">
        <v>67.051590213979296</v>
      </c>
      <c r="E354">
        <v>65.521509921579295</v>
      </c>
      <c r="F354">
        <v>68.581670506379396</v>
      </c>
      <c r="G354">
        <v>74.882381560769502</v>
      </c>
      <c r="H354">
        <v>73.571333225098996</v>
      </c>
      <c r="I354">
        <v>76.193429896439895</v>
      </c>
    </row>
    <row r="355" spans="1:9" x14ac:dyDescent="0.3">
      <c r="A355" t="s">
        <v>2122</v>
      </c>
      <c r="B355" t="s">
        <v>4</v>
      </c>
      <c r="C355">
        <v>2016</v>
      </c>
      <c r="D355">
        <v>67.580388324881497</v>
      </c>
      <c r="E355">
        <v>66.042291490032</v>
      </c>
      <c r="F355">
        <v>69.118485159730994</v>
      </c>
      <c r="G355">
        <v>75.007704263594803</v>
      </c>
      <c r="H355">
        <v>73.661849014629595</v>
      </c>
      <c r="I355">
        <v>76.353559512559997</v>
      </c>
    </row>
    <row r="356" spans="1:9" x14ac:dyDescent="0.3">
      <c r="A356" t="s">
        <v>2123</v>
      </c>
      <c r="B356" t="s">
        <v>4</v>
      </c>
      <c r="C356">
        <v>2017</v>
      </c>
      <c r="D356">
        <v>68.185074324061205</v>
      </c>
      <c r="E356">
        <v>66.627791804898905</v>
      </c>
      <c r="F356">
        <v>69.742356843223405</v>
      </c>
      <c r="G356">
        <v>74.362222123847104</v>
      </c>
      <c r="H356">
        <v>72.9694555494128</v>
      </c>
      <c r="I356">
        <v>75.754988698281394</v>
      </c>
    </row>
    <row r="357" spans="1:9" x14ac:dyDescent="0.3">
      <c r="A357" t="s">
        <v>2124</v>
      </c>
      <c r="B357" t="s">
        <v>4</v>
      </c>
      <c r="C357">
        <v>2018</v>
      </c>
      <c r="D357">
        <v>68.259647157682807</v>
      </c>
      <c r="E357">
        <v>66.728580312204002</v>
      </c>
      <c r="F357">
        <v>69.790714003161597</v>
      </c>
      <c r="G357">
        <v>73.964618601498103</v>
      </c>
      <c r="H357">
        <v>72.465395216546796</v>
      </c>
      <c r="I357">
        <v>75.463841986449395</v>
      </c>
    </row>
    <row r="358" spans="1:9" x14ac:dyDescent="0.3">
      <c r="A358" t="s">
        <v>2125</v>
      </c>
      <c r="B358" t="s">
        <v>4</v>
      </c>
      <c r="C358">
        <v>2019</v>
      </c>
      <c r="D358">
        <v>67.496091288125299</v>
      </c>
      <c r="E358">
        <v>65.909316551721204</v>
      </c>
      <c r="F358">
        <v>69.082866024529395</v>
      </c>
      <c r="G358">
        <v>74.444435779979102</v>
      </c>
      <c r="H358">
        <v>73.002178700030001</v>
      </c>
      <c r="I358">
        <v>75.886692859928104</v>
      </c>
    </row>
    <row r="359" spans="1:9" x14ac:dyDescent="0.3">
      <c r="A359" t="s">
        <v>2126</v>
      </c>
      <c r="B359" t="s">
        <v>4</v>
      </c>
      <c r="C359">
        <v>2020</v>
      </c>
      <c r="D359">
        <v>68.157785580547198</v>
      </c>
      <c r="E359">
        <v>66.569739965951698</v>
      </c>
      <c r="F359">
        <v>69.745831195142699</v>
      </c>
      <c r="G359">
        <v>74.035504984350496</v>
      </c>
      <c r="H359">
        <v>72.515493343536605</v>
      </c>
      <c r="I359">
        <v>75.555516625164401</v>
      </c>
    </row>
    <row r="360" spans="1:9" x14ac:dyDescent="0.3">
      <c r="A360" t="s">
        <v>2127</v>
      </c>
      <c r="B360" t="s">
        <v>4</v>
      </c>
      <c r="C360">
        <v>2021</v>
      </c>
      <c r="D360">
        <v>67.973681978905105</v>
      </c>
      <c r="E360">
        <v>66.399419534964494</v>
      </c>
      <c r="F360">
        <v>69.547944422845703</v>
      </c>
      <c r="G360">
        <v>74.609069308316904</v>
      </c>
      <c r="H360">
        <v>73.130058326889795</v>
      </c>
      <c r="I360">
        <v>76.0880802897439</v>
      </c>
    </row>
    <row r="361" spans="1:9" x14ac:dyDescent="0.3">
      <c r="A361" t="s">
        <v>2128</v>
      </c>
      <c r="B361" t="s">
        <v>4</v>
      </c>
      <c r="C361">
        <v>2022</v>
      </c>
      <c r="D361">
        <v>68.353535745233003</v>
      </c>
      <c r="E361">
        <v>66.803379973867393</v>
      </c>
      <c r="F361">
        <v>69.903691516598599</v>
      </c>
      <c r="G361">
        <v>75.433481960769896</v>
      </c>
      <c r="H361">
        <v>74.033169055718503</v>
      </c>
      <c r="I361">
        <v>76.833794865821204</v>
      </c>
    </row>
    <row r="362" spans="1:9" x14ac:dyDescent="0.3">
      <c r="A362" t="s">
        <v>2131</v>
      </c>
      <c r="B362" t="s">
        <v>19</v>
      </c>
      <c r="C362">
        <v>2003</v>
      </c>
      <c r="D362">
        <v>66.8745176192256</v>
      </c>
      <c r="E362">
        <v>65.068297101648497</v>
      </c>
      <c r="F362">
        <v>68.680738136802702</v>
      </c>
      <c r="G362">
        <v>73.142233605192999</v>
      </c>
      <c r="H362">
        <v>71.385464362444097</v>
      </c>
      <c r="I362">
        <v>74.899002847941901</v>
      </c>
    </row>
    <row r="363" spans="1:9" x14ac:dyDescent="0.3">
      <c r="A363" t="s">
        <v>2132</v>
      </c>
      <c r="B363" t="s">
        <v>19</v>
      </c>
      <c r="C363">
        <v>2004</v>
      </c>
      <c r="D363">
        <v>67.417488032179605</v>
      </c>
      <c r="E363">
        <v>65.618427963953906</v>
      </c>
      <c r="F363">
        <v>69.216548100405205</v>
      </c>
      <c r="G363">
        <v>73.128966738212696</v>
      </c>
      <c r="H363">
        <v>71.350412163694998</v>
      </c>
      <c r="I363">
        <v>74.907521312730296</v>
      </c>
    </row>
    <row r="364" spans="1:9" x14ac:dyDescent="0.3">
      <c r="A364" t="s">
        <v>2133</v>
      </c>
      <c r="B364" t="s">
        <v>19</v>
      </c>
      <c r="C364">
        <v>2005</v>
      </c>
      <c r="D364">
        <v>66.755414856269894</v>
      </c>
      <c r="E364">
        <v>64.852094657489104</v>
      </c>
      <c r="F364">
        <v>68.658735055050798</v>
      </c>
      <c r="G364">
        <v>73.249175273056906</v>
      </c>
      <c r="H364">
        <v>71.570308933371294</v>
      </c>
      <c r="I364">
        <v>74.928041612742604</v>
      </c>
    </row>
    <row r="365" spans="1:9" x14ac:dyDescent="0.3">
      <c r="A365" t="s">
        <v>2134</v>
      </c>
      <c r="B365" t="s">
        <v>19</v>
      </c>
      <c r="C365">
        <v>2006</v>
      </c>
      <c r="D365">
        <v>67.410333632046502</v>
      </c>
      <c r="E365">
        <v>65.526394779137803</v>
      </c>
      <c r="F365">
        <v>69.294272484955201</v>
      </c>
      <c r="G365">
        <v>73.729078773279596</v>
      </c>
      <c r="H365">
        <v>72.035879221242197</v>
      </c>
      <c r="I365">
        <v>75.422278325316995</v>
      </c>
    </row>
    <row r="366" spans="1:9" x14ac:dyDescent="0.3">
      <c r="A366" t="s">
        <v>2135</v>
      </c>
      <c r="B366" t="s">
        <v>19</v>
      </c>
      <c r="C366">
        <v>2007</v>
      </c>
      <c r="D366">
        <v>67.4897603793451</v>
      </c>
      <c r="E366">
        <v>65.636025419021905</v>
      </c>
      <c r="F366">
        <v>69.343495339668195</v>
      </c>
      <c r="G366">
        <v>74.733108523708196</v>
      </c>
      <c r="H366">
        <v>73.042887556026002</v>
      </c>
      <c r="I366">
        <v>76.423329491390405</v>
      </c>
    </row>
    <row r="367" spans="1:9" x14ac:dyDescent="0.3">
      <c r="A367" t="s">
        <v>2136</v>
      </c>
      <c r="B367" t="s">
        <v>19</v>
      </c>
      <c r="C367">
        <v>2008</v>
      </c>
      <c r="D367">
        <v>67.385865548935598</v>
      </c>
      <c r="E367">
        <v>65.478220338396795</v>
      </c>
      <c r="F367">
        <v>69.293510759474401</v>
      </c>
      <c r="G367">
        <v>74.803149002650798</v>
      </c>
      <c r="H367">
        <v>73.118077694851806</v>
      </c>
      <c r="I367">
        <v>76.488220310449805</v>
      </c>
    </row>
    <row r="368" spans="1:9" x14ac:dyDescent="0.3">
      <c r="A368" t="s">
        <v>2137</v>
      </c>
      <c r="B368" t="s">
        <v>19</v>
      </c>
      <c r="C368">
        <v>2009</v>
      </c>
      <c r="D368">
        <v>68.092324674918302</v>
      </c>
      <c r="E368">
        <v>66.254343125593394</v>
      </c>
      <c r="F368">
        <v>69.930306224243196</v>
      </c>
      <c r="G368">
        <v>75.535946634622505</v>
      </c>
      <c r="H368">
        <v>73.877216330910102</v>
      </c>
      <c r="I368">
        <v>77.194676938334894</v>
      </c>
    </row>
    <row r="369" spans="1:9" x14ac:dyDescent="0.3">
      <c r="A369" t="s">
        <v>2138</v>
      </c>
      <c r="B369" t="s">
        <v>19</v>
      </c>
      <c r="C369">
        <v>2010</v>
      </c>
      <c r="D369">
        <v>69.097816333695604</v>
      </c>
      <c r="E369">
        <v>67.237802033174106</v>
      </c>
      <c r="F369">
        <v>70.957830634217103</v>
      </c>
      <c r="G369">
        <v>76.386535398623195</v>
      </c>
      <c r="H369">
        <v>74.690953935014093</v>
      </c>
      <c r="I369">
        <v>78.082116862232297</v>
      </c>
    </row>
    <row r="370" spans="1:9" x14ac:dyDescent="0.3">
      <c r="A370" t="s">
        <v>2139</v>
      </c>
      <c r="B370" t="s">
        <v>19</v>
      </c>
      <c r="C370">
        <v>2011</v>
      </c>
      <c r="D370">
        <v>69.949545328388496</v>
      </c>
      <c r="E370">
        <v>68.067778276131804</v>
      </c>
      <c r="F370">
        <v>71.831312380645201</v>
      </c>
      <c r="G370">
        <v>76.295033158637096</v>
      </c>
      <c r="H370">
        <v>74.655703888098799</v>
      </c>
      <c r="I370">
        <v>77.934362429175295</v>
      </c>
    </row>
    <row r="371" spans="1:9" x14ac:dyDescent="0.3">
      <c r="A371" t="s">
        <v>2140</v>
      </c>
      <c r="B371" t="s">
        <v>19</v>
      </c>
      <c r="C371">
        <v>2012</v>
      </c>
      <c r="D371">
        <v>70.169904522663799</v>
      </c>
      <c r="E371">
        <v>68.3515195745764</v>
      </c>
      <c r="F371">
        <v>71.988289470751099</v>
      </c>
      <c r="G371">
        <v>75.896790007482295</v>
      </c>
      <c r="H371">
        <v>74.302859429033802</v>
      </c>
      <c r="I371">
        <v>77.490720585930802</v>
      </c>
    </row>
    <row r="372" spans="1:9" x14ac:dyDescent="0.3">
      <c r="A372" t="s">
        <v>2141</v>
      </c>
      <c r="B372" t="s">
        <v>19</v>
      </c>
      <c r="C372">
        <v>2013</v>
      </c>
      <c r="D372">
        <v>70.866440007760602</v>
      </c>
      <c r="E372">
        <v>69.063799637806795</v>
      </c>
      <c r="F372">
        <v>72.669080377714494</v>
      </c>
      <c r="G372">
        <v>76.349931089873294</v>
      </c>
      <c r="H372">
        <v>74.631442693123404</v>
      </c>
      <c r="I372">
        <v>78.068419486623199</v>
      </c>
    </row>
    <row r="373" spans="1:9" x14ac:dyDescent="0.3">
      <c r="A373" t="s">
        <v>2142</v>
      </c>
      <c r="B373" t="s">
        <v>19</v>
      </c>
      <c r="C373">
        <v>2014</v>
      </c>
      <c r="D373">
        <v>70.174662889498407</v>
      </c>
      <c r="E373">
        <v>68.313280894757696</v>
      </c>
      <c r="F373">
        <v>72.036044884239104</v>
      </c>
      <c r="G373">
        <v>76.777713056196902</v>
      </c>
      <c r="H373">
        <v>75.0847202970713</v>
      </c>
      <c r="I373">
        <v>78.470705815322404</v>
      </c>
    </row>
    <row r="374" spans="1:9" x14ac:dyDescent="0.3">
      <c r="A374" t="s">
        <v>2143</v>
      </c>
      <c r="B374" t="s">
        <v>19</v>
      </c>
      <c r="C374">
        <v>2015</v>
      </c>
      <c r="D374">
        <v>70.309689048586307</v>
      </c>
      <c r="E374">
        <v>68.630778583723995</v>
      </c>
      <c r="F374">
        <v>71.988599513448605</v>
      </c>
      <c r="G374">
        <v>76.218089259375503</v>
      </c>
      <c r="H374">
        <v>74.5096247732546</v>
      </c>
      <c r="I374">
        <v>77.926553745496506</v>
      </c>
    </row>
    <row r="375" spans="1:9" x14ac:dyDescent="0.3">
      <c r="A375" t="s">
        <v>2144</v>
      </c>
      <c r="B375" t="s">
        <v>19</v>
      </c>
      <c r="C375">
        <v>2016</v>
      </c>
      <c r="D375">
        <v>70.5493700612233</v>
      </c>
      <c r="E375">
        <v>68.824162167475606</v>
      </c>
      <c r="F375">
        <v>72.274577954970994</v>
      </c>
      <c r="G375">
        <v>76.606011339241107</v>
      </c>
      <c r="H375">
        <v>74.861137922153105</v>
      </c>
      <c r="I375">
        <v>78.350884756329194</v>
      </c>
    </row>
    <row r="376" spans="1:9" x14ac:dyDescent="0.3">
      <c r="A376" t="s">
        <v>2145</v>
      </c>
      <c r="B376" t="s">
        <v>19</v>
      </c>
      <c r="C376">
        <v>2017</v>
      </c>
      <c r="D376">
        <v>70.984073524743096</v>
      </c>
      <c r="E376">
        <v>69.261709638116002</v>
      </c>
      <c r="F376">
        <v>72.706437411370203</v>
      </c>
      <c r="G376">
        <v>76.485557698320505</v>
      </c>
      <c r="H376">
        <v>74.650272431582096</v>
      </c>
      <c r="I376">
        <v>78.320842965059001</v>
      </c>
    </row>
    <row r="377" spans="1:9" x14ac:dyDescent="0.3">
      <c r="A377" t="s">
        <v>2146</v>
      </c>
      <c r="B377" t="s">
        <v>19</v>
      </c>
      <c r="C377">
        <v>2018</v>
      </c>
      <c r="D377">
        <v>70.2390266209608</v>
      </c>
      <c r="E377">
        <v>68.579559485123497</v>
      </c>
      <c r="F377">
        <v>71.898493756798104</v>
      </c>
      <c r="G377">
        <v>76.027998419763904</v>
      </c>
      <c r="H377">
        <v>74.194360761134106</v>
      </c>
      <c r="I377">
        <v>77.861636078393602</v>
      </c>
    </row>
    <row r="378" spans="1:9" x14ac:dyDescent="0.3">
      <c r="A378" t="s">
        <v>2147</v>
      </c>
      <c r="B378" t="s">
        <v>19</v>
      </c>
      <c r="C378">
        <v>2019</v>
      </c>
      <c r="D378">
        <v>69.359956306528602</v>
      </c>
      <c r="E378">
        <v>67.651316084368901</v>
      </c>
      <c r="F378">
        <v>71.068596528688403</v>
      </c>
      <c r="G378">
        <v>75.141766895659799</v>
      </c>
      <c r="H378">
        <v>73.319342929868299</v>
      </c>
      <c r="I378">
        <v>76.9641908614512</v>
      </c>
    </row>
    <row r="379" spans="1:9" x14ac:dyDescent="0.3">
      <c r="A379" t="s">
        <v>2148</v>
      </c>
      <c r="B379" t="s">
        <v>19</v>
      </c>
      <c r="C379">
        <v>2020</v>
      </c>
      <c r="D379">
        <v>69.630881232560995</v>
      </c>
      <c r="E379">
        <v>67.947495126185004</v>
      </c>
      <c r="F379">
        <v>71.3142673389371</v>
      </c>
      <c r="G379">
        <v>74.639648818077305</v>
      </c>
      <c r="H379">
        <v>72.843757595841893</v>
      </c>
      <c r="I379">
        <v>76.435540040312702</v>
      </c>
    </row>
    <row r="380" spans="1:9" x14ac:dyDescent="0.3">
      <c r="A380" t="s">
        <v>2149</v>
      </c>
      <c r="B380" t="s">
        <v>19</v>
      </c>
      <c r="C380">
        <v>2021</v>
      </c>
      <c r="D380">
        <v>69.723040415526995</v>
      </c>
      <c r="E380">
        <v>68.096517266701397</v>
      </c>
      <c r="F380">
        <v>71.349563564352593</v>
      </c>
      <c r="G380">
        <v>74.850372952496002</v>
      </c>
      <c r="H380">
        <v>73.109359764916405</v>
      </c>
      <c r="I380">
        <v>76.591386140075599</v>
      </c>
    </row>
    <row r="381" spans="1:9" x14ac:dyDescent="0.3">
      <c r="A381" t="s">
        <v>2150</v>
      </c>
      <c r="B381" t="s">
        <v>19</v>
      </c>
      <c r="C381">
        <v>2022</v>
      </c>
      <c r="D381">
        <v>69.790379917122195</v>
      </c>
      <c r="E381">
        <v>68.209607513637195</v>
      </c>
      <c r="F381">
        <v>71.371152320607194</v>
      </c>
      <c r="G381">
        <v>74.957739776935298</v>
      </c>
      <c r="H381">
        <v>73.378006192712505</v>
      </c>
      <c r="I381">
        <v>76.537473361158007</v>
      </c>
    </row>
    <row r="382" spans="1:9" x14ac:dyDescent="0.3">
      <c r="A382" t="s">
        <v>2989</v>
      </c>
      <c r="B382" t="s">
        <v>83</v>
      </c>
      <c r="C382">
        <v>2003</v>
      </c>
      <c r="D382">
        <v>69.668750997955797</v>
      </c>
      <c r="E382">
        <v>69.438606526334894</v>
      </c>
      <c r="F382">
        <v>69.898895469576601</v>
      </c>
      <c r="G382">
        <v>76.690568033403906</v>
      </c>
      <c r="H382">
        <v>76.471160564199494</v>
      </c>
      <c r="I382">
        <v>76.909975502608404</v>
      </c>
    </row>
    <row r="383" spans="1:9" x14ac:dyDescent="0.3">
      <c r="A383" t="s">
        <v>2990</v>
      </c>
      <c r="B383" t="s">
        <v>83</v>
      </c>
      <c r="C383">
        <v>2004</v>
      </c>
      <c r="D383">
        <v>70.013102422345199</v>
      </c>
      <c r="E383">
        <v>69.784411557806095</v>
      </c>
      <c r="F383">
        <v>70.241793286884302</v>
      </c>
      <c r="G383">
        <v>76.7407103685306</v>
      </c>
      <c r="H383">
        <v>76.520523221592697</v>
      </c>
      <c r="I383">
        <v>76.960897515468602</v>
      </c>
    </row>
    <row r="384" spans="1:9" x14ac:dyDescent="0.3">
      <c r="A384" t="s">
        <v>2991</v>
      </c>
      <c r="B384" t="s">
        <v>83</v>
      </c>
      <c r="C384">
        <v>2005</v>
      </c>
      <c r="D384">
        <v>70.273212891686995</v>
      </c>
      <c r="E384">
        <v>70.043214505276893</v>
      </c>
      <c r="F384">
        <v>70.503211278097098</v>
      </c>
      <c r="G384">
        <v>76.898754644249607</v>
      </c>
      <c r="H384">
        <v>76.6799341931643</v>
      </c>
      <c r="I384">
        <v>77.117575095334999</v>
      </c>
    </row>
    <row r="385" spans="1:9" x14ac:dyDescent="0.3">
      <c r="A385" t="s">
        <v>2992</v>
      </c>
      <c r="B385" t="s">
        <v>83</v>
      </c>
      <c r="C385">
        <v>2006</v>
      </c>
      <c r="D385">
        <v>70.684632095180504</v>
      </c>
      <c r="E385">
        <v>70.454144623479806</v>
      </c>
      <c r="F385">
        <v>70.915119566881302</v>
      </c>
      <c r="G385">
        <v>77.107455093087097</v>
      </c>
      <c r="H385">
        <v>76.889581093155101</v>
      </c>
      <c r="I385">
        <v>77.325329093019107</v>
      </c>
    </row>
    <row r="386" spans="1:9" x14ac:dyDescent="0.3">
      <c r="A386" t="s">
        <v>2993</v>
      </c>
      <c r="B386" t="s">
        <v>83</v>
      </c>
      <c r="C386">
        <v>2007</v>
      </c>
      <c r="D386">
        <v>71.175037175622194</v>
      </c>
      <c r="E386">
        <v>70.947545740275501</v>
      </c>
      <c r="F386">
        <v>71.402528610968901</v>
      </c>
      <c r="G386">
        <v>77.326107044120207</v>
      </c>
      <c r="H386">
        <v>77.108880368530095</v>
      </c>
      <c r="I386">
        <v>77.543333719710304</v>
      </c>
    </row>
    <row r="387" spans="1:9" x14ac:dyDescent="0.3">
      <c r="A387" t="s">
        <v>2994</v>
      </c>
      <c r="B387" t="s">
        <v>83</v>
      </c>
      <c r="C387">
        <v>2008</v>
      </c>
      <c r="D387">
        <v>71.409627438164605</v>
      </c>
      <c r="E387">
        <v>71.180241400836394</v>
      </c>
      <c r="F387">
        <v>71.639013475492703</v>
      </c>
      <c r="G387">
        <v>77.674860164226502</v>
      </c>
      <c r="H387">
        <v>77.457926103127804</v>
      </c>
      <c r="I387">
        <v>77.891794225325199</v>
      </c>
    </row>
    <row r="388" spans="1:9" x14ac:dyDescent="0.3">
      <c r="A388" t="s">
        <v>2995</v>
      </c>
      <c r="B388" t="s">
        <v>83</v>
      </c>
      <c r="C388">
        <v>2009</v>
      </c>
      <c r="D388">
        <v>71.761085750656605</v>
      </c>
      <c r="E388">
        <v>71.532773728108694</v>
      </c>
      <c r="F388">
        <v>71.989397773204502</v>
      </c>
      <c r="G388">
        <v>77.983101289271701</v>
      </c>
      <c r="H388">
        <v>77.766611212487803</v>
      </c>
      <c r="I388">
        <v>78.1995913660556</v>
      </c>
    </row>
    <row r="389" spans="1:9" x14ac:dyDescent="0.3">
      <c r="A389" t="s">
        <v>2996</v>
      </c>
      <c r="B389" t="s">
        <v>83</v>
      </c>
      <c r="C389">
        <v>2010</v>
      </c>
      <c r="D389">
        <v>72.304305700183804</v>
      </c>
      <c r="E389">
        <v>72.078796268777893</v>
      </c>
      <c r="F389">
        <v>72.529815131589601</v>
      </c>
      <c r="G389">
        <v>78.249339250024704</v>
      </c>
      <c r="H389">
        <v>78.036296185928805</v>
      </c>
      <c r="I389">
        <v>78.462382314120603</v>
      </c>
    </row>
    <row r="390" spans="1:9" x14ac:dyDescent="0.3">
      <c r="A390" t="s">
        <v>2997</v>
      </c>
      <c r="B390" t="s">
        <v>83</v>
      </c>
      <c r="C390">
        <v>2011</v>
      </c>
      <c r="D390">
        <v>72.768125266663901</v>
      </c>
      <c r="E390">
        <v>72.544350164230494</v>
      </c>
      <c r="F390">
        <v>72.991900369097294</v>
      </c>
      <c r="G390">
        <v>78.511669040372098</v>
      </c>
      <c r="H390">
        <v>78.299007977010902</v>
      </c>
      <c r="I390">
        <v>78.724330103733294</v>
      </c>
    </row>
    <row r="391" spans="1:9" x14ac:dyDescent="0.3">
      <c r="A391" t="s">
        <v>2998</v>
      </c>
      <c r="B391" t="s">
        <v>83</v>
      </c>
      <c r="C391">
        <v>2012</v>
      </c>
      <c r="D391">
        <v>73.080077635260096</v>
      </c>
      <c r="E391">
        <v>72.855712167729706</v>
      </c>
      <c r="F391">
        <v>73.304443102790501</v>
      </c>
      <c r="G391">
        <v>78.738207998018495</v>
      </c>
      <c r="H391">
        <v>78.527879508286205</v>
      </c>
      <c r="I391">
        <v>78.9485364877508</v>
      </c>
    </row>
    <row r="392" spans="1:9" x14ac:dyDescent="0.3">
      <c r="A392" t="s">
        <v>2999</v>
      </c>
      <c r="B392" t="s">
        <v>83</v>
      </c>
      <c r="C392">
        <v>2013</v>
      </c>
      <c r="D392">
        <v>73.278471655496801</v>
      </c>
      <c r="E392">
        <v>73.057808892555201</v>
      </c>
      <c r="F392">
        <v>73.499134418438402</v>
      </c>
      <c r="G392">
        <v>78.732259216512205</v>
      </c>
      <c r="H392">
        <v>78.523427656153402</v>
      </c>
      <c r="I392">
        <v>78.941090776870894</v>
      </c>
    </row>
    <row r="393" spans="1:9" x14ac:dyDescent="0.3">
      <c r="A393" t="s">
        <v>3000</v>
      </c>
      <c r="B393" t="s">
        <v>83</v>
      </c>
      <c r="C393">
        <v>2014</v>
      </c>
      <c r="D393">
        <v>73.479763248134006</v>
      </c>
      <c r="E393">
        <v>73.259967118958301</v>
      </c>
      <c r="F393">
        <v>73.699559377309697</v>
      </c>
      <c r="G393">
        <v>78.792472764712798</v>
      </c>
      <c r="H393">
        <v>78.585266994573303</v>
      </c>
      <c r="I393">
        <v>78.999678534852194</v>
      </c>
    </row>
    <row r="394" spans="1:9" x14ac:dyDescent="0.3">
      <c r="A394" t="s">
        <v>3001</v>
      </c>
      <c r="B394" t="s">
        <v>83</v>
      </c>
      <c r="C394">
        <v>2015</v>
      </c>
      <c r="D394">
        <v>73.500741934050197</v>
      </c>
      <c r="E394">
        <v>73.279900335629804</v>
      </c>
      <c r="F394">
        <v>73.721583532470603</v>
      </c>
      <c r="G394">
        <v>78.767719504173002</v>
      </c>
      <c r="H394">
        <v>78.558479452277197</v>
      </c>
      <c r="I394">
        <v>78.976959556068806</v>
      </c>
    </row>
    <row r="395" spans="1:9" x14ac:dyDescent="0.3">
      <c r="A395" t="s">
        <v>3002</v>
      </c>
      <c r="B395" t="s">
        <v>83</v>
      </c>
      <c r="C395">
        <v>2016</v>
      </c>
      <c r="D395">
        <v>73.490111833601304</v>
      </c>
      <c r="E395">
        <v>73.268589411600502</v>
      </c>
      <c r="F395">
        <v>73.711634255602107</v>
      </c>
      <c r="G395">
        <v>78.733530650476595</v>
      </c>
      <c r="H395">
        <v>78.523643771528299</v>
      </c>
      <c r="I395">
        <v>78.943417529424806</v>
      </c>
    </row>
    <row r="396" spans="1:9" x14ac:dyDescent="0.3">
      <c r="A396" t="s">
        <v>3003</v>
      </c>
      <c r="B396" t="s">
        <v>83</v>
      </c>
      <c r="C396">
        <v>2017</v>
      </c>
      <c r="D396">
        <v>73.606884539985799</v>
      </c>
      <c r="E396">
        <v>73.386423921921505</v>
      </c>
      <c r="F396">
        <v>73.827345158049994</v>
      </c>
      <c r="G396">
        <v>78.599332345441297</v>
      </c>
      <c r="H396">
        <v>78.388556188607495</v>
      </c>
      <c r="I396">
        <v>78.810108502275</v>
      </c>
    </row>
    <row r="397" spans="1:9" x14ac:dyDescent="0.3">
      <c r="A397" t="s">
        <v>3004</v>
      </c>
      <c r="B397" t="s">
        <v>83</v>
      </c>
      <c r="C397">
        <v>2018</v>
      </c>
      <c r="D397">
        <v>73.328295354953795</v>
      </c>
      <c r="E397">
        <v>73.107464026380299</v>
      </c>
      <c r="F397">
        <v>73.549126683527206</v>
      </c>
      <c r="G397">
        <v>78.355892890568498</v>
      </c>
      <c r="H397">
        <v>78.147185707312303</v>
      </c>
      <c r="I397">
        <v>78.564600073824707</v>
      </c>
    </row>
    <row r="398" spans="1:9" x14ac:dyDescent="0.3">
      <c r="A398" t="s">
        <v>3005</v>
      </c>
      <c r="B398" t="s">
        <v>83</v>
      </c>
      <c r="C398">
        <v>2019</v>
      </c>
      <c r="D398">
        <v>73.195326762488605</v>
      </c>
      <c r="E398">
        <v>72.975299380825902</v>
      </c>
      <c r="F398">
        <v>73.415354144151195</v>
      </c>
      <c r="G398">
        <v>78.080164304466706</v>
      </c>
      <c r="H398">
        <v>77.870795321477203</v>
      </c>
      <c r="I398">
        <v>78.289533287456095</v>
      </c>
    </row>
    <row r="399" spans="1:9" x14ac:dyDescent="0.3">
      <c r="A399" t="s">
        <v>3006</v>
      </c>
      <c r="B399" t="s">
        <v>83</v>
      </c>
      <c r="C399">
        <v>2020</v>
      </c>
      <c r="D399">
        <v>73.327955931247104</v>
      </c>
      <c r="E399">
        <v>73.110156069427504</v>
      </c>
      <c r="F399">
        <v>73.545755793066704</v>
      </c>
      <c r="G399">
        <v>78.121817027932394</v>
      </c>
      <c r="H399">
        <v>77.914588096967293</v>
      </c>
      <c r="I399">
        <v>78.329045958897396</v>
      </c>
    </row>
    <row r="400" spans="1:9" x14ac:dyDescent="0.3">
      <c r="A400" t="s">
        <v>3007</v>
      </c>
      <c r="B400" t="s">
        <v>83</v>
      </c>
      <c r="C400">
        <v>2021</v>
      </c>
      <c r="D400">
        <v>73.464830068704799</v>
      </c>
      <c r="E400">
        <v>73.248892995693097</v>
      </c>
      <c r="F400">
        <v>73.680767141716402</v>
      </c>
      <c r="G400">
        <v>78.157257861298305</v>
      </c>
      <c r="H400">
        <v>77.952977232782004</v>
      </c>
      <c r="I400">
        <v>78.361538489814606</v>
      </c>
    </row>
    <row r="401" spans="1:9" x14ac:dyDescent="0.3">
      <c r="A401" t="s">
        <v>3008</v>
      </c>
      <c r="B401" t="s">
        <v>83</v>
      </c>
      <c r="C401">
        <v>2022</v>
      </c>
      <c r="D401">
        <v>73.621174556604501</v>
      </c>
      <c r="E401">
        <v>73.407636108057602</v>
      </c>
      <c r="F401">
        <v>73.834713005151301</v>
      </c>
      <c r="G401">
        <v>78.265302692999896</v>
      </c>
      <c r="H401">
        <v>78.063935754551693</v>
      </c>
      <c r="I401">
        <v>78.466669631448099</v>
      </c>
    </row>
    <row r="402" spans="1:9" x14ac:dyDescent="0.3">
      <c r="A402" t="s">
        <v>3011</v>
      </c>
      <c r="B402" t="s">
        <v>116</v>
      </c>
      <c r="C402">
        <v>2003</v>
      </c>
      <c r="D402">
        <v>67.773146422418904</v>
      </c>
      <c r="E402">
        <v>67.337122940076299</v>
      </c>
      <c r="F402">
        <v>68.209169904761495</v>
      </c>
      <c r="G402">
        <v>75.783642464238099</v>
      </c>
      <c r="H402">
        <v>75.378560267889199</v>
      </c>
      <c r="I402">
        <v>76.188724660587098</v>
      </c>
    </row>
    <row r="403" spans="1:9" x14ac:dyDescent="0.3">
      <c r="A403" t="s">
        <v>3012</v>
      </c>
      <c r="B403" t="s">
        <v>116</v>
      </c>
      <c r="C403">
        <v>2004</v>
      </c>
      <c r="D403">
        <v>68.385825126042704</v>
      </c>
      <c r="E403">
        <v>67.957336405663696</v>
      </c>
      <c r="F403">
        <v>68.814313846421697</v>
      </c>
      <c r="G403">
        <v>75.772344797467596</v>
      </c>
      <c r="H403">
        <v>75.360192425545804</v>
      </c>
      <c r="I403">
        <v>76.184497169389402</v>
      </c>
    </row>
    <row r="404" spans="1:9" x14ac:dyDescent="0.3">
      <c r="A404" t="s">
        <v>3013</v>
      </c>
      <c r="B404" t="s">
        <v>116</v>
      </c>
      <c r="C404">
        <v>2005</v>
      </c>
      <c r="D404">
        <v>68.706321024462497</v>
      </c>
      <c r="E404">
        <v>68.274835379981795</v>
      </c>
      <c r="F404">
        <v>69.137806668943298</v>
      </c>
      <c r="G404">
        <v>75.889705083903095</v>
      </c>
      <c r="H404">
        <v>75.4767650912042</v>
      </c>
      <c r="I404">
        <v>76.302645076602104</v>
      </c>
    </row>
    <row r="405" spans="1:9" x14ac:dyDescent="0.3">
      <c r="A405" t="s">
        <v>3014</v>
      </c>
      <c r="B405" t="s">
        <v>116</v>
      </c>
      <c r="C405">
        <v>2006</v>
      </c>
      <c r="D405">
        <v>69.133598292231994</v>
      </c>
      <c r="E405">
        <v>68.700515815766295</v>
      </c>
      <c r="F405">
        <v>69.566680768697793</v>
      </c>
      <c r="G405">
        <v>76.297873181145505</v>
      </c>
      <c r="H405">
        <v>75.893423312433896</v>
      </c>
      <c r="I405">
        <v>76.7023230498571</v>
      </c>
    </row>
    <row r="406" spans="1:9" x14ac:dyDescent="0.3">
      <c r="A406" t="s">
        <v>3015</v>
      </c>
      <c r="B406" t="s">
        <v>116</v>
      </c>
      <c r="C406">
        <v>2007</v>
      </c>
      <c r="D406">
        <v>69.833010888101498</v>
      </c>
      <c r="E406">
        <v>69.410262903509505</v>
      </c>
      <c r="F406">
        <v>70.255758872693505</v>
      </c>
      <c r="G406">
        <v>76.571430171643598</v>
      </c>
      <c r="H406">
        <v>76.166572990554499</v>
      </c>
      <c r="I406">
        <v>76.976287352732797</v>
      </c>
    </row>
    <row r="407" spans="1:9" x14ac:dyDescent="0.3">
      <c r="A407" t="s">
        <v>3016</v>
      </c>
      <c r="B407" t="s">
        <v>116</v>
      </c>
      <c r="C407">
        <v>2008</v>
      </c>
      <c r="D407">
        <v>70.238103639162802</v>
      </c>
      <c r="E407">
        <v>69.808415892590105</v>
      </c>
      <c r="F407">
        <v>70.667791385735498</v>
      </c>
      <c r="G407">
        <v>76.977035349717696</v>
      </c>
      <c r="H407">
        <v>76.573236446377393</v>
      </c>
      <c r="I407">
        <v>77.380834253057998</v>
      </c>
    </row>
    <row r="408" spans="1:9" x14ac:dyDescent="0.3">
      <c r="A408" t="s">
        <v>3017</v>
      </c>
      <c r="B408" t="s">
        <v>116</v>
      </c>
      <c r="C408">
        <v>2009</v>
      </c>
      <c r="D408">
        <v>70.607542745230802</v>
      </c>
      <c r="E408">
        <v>70.177030311634098</v>
      </c>
      <c r="F408">
        <v>71.038055178827506</v>
      </c>
      <c r="G408">
        <v>77.362355965365595</v>
      </c>
      <c r="H408">
        <v>76.961313464358398</v>
      </c>
      <c r="I408">
        <v>77.763398466372905</v>
      </c>
    </row>
    <row r="409" spans="1:9" x14ac:dyDescent="0.3">
      <c r="A409" t="s">
        <v>3018</v>
      </c>
      <c r="B409" t="s">
        <v>116</v>
      </c>
      <c r="C409">
        <v>2010</v>
      </c>
      <c r="D409">
        <v>71.368103818960407</v>
      </c>
      <c r="E409">
        <v>70.943328369036394</v>
      </c>
      <c r="F409">
        <v>71.792879268884406</v>
      </c>
      <c r="G409">
        <v>77.535771943123194</v>
      </c>
      <c r="H409">
        <v>77.142104519796803</v>
      </c>
      <c r="I409">
        <v>77.9294393664496</v>
      </c>
    </row>
    <row r="410" spans="1:9" x14ac:dyDescent="0.3">
      <c r="A410" t="s">
        <v>3019</v>
      </c>
      <c r="B410" t="s">
        <v>116</v>
      </c>
      <c r="C410">
        <v>2011</v>
      </c>
      <c r="D410">
        <v>71.697817943467101</v>
      </c>
      <c r="E410">
        <v>71.277252252041606</v>
      </c>
      <c r="F410">
        <v>72.118383634892595</v>
      </c>
      <c r="G410">
        <v>77.863188666397306</v>
      </c>
      <c r="H410">
        <v>77.474736283530106</v>
      </c>
      <c r="I410">
        <v>78.251641049264506</v>
      </c>
    </row>
    <row r="411" spans="1:9" x14ac:dyDescent="0.3">
      <c r="A411" t="s">
        <v>3020</v>
      </c>
      <c r="B411" t="s">
        <v>116</v>
      </c>
      <c r="C411">
        <v>2012</v>
      </c>
      <c r="D411">
        <v>71.990127396972397</v>
      </c>
      <c r="E411">
        <v>71.571844806971299</v>
      </c>
      <c r="F411">
        <v>72.408409986973496</v>
      </c>
      <c r="G411">
        <v>78.088785880379106</v>
      </c>
      <c r="H411">
        <v>77.708214162799095</v>
      </c>
      <c r="I411">
        <v>78.469357597959203</v>
      </c>
    </row>
    <row r="412" spans="1:9" x14ac:dyDescent="0.3">
      <c r="A412" t="s">
        <v>3021</v>
      </c>
      <c r="B412" t="s">
        <v>116</v>
      </c>
      <c r="C412">
        <v>2013</v>
      </c>
      <c r="D412">
        <v>72.070901280511606</v>
      </c>
      <c r="E412">
        <v>71.661128933962004</v>
      </c>
      <c r="F412">
        <v>72.480673627061094</v>
      </c>
      <c r="G412">
        <v>77.875130730319995</v>
      </c>
      <c r="H412">
        <v>77.493752381027903</v>
      </c>
      <c r="I412">
        <v>78.256509079612002</v>
      </c>
    </row>
    <row r="413" spans="1:9" x14ac:dyDescent="0.3">
      <c r="A413" t="s">
        <v>3022</v>
      </c>
      <c r="B413" t="s">
        <v>116</v>
      </c>
      <c r="C413">
        <v>2014</v>
      </c>
      <c r="D413">
        <v>72.260349144736296</v>
      </c>
      <c r="E413">
        <v>71.855237800173796</v>
      </c>
      <c r="F413">
        <v>72.665460489298795</v>
      </c>
      <c r="G413">
        <v>78.082024818495896</v>
      </c>
      <c r="H413">
        <v>77.714278388899501</v>
      </c>
      <c r="I413">
        <v>78.449771248092304</v>
      </c>
    </row>
    <row r="414" spans="1:9" x14ac:dyDescent="0.3">
      <c r="A414" t="s">
        <v>3023</v>
      </c>
      <c r="B414" t="s">
        <v>116</v>
      </c>
      <c r="C414">
        <v>2015</v>
      </c>
      <c r="D414">
        <v>72.192053847353904</v>
      </c>
      <c r="E414">
        <v>71.788618464534395</v>
      </c>
      <c r="F414">
        <v>72.595489230173499</v>
      </c>
      <c r="G414">
        <v>77.983506926995403</v>
      </c>
      <c r="H414">
        <v>77.616607388752001</v>
      </c>
      <c r="I414">
        <v>78.350406465238905</v>
      </c>
    </row>
    <row r="415" spans="1:9" x14ac:dyDescent="0.3">
      <c r="A415" t="s">
        <v>3024</v>
      </c>
      <c r="B415" t="s">
        <v>116</v>
      </c>
      <c r="C415">
        <v>2016</v>
      </c>
      <c r="D415">
        <v>72.267890286735295</v>
      </c>
      <c r="E415">
        <v>71.861788382117993</v>
      </c>
      <c r="F415">
        <v>72.673992191352596</v>
      </c>
      <c r="G415">
        <v>77.826576560650096</v>
      </c>
      <c r="H415">
        <v>77.455539193156795</v>
      </c>
      <c r="I415">
        <v>78.197613928143497</v>
      </c>
    </row>
    <row r="416" spans="1:9" x14ac:dyDescent="0.3">
      <c r="A416" t="s">
        <v>3025</v>
      </c>
      <c r="B416" t="s">
        <v>116</v>
      </c>
      <c r="C416">
        <v>2017</v>
      </c>
      <c r="D416">
        <v>72.395116269292203</v>
      </c>
      <c r="E416">
        <v>71.986285227225096</v>
      </c>
      <c r="F416">
        <v>72.803947311359394</v>
      </c>
      <c r="G416">
        <v>77.716264899684603</v>
      </c>
      <c r="H416">
        <v>77.338300816178702</v>
      </c>
      <c r="I416">
        <v>78.094228983190504</v>
      </c>
    </row>
    <row r="417" spans="1:9" x14ac:dyDescent="0.3">
      <c r="A417" t="s">
        <v>3026</v>
      </c>
      <c r="B417" t="s">
        <v>116</v>
      </c>
      <c r="C417">
        <v>2018</v>
      </c>
      <c r="D417">
        <v>72.130678077206198</v>
      </c>
      <c r="E417">
        <v>71.717204017266596</v>
      </c>
      <c r="F417">
        <v>72.544152137145701</v>
      </c>
      <c r="G417">
        <v>77.401359157161707</v>
      </c>
      <c r="H417">
        <v>77.027593699230593</v>
      </c>
      <c r="I417">
        <v>77.775124615092693</v>
      </c>
    </row>
    <row r="418" spans="1:9" x14ac:dyDescent="0.3">
      <c r="A418" t="s">
        <v>3027</v>
      </c>
      <c r="B418" t="s">
        <v>116</v>
      </c>
      <c r="C418">
        <v>2019</v>
      </c>
      <c r="D418">
        <v>71.911934960764697</v>
      </c>
      <c r="E418">
        <v>71.496188596206807</v>
      </c>
      <c r="F418">
        <v>72.327681325322501</v>
      </c>
      <c r="G418">
        <v>76.907503638858401</v>
      </c>
      <c r="H418">
        <v>76.520946935543094</v>
      </c>
      <c r="I418">
        <v>77.294060342173694</v>
      </c>
    </row>
    <row r="419" spans="1:9" x14ac:dyDescent="0.3">
      <c r="A419" t="s">
        <v>3028</v>
      </c>
      <c r="B419" t="s">
        <v>116</v>
      </c>
      <c r="C419">
        <v>2020</v>
      </c>
      <c r="D419">
        <v>72.024673937916006</v>
      </c>
      <c r="E419">
        <v>71.613541750841904</v>
      </c>
      <c r="F419">
        <v>72.435806124990094</v>
      </c>
      <c r="G419">
        <v>76.947138924435194</v>
      </c>
      <c r="H419">
        <v>76.557801330039197</v>
      </c>
      <c r="I419">
        <v>77.336476518831105</v>
      </c>
    </row>
    <row r="420" spans="1:9" x14ac:dyDescent="0.3">
      <c r="A420" t="s">
        <v>3029</v>
      </c>
      <c r="B420" t="s">
        <v>116</v>
      </c>
      <c r="C420">
        <v>2021</v>
      </c>
      <c r="D420">
        <v>72.181875352343098</v>
      </c>
      <c r="E420">
        <v>71.776360796122205</v>
      </c>
      <c r="F420">
        <v>72.587389908564006</v>
      </c>
      <c r="G420">
        <v>76.964854191338105</v>
      </c>
      <c r="H420">
        <v>76.579458973723504</v>
      </c>
      <c r="I420">
        <v>77.350249408952806</v>
      </c>
    </row>
    <row r="421" spans="1:9" x14ac:dyDescent="0.3">
      <c r="A421" t="s">
        <v>3030</v>
      </c>
      <c r="B421" t="s">
        <v>116</v>
      </c>
      <c r="C421">
        <v>2022</v>
      </c>
      <c r="D421">
        <v>72.4074272403234</v>
      </c>
      <c r="E421">
        <v>72.009329197088107</v>
      </c>
      <c r="F421">
        <v>72.805525283558794</v>
      </c>
      <c r="G421">
        <v>76.895100083977695</v>
      </c>
      <c r="H421">
        <v>76.513029212565399</v>
      </c>
      <c r="I421">
        <v>77.277170955390005</v>
      </c>
    </row>
    <row r="422" spans="1:9" x14ac:dyDescent="0.3">
      <c r="A422" t="s">
        <v>3033</v>
      </c>
      <c r="B422" t="s">
        <v>115</v>
      </c>
      <c r="C422">
        <v>2003</v>
      </c>
      <c r="D422">
        <v>70.238102606616394</v>
      </c>
      <c r="E422">
        <v>69.833173043205406</v>
      </c>
      <c r="F422">
        <v>70.643032170027297</v>
      </c>
      <c r="G422">
        <v>76.899815171120196</v>
      </c>
      <c r="H422">
        <v>76.5159894022418</v>
      </c>
      <c r="I422">
        <v>77.283640939998605</v>
      </c>
    </row>
    <row r="423" spans="1:9" x14ac:dyDescent="0.3">
      <c r="A423" t="s">
        <v>3034</v>
      </c>
      <c r="B423" t="s">
        <v>115</v>
      </c>
      <c r="C423">
        <v>2004</v>
      </c>
      <c r="D423">
        <v>70.6476123654585</v>
      </c>
      <c r="E423">
        <v>70.244852220733605</v>
      </c>
      <c r="F423">
        <v>71.050372510183394</v>
      </c>
      <c r="G423">
        <v>77.148554440091701</v>
      </c>
      <c r="H423">
        <v>76.775160086637896</v>
      </c>
      <c r="I423">
        <v>77.521948793545604</v>
      </c>
    </row>
    <row r="424" spans="1:9" x14ac:dyDescent="0.3">
      <c r="A424" t="s">
        <v>3035</v>
      </c>
      <c r="B424" t="s">
        <v>115</v>
      </c>
      <c r="C424">
        <v>2005</v>
      </c>
      <c r="D424">
        <v>70.907801045125893</v>
      </c>
      <c r="E424">
        <v>70.504089611269606</v>
      </c>
      <c r="F424">
        <v>71.311512478982195</v>
      </c>
      <c r="G424">
        <v>77.1900002321442</v>
      </c>
      <c r="H424">
        <v>76.816928637831296</v>
      </c>
      <c r="I424">
        <v>77.563071826457104</v>
      </c>
    </row>
    <row r="425" spans="1:9" x14ac:dyDescent="0.3">
      <c r="A425" t="s">
        <v>3036</v>
      </c>
      <c r="B425" t="s">
        <v>115</v>
      </c>
      <c r="C425">
        <v>2006</v>
      </c>
      <c r="D425">
        <v>71.240726622059498</v>
      </c>
      <c r="E425">
        <v>70.835746144382</v>
      </c>
      <c r="F425">
        <v>71.645707099737095</v>
      </c>
      <c r="G425">
        <v>77.141321247223601</v>
      </c>
      <c r="H425">
        <v>76.757965594262103</v>
      </c>
      <c r="I425">
        <v>77.524676900185</v>
      </c>
    </row>
    <row r="426" spans="1:9" x14ac:dyDescent="0.3">
      <c r="A426" t="s">
        <v>3037</v>
      </c>
      <c r="B426" t="s">
        <v>115</v>
      </c>
      <c r="C426">
        <v>2007</v>
      </c>
      <c r="D426">
        <v>71.700099413439403</v>
      </c>
      <c r="E426">
        <v>71.298956561316302</v>
      </c>
      <c r="F426">
        <v>72.101242265562604</v>
      </c>
      <c r="G426">
        <v>77.240484985992097</v>
      </c>
      <c r="H426">
        <v>76.858403575728403</v>
      </c>
      <c r="I426">
        <v>77.622566396255806</v>
      </c>
    </row>
    <row r="427" spans="1:9" x14ac:dyDescent="0.3">
      <c r="A427" t="s">
        <v>3038</v>
      </c>
      <c r="B427" t="s">
        <v>115</v>
      </c>
      <c r="C427">
        <v>2008</v>
      </c>
      <c r="D427">
        <v>71.774482454486801</v>
      </c>
      <c r="E427">
        <v>71.374664858185497</v>
      </c>
      <c r="F427">
        <v>72.174300050788204</v>
      </c>
      <c r="G427">
        <v>77.565444942976697</v>
      </c>
      <c r="H427">
        <v>77.178871731200502</v>
      </c>
      <c r="I427">
        <v>77.952018154752906</v>
      </c>
    </row>
    <row r="428" spans="1:9" x14ac:dyDescent="0.3">
      <c r="A428" t="s">
        <v>3039</v>
      </c>
      <c r="B428" t="s">
        <v>115</v>
      </c>
      <c r="C428">
        <v>2009</v>
      </c>
      <c r="D428">
        <v>71.921065615084103</v>
      </c>
      <c r="E428">
        <v>71.522876354969398</v>
      </c>
      <c r="F428">
        <v>72.319254875198794</v>
      </c>
      <c r="G428">
        <v>77.788894055739803</v>
      </c>
      <c r="H428">
        <v>77.402618355163796</v>
      </c>
      <c r="I428">
        <v>78.175169756315697</v>
      </c>
    </row>
    <row r="429" spans="1:9" x14ac:dyDescent="0.3">
      <c r="A429" t="s">
        <v>3040</v>
      </c>
      <c r="B429" t="s">
        <v>115</v>
      </c>
      <c r="C429">
        <v>2010</v>
      </c>
      <c r="D429">
        <v>72.366099987970202</v>
      </c>
      <c r="E429">
        <v>71.974630298155006</v>
      </c>
      <c r="F429">
        <v>72.757569677785298</v>
      </c>
      <c r="G429">
        <v>78.155082532891598</v>
      </c>
      <c r="H429">
        <v>77.774386002627494</v>
      </c>
      <c r="I429">
        <v>78.535779063155701</v>
      </c>
    </row>
    <row r="430" spans="1:9" x14ac:dyDescent="0.3">
      <c r="A430" t="s">
        <v>3041</v>
      </c>
      <c r="B430" t="s">
        <v>115</v>
      </c>
      <c r="C430">
        <v>2011</v>
      </c>
      <c r="D430">
        <v>73.049592103165693</v>
      </c>
      <c r="E430">
        <v>72.662704104057696</v>
      </c>
      <c r="F430">
        <v>73.436480102273705</v>
      </c>
      <c r="G430">
        <v>78.447999844658796</v>
      </c>
      <c r="H430">
        <v>78.069638513787496</v>
      </c>
      <c r="I430">
        <v>78.826361175530096</v>
      </c>
    </row>
    <row r="431" spans="1:9" x14ac:dyDescent="0.3">
      <c r="A431" t="s">
        <v>3042</v>
      </c>
      <c r="B431" t="s">
        <v>115</v>
      </c>
      <c r="C431">
        <v>2012</v>
      </c>
      <c r="D431">
        <v>73.273857817045894</v>
      </c>
      <c r="E431">
        <v>72.880803500348904</v>
      </c>
      <c r="F431">
        <v>73.666912133742798</v>
      </c>
      <c r="G431">
        <v>78.870206822465803</v>
      </c>
      <c r="H431">
        <v>78.4900876768681</v>
      </c>
      <c r="I431">
        <v>79.250325968063507</v>
      </c>
    </row>
    <row r="432" spans="1:9" x14ac:dyDescent="0.3">
      <c r="A432" t="s">
        <v>3043</v>
      </c>
      <c r="B432" t="s">
        <v>115</v>
      </c>
      <c r="C432">
        <v>2013</v>
      </c>
      <c r="D432">
        <v>73.609034015976903</v>
      </c>
      <c r="E432">
        <v>73.221393629483202</v>
      </c>
      <c r="F432">
        <v>73.996674402470603</v>
      </c>
      <c r="G432">
        <v>78.970849039853206</v>
      </c>
      <c r="H432">
        <v>78.596270356216095</v>
      </c>
      <c r="I432">
        <v>79.345427723490303</v>
      </c>
    </row>
    <row r="433" spans="1:9" x14ac:dyDescent="0.3">
      <c r="A433" t="s">
        <v>3044</v>
      </c>
      <c r="B433" t="s">
        <v>115</v>
      </c>
      <c r="C433">
        <v>2014</v>
      </c>
      <c r="D433">
        <v>73.943416291421102</v>
      </c>
      <c r="E433">
        <v>73.563204442121801</v>
      </c>
      <c r="F433">
        <v>74.323628140720402</v>
      </c>
      <c r="G433">
        <v>78.956203992207193</v>
      </c>
      <c r="H433">
        <v>78.580674329020397</v>
      </c>
      <c r="I433">
        <v>79.331733655394103</v>
      </c>
    </row>
    <row r="434" spans="1:9" x14ac:dyDescent="0.3">
      <c r="A434" t="s">
        <v>3045</v>
      </c>
      <c r="B434" t="s">
        <v>115</v>
      </c>
      <c r="C434">
        <v>2015</v>
      </c>
      <c r="D434">
        <v>73.937480503561801</v>
      </c>
      <c r="E434">
        <v>73.551798341931601</v>
      </c>
      <c r="F434">
        <v>74.323162665192001</v>
      </c>
      <c r="G434">
        <v>79.065412409841102</v>
      </c>
      <c r="H434">
        <v>78.691374544049197</v>
      </c>
      <c r="I434">
        <v>79.439450275633007</v>
      </c>
    </row>
    <row r="435" spans="1:9" x14ac:dyDescent="0.3">
      <c r="A435" t="s">
        <v>3046</v>
      </c>
      <c r="B435" t="s">
        <v>115</v>
      </c>
      <c r="C435">
        <v>2016</v>
      </c>
      <c r="D435">
        <v>73.878243772832306</v>
      </c>
      <c r="E435">
        <v>73.492813585010296</v>
      </c>
      <c r="F435">
        <v>74.263673960654302</v>
      </c>
      <c r="G435">
        <v>79.036477616219102</v>
      </c>
      <c r="H435">
        <v>78.661229505865805</v>
      </c>
      <c r="I435">
        <v>79.4117257265723</v>
      </c>
    </row>
    <row r="436" spans="1:9" x14ac:dyDescent="0.3">
      <c r="A436" t="s">
        <v>3047</v>
      </c>
      <c r="B436" t="s">
        <v>115</v>
      </c>
      <c r="C436">
        <v>2017</v>
      </c>
      <c r="D436">
        <v>73.984013503644107</v>
      </c>
      <c r="E436">
        <v>73.609896220576999</v>
      </c>
      <c r="F436">
        <v>74.3581307867112</v>
      </c>
      <c r="G436">
        <v>78.8840873055684</v>
      </c>
      <c r="H436">
        <v>78.512918520335603</v>
      </c>
      <c r="I436">
        <v>79.255256090801197</v>
      </c>
    </row>
    <row r="437" spans="1:9" x14ac:dyDescent="0.3">
      <c r="A437" t="s">
        <v>3048</v>
      </c>
      <c r="B437" t="s">
        <v>115</v>
      </c>
      <c r="C437">
        <v>2018</v>
      </c>
      <c r="D437">
        <v>73.753702045456095</v>
      </c>
      <c r="E437">
        <v>73.378758141156496</v>
      </c>
      <c r="F437">
        <v>74.128645949755807</v>
      </c>
      <c r="G437">
        <v>78.722246183605094</v>
      </c>
      <c r="H437">
        <v>78.356009320372607</v>
      </c>
      <c r="I437">
        <v>79.088483046837496</v>
      </c>
    </row>
    <row r="438" spans="1:9" x14ac:dyDescent="0.3">
      <c r="A438" t="s">
        <v>3049</v>
      </c>
      <c r="B438" t="s">
        <v>115</v>
      </c>
      <c r="C438">
        <v>2019</v>
      </c>
      <c r="D438">
        <v>73.482388018820998</v>
      </c>
      <c r="E438">
        <v>73.100755903974402</v>
      </c>
      <c r="F438">
        <v>73.864020133667495</v>
      </c>
      <c r="G438">
        <v>78.507288762490901</v>
      </c>
      <c r="H438">
        <v>78.141650825182296</v>
      </c>
      <c r="I438">
        <v>78.872926699799393</v>
      </c>
    </row>
    <row r="439" spans="1:9" x14ac:dyDescent="0.3">
      <c r="A439" t="s">
        <v>3050</v>
      </c>
      <c r="B439" t="s">
        <v>115</v>
      </c>
      <c r="C439">
        <v>2020</v>
      </c>
      <c r="D439">
        <v>73.637282480337106</v>
      </c>
      <c r="E439">
        <v>73.261070868916093</v>
      </c>
      <c r="F439">
        <v>74.013494091758204</v>
      </c>
      <c r="G439">
        <v>78.487529817989795</v>
      </c>
      <c r="H439">
        <v>78.124758666998005</v>
      </c>
      <c r="I439">
        <v>78.8503009689816</v>
      </c>
    </row>
    <row r="440" spans="1:9" x14ac:dyDescent="0.3">
      <c r="A440" t="s">
        <v>3051</v>
      </c>
      <c r="B440" t="s">
        <v>115</v>
      </c>
      <c r="C440">
        <v>2021</v>
      </c>
      <c r="D440">
        <v>73.676727824874106</v>
      </c>
      <c r="E440">
        <v>73.298111742104098</v>
      </c>
      <c r="F440">
        <v>74.055343907644101</v>
      </c>
      <c r="G440">
        <v>78.659740330085199</v>
      </c>
      <c r="H440">
        <v>78.305156241074698</v>
      </c>
      <c r="I440">
        <v>79.0143244190958</v>
      </c>
    </row>
    <row r="441" spans="1:9" x14ac:dyDescent="0.3">
      <c r="A441" t="s">
        <v>3052</v>
      </c>
      <c r="B441" t="s">
        <v>115</v>
      </c>
      <c r="C441">
        <v>2022</v>
      </c>
      <c r="D441">
        <v>73.835958009349596</v>
      </c>
      <c r="E441">
        <v>73.456220985889999</v>
      </c>
      <c r="F441">
        <v>74.215695032809293</v>
      </c>
      <c r="G441">
        <v>78.905886429737393</v>
      </c>
      <c r="H441">
        <v>78.559070772868395</v>
      </c>
      <c r="I441">
        <v>79.252702086606405</v>
      </c>
    </row>
    <row r="442" spans="1:9" x14ac:dyDescent="0.3">
      <c r="A442" t="s">
        <v>3055</v>
      </c>
      <c r="B442" t="s">
        <v>114</v>
      </c>
      <c r="C442">
        <v>2003</v>
      </c>
      <c r="D442">
        <v>71.043053411832602</v>
      </c>
      <c r="E442">
        <v>70.671841919416494</v>
      </c>
      <c r="F442">
        <v>71.414264904248796</v>
      </c>
      <c r="G442">
        <v>77.574153551479796</v>
      </c>
      <c r="H442">
        <v>77.215954661417001</v>
      </c>
      <c r="I442">
        <v>77.932352441542506</v>
      </c>
    </row>
    <row r="443" spans="1:9" x14ac:dyDescent="0.3">
      <c r="A443" t="s">
        <v>3056</v>
      </c>
      <c r="B443" t="s">
        <v>114</v>
      </c>
      <c r="C443">
        <v>2004</v>
      </c>
      <c r="D443">
        <v>71.136903962623606</v>
      </c>
      <c r="E443">
        <v>70.765258897082703</v>
      </c>
      <c r="F443">
        <v>71.508549028164495</v>
      </c>
      <c r="G443">
        <v>77.535212825913007</v>
      </c>
      <c r="H443">
        <v>77.171482774744902</v>
      </c>
      <c r="I443">
        <v>77.898942877081097</v>
      </c>
    </row>
    <row r="444" spans="1:9" x14ac:dyDescent="0.3">
      <c r="A444" t="s">
        <v>3057</v>
      </c>
      <c r="B444" t="s">
        <v>114</v>
      </c>
      <c r="C444">
        <v>2005</v>
      </c>
      <c r="D444">
        <v>71.386358625781099</v>
      </c>
      <c r="E444">
        <v>71.012909814142702</v>
      </c>
      <c r="F444">
        <v>71.759807437419596</v>
      </c>
      <c r="G444">
        <v>77.817748262863603</v>
      </c>
      <c r="H444">
        <v>77.458306464135802</v>
      </c>
      <c r="I444">
        <v>78.177190061591304</v>
      </c>
    </row>
    <row r="445" spans="1:9" x14ac:dyDescent="0.3">
      <c r="A445" t="s">
        <v>3058</v>
      </c>
      <c r="B445" t="s">
        <v>114</v>
      </c>
      <c r="C445">
        <v>2006</v>
      </c>
      <c r="D445">
        <v>71.899324135530094</v>
      </c>
      <c r="E445">
        <v>71.526366910479396</v>
      </c>
      <c r="F445">
        <v>72.272281360580905</v>
      </c>
      <c r="G445">
        <v>78.064275132166003</v>
      </c>
      <c r="H445">
        <v>77.709135921611804</v>
      </c>
      <c r="I445">
        <v>78.419414342720202</v>
      </c>
    </row>
    <row r="446" spans="1:9" x14ac:dyDescent="0.3">
      <c r="A446" t="s">
        <v>3059</v>
      </c>
      <c r="B446" t="s">
        <v>114</v>
      </c>
      <c r="C446">
        <v>2007</v>
      </c>
      <c r="D446">
        <v>72.233181094709394</v>
      </c>
      <c r="E446">
        <v>71.8625224440637</v>
      </c>
      <c r="F446">
        <v>72.603839745355103</v>
      </c>
      <c r="G446">
        <v>78.328916131705697</v>
      </c>
      <c r="H446">
        <v>77.975430954085198</v>
      </c>
      <c r="I446">
        <v>78.682401309326195</v>
      </c>
    </row>
    <row r="447" spans="1:9" x14ac:dyDescent="0.3">
      <c r="A447" t="s">
        <v>3060</v>
      </c>
      <c r="B447" t="s">
        <v>114</v>
      </c>
      <c r="C447">
        <v>2008</v>
      </c>
      <c r="D447">
        <v>72.469596456598296</v>
      </c>
      <c r="E447">
        <v>72.094771005226306</v>
      </c>
      <c r="F447">
        <v>72.8444219079704</v>
      </c>
      <c r="G447">
        <v>78.625913417097806</v>
      </c>
      <c r="H447">
        <v>78.275739075438807</v>
      </c>
      <c r="I447">
        <v>78.976087758756805</v>
      </c>
    </row>
    <row r="448" spans="1:9" x14ac:dyDescent="0.3">
      <c r="A448" t="s">
        <v>3061</v>
      </c>
      <c r="B448" t="s">
        <v>114</v>
      </c>
      <c r="C448">
        <v>2009</v>
      </c>
      <c r="D448">
        <v>72.995783413237007</v>
      </c>
      <c r="E448">
        <v>72.6240115344293</v>
      </c>
      <c r="F448">
        <v>73.367555292044699</v>
      </c>
      <c r="G448">
        <v>78.966595366355094</v>
      </c>
      <c r="H448">
        <v>78.617295345111899</v>
      </c>
      <c r="I448">
        <v>79.315895387598303</v>
      </c>
    </row>
    <row r="449" spans="1:9" x14ac:dyDescent="0.3">
      <c r="A449" t="s">
        <v>3062</v>
      </c>
      <c r="B449" t="s">
        <v>114</v>
      </c>
      <c r="C449">
        <v>2010</v>
      </c>
      <c r="D449">
        <v>73.433986559595695</v>
      </c>
      <c r="E449">
        <v>73.065206151358296</v>
      </c>
      <c r="F449">
        <v>73.802766967833094</v>
      </c>
      <c r="G449">
        <v>79.204769394426705</v>
      </c>
      <c r="H449">
        <v>78.860268958107</v>
      </c>
      <c r="I449">
        <v>79.549269830746397</v>
      </c>
    </row>
    <row r="450" spans="1:9" x14ac:dyDescent="0.3">
      <c r="A450" t="s">
        <v>3063</v>
      </c>
      <c r="B450" t="s">
        <v>114</v>
      </c>
      <c r="C450">
        <v>2011</v>
      </c>
      <c r="D450">
        <v>73.778355934905804</v>
      </c>
      <c r="E450">
        <v>73.409836169167903</v>
      </c>
      <c r="F450">
        <v>74.146875700643605</v>
      </c>
      <c r="G450">
        <v>79.419977731719499</v>
      </c>
      <c r="H450">
        <v>79.073008433771605</v>
      </c>
      <c r="I450">
        <v>79.766947029667406</v>
      </c>
    </row>
    <row r="451" spans="1:9" x14ac:dyDescent="0.3">
      <c r="A451" t="s">
        <v>3064</v>
      </c>
      <c r="B451" t="s">
        <v>114</v>
      </c>
      <c r="C451">
        <v>2012</v>
      </c>
      <c r="D451">
        <v>74.161813959555303</v>
      </c>
      <c r="E451">
        <v>73.795269279962696</v>
      </c>
      <c r="F451">
        <v>74.528358639147797</v>
      </c>
      <c r="G451">
        <v>79.524223198543595</v>
      </c>
      <c r="H451">
        <v>79.183704072428398</v>
      </c>
      <c r="I451">
        <v>79.864742324658806</v>
      </c>
    </row>
    <row r="452" spans="1:9" x14ac:dyDescent="0.3">
      <c r="A452" t="s">
        <v>3065</v>
      </c>
      <c r="B452" t="s">
        <v>114</v>
      </c>
      <c r="C452">
        <v>2013</v>
      </c>
      <c r="D452">
        <v>74.305559267320106</v>
      </c>
      <c r="E452">
        <v>73.944133618743905</v>
      </c>
      <c r="F452">
        <v>74.666984915896293</v>
      </c>
      <c r="G452">
        <v>79.621084956070902</v>
      </c>
      <c r="H452">
        <v>79.283874316417595</v>
      </c>
      <c r="I452">
        <v>79.958295595724096</v>
      </c>
    </row>
    <row r="453" spans="1:9" x14ac:dyDescent="0.3">
      <c r="A453" t="s">
        <v>3066</v>
      </c>
      <c r="B453" t="s">
        <v>114</v>
      </c>
      <c r="C453">
        <v>2014</v>
      </c>
      <c r="D453">
        <v>74.419914475909195</v>
      </c>
      <c r="E453">
        <v>74.054443032914406</v>
      </c>
      <c r="F453">
        <v>74.785385918903998</v>
      </c>
      <c r="G453">
        <v>79.601658144453097</v>
      </c>
      <c r="H453">
        <v>79.262100013710295</v>
      </c>
      <c r="I453">
        <v>79.941216275195899</v>
      </c>
    </row>
    <row r="454" spans="1:9" x14ac:dyDescent="0.3">
      <c r="A454" t="s">
        <v>3067</v>
      </c>
      <c r="B454" t="s">
        <v>114</v>
      </c>
      <c r="C454">
        <v>2015</v>
      </c>
      <c r="D454">
        <v>74.514142496966898</v>
      </c>
      <c r="E454">
        <v>74.146122459908796</v>
      </c>
      <c r="F454">
        <v>74.882162534024999</v>
      </c>
      <c r="G454">
        <v>79.558330647364002</v>
      </c>
      <c r="H454">
        <v>79.209751614352797</v>
      </c>
      <c r="I454">
        <v>79.906909680375094</v>
      </c>
    </row>
    <row r="455" spans="1:9" x14ac:dyDescent="0.3">
      <c r="A455" t="s">
        <v>3068</v>
      </c>
      <c r="B455" t="s">
        <v>114</v>
      </c>
      <c r="C455">
        <v>2016</v>
      </c>
      <c r="D455">
        <v>74.482776045927906</v>
      </c>
      <c r="E455">
        <v>74.112890212538403</v>
      </c>
      <c r="F455">
        <v>74.852661879317395</v>
      </c>
      <c r="G455">
        <v>79.611022395930107</v>
      </c>
      <c r="H455">
        <v>79.261792707112605</v>
      </c>
      <c r="I455">
        <v>79.960252084747495</v>
      </c>
    </row>
    <row r="456" spans="1:9" x14ac:dyDescent="0.3">
      <c r="A456" t="s">
        <v>3069</v>
      </c>
      <c r="B456" t="s">
        <v>114</v>
      </c>
      <c r="C456">
        <v>2017</v>
      </c>
      <c r="D456">
        <v>74.636449243341005</v>
      </c>
      <c r="E456">
        <v>74.264131251550594</v>
      </c>
      <c r="F456">
        <v>75.008767235131401</v>
      </c>
      <c r="G456">
        <v>79.449821483904401</v>
      </c>
      <c r="H456">
        <v>79.096809643805599</v>
      </c>
      <c r="I456">
        <v>79.802833324003203</v>
      </c>
    </row>
    <row r="457" spans="1:9" x14ac:dyDescent="0.3">
      <c r="A457" t="s">
        <v>3070</v>
      </c>
      <c r="B457" t="s">
        <v>114</v>
      </c>
      <c r="C457">
        <v>2018</v>
      </c>
      <c r="D457">
        <v>74.3085357271015</v>
      </c>
      <c r="E457">
        <v>73.937640733254597</v>
      </c>
      <c r="F457">
        <v>74.679430720948304</v>
      </c>
      <c r="G457">
        <v>79.157459744232199</v>
      </c>
      <c r="H457">
        <v>78.806124659119703</v>
      </c>
      <c r="I457">
        <v>79.508794829344794</v>
      </c>
    </row>
    <row r="458" spans="1:9" x14ac:dyDescent="0.3">
      <c r="A458" t="s">
        <v>3071</v>
      </c>
      <c r="B458" t="s">
        <v>114</v>
      </c>
      <c r="C458">
        <v>2019</v>
      </c>
      <c r="D458">
        <v>74.310012381454598</v>
      </c>
      <c r="E458">
        <v>73.9474417204638</v>
      </c>
      <c r="F458">
        <v>74.672583042445495</v>
      </c>
      <c r="G458">
        <v>79.015051045142002</v>
      </c>
      <c r="H458">
        <v>78.670165735483195</v>
      </c>
      <c r="I458">
        <v>79.359936354800794</v>
      </c>
    </row>
    <row r="459" spans="1:9" x14ac:dyDescent="0.3">
      <c r="A459" t="s">
        <v>3072</v>
      </c>
      <c r="B459" t="s">
        <v>114</v>
      </c>
      <c r="C459">
        <v>2020</v>
      </c>
      <c r="D459">
        <v>74.495729082920604</v>
      </c>
      <c r="E459">
        <v>74.136280049594305</v>
      </c>
      <c r="F459">
        <v>74.855178116246904</v>
      </c>
      <c r="G459">
        <v>79.0633667989066</v>
      </c>
      <c r="H459">
        <v>78.726359707415099</v>
      </c>
      <c r="I459">
        <v>79.4003738903982</v>
      </c>
    </row>
    <row r="460" spans="1:9" x14ac:dyDescent="0.3">
      <c r="A460" t="s">
        <v>3073</v>
      </c>
      <c r="B460" t="s">
        <v>114</v>
      </c>
      <c r="C460">
        <v>2021</v>
      </c>
      <c r="D460">
        <v>74.677695127205595</v>
      </c>
      <c r="E460">
        <v>74.325306468179207</v>
      </c>
      <c r="F460">
        <v>75.030083786231998</v>
      </c>
      <c r="G460">
        <v>78.9720556659708</v>
      </c>
      <c r="H460">
        <v>78.639507182767005</v>
      </c>
      <c r="I460">
        <v>79.304604149174494</v>
      </c>
    </row>
    <row r="461" spans="1:9" x14ac:dyDescent="0.3">
      <c r="A461" t="s">
        <v>3074</v>
      </c>
      <c r="B461" t="s">
        <v>114</v>
      </c>
      <c r="C461">
        <v>2022</v>
      </c>
      <c r="D461">
        <v>74.734587206874707</v>
      </c>
      <c r="E461">
        <v>74.388017798588194</v>
      </c>
      <c r="F461">
        <v>75.081156615161305</v>
      </c>
      <c r="G461">
        <v>79.110708244068107</v>
      </c>
      <c r="H461">
        <v>78.783162453645204</v>
      </c>
      <c r="I461">
        <v>79.438254034491095</v>
      </c>
    </row>
    <row r="462" spans="1:9" x14ac:dyDescent="0.3">
      <c r="A462" t="s">
        <v>2153</v>
      </c>
      <c r="B462" t="s">
        <v>13</v>
      </c>
      <c r="C462">
        <v>2003</v>
      </c>
      <c r="D462">
        <v>70.1678929191104</v>
      </c>
      <c r="E462">
        <v>68.649726456628301</v>
      </c>
      <c r="F462">
        <v>71.686059381592401</v>
      </c>
      <c r="G462">
        <v>76.366560356363095</v>
      </c>
      <c r="H462">
        <v>74.790085455833406</v>
      </c>
      <c r="I462">
        <v>77.943035256892699</v>
      </c>
    </row>
    <row r="463" spans="1:9" x14ac:dyDescent="0.3">
      <c r="A463" t="s">
        <v>2154</v>
      </c>
      <c r="B463" t="s">
        <v>13</v>
      </c>
      <c r="C463">
        <v>2004</v>
      </c>
      <c r="D463">
        <v>70.045996057340503</v>
      </c>
      <c r="E463">
        <v>68.513733817615204</v>
      </c>
      <c r="F463">
        <v>71.578258297065801</v>
      </c>
      <c r="G463">
        <v>76.744343190235398</v>
      </c>
      <c r="H463">
        <v>75.145098388467403</v>
      </c>
      <c r="I463">
        <v>78.343587992003407</v>
      </c>
    </row>
    <row r="464" spans="1:9" x14ac:dyDescent="0.3">
      <c r="A464" t="s">
        <v>2155</v>
      </c>
      <c r="B464" t="s">
        <v>13</v>
      </c>
      <c r="C464">
        <v>2005</v>
      </c>
      <c r="D464">
        <v>70.456117117502004</v>
      </c>
      <c r="E464">
        <v>68.896694854938403</v>
      </c>
      <c r="F464">
        <v>72.015539380065604</v>
      </c>
      <c r="G464">
        <v>77.245391114070898</v>
      </c>
      <c r="H464">
        <v>75.685502808702694</v>
      </c>
      <c r="I464">
        <v>78.805279419439202</v>
      </c>
    </row>
    <row r="465" spans="1:9" x14ac:dyDescent="0.3">
      <c r="A465" t="s">
        <v>2156</v>
      </c>
      <c r="B465" t="s">
        <v>13</v>
      </c>
      <c r="C465">
        <v>2006</v>
      </c>
      <c r="D465">
        <v>70.610268218579193</v>
      </c>
      <c r="E465">
        <v>69.001244288407804</v>
      </c>
      <c r="F465">
        <v>72.219292148750696</v>
      </c>
      <c r="G465">
        <v>77.553903324849799</v>
      </c>
      <c r="H465">
        <v>75.946185987205297</v>
      </c>
      <c r="I465">
        <v>79.1616206624944</v>
      </c>
    </row>
    <row r="466" spans="1:9" x14ac:dyDescent="0.3">
      <c r="A466" t="s">
        <v>2157</v>
      </c>
      <c r="B466" t="s">
        <v>13</v>
      </c>
      <c r="C466">
        <v>2007</v>
      </c>
      <c r="D466">
        <v>71.217907095101907</v>
      </c>
      <c r="E466">
        <v>69.637526664387593</v>
      </c>
      <c r="F466">
        <v>72.798287525816306</v>
      </c>
      <c r="G466">
        <v>77.752035618058102</v>
      </c>
      <c r="H466">
        <v>76.168319845865099</v>
      </c>
      <c r="I466">
        <v>79.335751390251104</v>
      </c>
    </row>
    <row r="467" spans="1:9" x14ac:dyDescent="0.3">
      <c r="A467" t="s">
        <v>2158</v>
      </c>
      <c r="B467" t="s">
        <v>13</v>
      </c>
      <c r="C467">
        <v>2008</v>
      </c>
      <c r="D467">
        <v>70.914947748948194</v>
      </c>
      <c r="E467">
        <v>69.347170806669595</v>
      </c>
      <c r="F467">
        <v>72.482724691226807</v>
      </c>
      <c r="G467">
        <v>77.877251529994098</v>
      </c>
      <c r="H467">
        <v>76.266888143282301</v>
      </c>
      <c r="I467">
        <v>79.487614916705795</v>
      </c>
    </row>
    <row r="468" spans="1:9" x14ac:dyDescent="0.3">
      <c r="A468" t="s">
        <v>2159</v>
      </c>
      <c r="B468" t="s">
        <v>13</v>
      </c>
      <c r="C468">
        <v>2009</v>
      </c>
      <c r="D468">
        <v>71.395760377430506</v>
      </c>
      <c r="E468">
        <v>69.887844479494305</v>
      </c>
      <c r="F468">
        <v>72.903676275366706</v>
      </c>
      <c r="G468">
        <v>77.8117106417873</v>
      </c>
      <c r="H468">
        <v>76.252665327121505</v>
      </c>
      <c r="I468">
        <v>79.370755956453195</v>
      </c>
    </row>
    <row r="469" spans="1:9" x14ac:dyDescent="0.3">
      <c r="A469" t="s">
        <v>2160</v>
      </c>
      <c r="B469" t="s">
        <v>13</v>
      </c>
      <c r="C469">
        <v>2010</v>
      </c>
      <c r="D469">
        <v>71.856925815851</v>
      </c>
      <c r="E469">
        <v>70.378935106680999</v>
      </c>
      <c r="F469">
        <v>73.334916525021001</v>
      </c>
      <c r="G469">
        <v>78.4176928149503</v>
      </c>
      <c r="H469">
        <v>76.844119097326796</v>
      </c>
      <c r="I469">
        <v>79.991266532573803</v>
      </c>
    </row>
    <row r="470" spans="1:9" x14ac:dyDescent="0.3">
      <c r="A470" t="s">
        <v>2161</v>
      </c>
      <c r="B470" t="s">
        <v>13</v>
      </c>
      <c r="C470">
        <v>2011</v>
      </c>
      <c r="D470">
        <v>73.080875003282699</v>
      </c>
      <c r="E470">
        <v>71.654077814271901</v>
      </c>
      <c r="F470">
        <v>74.507672192293498</v>
      </c>
      <c r="G470">
        <v>78.086309184407895</v>
      </c>
      <c r="H470">
        <v>76.511973328321105</v>
      </c>
      <c r="I470">
        <v>79.6606450404946</v>
      </c>
    </row>
    <row r="471" spans="1:9" x14ac:dyDescent="0.3">
      <c r="A471" t="s">
        <v>2162</v>
      </c>
      <c r="B471" t="s">
        <v>13</v>
      </c>
      <c r="C471">
        <v>2012</v>
      </c>
      <c r="D471">
        <v>73.929642031040999</v>
      </c>
      <c r="E471">
        <v>72.430556207517895</v>
      </c>
      <c r="F471">
        <v>75.428727854564102</v>
      </c>
      <c r="G471">
        <v>78.2054809092147</v>
      </c>
      <c r="H471">
        <v>76.618989451394199</v>
      </c>
      <c r="I471">
        <v>79.791972367035299</v>
      </c>
    </row>
    <row r="472" spans="1:9" x14ac:dyDescent="0.3">
      <c r="A472" t="s">
        <v>2163</v>
      </c>
      <c r="B472" t="s">
        <v>13</v>
      </c>
      <c r="C472">
        <v>2013</v>
      </c>
      <c r="D472">
        <v>74.172048840243704</v>
      </c>
      <c r="E472">
        <v>72.696393686608999</v>
      </c>
      <c r="F472">
        <v>75.647703993878295</v>
      </c>
      <c r="G472">
        <v>78.148506263955497</v>
      </c>
      <c r="H472">
        <v>76.606341157408494</v>
      </c>
      <c r="I472">
        <v>79.690671370502599</v>
      </c>
    </row>
    <row r="473" spans="1:9" x14ac:dyDescent="0.3">
      <c r="A473" t="s">
        <v>2164</v>
      </c>
      <c r="B473" t="s">
        <v>13</v>
      </c>
      <c r="C473">
        <v>2014</v>
      </c>
      <c r="D473">
        <v>74.277501462366999</v>
      </c>
      <c r="E473">
        <v>72.720487907091098</v>
      </c>
      <c r="F473">
        <v>75.8345150176429</v>
      </c>
      <c r="G473">
        <v>79.3869057186877</v>
      </c>
      <c r="H473">
        <v>77.819338204761095</v>
      </c>
      <c r="I473">
        <v>80.954473232614305</v>
      </c>
    </row>
    <row r="474" spans="1:9" x14ac:dyDescent="0.3">
      <c r="A474" t="s">
        <v>2165</v>
      </c>
      <c r="B474" t="s">
        <v>13</v>
      </c>
      <c r="C474">
        <v>2015</v>
      </c>
      <c r="D474">
        <v>74.442334117014298</v>
      </c>
      <c r="E474">
        <v>72.860015719109398</v>
      </c>
      <c r="F474">
        <v>76.024652514919197</v>
      </c>
      <c r="G474">
        <v>78.570798064350498</v>
      </c>
      <c r="H474">
        <v>76.992092447069098</v>
      </c>
      <c r="I474">
        <v>80.149503681631799</v>
      </c>
    </row>
    <row r="475" spans="1:9" x14ac:dyDescent="0.3">
      <c r="A475" t="s">
        <v>2166</v>
      </c>
      <c r="B475" t="s">
        <v>13</v>
      </c>
      <c r="C475">
        <v>2016</v>
      </c>
      <c r="D475">
        <v>74.021580191761998</v>
      </c>
      <c r="E475">
        <v>72.426902839868703</v>
      </c>
      <c r="F475">
        <v>75.616257543655294</v>
      </c>
      <c r="G475">
        <v>79.766984735637607</v>
      </c>
      <c r="H475">
        <v>78.169835558556898</v>
      </c>
      <c r="I475">
        <v>81.364133912718302</v>
      </c>
    </row>
    <row r="476" spans="1:9" x14ac:dyDescent="0.3">
      <c r="A476" t="s">
        <v>2167</v>
      </c>
      <c r="B476" t="s">
        <v>13</v>
      </c>
      <c r="C476">
        <v>2017</v>
      </c>
      <c r="D476">
        <v>73.360748945540394</v>
      </c>
      <c r="E476">
        <v>71.887747771409394</v>
      </c>
      <c r="F476">
        <v>74.833750119671393</v>
      </c>
      <c r="G476">
        <v>79.531939424967405</v>
      </c>
      <c r="H476">
        <v>77.903581191731703</v>
      </c>
      <c r="I476">
        <v>81.160297658203206</v>
      </c>
    </row>
    <row r="477" spans="1:9" x14ac:dyDescent="0.3">
      <c r="A477" t="s">
        <v>2168</v>
      </c>
      <c r="B477" t="s">
        <v>13</v>
      </c>
      <c r="C477">
        <v>2018</v>
      </c>
      <c r="D477">
        <v>73.021769957217003</v>
      </c>
      <c r="E477">
        <v>71.6020691108655</v>
      </c>
      <c r="F477">
        <v>74.441470803568507</v>
      </c>
      <c r="G477">
        <v>79.618661677582693</v>
      </c>
      <c r="H477">
        <v>77.942456603073794</v>
      </c>
      <c r="I477">
        <v>81.294866752091593</v>
      </c>
    </row>
    <row r="478" spans="1:9" x14ac:dyDescent="0.3">
      <c r="A478" t="s">
        <v>2169</v>
      </c>
      <c r="B478" t="s">
        <v>13</v>
      </c>
      <c r="C478">
        <v>2019</v>
      </c>
      <c r="D478">
        <v>72.636668831981595</v>
      </c>
      <c r="E478">
        <v>71.314954852396099</v>
      </c>
      <c r="F478">
        <v>73.958382811567006</v>
      </c>
      <c r="G478">
        <v>78.939395794571695</v>
      </c>
      <c r="H478">
        <v>77.365606184700297</v>
      </c>
      <c r="I478">
        <v>80.513185404443107</v>
      </c>
    </row>
    <row r="479" spans="1:9" x14ac:dyDescent="0.3">
      <c r="A479" t="s">
        <v>2170</v>
      </c>
      <c r="B479" t="s">
        <v>13</v>
      </c>
      <c r="C479">
        <v>2020</v>
      </c>
      <c r="D479">
        <v>73.307506145285501</v>
      </c>
      <c r="E479">
        <v>72.006003210325005</v>
      </c>
      <c r="F479">
        <v>74.609009080245897</v>
      </c>
      <c r="G479">
        <v>78.785231283650504</v>
      </c>
      <c r="H479">
        <v>77.210931275649102</v>
      </c>
      <c r="I479">
        <v>80.359531291651805</v>
      </c>
    </row>
    <row r="480" spans="1:9" x14ac:dyDescent="0.3">
      <c r="A480" t="s">
        <v>2171</v>
      </c>
      <c r="B480" t="s">
        <v>13</v>
      </c>
      <c r="C480">
        <v>2021</v>
      </c>
      <c r="D480">
        <v>73.241348593314797</v>
      </c>
      <c r="E480">
        <v>71.953736112301698</v>
      </c>
      <c r="F480">
        <v>74.528961074327995</v>
      </c>
      <c r="G480">
        <v>77.503601247533396</v>
      </c>
      <c r="H480">
        <v>75.934521535973602</v>
      </c>
      <c r="I480">
        <v>79.072680959093304</v>
      </c>
    </row>
    <row r="481" spans="1:9" x14ac:dyDescent="0.3">
      <c r="A481" t="s">
        <v>2172</v>
      </c>
      <c r="B481" t="s">
        <v>13</v>
      </c>
      <c r="C481">
        <v>2022</v>
      </c>
      <c r="D481">
        <v>73.755772743300199</v>
      </c>
      <c r="E481">
        <v>72.413914764521806</v>
      </c>
      <c r="F481">
        <v>75.097630722078605</v>
      </c>
      <c r="G481">
        <v>78.5039701414658</v>
      </c>
      <c r="H481">
        <v>76.939388240274099</v>
      </c>
      <c r="I481">
        <v>80.068552042657402</v>
      </c>
    </row>
    <row r="482" spans="1:9" x14ac:dyDescent="0.3">
      <c r="A482" t="s">
        <v>2175</v>
      </c>
      <c r="B482" t="s">
        <v>14</v>
      </c>
      <c r="C482">
        <v>2003</v>
      </c>
      <c r="D482">
        <v>63.049194437109698</v>
      </c>
      <c r="E482">
        <v>61.070248846514801</v>
      </c>
      <c r="F482">
        <v>65.028140027704595</v>
      </c>
      <c r="G482">
        <v>75.107893688271602</v>
      </c>
      <c r="H482">
        <v>72.664826182514304</v>
      </c>
      <c r="I482">
        <v>77.550961194028801</v>
      </c>
    </row>
    <row r="483" spans="1:9" x14ac:dyDescent="0.3">
      <c r="A483" t="s">
        <v>2176</v>
      </c>
      <c r="B483" t="s">
        <v>14</v>
      </c>
      <c r="C483">
        <v>2004</v>
      </c>
      <c r="D483">
        <v>63.068022990836901</v>
      </c>
      <c r="E483">
        <v>61.069810453901297</v>
      </c>
      <c r="F483">
        <v>65.066235527772605</v>
      </c>
      <c r="G483">
        <v>74.269989019596494</v>
      </c>
      <c r="H483">
        <v>72.009251206841896</v>
      </c>
      <c r="I483">
        <v>76.530726832351206</v>
      </c>
    </row>
    <row r="484" spans="1:9" x14ac:dyDescent="0.3">
      <c r="A484" t="s">
        <v>2177</v>
      </c>
      <c r="B484" t="s">
        <v>14</v>
      </c>
      <c r="C484">
        <v>2005</v>
      </c>
      <c r="D484">
        <v>63.041072950008399</v>
      </c>
      <c r="E484">
        <v>60.966063320701402</v>
      </c>
      <c r="F484">
        <v>65.116082579315503</v>
      </c>
      <c r="G484">
        <v>75.679381026045505</v>
      </c>
      <c r="H484">
        <v>73.594905064172394</v>
      </c>
      <c r="I484">
        <v>77.7638569879187</v>
      </c>
    </row>
    <row r="485" spans="1:9" x14ac:dyDescent="0.3">
      <c r="A485" t="s">
        <v>2178</v>
      </c>
      <c r="B485" t="s">
        <v>14</v>
      </c>
      <c r="C485">
        <v>2006</v>
      </c>
      <c r="D485">
        <v>63.663912324471802</v>
      </c>
      <c r="E485">
        <v>61.688423788950502</v>
      </c>
      <c r="F485">
        <v>65.639400859993202</v>
      </c>
      <c r="G485">
        <v>75.137331571065701</v>
      </c>
      <c r="H485">
        <v>73.051531332778694</v>
      </c>
      <c r="I485">
        <v>77.223131809352793</v>
      </c>
    </row>
    <row r="486" spans="1:9" x14ac:dyDescent="0.3">
      <c r="A486" t="s">
        <v>2179</v>
      </c>
      <c r="B486" t="s">
        <v>14</v>
      </c>
      <c r="C486">
        <v>2007</v>
      </c>
      <c r="D486">
        <v>65.595200399653507</v>
      </c>
      <c r="E486">
        <v>63.6466001731402</v>
      </c>
      <c r="F486">
        <v>67.543800626166899</v>
      </c>
      <c r="G486">
        <v>76.105396494158896</v>
      </c>
      <c r="H486">
        <v>74.144267031027098</v>
      </c>
      <c r="I486">
        <v>78.066525957290693</v>
      </c>
    </row>
    <row r="487" spans="1:9" x14ac:dyDescent="0.3">
      <c r="A487" t="s">
        <v>2180</v>
      </c>
      <c r="B487" t="s">
        <v>14</v>
      </c>
      <c r="C487">
        <v>2008</v>
      </c>
      <c r="D487">
        <v>66.2275785383043</v>
      </c>
      <c r="E487">
        <v>64.311784014226205</v>
      </c>
      <c r="F487">
        <v>68.143373062382494</v>
      </c>
      <c r="G487">
        <v>76.310593925193302</v>
      </c>
      <c r="H487">
        <v>74.375992654021104</v>
      </c>
      <c r="I487">
        <v>78.245195196365501</v>
      </c>
    </row>
    <row r="488" spans="1:9" x14ac:dyDescent="0.3">
      <c r="A488" t="s">
        <v>2181</v>
      </c>
      <c r="B488" t="s">
        <v>14</v>
      </c>
      <c r="C488">
        <v>2009</v>
      </c>
      <c r="D488">
        <v>67.826906886549196</v>
      </c>
      <c r="E488">
        <v>66.040440013540703</v>
      </c>
      <c r="F488">
        <v>69.613373759557703</v>
      </c>
      <c r="G488">
        <v>77.423345250964999</v>
      </c>
      <c r="H488">
        <v>75.525703817670802</v>
      </c>
      <c r="I488">
        <v>79.320986684259196</v>
      </c>
    </row>
    <row r="489" spans="1:9" x14ac:dyDescent="0.3">
      <c r="A489" t="s">
        <v>2182</v>
      </c>
      <c r="B489" t="s">
        <v>14</v>
      </c>
      <c r="C489">
        <v>2010</v>
      </c>
      <c r="D489">
        <v>68.666961282513597</v>
      </c>
      <c r="E489">
        <v>66.977015681328794</v>
      </c>
      <c r="F489">
        <v>70.3569068836984</v>
      </c>
      <c r="G489">
        <v>77.176991039067801</v>
      </c>
      <c r="H489">
        <v>75.340680482214907</v>
      </c>
      <c r="I489">
        <v>79.013301595920595</v>
      </c>
    </row>
    <row r="490" spans="1:9" x14ac:dyDescent="0.3">
      <c r="A490" t="s">
        <v>2183</v>
      </c>
      <c r="B490" t="s">
        <v>14</v>
      </c>
      <c r="C490">
        <v>2011</v>
      </c>
      <c r="D490">
        <v>70.148487704245596</v>
      </c>
      <c r="E490">
        <v>68.494444136292103</v>
      </c>
      <c r="F490">
        <v>71.802531272199104</v>
      </c>
      <c r="G490">
        <v>78.129422330579402</v>
      </c>
      <c r="H490">
        <v>76.3307975298261</v>
      </c>
      <c r="I490">
        <v>79.928047131332605</v>
      </c>
    </row>
    <row r="491" spans="1:9" x14ac:dyDescent="0.3">
      <c r="A491" t="s">
        <v>2184</v>
      </c>
      <c r="B491" t="s">
        <v>14</v>
      </c>
      <c r="C491">
        <v>2012</v>
      </c>
      <c r="D491">
        <v>70.326833750874599</v>
      </c>
      <c r="E491">
        <v>68.726838394373999</v>
      </c>
      <c r="F491">
        <v>71.926829107375198</v>
      </c>
      <c r="G491">
        <v>77.965212285048395</v>
      </c>
      <c r="H491">
        <v>76.3083142926222</v>
      </c>
      <c r="I491">
        <v>79.622110277474604</v>
      </c>
    </row>
    <row r="492" spans="1:9" x14ac:dyDescent="0.3">
      <c r="A492" t="s">
        <v>2185</v>
      </c>
      <c r="B492" t="s">
        <v>14</v>
      </c>
      <c r="C492">
        <v>2013</v>
      </c>
      <c r="D492">
        <v>71.421121670035305</v>
      </c>
      <c r="E492">
        <v>69.667121635499797</v>
      </c>
      <c r="F492">
        <v>73.175121704570898</v>
      </c>
      <c r="G492">
        <v>78.077246891352104</v>
      </c>
      <c r="H492">
        <v>76.412768110524794</v>
      </c>
      <c r="I492">
        <v>79.741725672179399</v>
      </c>
    </row>
    <row r="493" spans="1:9" x14ac:dyDescent="0.3">
      <c r="A493" t="s">
        <v>2186</v>
      </c>
      <c r="B493" t="s">
        <v>14</v>
      </c>
      <c r="C493">
        <v>2014</v>
      </c>
      <c r="D493">
        <v>71.612055483067806</v>
      </c>
      <c r="E493">
        <v>69.854754692744706</v>
      </c>
      <c r="F493">
        <v>73.369356273390906</v>
      </c>
      <c r="G493">
        <v>77.500607870829299</v>
      </c>
      <c r="H493">
        <v>75.862040247819195</v>
      </c>
      <c r="I493">
        <v>79.139175493839502</v>
      </c>
    </row>
    <row r="494" spans="1:9" x14ac:dyDescent="0.3">
      <c r="A494" t="s">
        <v>2187</v>
      </c>
      <c r="B494" t="s">
        <v>14</v>
      </c>
      <c r="C494">
        <v>2015</v>
      </c>
      <c r="D494">
        <v>72.742358696615199</v>
      </c>
      <c r="E494">
        <v>70.989166473500902</v>
      </c>
      <c r="F494">
        <v>74.495550919729396</v>
      </c>
      <c r="G494">
        <v>76.251289311937796</v>
      </c>
      <c r="H494">
        <v>74.541815990277101</v>
      </c>
      <c r="I494">
        <v>77.960762633598605</v>
      </c>
    </row>
    <row r="495" spans="1:9" x14ac:dyDescent="0.3">
      <c r="A495" t="s">
        <v>2188</v>
      </c>
      <c r="B495" t="s">
        <v>14</v>
      </c>
      <c r="C495">
        <v>2016</v>
      </c>
      <c r="D495">
        <v>72.354359656008995</v>
      </c>
      <c r="E495">
        <v>70.602828365343797</v>
      </c>
      <c r="F495">
        <v>74.105890946674293</v>
      </c>
      <c r="G495">
        <v>75.885428133212002</v>
      </c>
      <c r="H495">
        <v>74.085659462836503</v>
      </c>
      <c r="I495">
        <v>77.685196803587502</v>
      </c>
    </row>
    <row r="496" spans="1:9" x14ac:dyDescent="0.3">
      <c r="A496" t="s">
        <v>2189</v>
      </c>
      <c r="B496" t="s">
        <v>14</v>
      </c>
      <c r="C496">
        <v>2017</v>
      </c>
      <c r="D496">
        <v>72.241828148125094</v>
      </c>
      <c r="E496">
        <v>70.520538409142901</v>
      </c>
      <c r="F496">
        <v>73.963117887107302</v>
      </c>
      <c r="G496">
        <v>76.336986396422105</v>
      </c>
      <c r="H496">
        <v>74.433350976635893</v>
      </c>
      <c r="I496">
        <v>78.240621816208304</v>
      </c>
    </row>
    <row r="497" spans="1:9" x14ac:dyDescent="0.3">
      <c r="A497" t="s">
        <v>2190</v>
      </c>
      <c r="B497" t="s">
        <v>14</v>
      </c>
      <c r="C497">
        <v>2018</v>
      </c>
      <c r="D497">
        <v>71.715693574774804</v>
      </c>
      <c r="E497">
        <v>70.159167418925406</v>
      </c>
      <c r="F497">
        <v>73.272219730624101</v>
      </c>
      <c r="G497">
        <v>76.601072377341396</v>
      </c>
      <c r="H497">
        <v>74.728196558807298</v>
      </c>
      <c r="I497">
        <v>78.473948195875593</v>
      </c>
    </row>
    <row r="498" spans="1:9" x14ac:dyDescent="0.3">
      <c r="A498" t="s">
        <v>2191</v>
      </c>
      <c r="B498" t="s">
        <v>14</v>
      </c>
      <c r="C498">
        <v>2019</v>
      </c>
      <c r="D498">
        <v>71.627880354246201</v>
      </c>
      <c r="E498">
        <v>70.139968924414404</v>
      </c>
      <c r="F498">
        <v>73.115791784078098</v>
      </c>
      <c r="G498">
        <v>76.503174305072704</v>
      </c>
      <c r="H498">
        <v>74.676582600499103</v>
      </c>
      <c r="I498">
        <v>78.329766009646207</v>
      </c>
    </row>
    <row r="499" spans="1:9" x14ac:dyDescent="0.3">
      <c r="A499" t="s">
        <v>2192</v>
      </c>
      <c r="B499" t="s">
        <v>14</v>
      </c>
      <c r="C499">
        <v>2020</v>
      </c>
      <c r="D499">
        <v>71.167341540880201</v>
      </c>
      <c r="E499">
        <v>69.637830195638998</v>
      </c>
      <c r="F499">
        <v>72.696852886121405</v>
      </c>
      <c r="G499">
        <v>77.265196553113597</v>
      </c>
      <c r="H499">
        <v>75.499710095063307</v>
      </c>
      <c r="I499">
        <v>79.030683011164001</v>
      </c>
    </row>
    <row r="500" spans="1:9" x14ac:dyDescent="0.3">
      <c r="A500" t="s">
        <v>2193</v>
      </c>
      <c r="B500" t="s">
        <v>14</v>
      </c>
      <c r="C500">
        <v>2021</v>
      </c>
      <c r="D500">
        <v>71.501085816892797</v>
      </c>
      <c r="E500">
        <v>70.028939190088593</v>
      </c>
      <c r="F500">
        <v>72.973232443696901</v>
      </c>
      <c r="G500">
        <v>77.841277217058305</v>
      </c>
      <c r="H500">
        <v>76.2221739323588</v>
      </c>
      <c r="I500">
        <v>79.460380501757896</v>
      </c>
    </row>
    <row r="501" spans="1:9" x14ac:dyDescent="0.3">
      <c r="A501" t="s">
        <v>2194</v>
      </c>
      <c r="B501" t="s">
        <v>14</v>
      </c>
      <c r="C501">
        <v>2022</v>
      </c>
      <c r="D501">
        <v>72.005063393290101</v>
      </c>
      <c r="E501">
        <v>70.541514048899899</v>
      </c>
      <c r="F501">
        <v>73.468612737680303</v>
      </c>
      <c r="G501">
        <v>77.370612457561194</v>
      </c>
      <c r="H501">
        <v>75.749979857530903</v>
      </c>
      <c r="I501">
        <v>78.991245057591399</v>
      </c>
    </row>
    <row r="502" spans="1:9" x14ac:dyDescent="0.3">
      <c r="A502" t="s">
        <v>2197</v>
      </c>
      <c r="B502" t="s">
        <v>8</v>
      </c>
      <c r="C502">
        <v>2003</v>
      </c>
      <c r="D502">
        <v>67.360537944362306</v>
      </c>
      <c r="E502">
        <v>65.901443651102795</v>
      </c>
      <c r="F502">
        <v>68.819632237621803</v>
      </c>
      <c r="G502">
        <v>75.604709551724099</v>
      </c>
      <c r="H502">
        <v>74.157131061721799</v>
      </c>
      <c r="I502">
        <v>77.052288041726399</v>
      </c>
    </row>
    <row r="503" spans="1:9" x14ac:dyDescent="0.3">
      <c r="A503" t="s">
        <v>2198</v>
      </c>
      <c r="B503" t="s">
        <v>8</v>
      </c>
      <c r="C503">
        <v>2004</v>
      </c>
      <c r="D503">
        <v>67.205434389757897</v>
      </c>
      <c r="E503">
        <v>65.691141110149303</v>
      </c>
      <c r="F503">
        <v>68.719727669366506</v>
      </c>
      <c r="G503">
        <v>74.5273859544739</v>
      </c>
      <c r="H503">
        <v>72.963073522785393</v>
      </c>
      <c r="I503">
        <v>76.091698386162506</v>
      </c>
    </row>
    <row r="504" spans="1:9" x14ac:dyDescent="0.3">
      <c r="A504" t="s">
        <v>2199</v>
      </c>
      <c r="B504" t="s">
        <v>8</v>
      </c>
      <c r="C504">
        <v>2005</v>
      </c>
      <c r="D504">
        <v>67.028959866059395</v>
      </c>
      <c r="E504">
        <v>65.531904246536797</v>
      </c>
      <c r="F504">
        <v>68.526015485581993</v>
      </c>
      <c r="G504">
        <v>74.256545219811699</v>
      </c>
      <c r="H504">
        <v>72.693130883514002</v>
      </c>
      <c r="I504">
        <v>75.819959556109396</v>
      </c>
    </row>
    <row r="505" spans="1:9" x14ac:dyDescent="0.3">
      <c r="A505" t="s">
        <v>2200</v>
      </c>
      <c r="B505" t="s">
        <v>8</v>
      </c>
      <c r="C505">
        <v>2006</v>
      </c>
      <c r="D505">
        <v>67.380198888646802</v>
      </c>
      <c r="E505">
        <v>65.861593366956996</v>
      </c>
      <c r="F505">
        <v>68.898804410336695</v>
      </c>
      <c r="G505">
        <v>74.8046988151618</v>
      </c>
      <c r="H505">
        <v>73.252462095119796</v>
      </c>
      <c r="I505">
        <v>76.356935535203903</v>
      </c>
    </row>
    <row r="506" spans="1:9" x14ac:dyDescent="0.3">
      <c r="A506" t="s">
        <v>2201</v>
      </c>
      <c r="B506" t="s">
        <v>8</v>
      </c>
      <c r="C506">
        <v>2007</v>
      </c>
      <c r="D506">
        <v>66.798184954660996</v>
      </c>
      <c r="E506">
        <v>65.262682395791998</v>
      </c>
      <c r="F506">
        <v>68.333687513529895</v>
      </c>
      <c r="G506">
        <v>74.741732937524802</v>
      </c>
      <c r="H506">
        <v>73.2154765249241</v>
      </c>
      <c r="I506">
        <v>76.267989350125603</v>
      </c>
    </row>
    <row r="507" spans="1:9" x14ac:dyDescent="0.3">
      <c r="A507" t="s">
        <v>2202</v>
      </c>
      <c r="B507" t="s">
        <v>8</v>
      </c>
      <c r="C507">
        <v>2008</v>
      </c>
      <c r="D507">
        <v>66.458302560300396</v>
      </c>
      <c r="E507">
        <v>64.8965674054228</v>
      </c>
      <c r="F507">
        <v>68.020037715178006</v>
      </c>
      <c r="G507">
        <v>74.209796293944294</v>
      </c>
      <c r="H507">
        <v>72.648976643088503</v>
      </c>
      <c r="I507">
        <v>75.770615944800099</v>
      </c>
    </row>
    <row r="508" spans="1:9" x14ac:dyDescent="0.3">
      <c r="A508" t="s">
        <v>2203</v>
      </c>
      <c r="B508" t="s">
        <v>8</v>
      </c>
      <c r="C508">
        <v>2009</v>
      </c>
      <c r="D508">
        <v>66.875104788173502</v>
      </c>
      <c r="E508">
        <v>65.3245778933141</v>
      </c>
      <c r="F508">
        <v>68.425631683033004</v>
      </c>
      <c r="G508">
        <v>74.261265045558005</v>
      </c>
      <c r="H508">
        <v>72.662201476026894</v>
      </c>
      <c r="I508">
        <v>75.860328615089003</v>
      </c>
    </row>
    <row r="509" spans="1:9" x14ac:dyDescent="0.3">
      <c r="A509" t="s">
        <v>2204</v>
      </c>
      <c r="B509" t="s">
        <v>8</v>
      </c>
      <c r="C509">
        <v>2010</v>
      </c>
      <c r="D509">
        <v>67.163207056537999</v>
      </c>
      <c r="E509">
        <v>65.607963271321495</v>
      </c>
      <c r="F509">
        <v>68.718450841754503</v>
      </c>
      <c r="G509">
        <v>74.753109704198593</v>
      </c>
      <c r="H509">
        <v>73.150437265935594</v>
      </c>
      <c r="I509">
        <v>76.355782142461507</v>
      </c>
    </row>
    <row r="510" spans="1:9" x14ac:dyDescent="0.3">
      <c r="A510" t="s">
        <v>2205</v>
      </c>
      <c r="B510" t="s">
        <v>8</v>
      </c>
      <c r="C510">
        <v>2011</v>
      </c>
      <c r="D510">
        <v>66.854787712365606</v>
      </c>
      <c r="E510">
        <v>65.283391363511996</v>
      </c>
      <c r="F510">
        <v>68.426184061219203</v>
      </c>
      <c r="G510">
        <v>74.356684905161998</v>
      </c>
      <c r="H510">
        <v>72.724631507633802</v>
      </c>
      <c r="I510">
        <v>75.988738302690194</v>
      </c>
    </row>
    <row r="511" spans="1:9" x14ac:dyDescent="0.3">
      <c r="A511" t="s">
        <v>2206</v>
      </c>
      <c r="B511" t="s">
        <v>8</v>
      </c>
      <c r="C511">
        <v>2012</v>
      </c>
      <c r="D511">
        <v>67.966889783918901</v>
      </c>
      <c r="E511">
        <v>66.414977861674402</v>
      </c>
      <c r="F511">
        <v>69.518801706163302</v>
      </c>
      <c r="G511">
        <v>73.597024533405303</v>
      </c>
      <c r="H511">
        <v>71.918457347603393</v>
      </c>
      <c r="I511">
        <v>75.275591719207199</v>
      </c>
    </row>
    <row r="512" spans="1:9" x14ac:dyDescent="0.3">
      <c r="A512" t="s">
        <v>2207</v>
      </c>
      <c r="B512" t="s">
        <v>8</v>
      </c>
      <c r="C512">
        <v>2013</v>
      </c>
      <c r="D512">
        <v>68.595259291131001</v>
      </c>
      <c r="E512">
        <v>67.115911525897502</v>
      </c>
      <c r="F512">
        <v>70.0746070563644</v>
      </c>
      <c r="G512">
        <v>74.341526107955005</v>
      </c>
      <c r="H512">
        <v>72.727597692914799</v>
      </c>
      <c r="I512">
        <v>75.955454522995097</v>
      </c>
    </row>
    <row r="513" spans="1:9" x14ac:dyDescent="0.3">
      <c r="A513" t="s">
        <v>2208</v>
      </c>
      <c r="B513" t="s">
        <v>8</v>
      </c>
      <c r="C513">
        <v>2014</v>
      </c>
      <c r="D513">
        <v>68.005439178419095</v>
      </c>
      <c r="E513">
        <v>66.455572562703296</v>
      </c>
      <c r="F513">
        <v>69.555305794134895</v>
      </c>
      <c r="G513">
        <v>73.819817104476797</v>
      </c>
      <c r="H513">
        <v>72.130896084810203</v>
      </c>
      <c r="I513">
        <v>75.508738124143406</v>
      </c>
    </row>
    <row r="514" spans="1:9" x14ac:dyDescent="0.3">
      <c r="A514" t="s">
        <v>2209</v>
      </c>
      <c r="B514" t="s">
        <v>8</v>
      </c>
      <c r="C514">
        <v>2015</v>
      </c>
      <c r="D514">
        <v>67.550288221940804</v>
      </c>
      <c r="E514">
        <v>65.992382312315399</v>
      </c>
      <c r="F514">
        <v>69.108194131566194</v>
      </c>
      <c r="G514">
        <v>73.411894235665898</v>
      </c>
      <c r="H514">
        <v>71.625154000667195</v>
      </c>
      <c r="I514">
        <v>75.198634470664601</v>
      </c>
    </row>
    <row r="515" spans="1:9" x14ac:dyDescent="0.3">
      <c r="A515" t="s">
        <v>2210</v>
      </c>
      <c r="B515" t="s">
        <v>8</v>
      </c>
      <c r="C515">
        <v>2016</v>
      </c>
      <c r="D515">
        <v>66.752622588843806</v>
      </c>
      <c r="E515">
        <v>65.112854707380905</v>
      </c>
      <c r="F515">
        <v>68.392390470306793</v>
      </c>
      <c r="G515">
        <v>73.328537441204006</v>
      </c>
      <c r="H515">
        <v>71.510905938479297</v>
      </c>
      <c r="I515">
        <v>75.1461689439286</v>
      </c>
    </row>
    <row r="516" spans="1:9" x14ac:dyDescent="0.3">
      <c r="A516" t="s">
        <v>2211</v>
      </c>
      <c r="B516" t="s">
        <v>8</v>
      </c>
      <c r="C516">
        <v>2017</v>
      </c>
      <c r="D516">
        <v>66.359175693917095</v>
      </c>
      <c r="E516">
        <v>64.686550331291798</v>
      </c>
      <c r="F516">
        <v>68.031801056542406</v>
      </c>
      <c r="G516">
        <v>74.433674903586393</v>
      </c>
      <c r="H516">
        <v>72.647171979465995</v>
      </c>
      <c r="I516">
        <v>76.220177827706806</v>
      </c>
    </row>
    <row r="517" spans="1:9" x14ac:dyDescent="0.3">
      <c r="A517" t="s">
        <v>2212</v>
      </c>
      <c r="B517" t="s">
        <v>8</v>
      </c>
      <c r="C517">
        <v>2018</v>
      </c>
      <c r="D517">
        <v>65.572757091277794</v>
      </c>
      <c r="E517">
        <v>63.8712623481644</v>
      </c>
      <c r="F517">
        <v>67.274251834391094</v>
      </c>
      <c r="G517">
        <v>73.989786402466706</v>
      </c>
      <c r="H517">
        <v>72.194030029606196</v>
      </c>
      <c r="I517">
        <v>75.785542775327102</v>
      </c>
    </row>
    <row r="518" spans="1:9" x14ac:dyDescent="0.3">
      <c r="A518" t="s">
        <v>2213</v>
      </c>
      <c r="B518" t="s">
        <v>8</v>
      </c>
      <c r="C518">
        <v>2019</v>
      </c>
      <c r="D518">
        <v>66.297483467706797</v>
      </c>
      <c r="E518">
        <v>64.699950512566204</v>
      </c>
      <c r="F518">
        <v>67.895016422847505</v>
      </c>
      <c r="G518">
        <v>74.724035090042605</v>
      </c>
      <c r="H518">
        <v>73.057854473553803</v>
      </c>
      <c r="I518">
        <v>76.390215706531393</v>
      </c>
    </row>
    <row r="519" spans="1:9" x14ac:dyDescent="0.3">
      <c r="A519" t="s">
        <v>2214</v>
      </c>
      <c r="B519" t="s">
        <v>8</v>
      </c>
      <c r="C519">
        <v>2020</v>
      </c>
      <c r="D519">
        <v>66.561331443837801</v>
      </c>
      <c r="E519">
        <v>64.951666728513601</v>
      </c>
      <c r="F519">
        <v>68.170996159161902</v>
      </c>
      <c r="G519">
        <v>75.483906679572399</v>
      </c>
      <c r="H519">
        <v>73.941324830653102</v>
      </c>
      <c r="I519">
        <v>77.026488528491797</v>
      </c>
    </row>
    <row r="520" spans="1:9" x14ac:dyDescent="0.3">
      <c r="A520" t="s">
        <v>2215</v>
      </c>
      <c r="B520" t="s">
        <v>8</v>
      </c>
      <c r="C520">
        <v>2021</v>
      </c>
      <c r="D520">
        <v>67.753878217960406</v>
      </c>
      <c r="E520">
        <v>66.270289034822099</v>
      </c>
      <c r="F520">
        <v>69.237467401098598</v>
      </c>
      <c r="G520">
        <v>75.879183346236701</v>
      </c>
      <c r="H520">
        <v>74.371798802258894</v>
      </c>
      <c r="I520">
        <v>77.386567890214394</v>
      </c>
    </row>
    <row r="521" spans="1:9" x14ac:dyDescent="0.3">
      <c r="A521" t="s">
        <v>2216</v>
      </c>
      <c r="B521" t="s">
        <v>8</v>
      </c>
      <c r="C521">
        <v>2022</v>
      </c>
      <c r="D521">
        <v>68.339192603714096</v>
      </c>
      <c r="E521">
        <v>66.933545013468702</v>
      </c>
      <c r="F521">
        <v>69.744840193959405</v>
      </c>
      <c r="G521">
        <v>76.034293896321401</v>
      </c>
      <c r="H521">
        <v>74.617615703066605</v>
      </c>
      <c r="I521">
        <v>77.450972089576197</v>
      </c>
    </row>
    <row r="522" spans="1:9" x14ac:dyDescent="0.3">
      <c r="A522" t="s">
        <v>2219</v>
      </c>
      <c r="B522" t="s">
        <v>284</v>
      </c>
      <c r="C522">
        <v>2003</v>
      </c>
      <c r="D522">
        <v>67.464678026763295</v>
      </c>
      <c r="E522">
        <v>65.456614564545802</v>
      </c>
      <c r="F522">
        <v>69.472741488980802</v>
      </c>
      <c r="G522">
        <v>76.517646899039306</v>
      </c>
      <c r="H522">
        <v>75.004002771699405</v>
      </c>
      <c r="I522">
        <v>78.031291026379193</v>
      </c>
    </row>
    <row r="523" spans="1:9" x14ac:dyDescent="0.3">
      <c r="A523" t="s">
        <v>2220</v>
      </c>
      <c r="B523" t="s">
        <v>284</v>
      </c>
      <c r="C523">
        <v>2004</v>
      </c>
      <c r="D523">
        <v>67.892093615045994</v>
      </c>
      <c r="E523">
        <v>65.813452064524498</v>
      </c>
      <c r="F523">
        <v>69.970735165567504</v>
      </c>
      <c r="G523">
        <v>76.911976472357907</v>
      </c>
      <c r="H523">
        <v>75.414506226586198</v>
      </c>
      <c r="I523">
        <v>78.409446718129601</v>
      </c>
    </row>
    <row r="524" spans="1:9" x14ac:dyDescent="0.3">
      <c r="A524" t="s">
        <v>2221</v>
      </c>
      <c r="B524" t="s">
        <v>284</v>
      </c>
      <c r="C524">
        <v>2005</v>
      </c>
      <c r="D524">
        <v>69.209474268834995</v>
      </c>
      <c r="E524">
        <v>67.172699828912997</v>
      </c>
      <c r="F524">
        <v>71.246248708756994</v>
      </c>
      <c r="G524">
        <v>75.292643775810504</v>
      </c>
      <c r="H524">
        <v>73.329292376941694</v>
      </c>
      <c r="I524">
        <v>77.255995174679299</v>
      </c>
    </row>
    <row r="525" spans="1:9" x14ac:dyDescent="0.3">
      <c r="A525" t="s">
        <v>2222</v>
      </c>
      <c r="B525" t="s">
        <v>284</v>
      </c>
      <c r="C525">
        <v>2006</v>
      </c>
      <c r="D525">
        <v>69.335656661441803</v>
      </c>
      <c r="E525">
        <v>67.248731990736303</v>
      </c>
      <c r="F525">
        <v>71.422581332147402</v>
      </c>
      <c r="G525">
        <v>74.465621409894695</v>
      </c>
      <c r="H525">
        <v>72.379891291219593</v>
      </c>
      <c r="I525">
        <v>76.551351528569796</v>
      </c>
    </row>
    <row r="526" spans="1:9" x14ac:dyDescent="0.3">
      <c r="A526" t="s">
        <v>2223</v>
      </c>
      <c r="B526" t="s">
        <v>284</v>
      </c>
      <c r="C526">
        <v>2007</v>
      </c>
      <c r="D526">
        <v>69.9648738410432</v>
      </c>
      <c r="E526">
        <v>68.041022574042998</v>
      </c>
      <c r="F526">
        <v>71.888725108043303</v>
      </c>
      <c r="G526">
        <v>74.312240587012994</v>
      </c>
      <c r="H526">
        <v>72.182382241671206</v>
      </c>
      <c r="I526">
        <v>76.442098932354796</v>
      </c>
    </row>
    <row r="527" spans="1:9" x14ac:dyDescent="0.3">
      <c r="A527" t="s">
        <v>2224</v>
      </c>
      <c r="B527" t="s">
        <v>284</v>
      </c>
      <c r="C527">
        <v>2008</v>
      </c>
      <c r="D527">
        <v>70.414718610672594</v>
      </c>
      <c r="E527">
        <v>68.514351525396407</v>
      </c>
      <c r="F527">
        <v>72.315085695948696</v>
      </c>
      <c r="G527">
        <v>74.394584840737593</v>
      </c>
      <c r="H527">
        <v>72.298244288072596</v>
      </c>
      <c r="I527">
        <v>76.490925393402705</v>
      </c>
    </row>
    <row r="528" spans="1:9" x14ac:dyDescent="0.3">
      <c r="A528" t="s">
        <v>2225</v>
      </c>
      <c r="B528" t="s">
        <v>284</v>
      </c>
      <c r="C528">
        <v>2009</v>
      </c>
      <c r="D528">
        <v>71.276713263950597</v>
      </c>
      <c r="E528">
        <v>69.524370939441098</v>
      </c>
      <c r="F528">
        <v>73.029055588459997</v>
      </c>
      <c r="G528">
        <v>73.880065890053302</v>
      </c>
      <c r="H528">
        <v>71.693922964024296</v>
      </c>
      <c r="I528">
        <v>76.066208816082295</v>
      </c>
    </row>
    <row r="529" spans="1:9" x14ac:dyDescent="0.3">
      <c r="A529" t="s">
        <v>2226</v>
      </c>
      <c r="B529" t="s">
        <v>284</v>
      </c>
      <c r="C529">
        <v>2010</v>
      </c>
      <c r="D529">
        <v>70.423634974496096</v>
      </c>
      <c r="E529">
        <v>68.581002786064502</v>
      </c>
      <c r="F529">
        <v>72.266267162927605</v>
      </c>
      <c r="G529">
        <v>75.461121009691496</v>
      </c>
      <c r="H529">
        <v>73.611622066048099</v>
      </c>
      <c r="I529">
        <v>77.310619953334793</v>
      </c>
    </row>
    <row r="530" spans="1:9" x14ac:dyDescent="0.3">
      <c r="A530" t="s">
        <v>2227</v>
      </c>
      <c r="B530" t="s">
        <v>284</v>
      </c>
      <c r="C530">
        <v>2011</v>
      </c>
      <c r="D530">
        <v>69.710519596670196</v>
      </c>
      <c r="E530">
        <v>67.907801287842702</v>
      </c>
      <c r="F530">
        <v>71.513237905497604</v>
      </c>
      <c r="G530">
        <v>77.176486838149103</v>
      </c>
      <c r="H530">
        <v>75.527054908883997</v>
      </c>
      <c r="I530">
        <v>78.825918767414294</v>
      </c>
    </row>
    <row r="531" spans="1:9" x14ac:dyDescent="0.3">
      <c r="A531" t="s">
        <v>2228</v>
      </c>
      <c r="B531" t="s">
        <v>284</v>
      </c>
      <c r="C531">
        <v>2012</v>
      </c>
      <c r="D531">
        <v>69.650173528858403</v>
      </c>
      <c r="E531">
        <v>67.845556010634795</v>
      </c>
      <c r="F531">
        <v>71.454791047081997</v>
      </c>
      <c r="G531">
        <v>76.411863133584404</v>
      </c>
      <c r="H531">
        <v>74.730456172526104</v>
      </c>
      <c r="I531">
        <v>78.093270094642804</v>
      </c>
    </row>
    <row r="532" spans="1:9" x14ac:dyDescent="0.3">
      <c r="A532" t="s">
        <v>2229</v>
      </c>
      <c r="B532" t="s">
        <v>284</v>
      </c>
      <c r="C532">
        <v>2013</v>
      </c>
      <c r="D532">
        <v>69.858726326047105</v>
      </c>
      <c r="E532">
        <v>68.100866297007599</v>
      </c>
      <c r="F532">
        <v>71.616586355086596</v>
      </c>
      <c r="G532">
        <v>76.013514267575005</v>
      </c>
      <c r="H532">
        <v>74.277321598578695</v>
      </c>
      <c r="I532">
        <v>77.7497069365713</v>
      </c>
    </row>
    <row r="533" spans="1:9" x14ac:dyDescent="0.3">
      <c r="A533" t="s">
        <v>2230</v>
      </c>
      <c r="B533" t="s">
        <v>284</v>
      </c>
      <c r="C533">
        <v>2014</v>
      </c>
      <c r="D533">
        <v>69.058790585450694</v>
      </c>
      <c r="E533">
        <v>67.306748526311694</v>
      </c>
      <c r="F533">
        <v>70.810832644589695</v>
      </c>
      <c r="G533">
        <v>76.861242509540901</v>
      </c>
      <c r="H533">
        <v>75.248382561758504</v>
      </c>
      <c r="I533">
        <v>78.474102457323298</v>
      </c>
    </row>
    <row r="534" spans="1:9" x14ac:dyDescent="0.3">
      <c r="A534" t="s">
        <v>2231</v>
      </c>
      <c r="B534" t="s">
        <v>284</v>
      </c>
      <c r="C534">
        <v>2015</v>
      </c>
      <c r="D534">
        <v>69.026811001842702</v>
      </c>
      <c r="E534">
        <v>67.303360695495599</v>
      </c>
      <c r="F534">
        <v>70.750261308189906</v>
      </c>
      <c r="G534">
        <v>76.295852173388496</v>
      </c>
      <c r="H534">
        <v>74.524794305937803</v>
      </c>
      <c r="I534">
        <v>78.066910040839105</v>
      </c>
    </row>
    <row r="535" spans="1:9" x14ac:dyDescent="0.3">
      <c r="A535" t="s">
        <v>2232</v>
      </c>
      <c r="B535" t="s">
        <v>284</v>
      </c>
      <c r="C535">
        <v>2016</v>
      </c>
      <c r="D535">
        <v>69.697410784811595</v>
      </c>
      <c r="E535">
        <v>67.929287193579597</v>
      </c>
      <c r="F535">
        <v>71.465534376043607</v>
      </c>
      <c r="G535">
        <v>75.642455959880607</v>
      </c>
      <c r="H535">
        <v>73.873481701149601</v>
      </c>
      <c r="I535">
        <v>77.411430218611599</v>
      </c>
    </row>
    <row r="536" spans="1:9" x14ac:dyDescent="0.3">
      <c r="A536" t="s">
        <v>2233</v>
      </c>
      <c r="B536" t="s">
        <v>284</v>
      </c>
      <c r="C536">
        <v>2017</v>
      </c>
      <c r="D536">
        <v>70.319613846338001</v>
      </c>
      <c r="E536">
        <v>68.5607911154638</v>
      </c>
      <c r="F536">
        <v>72.078436577212301</v>
      </c>
      <c r="G536">
        <v>75.738670890043593</v>
      </c>
      <c r="H536">
        <v>74.046429407968702</v>
      </c>
      <c r="I536">
        <v>77.430912372118598</v>
      </c>
    </row>
    <row r="537" spans="1:9" x14ac:dyDescent="0.3">
      <c r="A537" t="s">
        <v>2234</v>
      </c>
      <c r="B537" t="s">
        <v>284</v>
      </c>
      <c r="C537">
        <v>2018</v>
      </c>
      <c r="D537">
        <v>69.469516041637306</v>
      </c>
      <c r="E537">
        <v>67.591733240688299</v>
      </c>
      <c r="F537">
        <v>71.347298842586397</v>
      </c>
      <c r="G537">
        <v>76.137281480201906</v>
      </c>
      <c r="H537">
        <v>74.506617011996696</v>
      </c>
      <c r="I537">
        <v>77.767945948407203</v>
      </c>
    </row>
    <row r="538" spans="1:9" x14ac:dyDescent="0.3">
      <c r="A538" t="s">
        <v>2235</v>
      </c>
      <c r="B538" t="s">
        <v>284</v>
      </c>
      <c r="C538">
        <v>2019</v>
      </c>
      <c r="D538">
        <v>70.035718073537794</v>
      </c>
      <c r="E538">
        <v>68.157952539897593</v>
      </c>
      <c r="F538">
        <v>71.913483607177895</v>
      </c>
      <c r="G538">
        <v>75.0515383020863</v>
      </c>
      <c r="H538">
        <v>73.359790973733894</v>
      </c>
      <c r="I538">
        <v>76.743285630438706</v>
      </c>
    </row>
    <row r="539" spans="1:9" x14ac:dyDescent="0.3">
      <c r="A539" t="s">
        <v>2236</v>
      </c>
      <c r="B539" t="s">
        <v>284</v>
      </c>
      <c r="C539">
        <v>2020</v>
      </c>
      <c r="D539">
        <v>71.026696657448099</v>
      </c>
      <c r="E539">
        <v>69.224719553182496</v>
      </c>
      <c r="F539">
        <v>72.828673761713802</v>
      </c>
      <c r="G539">
        <v>75.628055314905296</v>
      </c>
      <c r="H539">
        <v>73.981596372649093</v>
      </c>
      <c r="I539">
        <v>77.274514257161499</v>
      </c>
    </row>
    <row r="540" spans="1:9" x14ac:dyDescent="0.3">
      <c r="A540" t="s">
        <v>2237</v>
      </c>
      <c r="B540" t="s">
        <v>284</v>
      </c>
      <c r="C540">
        <v>2021</v>
      </c>
      <c r="D540">
        <v>71.304067596072898</v>
      </c>
      <c r="E540">
        <v>69.576169336312901</v>
      </c>
      <c r="F540">
        <v>73.031965855832894</v>
      </c>
      <c r="G540">
        <v>75.404679854166005</v>
      </c>
      <c r="H540">
        <v>73.758007280189901</v>
      </c>
      <c r="I540">
        <v>77.051352428142096</v>
      </c>
    </row>
    <row r="541" spans="1:9" x14ac:dyDescent="0.3">
      <c r="A541" t="s">
        <v>2238</v>
      </c>
      <c r="B541" t="s">
        <v>284</v>
      </c>
      <c r="C541">
        <v>2022</v>
      </c>
      <c r="D541">
        <v>71.6899527759184</v>
      </c>
      <c r="E541">
        <v>70.038753320829301</v>
      </c>
      <c r="F541">
        <v>73.341152231007499</v>
      </c>
      <c r="G541">
        <v>76.160536146178899</v>
      </c>
      <c r="H541">
        <v>74.499020137038997</v>
      </c>
      <c r="I541">
        <v>77.8220521553189</v>
      </c>
    </row>
    <row r="542" spans="1:9" x14ac:dyDescent="0.3">
      <c r="A542" t="s">
        <v>2241</v>
      </c>
      <c r="B542" t="s">
        <v>255</v>
      </c>
      <c r="C542">
        <v>2003</v>
      </c>
      <c r="D542">
        <v>70.562401800242299</v>
      </c>
      <c r="E542">
        <v>69.213536014838894</v>
      </c>
      <c r="F542">
        <v>71.911267585645703</v>
      </c>
      <c r="G542">
        <v>77.509316043061602</v>
      </c>
      <c r="H542">
        <v>76.047920386019399</v>
      </c>
      <c r="I542">
        <v>78.970711700103806</v>
      </c>
    </row>
    <row r="543" spans="1:9" x14ac:dyDescent="0.3">
      <c r="A543" t="s">
        <v>2242</v>
      </c>
      <c r="B543" t="s">
        <v>255</v>
      </c>
      <c r="C543">
        <v>2004</v>
      </c>
      <c r="D543">
        <v>70.725925083055103</v>
      </c>
      <c r="E543">
        <v>69.267738499533195</v>
      </c>
      <c r="F543">
        <v>72.184111666576996</v>
      </c>
      <c r="G543">
        <v>78.092075511601905</v>
      </c>
      <c r="H543">
        <v>76.679014724822807</v>
      </c>
      <c r="I543">
        <v>79.505136298381004</v>
      </c>
    </row>
    <row r="544" spans="1:9" x14ac:dyDescent="0.3">
      <c r="A544" t="s">
        <v>2243</v>
      </c>
      <c r="B544" t="s">
        <v>255</v>
      </c>
      <c r="C544">
        <v>2005</v>
      </c>
      <c r="D544">
        <v>70.777355469026602</v>
      </c>
      <c r="E544">
        <v>69.262408301727305</v>
      </c>
      <c r="F544">
        <v>72.292302636325999</v>
      </c>
      <c r="G544">
        <v>78.930814998554794</v>
      </c>
      <c r="H544">
        <v>77.507184806159302</v>
      </c>
      <c r="I544">
        <v>80.354445190950301</v>
      </c>
    </row>
    <row r="545" spans="1:9" x14ac:dyDescent="0.3">
      <c r="A545" t="s">
        <v>2244</v>
      </c>
      <c r="B545" t="s">
        <v>255</v>
      </c>
      <c r="C545">
        <v>2006</v>
      </c>
      <c r="D545">
        <v>70.787429965792299</v>
      </c>
      <c r="E545">
        <v>69.199184291369093</v>
      </c>
      <c r="F545">
        <v>72.375675640215604</v>
      </c>
      <c r="G545">
        <v>79.649547653457404</v>
      </c>
      <c r="H545">
        <v>78.225743691658707</v>
      </c>
      <c r="I545">
        <v>81.073351615256101</v>
      </c>
    </row>
    <row r="546" spans="1:9" x14ac:dyDescent="0.3">
      <c r="A546" t="s">
        <v>2245</v>
      </c>
      <c r="B546" t="s">
        <v>255</v>
      </c>
      <c r="C546">
        <v>2007</v>
      </c>
      <c r="D546">
        <v>71.060295524568104</v>
      </c>
      <c r="E546">
        <v>69.486738902351206</v>
      </c>
      <c r="F546">
        <v>72.633852146785102</v>
      </c>
      <c r="G546">
        <v>79.706627749213993</v>
      </c>
      <c r="H546">
        <v>78.259375720967</v>
      </c>
      <c r="I546">
        <v>81.1538797774611</v>
      </c>
    </row>
    <row r="547" spans="1:9" x14ac:dyDescent="0.3">
      <c r="A547" t="s">
        <v>2246</v>
      </c>
      <c r="B547" t="s">
        <v>255</v>
      </c>
      <c r="C547">
        <v>2008</v>
      </c>
      <c r="D547">
        <v>71.359832772435098</v>
      </c>
      <c r="E547">
        <v>69.798672148000605</v>
      </c>
      <c r="F547">
        <v>72.920993396869704</v>
      </c>
      <c r="G547">
        <v>79.676861521101998</v>
      </c>
      <c r="H547">
        <v>78.245552544778107</v>
      </c>
      <c r="I547">
        <v>81.108170497426002</v>
      </c>
    </row>
    <row r="548" spans="1:9" x14ac:dyDescent="0.3">
      <c r="A548" t="s">
        <v>2247</v>
      </c>
      <c r="B548" t="s">
        <v>255</v>
      </c>
      <c r="C548">
        <v>2009</v>
      </c>
      <c r="D548">
        <v>71.880594187930598</v>
      </c>
      <c r="E548">
        <v>70.392145203329093</v>
      </c>
      <c r="F548">
        <v>73.369043172532102</v>
      </c>
      <c r="G548">
        <v>80.243818437793706</v>
      </c>
      <c r="H548">
        <v>78.739098905758098</v>
      </c>
      <c r="I548">
        <v>81.7485379698293</v>
      </c>
    </row>
    <row r="549" spans="1:9" x14ac:dyDescent="0.3">
      <c r="A549" t="s">
        <v>2248</v>
      </c>
      <c r="B549" t="s">
        <v>255</v>
      </c>
      <c r="C549">
        <v>2010</v>
      </c>
      <c r="D549">
        <v>72.733702595473503</v>
      </c>
      <c r="E549">
        <v>71.361307976700701</v>
      </c>
      <c r="F549">
        <v>74.106097214246205</v>
      </c>
      <c r="G549">
        <v>79.591445304421299</v>
      </c>
      <c r="H549">
        <v>78.087612846195398</v>
      </c>
      <c r="I549">
        <v>81.0952777626472</v>
      </c>
    </row>
    <row r="550" spans="1:9" x14ac:dyDescent="0.3">
      <c r="A550" t="s">
        <v>2249</v>
      </c>
      <c r="B550" t="s">
        <v>255</v>
      </c>
      <c r="C550">
        <v>2011</v>
      </c>
      <c r="D550">
        <v>73.892343664247804</v>
      </c>
      <c r="E550">
        <v>72.569367043524593</v>
      </c>
      <c r="F550">
        <v>75.215320284971</v>
      </c>
      <c r="G550">
        <v>79.610384942950006</v>
      </c>
      <c r="H550">
        <v>78.139281709320699</v>
      </c>
      <c r="I550">
        <v>81.081488176579299</v>
      </c>
    </row>
    <row r="551" spans="1:9" x14ac:dyDescent="0.3">
      <c r="A551" t="s">
        <v>2250</v>
      </c>
      <c r="B551" t="s">
        <v>255</v>
      </c>
      <c r="C551">
        <v>2012</v>
      </c>
      <c r="D551">
        <v>74.256997864186701</v>
      </c>
      <c r="E551">
        <v>72.967109045048502</v>
      </c>
      <c r="F551">
        <v>75.5468866833248</v>
      </c>
      <c r="G551">
        <v>79.889635897939897</v>
      </c>
      <c r="H551">
        <v>78.454048529726293</v>
      </c>
      <c r="I551">
        <v>81.3252232661536</v>
      </c>
    </row>
    <row r="552" spans="1:9" x14ac:dyDescent="0.3">
      <c r="A552" t="s">
        <v>2251</v>
      </c>
      <c r="B552" t="s">
        <v>255</v>
      </c>
      <c r="C552">
        <v>2013</v>
      </c>
      <c r="D552">
        <v>74.844922928268602</v>
      </c>
      <c r="E552">
        <v>73.572032470570704</v>
      </c>
      <c r="F552">
        <v>76.1178133859665</v>
      </c>
      <c r="G552">
        <v>79.691638678056407</v>
      </c>
      <c r="H552">
        <v>78.324279615505901</v>
      </c>
      <c r="I552">
        <v>81.058997740606998</v>
      </c>
    </row>
    <row r="553" spans="1:9" x14ac:dyDescent="0.3">
      <c r="A553" t="s">
        <v>2252</v>
      </c>
      <c r="B553" t="s">
        <v>255</v>
      </c>
      <c r="C553">
        <v>2014</v>
      </c>
      <c r="D553">
        <v>74.768946797490301</v>
      </c>
      <c r="E553">
        <v>73.504899902741101</v>
      </c>
      <c r="F553">
        <v>76.0329936922396</v>
      </c>
      <c r="G553">
        <v>79.560381439515893</v>
      </c>
      <c r="H553">
        <v>78.1521305938751</v>
      </c>
      <c r="I553">
        <v>80.968632285156701</v>
      </c>
    </row>
    <row r="554" spans="1:9" x14ac:dyDescent="0.3">
      <c r="A554" t="s">
        <v>2253</v>
      </c>
      <c r="B554" t="s">
        <v>255</v>
      </c>
      <c r="C554">
        <v>2015</v>
      </c>
      <c r="D554">
        <v>74.337790996758599</v>
      </c>
      <c r="E554">
        <v>72.995676333030104</v>
      </c>
      <c r="F554">
        <v>75.679905660487094</v>
      </c>
      <c r="G554">
        <v>80.142239265252897</v>
      </c>
      <c r="H554">
        <v>78.783697335806195</v>
      </c>
      <c r="I554">
        <v>81.500781194699499</v>
      </c>
    </row>
    <row r="555" spans="1:9" x14ac:dyDescent="0.3">
      <c r="A555" t="s">
        <v>2254</v>
      </c>
      <c r="B555" t="s">
        <v>255</v>
      </c>
      <c r="C555">
        <v>2016</v>
      </c>
      <c r="D555">
        <v>74.101874156544795</v>
      </c>
      <c r="E555">
        <v>72.781828635451902</v>
      </c>
      <c r="F555">
        <v>75.421919677637703</v>
      </c>
      <c r="G555">
        <v>80.076958349782203</v>
      </c>
      <c r="H555">
        <v>78.723890784992193</v>
      </c>
      <c r="I555">
        <v>81.430025914572099</v>
      </c>
    </row>
    <row r="556" spans="1:9" x14ac:dyDescent="0.3">
      <c r="A556" t="s">
        <v>2255</v>
      </c>
      <c r="B556" t="s">
        <v>255</v>
      </c>
      <c r="C556">
        <v>2017</v>
      </c>
      <c r="D556">
        <v>74.522562663373506</v>
      </c>
      <c r="E556">
        <v>73.187625119931198</v>
      </c>
      <c r="F556">
        <v>75.857500206815899</v>
      </c>
      <c r="G556">
        <v>79.594564144652793</v>
      </c>
      <c r="H556">
        <v>78.273049152944594</v>
      </c>
      <c r="I556">
        <v>80.916079136361105</v>
      </c>
    </row>
    <row r="557" spans="1:9" x14ac:dyDescent="0.3">
      <c r="A557" t="s">
        <v>2256</v>
      </c>
      <c r="B557" t="s">
        <v>255</v>
      </c>
      <c r="C557">
        <v>2018</v>
      </c>
      <c r="D557">
        <v>73.896816984577399</v>
      </c>
      <c r="E557">
        <v>72.547032934799503</v>
      </c>
      <c r="F557">
        <v>75.246601034355194</v>
      </c>
      <c r="G557">
        <v>80.543295753878297</v>
      </c>
      <c r="H557">
        <v>79.207126501128599</v>
      </c>
      <c r="I557">
        <v>81.879465006627996</v>
      </c>
    </row>
    <row r="558" spans="1:9" x14ac:dyDescent="0.3">
      <c r="A558" t="s">
        <v>2257</v>
      </c>
      <c r="B558" t="s">
        <v>255</v>
      </c>
      <c r="C558">
        <v>2019</v>
      </c>
      <c r="D558">
        <v>74.310471282885501</v>
      </c>
      <c r="E558">
        <v>72.953440146320006</v>
      </c>
      <c r="F558">
        <v>75.667502419450997</v>
      </c>
      <c r="G558">
        <v>80.044665793382407</v>
      </c>
      <c r="H558">
        <v>78.733785055193906</v>
      </c>
      <c r="I558">
        <v>81.355546531570894</v>
      </c>
    </row>
    <row r="559" spans="1:9" x14ac:dyDescent="0.3">
      <c r="A559" t="s">
        <v>2258</v>
      </c>
      <c r="B559" t="s">
        <v>255</v>
      </c>
      <c r="C559">
        <v>2020</v>
      </c>
      <c r="D559">
        <v>74.757157762790897</v>
      </c>
      <c r="E559">
        <v>73.482531972005802</v>
      </c>
      <c r="F559">
        <v>76.031783553576005</v>
      </c>
      <c r="G559">
        <v>79.315152559345805</v>
      </c>
      <c r="H559">
        <v>78.010525954562993</v>
      </c>
      <c r="I559">
        <v>80.619779164128701</v>
      </c>
    </row>
    <row r="560" spans="1:9" x14ac:dyDescent="0.3">
      <c r="A560" t="s">
        <v>2259</v>
      </c>
      <c r="B560" t="s">
        <v>255</v>
      </c>
      <c r="C560">
        <v>2021</v>
      </c>
      <c r="D560">
        <v>75.324821415420899</v>
      </c>
      <c r="E560">
        <v>74.0222800240102</v>
      </c>
      <c r="F560">
        <v>76.627362806831599</v>
      </c>
      <c r="G560">
        <v>78.976799337695297</v>
      </c>
      <c r="H560">
        <v>77.7470343995235</v>
      </c>
      <c r="I560">
        <v>80.206564275867095</v>
      </c>
    </row>
    <row r="561" spans="1:9" x14ac:dyDescent="0.3">
      <c r="A561" t="s">
        <v>2260</v>
      </c>
      <c r="B561" t="s">
        <v>255</v>
      </c>
      <c r="C561">
        <v>2022</v>
      </c>
      <c r="D561">
        <v>74.741461466538496</v>
      </c>
      <c r="E561">
        <v>73.445208137681206</v>
      </c>
      <c r="F561">
        <v>76.0377147953958</v>
      </c>
      <c r="G561">
        <v>79.570060597195194</v>
      </c>
      <c r="H561">
        <v>78.355003718770107</v>
      </c>
      <c r="I561">
        <v>80.785117475620297</v>
      </c>
    </row>
    <row r="562" spans="1:9" x14ac:dyDescent="0.3">
      <c r="A562" t="s">
        <v>2263</v>
      </c>
      <c r="B562" t="s">
        <v>256</v>
      </c>
      <c r="C562">
        <v>2003</v>
      </c>
      <c r="D562">
        <v>75.675799488853997</v>
      </c>
      <c r="E562">
        <v>74.427999704600893</v>
      </c>
      <c r="F562">
        <v>76.923599273107101</v>
      </c>
      <c r="G562">
        <v>78.374842030874106</v>
      </c>
      <c r="H562">
        <v>77.213502194890097</v>
      </c>
      <c r="I562">
        <v>79.5361818668582</v>
      </c>
    </row>
    <row r="563" spans="1:9" x14ac:dyDescent="0.3">
      <c r="A563" t="s">
        <v>2264</v>
      </c>
      <c r="B563" t="s">
        <v>256</v>
      </c>
      <c r="C563">
        <v>2004</v>
      </c>
      <c r="D563">
        <v>75.926213668281704</v>
      </c>
      <c r="E563">
        <v>74.687817096093099</v>
      </c>
      <c r="F563">
        <v>77.164610240470296</v>
      </c>
      <c r="G563">
        <v>78.759262247648095</v>
      </c>
      <c r="H563">
        <v>77.5650123640049</v>
      </c>
      <c r="I563">
        <v>79.953512131291305</v>
      </c>
    </row>
    <row r="564" spans="1:9" x14ac:dyDescent="0.3">
      <c r="A564" t="s">
        <v>2265</v>
      </c>
      <c r="B564" t="s">
        <v>256</v>
      </c>
      <c r="C564">
        <v>2005</v>
      </c>
      <c r="D564">
        <v>76.1500681922561</v>
      </c>
      <c r="E564">
        <v>74.944206567371495</v>
      </c>
      <c r="F564">
        <v>77.355929817140705</v>
      </c>
      <c r="G564">
        <v>79.124500588593094</v>
      </c>
      <c r="H564">
        <v>77.977909198274205</v>
      </c>
      <c r="I564">
        <v>80.271091978911898</v>
      </c>
    </row>
    <row r="565" spans="1:9" x14ac:dyDescent="0.3">
      <c r="A565" t="s">
        <v>2266</v>
      </c>
      <c r="B565" t="s">
        <v>256</v>
      </c>
      <c r="C565">
        <v>2006</v>
      </c>
      <c r="D565">
        <v>76.523200281314203</v>
      </c>
      <c r="E565">
        <v>75.319208463385294</v>
      </c>
      <c r="F565">
        <v>77.727192099243098</v>
      </c>
      <c r="G565">
        <v>79.018398547140094</v>
      </c>
      <c r="H565">
        <v>77.816897959276005</v>
      </c>
      <c r="I565">
        <v>80.219899135004198</v>
      </c>
    </row>
    <row r="566" spans="1:9" x14ac:dyDescent="0.3">
      <c r="A566" t="s">
        <v>2267</v>
      </c>
      <c r="B566" t="s">
        <v>256</v>
      </c>
      <c r="C566">
        <v>2007</v>
      </c>
      <c r="D566">
        <v>76.489617999894307</v>
      </c>
      <c r="E566">
        <v>75.272090803752604</v>
      </c>
      <c r="F566">
        <v>77.707145196035995</v>
      </c>
      <c r="G566">
        <v>79.317142024067607</v>
      </c>
      <c r="H566">
        <v>78.183699965260402</v>
      </c>
      <c r="I566">
        <v>80.450584082874798</v>
      </c>
    </row>
    <row r="567" spans="1:9" x14ac:dyDescent="0.3">
      <c r="A567" t="s">
        <v>2268</v>
      </c>
      <c r="B567" t="s">
        <v>256</v>
      </c>
      <c r="C567">
        <v>2008</v>
      </c>
      <c r="D567">
        <v>76.715927985795503</v>
      </c>
      <c r="E567">
        <v>75.527868141561001</v>
      </c>
      <c r="F567">
        <v>77.903987830030104</v>
      </c>
      <c r="G567">
        <v>80.216677896768203</v>
      </c>
      <c r="H567">
        <v>79.037049729427807</v>
      </c>
      <c r="I567">
        <v>81.396306064108501</v>
      </c>
    </row>
    <row r="568" spans="1:9" x14ac:dyDescent="0.3">
      <c r="A568" t="s">
        <v>2269</v>
      </c>
      <c r="B568" t="s">
        <v>256</v>
      </c>
      <c r="C568">
        <v>2009</v>
      </c>
      <c r="D568">
        <v>77.049988651457696</v>
      </c>
      <c r="E568">
        <v>75.866680489094605</v>
      </c>
      <c r="F568">
        <v>78.233296813820701</v>
      </c>
      <c r="G568">
        <v>80.414610408969693</v>
      </c>
      <c r="H568">
        <v>79.259885499573997</v>
      </c>
      <c r="I568">
        <v>81.569335318365404</v>
      </c>
    </row>
    <row r="569" spans="1:9" x14ac:dyDescent="0.3">
      <c r="A569" t="s">
        <v>2270</v>
      </c>
      <c r="B569" t="s">
        <v>256</v>
      </c>
      <c r="C569">
        <v>2010</v>
      </c>
      <c r="D569">
        <v>76.838127122636095</v>
      </c>
      <c r="E569">
        <v>75.632811625458899</v>
      </c>
      <c r="F569">
        <v>78.043442619813405</v>
      </c>
      <c r="G569">
        <v>80.790659054323498</v>
      </c>
      <c r="H569">
        <v>79.629293885921896</v>
      </c>
      <c r="I569">
        <v>81.9520242227251</v>
      </c>
    </row>
    <row r="570" spans="1:9" x14ac:dyDescent="0.3">
      <c r="A570" t="s">
        <v>2271</v>
      </c>
      <c r="B570" t="s">
        <v>256</v>
      </c>
      <c r="C570">
        <v>2011</v>
      </c>
      <c r="D570">
        <v>77.001715685615196</v>
      </c>
      <c r="E570">
        <v>75.830127994249693</v>
      </c>
      <c r="F570">
        <v>78.173303376980599</v>
      </c>
      <c r="G570">
        <v>80.793250666482095</v>
      </c>
      <c r="H570">
        <v>79.529208130009096</v>
      </c>
      <c r="I570">
        <v>82.057293202955094</v>
      </c>
    </row>
    <row r="571" spans="1:9" x14ac:dyDescent="0.3">
      <c r="A571" t="s">
        <v>2272</v>
      </c>
      <c r="B571" t="s">
        <v>256</v>
      </c>
      <c r="C571">
        <v>2012</v>
      </c>
      <c r="D571">
        <v>77.495506834751197</v>
      </c>
      <c r="E571">
        <v>76.181478453669598</v>
      </c>
      <c r="F571">
        <v>78.809535215832796</v>
      </c>
      <c r="G571">
        <v>80.677465035408702</v>
      </c>
      <c r="H571">
        <v>79.423961663138897</v>
      </c>
      <c r="I571">
        <v>81.930968407678506</v>
      </c>
    </row>
    <row r="572" spans="1:9" x14ac:dyDescent="0.3">
      <c r="A572" t="s">
        <v>2273</v>
      </c>
      <c r="B572" t="s">
        <v>256</v>
      </c>
      <c r="C572">
        <v>2013</v>
      </c>
      <c r="D572">
        <v>78.058858317949799</v>
      </c>
      <c r="E572">
        <v>76.808189059678398</v>
      </c>
      <c r="F572">
        <v>79.3095275762211</v>
      </c>
      <c r="G572">
        <v>80.952541794949298</v>
      </c>
      <c r="H572">
        <v>79.778279139771897</v>
      </c>
      <c r="I572">
        <v>82.126804450126698</v>
      </c>
    </row>
    <row r="573" spans="1:9" x14ac:dyDescent="0.3">
      <c r="A573" t="s">
        <v>2274</v>
      </c>
      <c r="B573" t="s">
        <v>256</v>
      </c>
      <c r="C573">
        <v>2014</v>
      </c>
      <c r="D573">
        <v>78.636045077421798</v>
      </c>
      <c r="E573">
        <v>77.394525923787995</v>
      </c>
      <c r="F573">
        <v>79.877564231055601</v>
      </c>
      <c r="G573">
        <v>81.222756391744497</v>
      </c>
      <c r="H573">
        <v>80.033898657708505</v>
      </c>
      <c r="I573">
        <v>82.411614125780602</v>
      </c>
    </row>
    <row r="574" spans="1:9" x14ac:dyDescent="0.3">
      <c r="A574" t="s">
        <v>2275</v>
      </c>
      <c r="B574" t="s">
        <v>256</v>
      </c>
      <c r="C574">
        <v>2015</v>
      </c>
      <c r="D574">
        <v>78.716293704277703</v>
      </c>
      <c r="E574">
        <v>77.370467047336504</v>
      </c>
      <c r="F574">
        <v>80.062120361218803</v>
      </c>
      <c r="G574">
        <v>81.129115996077701</v>
      </c>
      <c r="H574">
        <v>79.934325821656401</v>
      </c>
      <c r="I574">
        <v>82.323906170499001</v>
      </c>
    </row>
    <row r="575" spans="1:9" x14ac:dyDescent="0.3">
      <c r="A575" t="s">
        <v>2276</v>
      </c>
      <c r="B575" t="s">
        <v>256</v>
      </c>
      <c r="C575">
        <v>2016</v>
      </c>
      <c r="D575">
        <v>79.200665658747496</v>
      </c>
      <c r="E575">
        <v>77.822100173910201</v>
      </c>
      <c r="F575">
        <v>80.579231143584806</v>
      </c>
      <c r="G575">
        <v>81.484668265667594</v>
      </c>
      <c r="H575">
        <v>80.301791623893905</v>
      </c>
      <c r="I575">
        <v>82.667544907441197</v>
      </c>
    </row>
    <row r="576" spans="1:9" x14ac:dyDescent="0.3">
      <c r="A576" t="s">
        <v>2277</v>
      </c>
      <c r="B576" t="s">
        <v>256</v>
      </c>
      <c r="C576">
        <v>2017</v>
      </c>
      <c r="D576">
        <v>79.415977695557302</v>
      </c>
      <c r="E576">
        <v>78.164339260676996</v>
      </c>
      <c r="F576">
        <v>80.667616130437693</v>
      </c>
      <c r="G576">
        <v>81.520079963643795</v>
      </c>
      <c r="H576">
        <v>80.357280902703096</v>
      </c>
      <c r="I576">
        <v>82.682879024584395</v>
      </c>
    </row>
    <row r="577" spans="1:9" x14ac:dyDescent="0.3">
      <c r="A577" t="s">
        <v>2278</v>
      </c>
      <c r="B577" t="s">
        <v>256</v>
      </c>
      <c r="C577">
        <v>2018</v>
      </c>
      <c r="D577">
        <v>79.292732809413593</v>
      </c>
      <c r="E577">
        <v>78.056142346440197</v>
      </c>
      <c r="F577">
        <v>80.529323272387103</v>
      </c>
      <c r="G577">
        <v>81.428012166199295</v>
      </c>
      <c r="H577">
        <v>80.2416782917837</v>
      </c>
      <c r="I577">
        <v>82.614346040614905</v>
      </c>
    </row>
    <row r="578" spans="1:9" x14ac:dyDescent="0.3">
      <c r="A578" t="s">
        <v>2279</v>
      </c>
      <c r="B578" t="s">
        <v>256</v>
      </c>
      <c r="C578">
        <v>2019</v>
      </c>
      <c r="D578">
        <v>78.719867025763904</v>
      </c>
      <c r="E578">
        <v>77.437546013853606</v>
      </c>
      <c r="F578">
        <v>80.002188037674202</v>
      </c>
      <c r="G578">
        <v>81.573130331097104</v>
      </c>
      <c r="H578">
        <v>80.437062313428797</v>
      </c>
      <c r="I578">
        <v>82.709198348765398</v>
      </c>
    </row>
    <row r="579" spans="1:9" x14ac:dyDescent="0.3">
      <c r="A579" t="s">
        <v>2280</v>
      </c>
      <c r="B579" t="s">
        <v>256</v>
      </c>
      <c r="C579">
        <v>2020</v>
      </c>
      <c r="D579">
        <v>79.442695779111801</v>
      </c>
      <c r="E579">
        <v>78.305211604241507</v>
      </c>
      <c r="F579">
        <v>80.580179953982196</v>
      </c>
      <c r="G579">
        <v>81.827673351682904</v>
      </c>
      <c r="H579">
        <v>80.708301991610398</v>
      </c>
      <c r="I579">
        <v>82.947044711755296</v>
      </c>
    </row>
    <row r="580" spans="1:9" x14ac:dyDescent="0.3">
      <c r="A580" t="s">
        <v>2281</v>
      </c>
      <c r="B580" t="s">
        <v>256</v>
      </c>
      <c r="C580">
        <v>2021</v>
      </c>
      <c r="D580">
        <v>79.278130163273204</v>
      </c>
      <c r="E580">
        <v>78.0856678560516</v>
      </c>
      <c r="F580">
        <v>80.470592470494907</v>
      </c>
      <c r="G580">
        <v>81.825202415140893</v>
      </c>
      <c r="H580">
        <v>80.843806172845703</v>
      </c>
      <c r="I580">
        <v>82.806598657436098</v>
      </c>
    </row>
    <row r="581" spans="1:9" x14ac:dyDescent="0.3">
      <c r="A581" t="s">
        <v>2282</v>
      </c>
      <c r="B581" t="s">
        <v>256</v>
      </c>
      <c r="C581">
        <v>2022</v>
      </c>
      <c r="D581">
        <v>79.265253200711996</v>
      </c>
      <c r="E581">
        <v>78.113079494062802</v>
      </c>
      <c r="F581">
        <v>80.417426907361104</v>
      </c>
      <c r="G581">
        <v>82.455351067011506</v>
      </c>
      <c r="H581">
        <v>81.478644062292901</v>
      </c>
      <c r="I581">
        <v>83.432058071730097</v>
      </c>
    </row>
    <row r="582" spans="1:9" x14ac:dyDescent="0.3">
      <c r="A582" t="s">
        <v>2285</v>
      </c>
      <c r="B582" t="s">
        <v>272</v>
      </c>
      <c r="C582">
        <v>2003</v>
      </c>
      <c r="D582">
        <v>67.070639919525803</v>
      </c>
      <c r="E582">
        <v>65.509599452600398</v>
      </c>
      <c r="F582">
        <v>68.631680386451094</v>
      </c>
      <c r="G582">
        <v>73.331160356105201</v>
      </c>
      <c r="H582">
        <v>71.859109501629405</v>
      </c>
      <c r="I582">
        <v>74.803211210580997</v>
      </c>
    </row>
    <row r="583" spans="1:9" x14ac:dyDescent="0.3">
      <c r="A583" t="s">
        <v>2286</v>
      </c>
      <c r="B583" t="s">
        <v>272</v>
      </c>
      <c r="C583">
        <v>2004</v>
      </c>
      <c r="D583">
        <v>67.348453551210397</v>
      </c>
      <c r="E583">
        <v>65.7762407535146</v>
      </c>
      <c r="F583">
        <v>68.920666348906096</v>
      </c>
      <c r="G583">
        <v>73.625416485321793</v>
      </c>
      <c r="H583">
        <v>72.171393395858104</v>
      </c>
      <c r="I583">
        <v>75.079439574785397</v>
      </c>
    </row>
    <row r="584" spans="1:9" x14ac:dyDescent="0.3">
      <c r="A584" t="s">
        <v>2287</v>
      </c>
      <c r="B584" t="s">
        <v>272</v>
      </c>
      <c r="C584">
        <v>2005</v>
      </c>
      <c r="D584">
        <v>67.611716132649306</v>
      </c>
      <c r="E584">
        <v>66.091100279627398</v>
      </c>
      <c r="F584">
        <v>69.1323319856712</v>
      </c>
      <c r="G584">
        <v>73.874036561209095</v>
      </c>
      <c r="H584">
        <v>72.472629915554606</v>
      </c>
      <c r="I584">
        <v>75.275443206863599</v>
      </c>
    </row>
    <row r="585" spans="1:9" x14ac:dyDescent="0.3">
      <c r="A585" t="s">
        <v>2288</v>
      </c>
      <c r="B585" t="s">
        <v>272</v>
      </c>
      <c r="C585">
        <v>2006</v>
      </c>
      <c r="D585">
        <v>68.621741419966099</v>
      </c>
      <c r="E585">
        <v>67.180470801387202</v>
      </c>
      <c r="F585">
        <v>70.063012038545097</v>
      </c>
      <c r="G585">
        <v>73.362777049368802</v>
      </c>
      <c r="H585">
        <v>71.892488016878005</v>
      </c>
      <c r="I585">
        <v>74.833066081859599</v>
      </c>
    </row>
    <row r="586" spans="1:9" x14ac:dyDescent="0.3">
      <c r="A586" t="s">
        <v>2289</v>
      </c>
      <c r="B586" t="s">
        <v>272</v>
      </c>
      <c r="C586">
        <v>2007</v>
      </c>
      <c r="D586">
        <v>68.7138170056067</v>
      </c>
      <c r="E586">
        <v>67.345653774768294</v>
      </c>
      <c r="F586">
        <v>70.081980236445006</v>
      </c>
      <c r="G586">
        <v>73.385512385680002</v>
      </c>
      <c r="H586">
        <v>71.907200019503904</v>
      </c>
      <c r="I586">
        <v>74.8638247518561</v>
      </c>
    </row>
    <row r="587" spans="1:9" x14ac:dyDescent="0.3">
      <c r="A587" t="s">
        <v>2290</v>
      </c>
      <c r="B587" t="s">
        <v>272</v>
      </c>
      <c r="C587">
        <v>2008</v>
      </c>
      <c r="D587">
        <v>68.654067714289894</v>
      </c>
      <c r="E587">
        <v>67.262014202308507</v>
      </c>
      <c r="F587">
        <v>70.046121226271296</v>
      </c>
      <c r="G587">
        <v>72.925255898207894</v>
      </c>
      <c r="H587">
        <v>71.459809735342105</v>
      </c>
      <c r="I587">
        <v>74.390702061073597</v>
      </c>
    </row>
    <row r="588" spans="1:9" x14ac:dyDescent="0.3">
      <c r="A588" t="s">
        <v>2291</v>
      </c>
      <c r="B588" t="s">
        <v>272</v>
      </c>
      <c r="C588">
        <v>2009</v>
      </c>
      <c r="D588">
        <v>68.836546077322396</v>
      </c>
      <c r="E588">
        <v>67.448238653532499</v>
      </c>
      <c r="F588">
        <v>70.224853501112406</v>
      </c>
      <c r="G588">
        <v>73.761929079641504</v>
      </c>
      <c r="H588">
        <v>72.224242131516107</v>
      </c>
      <c r="I588">
        <v>75.299616027766902</v>
      </c>
    </row>
    <row r="589" spans="1:9" x14ac:dyDescent="0.3">
      <c r="A589" t="s">
        <v>2292</v>
      </c>
      <c r="B589" t="s">
        <v>272</v>
      </c>
      <c r="C589">
        <v>2010</v>
      </c>
      <c r="D589">
        <v>70.024035576115196</v>
      </c>
      <c r="E589">
        <v>68.597685983130006</v>
      </c>
      <c r="F589">
        <v>71.4503851691004</v>
      </c>
      <c r="G589">
        <v>74.272045214923807</v>
      </c>
      <c r="H589">
        <v>72.654372308098203</v>
      </c>
      <c r="I589">
        <v>75.889718121749397</v>
      </c>
    </row>
    <row r="590" spans="1:9" x14ac:dyDescent="0.3">
      <c r="A590" t="s">
        <v>2293</v>
      </c>
      <c r="B590" t="s">
        <v>272</v>
      </c>
      <c r="C590">
        <v>2011</v>
      </c>
      <c r="D590">
        <v>69.975327064230896</v>
      </c>
      <c r="E590">
        <v>68.492142241005595</v>
      </c>
      <c r="F590">
        <v>71.458511887456098</v>
      </c>
      <c r="G590">
        <v>74.636624722038604</v>
      </c>
      <c r="H590">
        <v>73.008838856180304</v>
      </c>
      <c r="I590">
        <v>76.264410587896805</v>
      </c>
    </row>
    <row r="591" spans="1:9" x14ac:dyDescent="0.3">
      <c r="A591" t="s">
        <v>2294</v>
      </c>
      <c r="B591" t="s">
        <v>272</v>
      </c>
      <c r="C591">
        <v>2012</v>
      </c>
      <c r="D591">
        <v>70.214740488197705</v>
      </c>
      <c r="E591">
        <v>68.686419874734597</v>
      </c>
      <c r="F591">
        <v>71.7430611016608</v>
      </c>
      <c r="G591">
        <v>75.565851167195106</v>
      </c>
      <c r="H591">
        <v>73.947140422639805</v>
      </c>
      <c r="I591">
        <v>77.184561911750393</v>
      </c>
    </row>
    <row r="592" spans="1:9" x14ac:dyDescent="0.3">
      <c r="A592" t="s">
        <v>2295</v>
      </c>
      <c r="B592" t="s">
        <v>272</v>
      </c>
      <c r="C592">
        <v>2013</v>
      </c>
      <c r="D592">
        <v>69.864894181498101</v>
      </c>
      <c r="E592">
        <v>68.324816588219306</v>
      </c>
      <c r="F592">
        <v>71.404971774776897</v>
      </c>
      <c r="G592">
        <v>76.298697579474606</v>
      </c>
      <c r="H592">
        <v>74.671376131351195</v>
      </c>
      <c r="I592">
        <v>77.926019027598002</v>
      </c>
    </row>
    <row r="593" spans="1:9" x14ac:dyDescent="0.3">
      <c r="A593" t="s">
        <v>2296</v>
      </c>
      <c r="B593" t="s">
        <v>272</v>
      </c>
      <c r="C593">
        <v>2014</v>
      </c>
      <c r="D593">
        <v>70.230335608392394</v>
      </c>
      <c r="E593">
        <v>68.658543521487999</v>
      </c>
      <c r="F593">
        <v>71.802127695296804</v>
      </c>
      <c r="G593">
        <v>76.143144714620306</v>
      </c>
      <c r="H593">
        <v>74.546001619405502</v>
      </c>
      <c r="I593">
        <v>77.740287809835095</v>
      </c>
    </row>
    <row r="594" spans="1:9" x14ac:dyDescent="0.3">
      <c r="A594" t="s">
        <v>2297</v>
      </c>
      <c r="B594" t="s">
        <v>272</v>
      </c>
      <c r="C594">
        <v>2015</v>
      </c>
      <c r="D594">
        <v>69.637904951854296</v>
      </c>
      <c r="E594">
        <v>68.042702341338995</v>
      </c>
      <c r="F594">
        <v>71.233107562369597</v>
      </c>
      <c r="G594">
        <v>76.071023838901795</v>
      </c>
      <c r="H594">
        <v>74.587029854195904</v>
      </c>
      <c r="I594">
        <v>77.555017823607798</v>
      </c>
    </row>
    <row r="595" spans="1:9" x14ac:dyDescent="0.3">
      <c r="A595" t="s">
        <v>2298</v>
      </c>
      <c r="B595" t="s">
        <v>272</v>
      </c>
      <c r="C595">
        <v>2016</v>
      </c>
      <c r="D595">
        <v>69.786255795550204</v>
      </c>
      <c r="E595">
        <v>68.284445499249898</v>
      </c>
      <c r="F595">
        <v>71.288066091850595</v>
      </c>
      <c r="G595">
        <v>75.862852875223993</v>
      </c>
      <c r="H595">
        <v>74.415920149220298</v>
      </c>
      <c r="I595">
        <v>77.309785601227702</v>
      </c>
    </row>
    <row r="596" spans="1:9" x14ac:dyDescent="0.3">
      <c r="A596" t="s">
        <v>2299</v>
      </c>
      <c r="B596" t="s">
        <v>272</v>
      </c>
      <c r="C596">
        <v>2017</v>
      </c>
      <c r="D596">
        <v>70.301659633567496</v>
      </c>
      <c r="E596">
        <v>68.826681037840601</v>
      </c>
      <c r="F596">
        <v>71.776638229294505</v>
      </c>
      <c r="G596">
        <v>75.193536517772301</v>
      </c>
      <c r="H596">
        <v>73.786863491585095</v>
      </c>
      <c r="I596">
        <v>76.600209543959394</v>
      </c>
    </row>
    <row r="597" spans="1:9" x14ac:dyDescent="0.3">
      <c r="A597" t="s">
        <v>2300</v>
      </c>
      <c r="B597" t="s">
        <v>272</v>
      </c>
      <c r="C597">
        <v>2018</v>
      </c>
      <c r="D597">
        <v>71.245891088020102</v>
      </c>
      <c r="E597">
        <v>69.854645784595306</v>
      </c>
      <c r="F597">
        <v>72.637136391444898</v>
      </c>
      <c r="G597">
        <v>75.486180579119306</v>
      </c>
      <c r="H597">
        <v>74.089705442146993</v>
      </c>
      <c r="I597">
        <v>76.882655716091506</v>
      </c>
    </row>
    <row r="598" spans="1:9" x14ac:dyDescent="0.3">
      <c r="A598" t="s">
        <v>2301</v>
      </c>
      <c r="B598" t="s">
        <v>272</v>
      </c>
      <c r="C598">
        <v>2019</v>
      </c>
      <c r="D598">
        <v>70.905935587094604</v>
      </c>
      <c r="E598">
        <v>69.5669547392597</v>
      </c>
      <c r="F598">
        <v>72.244916434929493</v>
      </c>
      <c r="G598">
        <v>74.960624866253696</v>
      </c>
      <c r="H598">
        <v>73.593453061141204</v>
      </c>
      <c r="I598">
        <v>76.327796671366102</v>
      </c>
    </row>
    <row r="599" spans="1:9" x14ac:dyDescent="0.3">
      <c r="A599" t="s">
        <v>2302</v>
      </c>
      <c r="B599" t="s">
        <v>272</v>
      </c>
      <c r="C599">
        <v>2020</v>
      </c>
      <c r="D599">
        <v>71.173069303538099</v>
      </c>
      <c r="E599">
        <v>69.863400359626795</v>
      </c>
      <c r="F599">
        <v>72.482738247449404</v>
      </c>
      <c r="G599">
        <v>74.556330974979502</v>
      </c>
      <c r="H599">
        <v>73.105694055725607</v>
      </c>
      <c r="I599">
        <v>76.006967894233398</v>
      </c>
    </row>
    <row r="600" spans="1:9" x14ac:dyDescent="0.3">
      <c r="A600" t="s">
        <v>2303</v>
      </c>
      <c r="B600" t="s">
        <v>272</v>
      </c>
      <c r="C600">
        <v>2021</v>
      </c>
      <c r="D600">
        <v>71.772321136859304</v>
      </c>
      <c r="E600">
        <v>70.394872376522102</v>
      </c>
      <c r="F600">
        <v>73.149769897196606</v>
      </c>
      <c r="G600">
        <v>74.738868266976695</v>
      </c>
      <c r="H600">
        <v>73.298349548859804</v>
      </c>
      <c r="I600">
        <v>76.179386985093601</v>
      </c>
    </row>
    <row r="601" spans="1:9" x14ac:dyDescent="0.3">
      <c r="A601" t="s">
        <v>2304</v>
      </c>
      <c r="B601" t="s">
        <v>272</v>
      </c>
      <c r="C601">
        <v>2022</v>
      </c>
      <c r="D601">
        <v>71.822561927211694</v>
      </c>
      <c r="E601">
        <v>70.449238096748104</v>
      </c>
      <c r="F601">
        <v>73.195885757675299</v>
      </c>
      <c r="G601">
        <v>75.147716837250101</v>
      </c>
      <c r="H601">
        <v>73.722536851816102</v>
      </c>
      <c r="I601">
        <v>76.5728968226842</v>
      </c>
    </row>
    <row r="602" spans="1:9" x14ac:dyDescent="0.3">
      <c r="A602" t="s">
        <v>2307</v>
      </c>
      <c r="B602" t="s">
        <v>262</v>
      </c>
      <c r="C602">
        <v>2003</v>
      </c>
      <c r="D602">
        <v>75.7312347456445</v>
      </c>
      <c r="E602">
        <v>73.865249352518902</v>
      </c>
      <c r="F602">
        <v>77.597220138770098</v>
      </c>
      <c r="G602">
        <v>80.641677796112702</v>
      </c>
      <c r="H602">
        <v>78.980706019997299</v>
      </c>
      <c r="I602">
        <v>82.302649572228106</v>
      </c>
    </row>
    <row r="603" spans="1:9" x14ac:dyDescent="0.3">
      <c r="A603" t="s">
        <v>2308</v>
      </c>
      <c r="B603" t="s">
        <v>262</v>
      </c>
      <c r="C603">
        <v>2004</v>
      </c>
      <c r="D603">
        <v>76.467604939107204</v>
      </c>
      <c r="E603">
        <v>74.644041217801501</v>
      </c>
      <c r="F603">
        <v>78.291168660412893</v>
      </c>
      <c r="G603">
        <v>81.037474957264294</v>
      </c>
      <c r="H603">
        <v>79.573923652645405</v>
      </c>
      <c r="I603">
        <v>82.501026261883197</v>
      </c>
    </row>
    <row r="604" spans="1:9" x14ac:dyDescent="0.3">
      <c r="A604" t="s">
        <v>2309</v>
      </c>
      <c r="B604" t="s">
        <v>262</v>
      </c>
      <c r="C604">
        <v>2005</v>
      </c>
      <c r="D604">
        <v>78.113951982373706</v>
      </c>
      <c r="E604">
        <v>76.317663097008904</v>
      </c>
      <c r="F604">
        <v>79.910240867738494</v>
      </c>
      <c r="G604">
        <v>80.545991239817198</v>
      </c>
      <c r="H604">
        <v>79.083816423385002</v>
      </c>
      <c r="I604">
        <v>82.008166056249394</v>
      </c>
    </row>
    <row r="605" spans="1:9" x14ac:dyDescent="0.3">
      <c r="A605" t="s">
        <v>2310</v>
      </c>
      <c r="B605" t="s">
        <v>262</v>
      </c>
      <c r="C605">
        <v>2006</v>
      </c>
      <c r="D605">
        <v>78.493472714600102</v>
      </c>
      <c r="E605">
        <v>76.708408316208804</v>
      </c>
      <c r="F605">
        <v>80.278537112991401</v>
      </c>
      <c r="G605">
        <v>81.281528145589206</v>
      </c>
      <c r="H605">
        <v>79.849779634215594</v>
      </c>
      <c r="I605">
        <v>82.713276656962904</v>
      </c>
    </row>
    <row r="606" spans="1:9" x14ac:dyDescent="0.3">
      <c r="A606" t="s">
        <v>2311</v>
      </c>
      <c r="B606" t="s">
        <v>262</v>
      </c>
      <c r="C606">
        <v>2007</v>
      </c>
      <c r="D606">
        <v>78.641975194338301</v>
      </c>
      <c r="E606">
        <v>77.104106269354403</v>
      </c>
      <c r="F606">
        <v>80.179844119322098</v>
      </c>
      <c r="G606">
        <v>81.436842664681194</v>
      </c>
      <c r="H606">
        <v>79.965145958529106</v>
      </c>
      <c r="I606">
        <v>82.908539370833196</v>
      </c>
    </row>
    <row r="607" spans="1:9" x14ac:dyDescent="0.3">
      <c r="A607" t="s">
        <v>2312</v>
      </c>
      <c r="B607" t="s">
        <v>262</v>
      </c>
      <c r="C607">
        <v>2008</v>
      </c>
      <c r="D607">
        <v>79.507424098162701</v>
      </c>
      <c r="E607">
        <v>77.9573815618552</v>
      </c>
      <c r="F607">
        <v>81.057466634470302</v>
      </c>
      <c r="G607">
        <v>81.793512472601506</v>
      </c>
      <c r="H607">
        <v>80.107192390623496</v>
      </c>
      <c r="I607">
        <v>83.479832554579403</v>
      </c>
    </row>
    <row r="608" spans="1:9" x14ac:dyDescent="0.3">
      <c r="A608" t="s">
        <v>2313</v>
      </c>
      <c r="B608" t="s">
        <v>262</v>
      </c>
      <c r="C608">
        <v>2009</v>
      </c>
      <c r="D608">
        <v>79.688189933494996</v>
      </c>
      <c r="E608">
        <v>78.178277380143001</v>
      </c>
      <c r="F608">
        <v>81.198102486847006</v>
      </c>
      <c r="G608">
        <v>83.291362794047899</v>
      </c>
      <c r="H608">
        <v>81.573754649764695</v>
      </c>
      <c r="I608">
        <v>85.008970938331103</v>
      </c>
    </row>
    <row r="609" spans="1:9" x14ac:dyDescent="0.3">
      <c r="A609" t="s">
        <v>2314</v>
      </c>
      <c r="B609" t="s">
        <v>262</v>
      </c>
      <c r="C609">
        <v>2010</v>
      </c>
      <c r="D609">
        <v>79.976235061007998</v>
      </c>
      <c r="E609">
        <v>78.496722696269899</v>
      </c>
      <c r="F609">
        <v>81.455747425746097</v>
      </c>
      <c r="G609">
        <v>84.745350564417194</v>
      </c>
      <c r="H609">
        <v>82.977246689614603</v>
      </c>
      <c r="I609">
        <v>86.513454439219799</v>
      </c>
    </row>
    <row r="610" spans="1:9" x14ac:dyDescent="0.3">
      <c r="A610" t="s">
        <v>2315</v>
      </c>
      <c r="B610" t="s">
        <v>262</v>
      </c>
      <c r="C610">
        <v>2011</v>
      </c>
      <c r="D610">
        <v>80.306696671607</v>
      </c>
      <c r="E610">
        <v>78.890520905869806</v>
      </c>
      <c r="F610">
        <v>81.722872437344193</v>
      </c>
      <c r="G610">
        <v>84.184641343781905</v>
      </c>
      <c r="H610">
        <v>82.409212120554301</v>
      </c>
      <c r="I610">
        <v>85.960070567009595</v>
      </c>
    </row>
    <row r="611" spans="1:9" x14ac:dyDescent="0.3">
      <c r="A611" t="s">
        <v>2316</v>
      </c>
      <c r="B611" t="s">
        <v>262</v>
      </c>
      <c r="C611">
        <v>2012</v>
      </c>
      <c r="D611">
        <v>80.674320553617093</v>
      </c>
      <c r="E611">
        <v>79.0084671314806</v>
      </c>
      <c r="F611">
        <v>82.340173975753601</v>
      </c>
      <c r="G611">
        <v>84.526955001146206</v>
      </c>
      <c r="H611">
        <v>82.831678086478604</v>
      </c>
      <c r="I611">
        <v>86.222231915813794</v>
      </c>
    </row>
    <row r="612" spans="1:9" x14ac:dyDescent="0.3">
      <c r="A612" t="s">
        <v>2317</v>
      </c>
      <c r="B612" t="s">
        <v>262</v>
      </c>
      <c r="C612">
        <v>2013</v>
      </c>
      <c r="D612">
        <v>81.016356560760102</v>
      </c>
      <c r="E612">
        <v>79.362153388393494</v>
      </c>
      <c r="F612">
        <v>82.670559733126694</v>
      </c>
      <c r="G612">
        <v>83.680466651172296</v>
      </c>
      <c r="H612">
        <v>82.313782452145105</v>
      </c>
      <c r="I612">
        <v>85.047150850199401</v>
      </c>
    </row>
    <row r="613" spans="1:9" x14ac:dyDescent="0.3">
      <c r="A613" t="s">
        <v>2318</v>
      </c>
      <c r="B613" t="s">
        <v>262</v>
      </c>
      <c r="C613">
        <v>2014</v>
      </c>
      <c r="D613">
        <v>81.422969836990902</v>
      </c>
      <c r="E613">
        <v>79.781212771866706</v>
      </c>
      <c r="F613">
        <v>83.064726902115098</v>
      </c>
      <c r="G613">
        <v>83.279250913917707</v>
      </c>
      <c r="H613">
        <v>81.957522067328</v>
      </c>
      <c r="I613">
        <v>84.6009797605074</v>
      </c>
    </row>
    <row r="614" spans="1:9" x14ac:dyDescent="0.3">
      <c r="A614" t="s">
        <v>2319</v>
      </c>
      <c r="B614" t="s">
        <v>262</v>
      </c>
      <c r="C614">
        <v>2015</v>
      </c>
      <c r="D614">
        <v>81.181262260006903</v>
      </c>
      <c r="E614">
        <v>79.562673545141195</v>
      </c>
      <c r="F614">
        <v>82.799850974872598</v>
      </c>
      <c r="G614">
        <v>83.625460179062799</v>
      </c>
      <c r="H614">
        <v>82.351452735723996</v>
      </c>
      <c r="I614">
        <v>84.899467622401502</v>
      </c>
    </row>
    <row r="615" spans="1:9" x14ac:dyDescent="0.3">
      <c r="A615" t="s">
        <v>2320</v>
      </c>
      <c r="B615" t="s">
        <v>262</v>
      </c>
      <c r="C615">
        <v>2016</v>
      </c>
      <c r="D615">
        <v>81.537014859363396</v>
      </c>
      <c r="E615">
        <v>79.860355381568397</v>
      </c>
      <c r="F615">
        <v>83.213674337158395</v>
      </c>
      <c r="G615">
        <v>83.926060307226805</v>
      </c>
      <c r="H615">
        <v>82.6329895991623</v>
      </c>
      <c r="I615">
        <v>85.219131015291396</v>
      </c>
    </row>
    <row r="616" spans="1:9" x14ac:dyDescent="0.3">
      <c r="A616" t="s">
        <v>2321</v>
      </c>
      <c r="B616" t="s">
        <v>262</v>
      </c>
      <c r="C616">
        <v>2017</v>
      </c>
      <c r="D616">
        <v>80.739408585978893</v>
      </c>
      <c r="E616">
        <v>78.985639653884107</v>
      </c>
      <c r="F616">
        <v>82.493177518073693</v>
      </c>
      <c r="G616">
        <v>83.289392757343606</v>
      </c>
      <c r="H616">
        <v>81.596518392037794</v>
      </c>
      <c r="I616">
        <v>84.982267122649404</v>
      </c>
    </row>
    <row r="617" spans="1:9" x14ac:dyDescent="0.3">
      <c r="A617" t="s">
        <v>2322</v>
      </c>
      <c r="B617" t="s">
        <v>262</v>
      </c>
      <c r="C617">
        <v>2018</v>
      </c>
      <c r="D617">
        <v>80.8669812793311</v>
      </c>
      <c r="E617">
        <v>79.135093576791704</v>
      </c>
      <c r="F617">
        <v>82.598868981870496</v>
      </c>
      <c r="G617">
        <v>83.537340961759597</v>
      </c>
      <c r="H617">
        <v>81.843103196833994</v>
      </c>
      <c r="I617">
        <v>85.231578726685299</v>
      </c>
    </row>
    <row r="618" spans="1:9" x14ac:dyDescent="0.3">
      <c r="A618" t="s">
        <v>2323</v>
      </c>
      <c r="B618" t="s">
        <v>262</v>
      </c>
      <c r="C618">
        <v>2019</v>
      </c>
      <c r="D618">
        <v>81.321994027605399</v>
      </c>
      <c r="E618">
        <v>79.641928598324498</v>
      </c>
      <c r="F618">
        <v>83.0020594568864</v>
      </c>
      <c r="G618">
        <v>83.110577049442696</v>
      </c>
      <c r="H618">
        <v>81.361795008712903</v>
      </c>
      <c r="I618">
        <v>84.859359090172603</v>
      </c>
    </row>
    <row r="619" spans="1:9" x14ac:dyDescent="0.3">
      <c r="A619" t="s">
        <v>2324</v>
      </c>
      <c r="B619" t="s">
        <v>262</v>
      </c>
      <c r="C619">
        <v>2020</v>
      </c>
      <c r="D619">
        <v>81.760538132193702</v>
      </c>
      <c r="E619">
        <v>80.077195188301005</v>
      </c>
      <c r="F619">
        <v>83.443881076086399</v>
      </c>
      <c r="G619">
        <v>82.614059063742701</v>
      </c>
      <c r="H619">
        <v>80.864386740595407</v>
      </c>
      <c r="I619">
        <v>84.363731386889896</v>
      </c>
    </row>
    <row r="620" spans="1:9" x14ac:dyDescent="0.3">
      <c r="A620" t="s">
        <v>2325</v>
      </c>
      <c r="B620" t="s">
        <v>262</v>
      </c>
      <c r="C620">
        <v>2021</v>
      </c>
      <c r="D620">
        <v>81.858467986319695</v>
      </c>
      <c r="E620">
        <v>80.251153409653696</v>
      </c>
      <c r="F620">
        <v>83.465782562985694</v>
      </c>
      <c r="G620">
        <v>82.921723810140094</v>
      </c>
      <c r="H620">
        <v>81.227195160532204</v>
      </c>
      <c r="I620">
        <v>84.616252459747997</v>
      </c>
    </row>
    <row r="621" spans="1:9" x14ac:dyDescent="0.3">
      <c r="A621" t="s">
        <v>2326</v>
      </c>
      <c r="B621" t="s">
        <v>262</v>
      </c>
      <c r="C621">
        <v>2022</v>
      </c>
      <c r="D621">
        <v>82.718186188879699</v>
      </c>
      <c r="E621">
        <v>81.371477638851999</v>
      </c>
      <c r="F621">
        <v>84.064894738907398</v>
      </c>
      <c r="G621">
        <v>84.060059727805495</v>
      </c>
      <c r="H621">
        <v>82.857268110273296</v>
      </c>
      <c r="I621">
        <v>85.262851345337694</v>
      </c>
    </row>
    <row r="622" spans="1:9" x14ac:dyDescent="0.3">
      <c r="A622" t="s">
        <v>2329</v>
      </c>
      <c r="B622" t="s">
        <v>321</v>
      </c>
      <c r="C622">
        <v>2003</v>
      </c>
      <c r="D622">
        <v>75.076453580153597</v>
      </c>
      <c r="E622">
        <v>73.424855143411804</v>
      </c>
      <c r="F622">
        <v>76.728052016895504</v>
      </c>
      <c r="G622">
        <v>81.489447087621699</v>
      </c>
      <c r="H622">
        <v>79.884067592987904</v>
      </c>
      <c r="I622">
        <v>83.094826582255493</v>
      </c>
    </row>
    <row r="623" spans="1:9" x14ac:dyDescent="0.3">
      <c r="A623" t="s">
        <v>2330</v>
      </c>
      <c r="B623" t="s">
        <v>321</v>
      </c>
      <c r="C623">
        <v>2004</v>
      </c>
      <c r="D623">
        <v>74.4602105797305</v>
      </c>
      <c r="E623">
        <v>72.6710922080849</v>
      </c>
      <c r="F623">
        <v>76.2493289513761</v>
      </c>
      <c r="G623">
        <v>80.583234324116006</v>
      </c>
      <c r="H623">
        <v>79.0011198988486</v>
      </c>
      <c r="I623">
        <v>82.165348749383398</v>
      </c>
    </row>
    <row r="624" spans="1:9" x14ac:dyDescent="0.3">
      <c r="A624" t="s">
        <v>2331</v>
      </c>
      <c r="B624" t="s">
        <v>321</v>
      </c>
      <c r="C624">
        <v>2005</v>
      </c>
      <c r="D624">
        <v>73.574713060932893</v>
      </c>
      <c r="E624">
        <v>71.670062774848105</v>
      </c>
      <c r="F624">
        <v>75.479363347017696</v>
      </c>
      <c r="G624">
        <v>81.212154237513005</v>
      </c>
      <c r="H624">
        <v>79.827775761784807</v>
      </c>
      <c r="I624">
        <v>82.596532713241203</v>
      </c>
    </row>
    <row r="625" spans="1:9" x14ac:dyDescent="0.3">
      <c r="A625" t="s">
        <v>2332</v>
      </c>
      <c r="B625" t="s">
        <v>321</v>
      </c>
      <c r="C625">
        <v>2006</v>
      </c>
      <c r="D625">
        <v>73.343682537950897</v>
      </c>
      <c r="E625">
        <v>71.5307692443766</v>
      </c>
      <c r="F625">
        <v>75.156595831525095</v>
      </c>
      <c r="G625">
        <v>81.39132526297</v>
      </c>
      <c r="H625">
        <v>80.0177722826093</v>
      </c>
      <c r="I625">
        <v>82.764878243330799</v>
      </c>
    </row>
    <row r="626" spans="1:9" x14ac:dyDescent="0.3">
      <c r="A626" t="s">
        <v>2333</v>
      </c>
      <c r="B626" t="s">
        <v>321</v>
      </c>
      <c r="C626">
        <v>2007</v>
      </c>
      <c r="D626">
        <v>73.5136442906295</v>
      </c>
      <c r="E626">
        <v>71.651815901351398</v>
      </c>
      <c r="F626">
        <v>75.375472679907602</v>
      </c>
      <c r="G626">
        <v>81.591404410842699</v>
      </c>
      <c r="H626">
        <v>80.036955625135207</v>
      </c>
      <c r="I626">
        <v>83.145853196550206</v>
      </c>
    </row>
    <row r="627" spans="1:9" x14ac:dyDescent="0.3">
      <c r="A627" t="s">
        <v>2334</v>
      </c>
      <c r="B627" t="s">
        <v>321</v>
      </c>
      <c r="C627">
        <v>2008</v>
      </c>
      <c r="D627">
        <v>73.6539372181023</v>
      </c>
      <c r="E627">
        <v>71.873509213397995</v>
      </c>
      <c r="F627">
        <v>75.434365222806704</v>
      </c>
      <c r="G627">
        <v>82.241341274217305</v>
      </c>
      <c r="H627">
        <v>80.673405331208698</v>
      </c>
      <c r="I627">
        <v>83.809277217225898</v>
      </c>
    </row>
    <row r="628" spans="1:9" x14ac:dyDescent="0.3">
      <c r="A628" t="s">
        <v>2335</v>
      </c>
      <c r="B628" t="s">
        <v>321</v>
      </c>
      <c r="C628">
        <v>2009</v>
      </c>
      <c r="D628">
        <v>73.579363330731198</v>
      </c>
      <c r="E628">
        <v>71.933383547200805</v>
      </c>
      <c r="F628">
        <v>75.225343114261605</v>
      </c>
      <c r="G628">
        <v>82.768825680639196</v>
      </c>
      <c r="H628">
        <v>81.068269887231196</v>
      </c>
      <c r="I628">
        <v>84.469381474047097</v>
      </c>
    </row>
    <row r="629" spans="1:9" x14ac:dyDescent="0.3">
      <c r="A629" t="s">
        <v>2336</v>
      </c>
      <c r="B629" t="s">
        <v>321</v>
      </c>
      <c r="C629">
        <v>2010</v>
      </c>
      <c r="D629">
        <v>74.842709291412106</v>
      </c>
      <c r="E629">
        <v>73.261178848003894</v>
      </c>
      <c r="F629">
        <v>76.424239734820304</v>
      </c>
      <c r="G629">
        <v>82.769431891998394</v>
      </c>
      <c r="H629">
        <v>81.048410061241896</v>
      </c>
      <c r="I629">
        <v>84.490453722754793</v>
      </c>
    </row>
    <row r="630" spans="1:9" x14ac:dyDescent="0.3">
      <c r="A630" t="s">
        <v>2337</v>
      </c>
      <c r="B630" t="s">
        <v>321</v>
      </c>
      <c r="C630">
        <v>2011</v>
      </c>
      <c r="D630">
        <v>75.525484558142793</v>
      </c>
      <c r="E630">
        <v>73.9864965044586</v>
      </c>
      <c r="F630">
        <v>77.0644726118271</v>
      </c>
      <c r="G630">
        <v>82.732165609705206</v>
      </c>
      <c r="H630">
        <v>80.9944206692618</v>
      </c>
      <c r="I630">
        <v>84.469910550148697</v>
      </c>
    </row>
    <row r="631" spans="1:9" x14ac:dyDescent="0.3">
      <c r="A631" t="s">
        <v>2338</v>
      </c>
      <c r="B631" t="s">
        <v>321</v>
      </c>
      <c r="C631">
        <v>2012</v>
      </c>
      <c r="D631">
        <v>76.8015374534193</v>
      </c>
      <c r="E631">
        <v>75.218602522839902</v>
      </c>
      <c r="F631">
        <v>78.384472383998599</v>
      </c>
      <c r="G631">
        <v>82.513856573770894</v>
      </c>
      <c r="H631">
        <v>80.884484554674401</v>
      </c>
      <c r="I631">
        <v>84.143228592867402</v>
      </c>
    </row>
    <row r="632" spans="1:9" x14ac:dyDescent="0.3">
      <c r="A632" t="s">
        <v>2339</v>
      </c>
      <c r="B632" t="s">
        <v>321</v>
      </c>
      <c r="C632">
        <v>2013</v>
      </c>
      <c r="D632">
        <v>77.177964955707097</v>
      </c>
      <c r="E632">
        <v>75.609672439907797</v>
      </c>
      <c r="F632">
        <v>78.746257471506297</v>
      </c>
      <c r="G632">
        <v>82.500266384305704</v>
      </c>
      <c r="H632">
        <v>80.871800337550894</v>
      </c>
      <c r="I632">
        <v>84.128732431060499</v>
      </c>
    </row>
    <row r="633" spans="1:9" x14ac:dyDescent="0.3">
      <c r="A633" t="s">
        <v>2340</v>
      </c>
      <c r="B633" t="s">
        <v>321</v>
      </c>
      <c r="C633">
        <v>2014</v>
      </c>
      <c r="D633">
        <v>77.723875407170397</v>
      </c>
      <c r="E633">
        <v>76.139680838147001</v>
      </c>
      <c r="F633">
        <v>79.308069976193906</v>
      </c>
      <c r="G633">
        <v>83.357207174971506</v>
      </c>
      <c r="H633">
        <v>81.781871543816806</v>
      </c>
      <c r="I633">
        <v>84.932542806126094</v>
      </c>
    </row>
    <row r="634" spans="1:9" x14ac:dyDescent="0.3">
      <c r="A634" t="s">
        <v>2341</v>
      </c>
      <c r="B634" t="s">
        <v>321</v>
      </c>
      <c r="C634">
        <v>2015</v>
      </c>
      <c r="D634">
        <v>77.874676990299307</v>
      </c>
      <c r="E634">
        <v>76.336945109036407</v>
      </c>
      <c r="F634">
        <v>79.412408871562107</v>
      </c>
      <c r="G634">
        <v>83.332828405725195</v>
      </c>
      <c r="H634">
        <v>81.807924529516598</v>
      </c>
      <c r="I634">
        <v>84.857732281933906</v>
      </c>
    </row>
    <row r="635" spans="1:9" x14ac:dyDescent="0.3">
      <c r="A635" t="s">
        <v>2342</v>
      </c>
      <c r="B635" t="s">
        <v>321</v>
      </c>
      <c r="C635">
        <v>2016</v>
      </c>
      <c r="D635">
        <v>77.807748443173594</v>
      </c>
      <c r="E635">
        <v>76.255488921533001</v>
      </c>
      <c r="F635">
        <v>79.360007964814201</v>
      </c>
      <c r="G635">
        <v>82.624853198964004</v>
      </c>
      <c r="H635">
        <v>81.135887275253396</v>
      </c>
      <c r="I635">
        <v>84.113819122674698</v>
      </c>
    </row>
    <row r="636" spans="1:9" x14ac:dyDescent="0.3">
      <c r="A636" t="s">
        <v>2343</v>
      </c>
      <c r="B636" t="s">
        <v>321</v>
      </c>
      <c r="C636">
        <v>2017</v>
      </c>
      <c r="D636">
        <v>77.490778961886306</v>
      </c>
      <c r="E636">
        <v>75.945925599385205</v>
      </c>
      <c r="F636">
        <v>79.035632324387393</v>
      </c>
      <c r="G636">
        <v>82.433570626483203</v>
      </c>
      <c r="H636">
        <v>80.968594609189097</v>
      </c>
      <c r="I636">
        <v>83.898546643777294</v>
      </c>
    </row>
    <row r="637" spans="1:9" x14ac:dyDescent="0.3">
      <c r="A637" t="s">
        <v>2344</v>
      </c>
      <c r="B637" t="s">
        <v>321</v>
      </c>
      <c r="C637">
        <v>2018</v>
      </c>
      <c r="D637">
        <v>77.021324921985695</v>
      </c>
      <c r="E637">
        <v>75.474796056851503</v>
      </c>
      <c r="F637">
        <v>78.567853787120001</v>
      </c>
      <c r="G637">
        <v>82.236617668180102</v>
      </c>
      <c r="H637">
        <v>80.703683603570994</v>
      </c>
      <c r="I637">
        <v>83.769551732789296</v>
      </c>
    </row>
    <row r="638" spans="1:9" x14ac:dyDescent="0.3">
      <c r="A638" t="s">
        <v>2345</v>
      </c>
      <c r="B638" t="s">
        <v>321</v>
      </c>
      <c r="C638">
        <v>2019</v>
      </c>
      <c r="D638">
        <v>77.259400732113804</v>
      </c>
      <c r="E638">
        <v>75.655479189603099</v>
      </c>
      <c r="F638">
        <v>78.863322274624593</v>
      </c>
      <c r="G638">
        <v>81.437136651023494</v>
      </c>
      <c r="H638">
        <v>79.922787740909698</v>
      </c>
      <c r="I638">
        <v>82.951485561137304</v>
      </c>
    </row>
    <row r="639" spans="1:9" x14ac:dyDescent="0.3">
      <c r="A639" t="s">
        <v>2346</v>
      </c>
      <c r="B639" t="s">
        <v>321</v>
      </c>
      <c r="C639">
        <v>2020</v>
      </c>
      <c r="D639">
        <v>76.148601288087093</v>
      </c>
      <c r="E639">
        <v>74.365638405054895</v>
      </c>
      <c r="F639">
        <v>77.931564171119405</v>
      </c>
      <c r="G639">
        <v>82.584963408456105</v>
      </c>
      <c r="H639">
        <v>81.154820845474703</v>
      </c>
      <c r="I639">
        <v>84.015105971437507</v>
      </c>
    </row>
    <row r="640" spans="1:9" x14ac:dyDescent="0.3">
      <c r="A640" t="s">
        <v>2347</v>
      </c>
      <c r="B640" t="s">
        <v>321</v>
      </c>
      <c r="C640">
        <v>2021</v>
      </c>
      <c r="D640">
        <v>76.822588163995107</v>
      </c>
      <c r="E640">
        <v>74.975477094549007</v>
      </c>
      <c r="F640">
        <v>78.669699233441193</v>
      </c>
      <c r="G640">
        <v>83.574959994546205</v>
      </c>
      <c r="H640">
        <v>82.116284858749296</v>
      </c>
      <c r="I640">
        <v>85.0336351303431</v>
      </c>
    </row>
    <row r="641" spans="1:9" x14ac:dyDescent="0.3">
      <c r="A641" t="s">
        <v>2348</v>
      </c>
      <c r="B641" t="s">
        <v>321</v>
      </c>
      <c r="C641">
        <v>2022</v>
      </c>
      <c r="D641">
        <v>77.093258214511096</v>
      </c>
      <c r="E641">
        <v>75.233172457413303</v>
      </c>
      <c r="F641">
        <v>78.953343971608902</v>
      </c>
      <c r="G641">
        <v>83.4750099435918</v>
      </c>
      <c r="H641">
        <v>81.997271041053907</v>
      </c>
      <c r="I641">
        <v>84.952748846129595</v>
      </c>
    </row>
    <row r="642" spans="1:9" x14ac:dyDescent="0.3">
      <c r="A642" t="s">
        <v>2351</v>
      </c>
      <c r="B642" t="s">
        <v>5</v>
      </c>
      <c r="C642">
        <v>2003</v>
      </c>
      <c r="D642">
        <v>70.127935988427495</v>
      </c>
      <c r="E642">
        <v>68.726088181891697</v>
      </c>
      <c r="F642">
        <v>71.529783794963194</v>
      </c>
      <c r="G642">
        <v>77.407905187120804</v>
      </c>
      <c r="H642">
        <v>76.175776604899298</v>
      </c>
      <c r="I642">
        <v>78.640033769342395</v>
      </c>
    </row>
    <row r="643" spans="1:9" x14ac:dyDescent="0.3">
      <c r="A643" t="s">
        <v>2352</v>
      </c>
      <c r="B643" t="s">
        <v>5</v>
      </c>
      <c r="C643">
        <v>2004</v>
      </c>
      <c r="D643">
        <v>70.586738398942103</v>
      </c>
      <c r="E643">
        <v>69.272596747214294</v>
      </c>
      <c r="F643">
        <v>71.900880050669898</v>
      </c>
      <c r="G643">
        <v>77.220863555270697</v>
      </c>
      <c r="H643">
        <v>75.988060697994101</v>
      </c>
      <c r="I643">
        <v>78.453666412547406</v>
      </c>
    </row>
    <row r="644" spans="1:9" x14ac:dyDescent="0.3">
      <c r="A644" t="s">
        <v>2353</v>
      </c>
      <c r="B644" t="s">
        <v>5</v>
      </c>
      <c r="C644">
        <v>2005</v>
      </c>
      <c r="D644">
        <v>70.762549491137804</v>
      </c>
      <c r="E644">
        <v>69.467460203354406</v>
      </c>
      <c r="F644">
        <v>72.057638778921202</v>
      </c>
      <c r="G644">
        <v>76.6582145434068</v>
      </c>
      <c r="H644">
        <v>75.312093089963696</v>
      </c>
      <c r="I644">
        <v>78.004335996850003</v>
      </c>
    </row>
    <row r="645" spans="1:9" x14ac:dyDescent="0.3">
      <c r="A645" t="s">
        <v>2354</v>
      </c>
      <c r="B645" t="s">
        <v>5</v>
      </c>
      <c r="C645">
        <v>2006</v>
      </c>
      <c r="D645">
        <v>70.936046924987494</v>
      </c>
      <c r="E645">
        <v>69.5901318826741</v>
      </c>
      <c r="F645">
        <v>72.281961967300902</v>
      </c>
      <c r="G645">
        <v>76.707577240222193</v>
      </c>
      <c r="H645">
        <v>75.327052976938702</v>
      </c>
      <c r="I645">
        <v>78.088101503505698</v>
      </c>
    </row>
    <row r="646" spans="1:9" x14ac:dyDescent="0.3">
      <c r="A646" t="s">
        <v>2355</v>
      </c>
      <c r="B646" t="s">
        <v>5</v>
      </c>
      <c r="C646">
        <v>2007</v>
      </c>
      <c r="D646">
        <v>71.503425755680894</v>
      </c>
      <c r="E646">
        <v>70.240233636241101</v>
      </c>
      <c r="F646">
        <v>72.766617875120701</v>
      </c>
      <c r="G646">
        <v>76.650696730360707</v>
      </c>
      <c r="H646">
        <v>75.273069052082903</v>
      </c>
      <c r="I646">
        <v>78.028324408638596</v>
      </c>
    </row>
    <row r="647" spans="1:9" x14ac:dyDescent="0.3">
      <c r="A647" t="s">
        <v>2356</v>
      </c>
      <c r="B647" t="s">
        <v>5</v>
      </c>
      <c r="C647">
        <v>2008</v>
      </c>
      <c r="D647">
        <v>71.695375006394997</v>
      </c>
      <c r="E647">
        <v>70.392442588863503</v>
      </c>
      <c r="F647">
        <v>72.998307423926505</v>
      </c>
      <c r="G647">
        <v>76.7640338387951</v>
      </c>
      <c r="H647">
        <v>75.321617102489</v>
      </c>
      <c r="I647">
        <v>78.206450575101201</v>
      </c>
    </row>
    <row r="648" spans="1:9" x14ac:dyDescent="0.3">
      <c r="A648" t="s">
        <v>2357</v>
      </c>
      <c r="B648" t="s">
        <v>5</v>
      </c>
      <c r="C648">
        <v>2009</v>
      </c>
      <c r="D648">
        <v>71.800564931070596</v>
      </c>
      <c r="E648">
        <v>70.497343076688196</v>
      </c>
      <c r="F648">
        <v>73.103786785452996</v>
      </c>
      <c r="G648">
        <v>77.039225913697905</v>
      </c>
      <c r="H648">
        <v>75.642061222523196</v>
      </c>
      <c r="I648">
        <v>78.436390604872599</v>
      </c>
    </row>
    <row r="649" spans="1:9" x14ac:dyDescent="0.3">
      <c r="A649" t="s">
        <v>2358</v>
      </c>
      <c r="B649" t="s">
        <v>5</v>
      </c>
      <c r="C649">
        <v>2010</v>
      </c>
      <c r="D649">
        <v>71.736384247711499</v>
      </c>
      <c r="E649">
        <v>70.395638577523201</v>
      </c>
      <c r="F649">
        <v>73.077129917899896</v>
      </c>
      <c r="G649">
        <v>78.316123548291003</v>
      </c>
      <c r="H649">
        <v>77.050280520332095</v>
      </c>
      <c r="I649">
        <v>79.581966576249897</v>
      </c>
    </row>
    <row r="650" spans="1:9" x14ac:dyDescent="0.3">
      <c r="A650" t="s">
        <v>2359</v>
      </c>
      <c r="B650" t="s">
        <v>5</v>
      </c>
      <c r="C650">
        <v>2011</v>
      </c>
      <c r="D650">
        <v>72.468581738036903</v>
      </c>
      <c r="E650">
        <v>71.176343659348902</v>
      </c>
      <c r="F650">
        <v>73.760819816724904</v>
      </c>
      <c r="G650">
        <v>78.442406421401998</v>
      </c>
      <c r="H650">
        <v>77.212538577271701</v>
      </c>
      <c r="I650">
        <v>79.672274265532195</v>
      </c>
    </row>
    <row r="651" spans="1:9" x14ac:dyDescent="0.3">
      <c r="A651" t="s">
        <v>2360</v>
      </c>
      <c r="B651" t="s">
        <v>5</v>
      </c>
      <c r="C651">
        <v>2012</v>
      </c>
      <c r="D651">
        <v>72.599808653133394</v>
      </c>
      <c r="E651">
        <v>71.271079597929997</v>
      </c>
      <c r="F651">
        <v>73.928537708336805</v>
      </c>
      <c r="G651">
        <v>78.972008470161697</v>
      </c>
      <c r="H651">
        <v>77.729263590689797</v>
      </c>
      <c r="I651">
        <v>80.214753349633597</v>
      </c>
    </row>
    <row r="652" spans="1:9" x14ac:dyDescent="0.3">
      <c r="A652" t="s">
        <v>2361</v>
      </c>
      <c r="B652" t="s">
        <v>5</v>
      </c>
      <c r="C652">
        <v>2013</v>
      </c>
      <c r="D652">
        <v>73.045181187366495</v>
      </c>
      <c r="E652">
        <v>71.7592275076926</v>
      </c>
      <c r="F652">
        <v>74.331134867040305</v>
      </c>
      <c r="G652">
        <v>79.6592838894545</v>
      </c>
      <c r="H652">
        <v>78.526412846576207</v>
      </c>
      <c r="I652">
        <v>80.792154932332807</v>
      </c>
    </row>
    <row r="653" spans="1:9" x14ac:dyDescent="0.3">
      <c r="A653" t="s">
        <v>2362</v>
      </c>
      <c r="B653" t="s">
        <v>5</v>
      </c>
      <c r="C653">
        <v>2014</v>
      </c>
      <c r="D653">
        <v>73.782072310766395</v>
      </c>
      <c r="E653">
        <v>72.541416978602001</v>
      </c>
      <c r="F653">
        <v>75.022727642930803</v>
      </c>
      <c r="G653">
        <v>79.752266543373693</v>
      </c>
      <c r="H653">
        <v>78.609681914840195</v>
      </c>
      <c r="I653">
        <v>80.894851171907206</v>
      </c>
    </row>
    <row r="654" spans="1:9" x14ac:dyDescent="0.3">
      <c r="A654" t="s">
        <v>2363</v>
      </c>
      <c r="B654" t="s">
        <v>5</v>
      </c>
      <c r="C654">
        <v>2015</v>
      </c>
      <c r="D654">
        <v>74.365604094055399</v>
      </c>
      <c r="E654">
        <v>73.103632219673599</v>
      </c>
      <c r="F654">
        <v>75.627575968437199</v>
      </c>
      <c r="G654">
        <v>79.392647625499805</v>
      </c>
      <c r="H654">
        <v>78.207975069661501</v>
      </c>
      <c r="I654">
        <v>80.577320181338095</v>
      </c>
    </row>
    <row r="655" spans="1:9" x14ac:dyDescent="0.3">
      <c r="A655" t="s">
        <v>2364</v>
      </c>
      <c r="B655" t="s">
        <v>5</v>
      </c>
      <c r="C655">
        <v>2016</v>
      </c>
      <c r="D655">
        <v>74.002461134597795</v>
      </c>
      <c r="E655">
        <v>72.729873118499398</v>
      </c>
      <c r="F655">
        <v>75.275049150696105</v>
      </c>
      <c r="G655">
        <v>78.997585533026495</v>
      </c>
      <c r="H655">
        <v>77.652627955745203</v>
      </c>
      <c r="I655">
        <v>80.342543110307901</v>
      </c>
    </row>
    <row r="656" spans="1:9" x14ac:dyDescent="0.3">
      <c r="A656" t="s">
        <v>2365</v>
      </c>
      <c r="B656" t="s">
        <v>5</v>
      </c>
      <c r="C656">
        <v>2017</v>
      </c>
      <c r="D656">
        <v>74.266266333041898</v>
      </c>
      <c r="E656">
        <v>73.086210925473395</v>
      </c>
      <c r="F656">
        <v>75.446321740610401</v>
      </c>
      <c r="G656">
        <v>78.391602586882897</v>
      </c>
      <c r="H656">
        <v>77.014750070188597</v>
      </c>
      <c r="I656">
        <v>79.768455103577196</v>
      </c>
    </row>
    <row r="657" spans="1:9" x14ac:dyDescent="0.3">
      <c r="A657" t="s">
        <v>2366</v>
      </c>
      <c r="B657" t="s">
        <v>5</v>
      </c>
      <c r="C657">
        <v>2018</v>
      </c>
      <c r="D657">
        <v>73.072263736205898</v>
      </c>
      <c r="E657">
        <v>71.804056322228206</v>
      </c>
      <c r="F657">
        <v>74.340471150183603</v>
      </c>
      <c r="G657">
        <v>77.603680238639001</v>
      </c>
      <c r="H657">
        <v>76.194896709789305</v>
      </c>
      <c r="I657">
        <v>79.012463767488597</v>
      </c>
    </row>
    <row r="658" spans="1:9" x14ac:dyDescent="0.3">
      <c r="A658" t="s">
        <v>2367</v>
      </c>
      <c r="B658" t="s">
        <v>5</v>
      </c>
      <c r="C658">
        <v>2019</v>
      </c>
      <c r="D658">
        <v>72.085652437360693</v>
      </c>
      <c r="E658">
        <v>70.718538356326107</v>
      </c>
      <c r="F658">
        <v>73.452766518395194</v>
      </c>
      <c r="G658">
        <v>77.803361728430403</v>
      </c>
      <c r="H658">
        <v>76.437041754145696</v>
      </c>
      <c r="I658">
        <v>79.169681702715096</v>
      </c>
    </row>
    <row r="659" spans="1:9" x14ac:dyDescent="0.3">
      <c r="A659" t="s">
        <v>2368</v>
      </c>
      <c r="B659" t="s">
        <v>5</v>
      </c>
      <c r="C659">
        <v>2020</v>
      </c>
      <c r="D659">
        <v>72.088945357185295</v>
      </c>
      <c r="E659">
        <v>70.777474965758202</v>
      </c>
      <c r="F659">
        <v>73.400415748612403</v>
      </c>
      <c r="G659">
        <v>77.947803876520993</v>
      </c>
      <c r="H659">
        <v>76.592456157710004</v>
      </c>
      <c r="I659">
        <v>79.303151595331997</v>
      </c>
    </row>
    <row r="660" spans="1:9" x14ac:dyDescent="0.3">
      <c r="A660" t="s">
        <v>2369</v>
      </c>
      <c r="B660" t="s">
        <v>5</v>
      </c>
      <c r="C660">
        <v>2021</v>
      </c>
      <c r="D660">
        <v>71.972436699332107</v>
      </c>
      <c r="E660">
        <v>70.682308403631296</v>
      </c>
      <c r="F660">
        <v>73.262564995032903</v>
      </c>
      <c r="G660">
        <v>77.831918108888999</v>
      </c>
      <c r="H660">
        <v>76.596656056782294</v>
      </c>
      <c r="I660">
        <v>79.067180160995704</v>
      </c>
    </row>
    <row r="661" spans="1:9" x14ac:dyDescent="0.3">
      <c r="A661" t="s">
        <v>2370</v>
      </c>
      <c r="B661" t="s">
        <v>5</v>
      </c>
      <c r="C661">
        <v>2022</v>
      </c>
      <c r="D661">
        <v>71.735051813188207</v>
      </c>
      <c r="E661">
        <v>70.443779416351404</v>
      </c>
      <c r="F661">
        <v>73.026324210025095</v>
      </c>
      <c r="G661">
        <v>78.022169929195599</v>
      </c>
      <c r="H661">
        <v>76.865886668768098</v>
      </c>
      <c r="I661">
        <v>79.178453189623099</v>
      </c>
    </row>
    <row r="662" spans="1:9" x14ac:dyDescent="0.3">
      <c r="A662" t="s">
        <v>2373</v>
      </c>
      <c r="B662" t="s">
        <v>263</v>
      </c>
      <c r="C662">
        <v>2003</v>
      </c>
      <c r="D662">
        <v>68.823708829988306</v>
      </c>
      <c r="E662">
        <v>67.262861290820098</v>
      </c>
      <c r="F662">
        <v>70.3845563691564</v>
      </c>
      <c r="G662">
        <v>75.655601849860204</v>
      </c>
      <c r="H662">
        <v>74.066994251216499</v>
      </c>
      <c r="I662">
        <v>77.244209448503995</v>
      </c>
    </row>
    <row r="663" spans="1:9" x14ac:dyDescent="0.3">
      <c r="A663" t="s">
        <v>2374</v>
      </c>
      <c r="B663" t="s">
        <v>263</v>
      </c>
      <c r="C663">
        <v>2004</v>
      </c>
      <c r="D663">
        <v>68.669064564897894</v>
      </c>
      <c r="E663">
        <v>67.010432076343093</v>
      </c>
      <c r="F663">
        <v>70.327697053452596</v>
      </c>
      <c r="G663">
        <v>75.5505644407434</v>
      </c>
      <c r="H663">
        <v>73.9788012822155</v>
      </c>
      <c r="I663">
        <v>77.122327599271401</v>
      </c>
    </row>
    <row r="664" spans="1:9" x14ac:dyDescent="0.3">
      <c r="A664" t="s">
        <v>2375</v>
      </c>
      <c r="B664" t="s">
        <v>263</v>
      </c>
      <c r="C664">
        <v>2005</v>
      </c>
      <c r="D664">
        <v>68.340006652731503</v>
      </c>
      <c r="E664">
        <v>66.558348033846201</v>
      </c>
      <c r="F664">
        <v>70.121665271616806</v>
      </c>
      <c r="G664">
        <v>76.127443909835407</v>
      </c>
      <c r="H664">
        <v>74.666308631426901</v>
      </c>
      <c r="I664">
        <v>77.588579188243898</v>
      </c>
    </row>
    <row r="665" spans="1:9" x14ac:dyDescent="0.3">
      <c r="A665" t="s">
        <v>2376</v>
      </c>
      <c r="B665" t="s">
        <v>263</v>
      </c>
      <c r="C665">
        <v>2006</v>
      </c>
      <c r="D665">
        <v>69.527835521335604</v>
      </c>
      <c r="E665">
        <v>67.732334856564606</v>
      </c>
      <c r="F665">
        <v>71.323336186106602</v>
      </c>
      <c r="G665">
        <v>75.818814187277994</v>
      </c>
      <c r="H665">
        <v>74.385674128906302</v>
      </c>
      <c r="I665">
        <v>77.251954245649699</v>
      </c>
    </row>
    <row r="666" spans="1:9" x14ac:dyDescent="0.3">
      <c r="A666" t="s">
        <v>2377</v>
      </c>
      <c r="B666" t="s">
        <v>263</v>
      </c>
      <c r="C666">
        <v>2007</v>
      </c>
      <c r="D666">
        <v>70.182946171610098</v>
      </c>
      <c r="E666">
        <v>68.440520878770698</v>
      </c>
      <c r="F666">
        <v>71.925371464449498</v>
      </c>
      <c r="G666">
        <v>76.254870482943304</v>
      </c>
      <c r="H666">
        <v>74.887783759665993</v>
      </c>
      <c r="I666">
        <v>77.6219572062205</v>
      </c>
    </row>
    <row r="667" spans="1:9" x14ac:dyDescent="0.3">
      <c r="A667" t="s">
        <v>2378</v>
      </c>
      <c r="B667" t="s">
        <v>263</v>
      </c>
      <c r="C667">
        <v>2008</v>
      </c>
      <c r="D667">
        <v>69.808189688840997</v>
      </c>
      <c r="E667">
        <v>68.103931227756803</v>
      </c>
      <c r="F667">
        <v>71.512448149925106</v>
      </c>
      <c r="G667">
        <v>76.134242721232297</v>
      </c>
      <c r="H667">
        <v>74.737193904782302</v>
      </c>
      <c r="I667">
        <v>77.531291537682307</v>
      </c>
    </row>
    <row r="668" spans="1:9" x14ac:dyDescent="0.3">
      <c r="A668" t="s">
        <v>2379</v>
      </c>
      <c r="B668" t="s">
        <v>263</v>
      </c>
      <c r="C668">
        <v>2009</v>
      </c>
      <c r="D668">
        <v>69.574828382418502</v>
      </c>
      <c r="E668">
        <v>67.962099274940797</v>
      </c>
      <c r="F668">
        <v>71.187557489896193</v>
      </c>
      <c r="G668">
        <v>76.409767009055102</v>
      </c>
      <c r="H668">
        <v>74.961261061132902</v>
      </c>
      <c r="I668">
        <v>77.858272956977302</v>
      </c>
    </row>
    <row r="669" spans="1:9" x14ac:dyDescent="0.3">
      <c r="A669" t="s">
        <v>2380</v>
      </c>
      <c r="B669" t="s">
        <v>263</v>
      </c>
      <c r="C669">
        <v>2010</v>
      </c>
      <c r="D669">
        <v>69.514191935500605</v>
      </c>
      <c r="E669">
        <v>67.960511369530494</v>
      </c>
      <c r="F669">
        <v>71.067872501470802</v>
      </c>
      <c r="G669">
        <v>77.132941864860797</v>
      </c>
      <c r="H669">
        <v>75.746433138537796</v>
      </c>
      <c r="I669">
        <v>78.519450591183897</v>
      </c>
    </row>
    <row r="670" spans="1:9" x14ac:dyDescent="0.3">
      <c r="A670" t="s">
        <v>2381</v>
      </c>
      <c r="B670" t="s">
        <v>263</v>
      </c>
      <c r="C670">
        <v>2011</v>
      </c>
      <c r="D670">
        <v>69.383356802495101</v>
      </c>
      <c r="E670">
        <v>67.809226520268396</v>
      </c>
      <c r="F670">
        <v>70.957487084721706</v>
      </c>
      <c r="G670">
        <v>77.839264643770093</v>
      </c>
      <c r="H670">
        <v>76.418534980692002</v>
      </c>
      <c r="I670">
        <v>79.259994306848299</v>
      </c>
    </row>
    <row r="671" spans="1:9" x14ac:dyDescent="0.3">
      <c r="A671" t="s">
        <v>2382</v>
      </c>
      <c r="B671" t="s">
        <v>263</v>
      </c>
      <c r="C671">
        <v>2012</v>
      </c>
      <c r="D671">
        <v>68.956922862514602</v>
      </c>
      <c r="E671">
        <v>67.347689405452897</v>
      </c>
      <c r="F671">
        <v>70.566156319576393</v>
      </c>
      <c r="G671">
        <v>79.300963861491297</v>
      </c>
      <c r="H671">
        <v>77.890921935119195</v>
      </c>
      <c r="I671">
        <v>80.7110057878634</v>
      </c>
    </row>
    <row r="672" spans="1:9" x14ac:dyDescent="0.3">
      <c r="A672" t="s">
        <v>2383</v>
      </c>
      <c r="B672" t="s">
        <v>263</v>
      </c>
      <c r="C672">
        <v>2013</v>
      </c>
      <c r="D672">
        <v>69.558326773908107</v>
      </c>
      <c r="E672">
        <v>67.988954850355896</v>
      </c>
      <c r="F672">
        <v>71.127698697460303</v>
      </c>
      <c r="G672">
        <v>79.523574986759996</v>
      </c>
      <c r="H672">
        <v>78.140571991435706</v>
      </c>
      <c r="I672">
        <v>80.906577982084201</v>
      </c>
    </row>
    <row r="673" spans="1:9" x14ac:dyDescent="0.3">
      <c r="A673" t="s">
        <v>2384</v>
      </c>
      <c r="B673" t="s">
        <v>263</v>
      </c>
      <c r="C673">
        <v>2014</v>
      </c>
      <c r="D673">
        <v>70.045500005345204</v>
      </c>
      <c r="E673">
        <v>68.438191940477793</v>
      </c>
      <c r="F673">
        <v>71.6528080702126</v>
      </c>
      <c r="G673">
        <v>79.108055103619805</v>
      </c>
      <c r="H673">
        <v>77.816151400332501</v>
      </c>
      <c r="I673">
        <v>80.399958806906994</v>
      </c>
    </row>
    <row r="674" spans="1:9" x14ac:dyDescent="0.3">
      <c r="A674" t="s">
        <v>2385</v>
      </c>
      <c r="B674" t="s">
        <v>263</v>
      </c>
      <c r="C674">
        <v>2015</v>
      </c>
      <c r="D674">
        <v>70.618449677354604</v>
      </c>
      <c r="E674">
        <v>68.935185307076907</v>
      </c>
      <c r="F674">
        <v>72.301714047632302</v>
      </c>
      <c r="G674">
        <v>79.126073064814705</v>
      </c>
      <c r="H674">
        <v>77.905573484292404</v>
      </c>
      <c r="I674">
        <v>80.346572645337005</v>
      </c>
    </row>
    <row r="675" spans="1:9" x14ac:dyDescent="0.3">
      <c r="A675" t="s">
        <v>2386</v>
      </c>
      <c r="B675" t="s">
        <v>263</v>
      </c>
      <c r="C675">
        <v>2016</v>
      </c>
      <c r="D675">
        <v>70.776086330789298</v>
      </c>
      <c r="E675">
        <v>69.093633482518996</v>
      </c>
      <c r="F675">
        <v>72.458539179059599</v>
      </c>
      <c r="G675">
        <v>79.241145673209303</v>
      </c>
      <c r="H675">
        <v>77.990799475404899</v>
      </c>
      <c r="I675">
        <v>80.491491871013693</v>
      </c>
    </row>
    <row r="676" spans="1:9" x14ac:dyDescent="0.3">
      <c r="A676" t="s">
        <v>2387</v>
      </c>
      <c r="B676" t="s">
        <v>263</v>
      </c>
      <c r="C676">
        <v>2017</v>
      </c>
      <c r="D676">
        <v>71.353597328420193</v>
      </c>
      <c r="E676">
        <v>69.694144534960003</v>
      </c>
      <c r="F676">
        <v>73.013050121880298</v>
      </c>
      <c r="G676">
        <v>78.106041247218897</v>
      </c>
      <c r="H676">
        <v>76.837911303570706</v>
      </c>
      <c r="I676">
        <v>79.374171190867202</v>
      </c>
    </row>
    <row r="677" spans="1:9" x14ac:dyDescent="0.3">
      <c r="A677" t="s">
        <v>2388</v>
      </c>
      <c r="B677" t="s">
        <v>263</v>
      </c>
      <c r="C677">
        <v>2018</v>
      </c>
      <c r="D677">
        <v>71.538924420091007</v>
      </c>
      <c r="E677">
        <v>69.869289201112494</v>
      </c>
      <c r="F677">
        <v>73.208559639069605</v>
      </c>
      <c r="G677">
        <v>77.609794883401904</v>
      </c>
      <c r="H677">
        <v>76.393639334126306</v>
      </c>
      <c r="I677">
        <v>78.825950432677502</v>
      </c>
    </row>
    <row r="678" spans="1:9" x14ac:dyDescent="0.3">
      <c r="A678" t="s">
        <v>2389</v>
      </c>
      <c r="B678" t="s">
        <v>263</v>
      </c>
      <c r="C678">
        <v>2019</v>
      </c>
      <c r="D678">
        <v>71.358342962758996</v>
      </c>
      <c r="E678">
        <v>69.731881615037906</v>
      </c>
      <c r="F678">
        <v>72.984804310480001</v>
      </c>
      <c r="G678">
        <v>76.2966612562808</v>
      </c>
      <c r="H678">
        <v>74.984261036941305</v>
      </c>
      <c r="I678">
        <v>77.609061475620393</v>
      </c>
    </row>
    <row r="679" spans="1:9" x14ac:dyDescent="0.3">
      <c r="A679" t="s">
        <v>2390</v>
      </c>
      <c r="B679" t="s">
        <v>263</v>
      </c>
      <c r="C679">
        <v>2020</v>
      </c>
      <c r="D679">
        <v>70.939509109668293</v>
      </c>
      <c r="E679">
        <v>69.345765221882999</v>
      </c>
      <c r="F679">
        <v>72.533252997453701</v>
      </c>
      <c r="G679">
        <v>76.374033618563899</v>
      </c>
      <c r="H679">
        <v>75.065295059071403</v>
      </c>
      <c r="I679">
        <v>77.682772178056496</v>
      </c>
    </row>
    <row r="680" spans="1:9" x14ac:dyDescent="0.3">
      <c r="A680" t="s">
        <v>2391</v>
      </c>
      <c r="B680" t="s">
        <v>263</v>
      </c>
      <c r="C680">
        <v>2021</v>
      </c>
      <c r="D680">
        <v>70.377337372978602</v>
      </c>
      <c r="E680">
        <v>68.716531705262597</v>
      </c>
      <c r="F680">
        <v>72.038143040694607</v>
      </c>
      <c r="G680">
        <v>76.532591251925197</v>
      </c>
      <c r="H680">
        <v>75.225248866844794</v>
      </c>
      <c r="I680">
        <v>77.8399336370057</v>
      </c>
    </row>
    <row r="681" spans="1:9" x14ac:dyDescent="0.3">
      <c r="A681" t="s">
        <v>2392</v>
      </c>
      <c r="B681" t="s">
        <v>263</v>
      </c>
      <c r="C681">
        <v>2022</v>
      </c>
      <c r="D681">
        <v>70.992940036358704</v>
      </c>
      <c r="E681">
        <v>69.352115748095201</v>
      </c>
      <c r="F681">
        <v>72.633764324622206</v>
      </c>
      <c r="G681">
        <v>76.269121981925394</v>
      </c>
      <c r="H681">
        <v>74.9610181262331</v>
      </c>
      <c r="I681">
        <v>77.577225837617803</v>
      </c>
    </row>
    <row r="682" spans="1:9" x14ac:dyDescent="0.3">
      <c r="A682" t="s">
        <v>2395</v>
      </c>
      <c r="B682" t="s">
        <v>280</v>
      </c>
      <c r="C682">
        <v>2003</v>
      </c>
      <c r="D682">
        <v>73.647433243295595</v>
      </c>
      <c r="E682">
        <v>72.153533914057405</v>
      </c>
      <c r="F682">
        <v>75.141332572533898</v>
      </c>
      <c r="G682">
        <v>78.9715299474814</v>
      </c>
      <c r="H682">
        <v>77.509926026371204</v>
      </c>
      <c r="I682">
        <v>80.433133868591696</v>
      </c>
    </row>
    <row r="683" spans="1:9" x14ac:dyDescent="0.3">
      <c r="A683" t="s">
        <v>2396</v>
      </c>
      <c r="B683" t="s">
        <v>280</v>
      </c>
      <c r="C683">
        <v>2004</v>
      </c>
      <c r="D683">
        <v>73.619349066355198</v>
      </c>
      <c r="E683">
        <v>72.143599849670693</v>
      </c>
      <c r="F683">
        <v>75.095098283039704</v>
      </c>
      <c r="G683">
        <v>79.192515725276706</v>
      </c>
      <c r="H683">
        <v>77.730248587986793</v>
      </c>
      <c r="I683">
        <v>80.654782862566705</v>
      </c>
    </row>
    <row r="684" spans="1:9" x14ac:dyDescent="0.3">
      <c r="A684" t="s">
        <v>2397</v>
      </c>
      <c r="B684" t="s">
        <v>280</v>
      </c>
      <c r="C684">
        <v>2005</v>
      </c>
      <c r="D684">
        <v>73.945955142374302</v>
      </c>
      <c r="E684">
        <v>72.423546300793802</v>
      </c>
      <c r="F684">
        <v>75.468363983954802</v>
      </c>
      <c r="G684">
        <v>79.342790690630693</v>
      </c>
      <c r="H684">
        <v>77.843425887158602</v>
      </c>
      <c r="I684">
        <v>80.842155494102798</v>
      </c>
    </row>
    <row r="685" spans="1:9" x14ac:dyDescent="0.3">
      <c r="A685" t="s">
        <v>2398</v>
      </c>
      <c r="B685" t="s">
        <v>280</v>
      </c>
      <c r="C685">
        <v>2006</v>
      </c>
      <c r="D685">
        <v>73.467590463829595</v>
      </c>
      <c r="E685">
        <v>71.983830064197704</v>
      </c>
      <c r="F685">
        <v>74.951350863461499</v>
      </c>
      <c r="G685">
        <v>80.015322168836903</v>
      </c>
      <c r="H685">
        <v>78.537433829654802</v>
      </c>
      <c r="I685">
        <v>81.493210508019104</v>
      </c>
    </row>
    <row r="686" spans="1:9" x14ac:dyDescent="0.3">
      <c r="A686" t="s">
        <v>2399</v>
      </c>
      <c r="B686" t="s">
        <v>280</v>
      </c>
      <c r="C686">
        <v>2007</v>
      </c>
      <c r="D686">
        <v>74.237161082198099</v>
      </c>
      <c r="E686">
        <v>72.732565402043505</v>
      </c>
      <c r="F686">
        <v>75.741756762352793</v>
      </c>
      <c r="G686">
        <v>80.118546209877707</v>
      </c>
      <c r="H686">
        <v>78.493847934406404</v>
      </c>
      <c r="I686">
        <v>81.743244485348896</v>
      </c>
    </row>
    <row r="687" spans="1:9" x14ac:dyDescent="0.3">
      <c r="A687" t="s">
        <v>2400</v>
      </c>
      <c r="B687" t="s">
        <v>280</v>
      </c>
      <c r="C687">
        <v>2008</v>
      </c>
      <c r="D687">
        <v>73.746368027545202</v>
      </c>
      <c r="E687">
        <v>72.208210902559401</v>
      </c>
      <c r="F687">
        <v>75.284525152531003</v>
      </c>
      <c r="G687">
        <v>80.2269133149006</v>
      </c>
      <c r="H687">
        <v>78.616200299839406</v>
      </c>
      <c r="I687">
        <v>81.837626329961793</v>
      </c>
    </row>
    <row r="688" spans="1:9" x14ac:dyDescent="0.3">
      <c r="A688" t="s">
        <v>2401</v>
      </c>
      <c r="B688" t="s">
        <v>280</v>
      </c>
      <c r="C688">
        <v>2009</v>
      </c>
      <c r="D688">
        <v>74.555269775335603</v>
      </c>
      <c r="E688">
        <v>72.979686071593406</v>
      </c>
      <c r="F688">
        <v>76.1308534790778</v>
      </c>
      <c r="G688">
        <v>81.308007719522294</v>
      </c>
      <c r="H688">
        <v>79.713490515101995</v>
      </c>
      <c r="I688">
        <v>82.902524923942593</v>
      </c>
    </row>
    <row r="689" spans="1:9" x14ac:dyDescent="0.3">
      <c r="A689" t="s">
        <v>2402</v>
      </c>
      <c r="B689" t="s">
        <v>280</v>
      </c>
      <c r="C689">
        <v>2010</v>
      </c>
      <c r="D689">
        <v>75.255447040946706</v>
      </c>
      <c r="E689">
        <v>73.696903452478196</v>
      </c>
      <c r="F689">
        <v>76.813990629415201</v>
      </c>
      <c r="G689">
        <v>81.518047577963401</v>
      </c>
      <c r="H689">
        <v>79.928929207187593</v>
      </c>
      <c r="I689">
        <v>83.107165948739294</v>
      </c>
    </row>
    <row r="690" spans="1:9" x14ac:dyDescent="0.3">
      <c r="A690" t="s">
        <v>2403</v>
      </c>
      <c r="B690" t="s">
        <v>280</v>
      </c>
      <c r="C690">
        <v>2011</v>
      </c>
      <c r="D690">
        <v>76.397552154288405</v>
      </c>
      <c r="E690">
        <v>74.836700493259201</v>
      </c>
      <c r="F690">
        <v>77.958403815317695</v>
      </c>
      <c r="G690">
        <v>82.746402847839704</v>
      </c>
      <c r="H690">
        <v>81.1725647355251</v>
      </c>
      <c r="I690">
        <v>84.320240960154393</v>
      </c>
    </row>
    <row r="691" spans="1:9" x14ac:dyDescent="0.3">
      <c r="A691" t="s">
        <v>2404</v>
      </c>
      <c r="B691" t="s">
        <v>280</v>
      </c>
      <c r="C691">
        <v>2012</v>
      </c>
      <c r="D691">
        <v>75.576667670458306</v>
      </c>
      <c r="E691">
        <v>74.029019991728404</v>
      </c>
      <c r="F691">
        <v>77.124315349188294</v>
      </c>
      <c r="G691">
        <v>82.689346013585407</v>
      </c>
      <c r="H691">
        <v>81.287798366250797</v>
      </c>
      <c r="I691">
        <v>84.090893660920102</v>
      </c>
    </row>
    <row r="692" spans="1:9" x14ac:dyDescent="0.3">
      <c r="A692" t="s">
        <v>2405</v>
      </c>
      <c r="B692" t="s">
        <v>280</v>
      </c>
      <c r="C692">
        <v>2013</v>
      </c>
      <c r="D692">
        <v>76.0530252952545</v>
      </c>
      <c r="E692">
        <v>74.564937313147198</v>
      </c>
      <c r="F692">
        <v>77.541113277361802</v>
      </c>
      <c r="G692">
        <v>82.361212727751905</v>
      </c>
      <c r="H692">
        <v>80.951795480177793</v>
      </c>
      <c r="I692">
        <v>83.770629975325903</v>
      </c>
    </row>
    <row r="693" spans="1:9" x14ac:dyDescent="0.3">
      <c r="A693" t="s">
        <v>2406</v>
      </c>
      <c r="B693" t="s">
        <v>280</v>
      </c>
      <c r="C693">
        <v>2014</v>
      </c>
      <c r="D693">
        <v>75.922542560155705</v>
      </c>
      <c r="E693">
        <v>74.488169659392796</v>
      </c>
      <c r="F693">
        <v>77.3569154609186</v>
      </c>
      <c r="G693">
        <v>82.556632423896502</v>
      </c>
      <c r="H693">
        <v>81.156284251713302</v>
      </c>
      <c r="I693">
        <v>83.956980596079802</v>
      </c>
    </row>
    <row r="694" spans="1:9" x14ac:dyDescent="0.3">
      <c r="A694" t="s">
        <v>2407</v>
      </c>
      <c r="B694" t="s">
        <v>280</v>
      </c>
      <c r="C694">
        <v>2015</v>
      </c>
      <c r="D694">
        <v>75.819288381318998</v>
      </c>
      <c r="E694">
        <v>74.478470422397606</v>
      </c>
      <c r="F694">
        <v>77.160106340240404</v>
      </c>
      <c r="G694">
        <v>82.537997600568602</v>
      </c>
      <c r="H694">
        <v>81.154407638068605</v>
      </c>
      <c r="I694">
        <v>83.921587563068499</v>
      </c>
    </row>
    <row r="695" spans="1:9" x14ac:dyDescent="0.3">
      <c r="A695" t="s">
        <v>2408</v>
      </c>
      <c r="B695" t="s">
        <v>280</v>
      </c>
      <c r="C695">
        <v>2016</v>
      </c>
      <c r="D695">
        <v>76.384130226872401</v>
      </c>
      <c r="E695">
        <v>75.027013442391905</v>
      </c>
      <c r="F695">
        <v>77.741247011352897</v>
      </c>
      <c r="G695">
        <v>81.678563024271398</v>
      </c>
      <c r="H695">
        <v>80.307573402327606</v>
      </c>
      <c r="I695">
        <v>83.049552646215105</v>
      </c>
    </row>
    <row r="696" spans="1:9" x14ac:dyDescent="0.3">
      <c r="A696" t="s">
        <v>2409</v>
      </c>
      <c r="B696" t="s">
        <v>280</v>
      </c>
      <c r="C696">
        <v>2017</v>
      </c>
      <c r="D696">
        <v>77.138981305435493</v>
      </c>
      <c r="E696">
        <v>75.814862029627307</v>
      </c>
      <c r="F696">
        <v>78.463100581243694</v>
      </c>
      <c r="G696">
        <v>81.508704566315501</v>
      </c>
      <c r="H696">
        <v>80.186855134730806</v>
      </c>
      <c r="I696">
        <v>82.830553997900097</v>
      </c>
    </row>
    <row r="697" spans="1:9" x14ac:dyDescent="0.3">
      <c r="A697" t="s">
        <v>2410</v>
      </c>
      <c r="B697" t="s">
        <v>280</v>
      </c>
      <c r="C697">
        <v>2018</v>
      </c>
      <c r="D697">
        <v>76.955864080115106</v>
      </c>
      <c r="E697">
        <v>75.638710785588202</v>
      </c>
      <c r="F697">
        <v>78.273017374641995</v>
      </c>
      <c r="G697">
        <v>80.979654343062293</v>
      </c>
      <c r="H697">
        <v>79.705495447794306</v>
      </c>
      <c r="I697">
        <v>82.253813238330395</v>
      </c>
    </row>
    <row r="698" spans="1:9" x14ac:dyDescent="0.3">
      <c r="A698" t="s">
        <v>2411</v>
      </c>
      <c r="B698" t="s">
        <v>280</v>
      </c>
      <c r="C698">
        <v>2019</v>
      </c>
      <c r="D698">
        <v>77.924815206978494</v>
      </c>
      <c r="E698">
        <v>76.598410827706701</v>
      </c>
      <c r="F698">
        <v>79.251219586250201</v>
      </c>
      <c r="G698">
        <v>79.917706847385304</v>
      </c>
      <c r="H698">
        <v>78.556594551107196</v>
      </c>
      <c r="I698">
        <v>81.278819143663398</v>
      </c>
    </row>
    <row r="699" spans="1:9" x14ac:dyDescent="0.3">
      <c r="A699" t="s">
        <v>2412</v>
      </c>
      <c r="B699" t="s">
        <v>280</v>
      </c>
      <c r="C699">
        <v>2020</v>
      </c>
      <c r="D699">
        <v>78.179208966870405</v>
      </c>
      <c r="E699">
        <v>76.823270846036607</v>
      </c>
      <c r="F699">
        <v>79.535147087704303</v>
      </c>
      <c r="G699">
        <v>79.653177806143603</v>
      </c>
      <c r="H699">
        <v>78.245488089075096</v>
      </c>
      <c r="I699">
        <v>81.060867523212195</v>
      </c>
    </row>
    <row r="700" spans="1:9" x14ac:dyDescent="0.3">
      <c r="A700" t="s">
        <v>2413</v>
      </c>
      <c r="B700" t="s">
        <v>280</v>
      </c>
      <c r="C700">
        <v>2021</v>
      </c>
      <c r="D700">
        <v>78.596857455860999</v>
      </c>
      <c r="E700">
        <v>77.249645974734094</v>
      </c>
      <c r="F700">
        <v>79.944068936988003</v>
      </c>
      <c r="G700">
        <v>79.451842689317104</v>
      </c>
      <c r="H700">
        <v>78.078710383620603</v>
      </c>
      <c r="I700">
        <v>80.824974995013605</v>
      </c>
    </row>
    <row r="701" spans="1:9" x14ac:dyDescent="0.3">
      <c r="A701" t="s">
        <v>2414</v>
      </c>
      <c r="B701" t="s">
        <v>280</v>
      </c>
      <c r="C701">
        <v>2022</v>
      </c>
      <c r="D701">
        <v>78.049282237569699</v>
      </c>
      <c r="E701">
        <v>76.724165526930506</v>
      </c>
      <c r="F701">
        <v>79.374398948208807</v>
      </c>
      <c r="G701">
        <v>79.850516549377204</v>
      </c>
      <c r="H701">
        <v>78.351881792846498</v>
      </c>
      <c r="I701">
        <v>81.349151305907796</v>
      </c>
    </row>
    <row r="702" spans="1:9" x14ac:dyDescent="0.3">
      <c r="A702" t="s">
        <v>2417</v>
      </c>
      <c r="B702" t="s">
        <v>6</v>
      </c>
      <c r="C702">
        <v>2003</v>
      </c>
      <c r="D702">
        <v>69.578770368778194</v>
      </c>
      <c r="E702">
        <v>68.302549809501002</v>
      </c>
      <c r="F702">
        <v>70.854990928055301</v>
      </c>
      <c r="G702">
        <v>74.563573368560199</v>
      </c>
      <c r="H702">
        <v>72.993505579408307</v>
      </c>
      <c r="I702">
        <v>76.133641157712006</v>
      </c>
    </row>
    <row r="703" spans="1:9" x14ac:dyDescent="0.3">
      <c r="A703" t="s">
        <v>2418</v>
      </c>
      <c r="B703" t="s">
        <v>6</v>
      </c>
      <c r="C703">
        <v>2004</v>
      </c>
      <c r="D703">
        <v>70.204039269024406</v>
      </c>
      <c r="E703">
        <v>68.907510669199198</v>
      </c>
      <c r="F703">
        <v>71.5005678688496</v>
      </c>
      <c r="G703">
        <v>75.475840337048894</v>
      </c>
      <c r="H703">
        <v>73.985775245818004</v>
      </c>
      <c r="I703">
        <v>76.965905428279896</v>
      </c>
    </row>
    <row r="704" spans="1:9" x14ac:dyDescent="0.3">
      <c r="A704" t="s">
        <v>2419</v>
      </c>
      <c r="B704" t="s">
        <v>6</v>
      </c>
      <c r="C704">
        <v>2005</v>
      </c>
      <c r="D704">
        <v>69.807344881530298</v>
      </c>
      <c r="E704">
        <v>68.496266437379703</v>
      </c>
      <c r="F704">
        <v>71.118423325680894</v>
      </c>
      <c r="G704">
        <v>76.177997577529595</v>
      </c>
      <c r="H704">
        <v>74.919998042913406</v>
      </c>
      <c r="I704">
        <v>77.435997112145799</v>
      </c>
    </row>
    <row r="705" spans="1:9" x14ac:dyDescent="0.3">
      <c r="A705" t="s">
        <v>2420</v>
      </c>
      <c r="B705" t="s">
        <v>6</v>
      </c>
      <c r="C705">
        <v>2006</v>
      </c>
      <c r="D705">
        <v>70.351341204331803</v>
      </c>
      <c r="E705">
        <v>69.006076518139096</v>
      </c>
      <c r="F705">
        <v>71.696605890524594</v>
      </c>
      <c r="G705">
        <v>76.002980057666093</v>
      </c>
      <c r="H705">
        <v>74.696795896890194</v>
      </c>
      <c r="I705">
        <v>77.309164218441893</v>
      </c>
    </row>
    <row r="706" spans="1:9" x14ac:dyDescent="0.3">
      <c r="A706" t="s">
        <v>2421</v>
      </c>
      <c r="B706" t="s">
        <v>6</v>
      </c>
      <c r="C706">
        <v>2007</v>
      </c>
      <c r="D706">
        <v>70.329382054598796</v>
      </c>
      <c r="E706">
        <v>68.943483354190604</v>
      </c>
      <c r="F706">
        <v>71.715280755007001</v>
      </c>
      <c r="G706">
        <v>76.530148836331705</v>
      </c>
      <c r="H706">
        <v>75.197157908038207</v>
      </c>
      <c r="I706">
        <v>77.863139764625203</v>
      </c>
    </row>
    <row r="707" spans="1:9" x14ac:dyDescent="0.3">
      <c r="A707" t="s">
        <v>2422</v>
      </c>
      <c r="B707" t="s">
        <v>6</v>
      </c>
      <c r="C707">
        <v>2008</v>
      </c>
      <c r="D707">
        <v>70.385945380389103</v>
      </c>
      <c r="E707">
        <v>69.010782244405306</v>
      </c>
      <c r="F707">
        <v>71.761108516372801</v>
      </c>
      <c r="G707">
        <v>77.161061087095504</v>
      </c>
      <c r="H707">
        <v>75.799795235614894</v>
      </c>
      <c r="I707">
        <v>78.522326938576199</v>
      </c>
    </row>
    <row r="708" spans="1:9" x14ac:dyDescent="0.3">
      <c r="A708" t="s">
        <v>2423</v>
      </c>
      <c r="B708" t="s">
        <v>6</v>
      </c>
      <c r="C708">
        <v>2009</v>
      </c>
      <c r="D708">
        <v>70.4572417820672</v>
      </c>
      <c r="E708">
        <v>69.073152848456004</v>
      </c>
      <c r="F708">
        <v>71.841330715678495</v>
      </c>
      <c r="G708">
        <v>76.553193918229198</v>
      </c>
      <c r="H708">
        <v>75.2225227744199</v>
      </c>
      <c r="I708">
        <v>77.883865062038495</v>
      </c>
    </row>
    <row r="709" spans="1:9" x14ac:dyDescent="0.3">
      <c r="A709" t="s">
        <v>2424</v>
      </c>
      <c r="B709" t="s">
        <v>6</v>
      </c>
      <c r="C709">
        <v>2010</v>
      </c>
      <c r="D709">
        <v>71.148588759331801</v>
      </c>
      <c r="E709">
        <v>69.756487511012594</v>
      </c>
      <c r="F709">
        <v>72.540690007651094</v>
      </c>
      <c r="G709">
        <v>76.432484769023702</v>
      </c>
      <c r="H709">
        <v>75.120706172374796</v>
      </c>
      <c r="I709">
        <v>77.744263365672495</v>
      </c>
    </row>
    <row r="710" spans="1:9" x14ac:dyDescent="0.3">
      <c r="A710" t="s">
        <v>2425</v>
      </c>
      <c r="B710" t="s">
        <v>6</v>
      </c>
      <c r="C710">
        <v>2011</v>
      </c>
      <c r="D710">
        <v>71.919461103223298</v>
      </c>
      <c r="E710">
        <v>70.461508071906707</v>
      </c>
      <c r="F710">
        <v>73.377414134539904</v>
      </c>
      <c r="G710">
        <v>76.320320583467606</v>
      </c>
      <c r="H710">
        <v>74.841960385132197</v>
      </c>
      <c r="I710">
        <v>77.7986807818031</v>
      </c>
    </row>
    <row r="711" spans="1:9" x14ac:dyDescent="0.3">
      <c r="A711" t="s">
        <v>2426</v>
      </c>
      <c r="B711" t="s">
        <v>6</v>
      </c>
      <c r="C711">
        <v>2012</v>
      </c>
      <c r="D711">
        <v>73.354574271484495</v>
      </c>
      <c r="E711">
        <v>71.976299691180401</v>
      </c>
      <c r="F711">
        <v>74.732848851788702</v>
      </c>
      <c r="G711">
        <v>76.625048370674307</v>
      </c>
      <c r="H711">
        <v>75.203960154981303</v>
      </c>
      <c r="I711">
        <v>78.046136586367297</v>
      </c>
    </row>
    <row r="712" spans="1:9" x14ac:dyDescent="0.3">
      <c r="A712" t="s">
        <v>2427</v>
      </c>
      <c r="B712" t="s">
        <v>6</v>
      </c>
      <c r="C712">
        <v>2013</v>
      </c>
      <c r="D712">
        <v>73.704161712472896</v>
      </c>
      <c r="E712">
        <v>72.284549879166903</v>
      </c>
      <c r="F712">
        <v>75.123773545778803</v>
      </c>
      <c r="G712">
        <v>76.774840343598399</v>
      </c>
      <c r="H712">
        <v>75.389326011789805</v>
      </c>
      <c r="I712">
        <v>78.160354675407106</v>
      </c>
    </row>
    <row r="713" spans="1:9" x14ac:dyDescent="0.3">
      <c r="A713" t="s">
        <v>2428</v>
      </c>
      <c r="B713" t="s">
        <v>6</v>
      </c>
      <c r="C713">
        <v>2014</v>
      </c>
      <c r="D713">
        <v>74.216966216467796</v>
      </c>
      <c r="E713">
        <v>72.813167649452495</v>
      </c>
      <c r="F713">
        <v>75.620764783483096</v>
      </c>
      <c r="G713">
        <v>77.054272569252305</v>
      </c>
      <c r="H713">
        <v>75.682429880186007</v>
      </c>
      <c r="I713">
        <v>78.426115258318504</v>
      </c>
    </row>
    <row r="714" spans="1:9" x14ac:dyDescent="0.3">
      <c r="A714" t="s">
        <v>2429</v>
      </c>
      <c r="B714" t="s">
        <v>6</v>
      </c>
      <c r="C714">
        <v>2015</v>
      </c>
      <c r="D714">
        <v>74.306519894744497</v>
      </c>
      <c r="E714">
        <v>72.902358042977994</v>
      </c>
      <c r="F714">
        <v>75.7106817465109</v>
      </c>
      <c r="G714">
        <v>77.375231322495594</v>
      </c>
      <c r="H714">
        <v>75.9721790696792</v>
      </c>
      <c r="I714">
        <v>78.778283575312003</v>
      </c>
    </row>
    <row r="715" spans="1:9" x14ac:dyDescent="0.3">
      <c r="A715" t="s">
        <v>2430</v>
      </c>
      <c r="B715" t="s">
        <v>6</v>
      </c>
      <c r="C715">
        <v>2016</v>
      </c>
      <c r="D715">
        <v>74.034172106087098</v>
      </c>
      <c r="E715">
        <v>72.662424367224702</v>
      </c>
      <c r="F715">
        <v>75.405919844949494</v>
      </c>
      <c r="G715">
        <v>78.239312495178794</v>
      </c>
      <c r="H715">
        <v>76.978401824274599</v>
      </c>
      <c r="I715">
        <v>79.500223166082904</v>
      </c>
    </row>
    <row r="716" spans="1:9" x14ac:dyDescent="0.3">
      <c r="A716" t="s">
        <v>2431</v>
      </c>
      <c r="B716" t="s">
        <v>6</v>
      </c>
      <c r="C716">
        <v>2017</v>
      </c>
      <c r="D716">
        <v>73.145689140135801</v>
      </c>
      <c r="E716">
        <v>71.786286226646496</v>
      </c>
      <c r="F716">
        <v>74.505092053625106</v>
      </c>
      <c r="G716">
        <v>78.425174410544301</v>
      </c>
      <c r="H716">
        <v>77.164425706336999</v>
      </c>
      <c r="I716">
        <v>79.685923114751603</v>
      </c>
    </row>
    <row r="717" spans="1:9" x14ac:dyDescent="0.3">
      <c r="A717" t="s">
        <v>2432</v>
      </c>
      <c r="B717" t="s">
        <v>6</v>
      </c>
      <c r="C717">
        <v>2018</v>
      </c>
      <c r="D717">
        <v>72.646387418301501</v>
      </c>
      <c r="E717">
        <v>71.320319837754198</v>
      </c>
      <c r="F717">
        <v>73.972454998848804</v>
      </c>
      <c r="G717">
        <v>77.493912666565507</v>
      </c>
      <c r="H717">
        <v>76.187147809156599</v>
      </c>
      <c r="I717">
        <v>78.8006775239745</v>
      </c>
    </row>
    <row r="718" spans="1:9" x14ac:dyDescent="0.3">
      <c r="A718" t="s">
        <v>2433</v>
      </c>
      <c r="B718" t="s">
        <v>6</v>
      </c>
      <c r="C718">
        <v>2019</v>
      </c>
      <c r="D718">
        <v>72.021380926841402</v>
      </c>
      <c r="E718">
        <v>70.672719300333398</v>
      </c>
      <c r="F718">
        <v>73.370042553349407</v>
      </c>
      <c r="G718">
        <v>76.607802780811298</v>
      </c>
      <c r="H718">
        <v>75.232714161388003</v>
      </c>
      <c r="I718">
        <v>77.982891400234607</v>
      </c>
    </row>
    <row r="719" spans="1:9" x14ac:dyDescent="0.3">
      <c r="A719" t="s">
        <v>2434</v>
      </c>
      <c r="B719" t="s">
        <v>6</v>
      </c>
      <c r="C719">
        <v>2020</v>
      </c>
      <c r="D719">
        <v>72.084372795297995</v>
      </c>
      <c r="E719">
        <v>70.726344816298194</v>
      </c>
      <c r="F719">
        <v>73.442400774297795</v>
      </c>
      <c r="G719">
        <v>77.343964811107099</v>
      </c>
      <c r="H719">
        <v>76.016402398190294</v>
      </c>
      <c r="I719">
        <v>78.671527224023805</v>
      </c>
    </row>
    <row r="720" spans="1:9" x14ac:dyDescent="0.3">
      <c r="A720" t="s">
        <v>2435</v>
      </c>
      <c r="B720" t="s">
        <v>6</v>
      </c>
      <c r="C720">
        <v>2021</v>
      </c>
      <c r="D720">
        <v>71.995981111470698</v>
      </c>
      <c r="E720">
        <v>70.639027030710196</v>
      </c>
      <c r="F720">
        <v>73.3529351922312</v>
      </c>
      <c r="G720">
        <v>76.926917765504498</v>
      </c>
      <c r="H720">
        <v>75.579779463459602</v>
      </c>
      <c r="I720">
        <v>78.274056067549395</v>
      </c>
    </row>
    <row r="721" spans="1:9" x14ac:dyDescent="0.3">
      <c r="A721" t="s">
        <v>2436</v>
      </c>
      <c r="B721" t="s">
        <v>6</v>
      </c>
      <c r="C721">
        <v>2022</v>
      </c>
      <c r="D721">
        <v>72.386153566322307</v>
      </c>
      <c r="E721">
        <v>71.013677321299994</v>
      </c>
      <c r="F721">
        <v>73.758629811344605</v>
      </c>
      <c r="G721">
        <v>77.028000076697694</v>
      </c>
      <c r="H721">
        <v>75.678003663598503</v>
      </c>
      <c r="I721">
        <v>78.377996489796899</v>
      </c>
    </row>
    <row r="722" spans="1:9" x14ac:dyDescent="0.3">
      <c r="A722" t="s">
        <v>2439</v>
      </c>
      <c r="B722" t="s">
        <v>285</v>
      </c>
      <c r="C722">
        <v>2003</v>
      </c>
      <c r="D722">
        <v>73.299897467175001</v>
      </c>
      <c r="E722">
        <v>71.838777390770105</v>
      </c>
      <c r="F722">
        <v>74.761017543579896</v>
      </c>
      <c r="G722">
        <v>78.972676847886703</v>
      </c>
      <c r="H722">
        <v>77.665502680497994</v>
      </c>
      <c r="I722">
        <v>80.279851015275398</v>
      </c>
    </row>
    <row r="723" spans="1:9" x14ac:dyDescent="0.3">
      <c r="A723" t="s">
        <v>2440</v>
      </c>
      <c r="B723" t="s">
        <v>285</v>
      </c>
      <c r="C723">
        <v>2004</v>
      </c>
      <c r="D723">
        <v>73.2907461463017</v>
      </c>
      <c r="E723">
        <v>71.818047134062297</v>
      </c>
      <c r="F723">
        <v>74.763445158541003</v>
      </c>
      <c r="G723">
        <v>78.038510439967894</v>
      </c>
      <c r="H723">
        <v>76.451359806953604</v>
      </c>
      <c r="I723">
        <v>79.625661072982098</v>
      </c>
    </row>
    <row r="724" spans="1:9" x14ac:dyDescent="0.3">
      <c r="A724" t="s">
        <v>2441</v>
      </c>
      <c r="B724" t="s">
        <v>285</v>
      </c>
      <c r="C724">
        <v>2005</v>
      </c>
      <c r="D724">
        <v>73.453484497397994</v>
      </c>
      <c r="E724">
        <v>71.9591938201239</v>
      </c>
      <c r="F724">
        <v>74.947775174672202</v>
      </c>
      <c r="G724">
        <v>77.666172541163704</v>
      </c>
      <c r="H724">
        <v>75.839443431865007</v>
      </c>
      <c r="I724">
        <v>79.4929016504624</v>
      </c>
    </row>
    <row r="725" spans="1:9" x14ac:dyDescent="0.3">
      <c r="A725" t="s">
        <v>2442</v>
      </c>
      <c r="B725" t="s">
        <v>285</v>
      </c>
      <c r="C725">
        <v>2006</v>
      </c>
      <c r="D725">
        <v>74.297123682837594</v>
      </c>
      <c r="E725">
        <v>72.801225436484202</v>
      </c>
      <c r="F725">
        <v>75.793021929190999</v>
      </c>
      <c r="G725">
        <v>78.297610091264403</v>
      </c>
      <c r="H725">
        <v>76.510440176302694</v>
      </c>
      <c r="I725">
        <v>80.084780006225998</v>
      </c>
    </row>
    <row r="726" spans="1:9" x14ac:dyDescent="0.3">
      <c r="A726" t="s">
        <v>2443</v>
      </c>
      <c r="B726" t="s">
        <v>285</v>
      </c>
      <c r="C726">
        <v>2007</v>
      </c>
      <c r="D726">
        <v>74.984105009785296</v>
      </c>
      <c r="E726">
        <v>73.527731472658104</v>
      </c>
      <c r="F726">
        <v>76.440478546912502</v>
      </c>
      <c r="G726">
        <v>78.806424200564805</v>
      </c>
      <c r="H726">
        <v>77.016248715661305</v>
      </c>
      <c r="I726">
        <v>80.596599685468405</v>
      </c>
    </row>
    <row r="727" spans="1:9" x14ac:dyDescent="0.3">
      <c r="A727" t="s">
        <v>2444</v>
      </c>
      <c r="B727" t="s">
        <v>285</v>
      </c>
      <c r="C727">
        <v>2008</v>
      </c>
      <c r="D727">
        <v>75.403732133180199</v>
      </c>
      <c r="E727">
        <v>73.891366976515698</v>
      </c>
      <c r="F727">
        <v>76.916097289844799</v>
      </c>
      <c r="G727">
        <v>79.190600719417503</v>
      </c>
      <c r="H727">
        <v>77.363857609446001</v>
      </c>
      <c r="I727">
        <v>81.017343829389006</v>
      </c>
    </row>
    <row r="728" spans="1:9" x14ac:dyDescent="0.3">
      <c r="A728" t="s">
        <v>2445</v>
      </c>
      <c r="B728" t="s">
        <v>285</v>
      </c>
      <c r="C728">
        <v>2009</v>
      </c>
      <c r="D728">
        <v>76.889292548307793</v>
      </c>
      <c r="E728">
        <v>75.450814973537305</v>
      </c>
      <c r="F728">
        <v>78.327770123078295</v>
      </c>
      <c r="G728">
        <v>79.814906715971105</v>
      </c>
      <c r="H728">
        <v>77.994607026386106</v>
      </c>
      <c r="I728">
        <v>81.635206405556204</v>
      </c>
    </row>
    <row r="729" spans="1:9" x14ac:dyDescent="0.3">
      <c r="A729" t="s">
        <v>2446</v>
      </c>
      <c r="B729" t="s">
        <v>285</v>
      </c>
      <c r="C729">
        <v>2010</v>
      </c>
      <c r="D729">
        <v>77.436328146461804</v>
      </c>
      <c r="E729">
        <v>76.019957932829897</v>
      </c>
      <c r="F729">
        <v>78.852698360093697</v>
      </c>
      <c r="G729">
        <v>79.759604218037296</v>
      </c>
      <c r="H729">
        <v>78.165280952188894</v>
      </c>
      <c r="I729">
        <v>81.353927483885698</v>
      </c>
    </row>
    <row r="730" spans="1:9" x14ac:dyDescent="0.3">
      <c r="A730" t="s">
        <v>2447</v>
      </c>
      <c r="B730" t="s">
        <v>285</v>
      </c>
      <c r="C730">
        <v>2011</v>
      </c>
      <c r="D730">
        <v>76.776824364130803</v>
      </c>
      <c r="E730">
        <v>75.320423195701807</v>
      </c>
      <c r="F730">
        <v>78.233225532559899</v>
      </c>
      <c r="G730">
        <v>79.856739708184605</v>
      </c>
      <c r="H730">
        <v>78.248935466520805</v>
      </c>
      <c r="I730">
        <v>81.464543949848306</v>
      </c>
    </row>
    <row r="731" spans="1:9" x14ac:dyDescent="0.3">
      <c r="A731" t="s">
        <v>2448</v>
      </c>
      <c r="B731" t="s">
        <v>285</v>
      </c>
      <c r="C731">
        <v>2012</v>
      </c>
      <c r="D731">
        <v>76.435938374214004</v>
      </c>
      <c r="E731">
        <v>74.916973900925697</v>
      </c>
      <c r="F731">
        <v>77.954902847502197</v>
      </c>
      <c r="G731">
        <v>80.492655758828406</v>
      </c>
      <c r="H731">
        <v>78.980138440784103</v>
      </c>
      <c r="I731">
        <v>82.005173076872794</v>
      </c>
    </row>
    <row r="732" spans="1:9" x14ac:dyDescent="0.3">
      <c r="A732" t="s">
        <v>2449</v>
      </c>
      <c r="B732" t="s">
        <v>285</v>
      </c>
      <c r="C732">
        <v>2013</v>
      </c>
      <c r="D732">
        <v>75.386231901003001</v>
      </c>
      <c r="E732">
        <v>73.818490908489295</v>
      </c>
      <c r="F732">
        <v>76.953972893516706</v>
      </c>
      <c r="G732">
        <v>80.103186497170398</v>
      </c>
      <c r="H732">
        <v>78.641689551829501</v>
      </c>
      <c r="I732">
        <v>81.564683442511395</v>
      </c>
    </row>
    <row r="733" spans="1:9" x14ac:dyDescent="0.3">
      <c r="A733" t="s">
        <v>2450</v>
      </c>
      <c r="B733" t="s">
        <v>285</v>
      </c>
      <c r="C733">
        <v>2014</v>
      </c>
      <c r="D733">
        <v>74.015035309064402</v>
      </c>
      <c r="E733">
        <v>72.378661971250594</v>
      </c>
      <c r="F733">
        <v>75.651408646878195</v>
      </c>
      <c r="G733">
        <v>80.335021963558106</v>
      </c>
      <c r="H733">
        <v>79.099348258755796</v>
      </c>
      <c r="I733">
        <v>81.570695668360401</v>
      </c>
    </row>
    <row r="734" spans="1:9" x14ac:dyDescent="0.3">
      <c r="A734" t="s">
        <v>2451</v>
      </c>
      <c r="B734" t="s">
        <v>285</v>
      </c>
      <c r="C734">
        <v>2015</v>
      </c>
      <c r="D734">
        <v>73.070886089081796</v>
      </c>
      <c r="E734">
        <v>71.336159620953794</v>
      </c>
      <c r="F734">
        <v>74.805612557209898</v>
      </c>
      <c r="G734">
        <v>80.6842601156565</v>
      </c>
      <c r="H734">
        <v>79.444061664606394</v>
      </c>
      <c r="I734">
        <v>81.924458566706505</v>
      </c>
    </row>
    <row r="735" spans="1:9" x14ac:dyDescent="0.3">
      <c r="A735" t="s">
        <v>2452</v>
      </c>
      <c r="B735" t="s">
        <v>285</v>
      </c>
      <c r="C735">
        <v>2016</v>
      </c>
      <c r="D735">
        <v>73.386703047899601</v>
      </c>
      <c r="E735">
        <v>71.586682285798503</v>
      </c>
      <c r="F735">
        <v>75.1867238100007</v>
      </c>
      <c r="G735">
        <v>80.437653714627302</v>
      </c>
      <c r="H735">
        <v>79.120374403754695</v>
      </c>
      <c r="I735">
        <v>81.754933025499895</v>
      </c>
    </row>
    <row r="736" spans="1:9" x14ac:dyDescent="0.3">
      <c r="A736" t="s">
        <v>2453</v>
      </c>
      <c r="B736" t="s">
        <v>285</v>
      </c>
      <c r="C736">
        <v>2017</v>
      </c>
      <c r="D736">
        <v>73.247788640326604</v>
      </c>
      <c r="E736">
        <v>71.454160028133899</v>
      </c>
      <c r="F736">
        <v>75.041417252519295</v>
      </c>
      <c r="G736">
        <v>79.8277012076136</v>
      </c>
      <c r="H736">
        <v>78.3154605259151</v>
      </c>
      <c r="I736">
        <v>81.339941889312101</v>
      </c>
    </row>
    <row r="737" spans="1:9" x14ac:dyDescent="0.3">
      <c r="A737" t="s">
        <v>2454</v>
      </c>
      <c r="B737" t="s">
        <v>285</v>
      </c>
      <c r="C737">
        <v>2018</v>
      </c>
      <c r="D737">
        <v>73.392412301366804</v>
      </c>
      <c r="E737">
        <v>71.567132614718602</v>
      </c>
      <c r="F737">
        <v>75.217691988014906</v>
      </c>
      <c r="G737">
        <v>79.600047074626701</v>
      </c>
      <c r="H737">
        <v>78.035406560297105</v>
      </c>
      <c r="I737">
        <v>81.164687588956198</v>
      </c>
    </row>
    <row r="738" spans="1:9" x14ac:dyDescent="0.3">
      <c r="A738" t="s">
        <v>2455</v>
      </c>
      <c r="B738" t="s">
        <v>285</v>
      </c>
      <c r="C738">
        <v>2019</v>
      </c>
      <c r="D738">
        <v>73.913076143952594</v>
      </c>
      <c r="E738">
        <v>72.129520151072199</v>
      </c>
      <c r="F738">
        <v>75.696632136832903</v>
      </c>
      <c r="G738">
        <v>79.379767673455206</v>
      </c>
      <c r="H738">
        <v>77.796021805776107</v>
      </c>
      <c r="I738">
        <v>80.963513541134404</v>
      </c>
    </row>
    <row r="739" spans="1:9" x14ac:dyDescent="0.3">
      <c r="A739" t="s">
        <v>2456</v>
      </c>
      <c r="B739" t="s">
        <v>285</v>
      </c>
      <c r="C739">
        <v>2020</v>
      </c>
      <c r="D739">
        <v>73.766152054243307</v>
      </c>
      <c r="E739">
        <v>71.942177467730005</v>
      </c>
      <c r="F739">
        <v>75.590126640756694</v>
      </c>
      <c r="G739">
        <v>79.553532592127794</v>
      </c>
      <c r="H739">
        <v>78.025777189944705</v>
      </c>
      <c r="I739">
        <v>81.081287994310898</v>
      </c>
    </row>
    <row r="740" spans="1:9" x14ac:dyDescent="0.3">
      <c r="A740" t="s">
        <v>2457</v>
      </c>
      <c r="B740" t="s">
        <v>285</v>
      </c>
      <c r="C740">
        <v>2021</v>
      </c>
      <c r="D740">
        <v>73.439582009614199</v>
      </c>
      <c r="E740">
        <v>71.629575352730797</v>
      </c>
      <c r="F740">
        <v>75.249588666497502</v>
      </c>
      <c r="G740">
        <v>79.448350421253807</v>
      </c>
      <c r="H740">
        <v>77.911064220436501</v>
      </c>
      <c r="I740">
        <v>80.985636622071198</v>
      </c>
    </row>
    <row r="741" spans="1:9" x14ac:dyDescent="0.3">
      <c r="A741" t="s">
        <v>2458</v>
      </c>
      <c r="B741" t="s">
        <v>285</v>
      </c>
      <c r="C741">
        <v>2022</v>
      </c>
      <c r="D741">
        <v>73.398562633287696</v>
      </c>
      <c r="E741">
        <v>71.538588986962296</v>
      </c>
      <c r="F741">
        <v>75.258536279613196</v>
      </c>
      <c r="G741">
        <v>79.328353296163399</v>
      </c>
      <c r="H741">
        <v>77.933514783127606</v>
      </c>
      <c r="I741">
        <v>80.723191809199193</v>
      </c>
    </row>
    <row r="742" spans="1:9" x14ac:dyDescent="0.3">
      <c r="A742" t="s">
        <v>2461</v>
      </c>
      <c r="B742" t="s">
        <v>273</v>
      </c>
      <c r="C742">
        <v>2003</v>
      </c>
      <c r="D742">
        <v>75.683022214193102</v>
      </c>
      <c r="E742">
        <v>73.305118109595597</v>
      </c>
      <c r="F742">
        <v>78.060926318790607</v>
      </c>
      <c r="G742">
        <v>80.909731019303393</v>
      </c>
      <c r="H742">
        <v>79.420669854710894</v>
      </c>
      <c r="I742">
        <v>82.398792183895907</v>
      </c>
    </row>
    <row r="743" spans="1:9" x14ac:dyDescent="0.3">
      <c r="A743" t="s">
        <v>2462</v>
      </c>
      <c r="B743" t="s">
        <v>273</v>
      </c>
      <c r="C743">
        <v>2004</v>
      </c>
      <c r="D743">
        <v>76.442032029360504</v>
      </c>
      <c r="E743">
        <v>74.389329475020901</v>
      </c>
      <c r="F743">
        <v>78.494734583700094</v>
      </c>
      <c r="G743">
        <v>80.681153507029407</v>
      </c>
      <c r="H743">
        <v>79.117909459796707</v>
      </c>
      <c r="I743">
        <v>82.244397554262093</v>
      </c>
    </row>
    <row r="744" spans="1:9" x14ac:dyDescent="0.3">
      <c r="A744" t="s">
        <v>2463</v>
      </c>
      <c r="B744" t="s">
        <v>273</v>
      </c>
      <c r="C744">
        <v>2005</v>
      </c>
      <c r="D744">
        <v>77.728276424874807</v>
      </c>
      <c r="E744">
        <v>75.680565756013607</v>
      </c>
      <c r="F744">
        <v>79.775987093736006</v>
      </c>
      <c r="G744">
        <v>81.063077840998105</v>
      </c>
      <c r="H744">
        <v>79.494331387179201</v>
      </c>
      <c r="I744">
        <v>82.631824294816994</v>
      </c>
    </row>
    <row r="745" spans="1:9" x14ac:dyDescent="0.3">
      <c r="A745" t="s">
        <v>2464</v>
      </c>
      <c r="B745" t="s">
        <v>273</v>
      </c>
      <c r="C745">
        <v>2006</v>
      </c>
      <c r="D745">
        <v>78.365092353383304</v>
      </c>
      <c r="E745">
        <v>76.280260468161003</v>
      </c>
      <c r="F745">
        <v>80.449924238605604</v>
      </c>
      <c r="G745">
        <v>82.252062073773203</v>
      </c>
      <c r="H745">
        <v>80.635829363079793</v>
      </c>
      <c r="I745">
        <v>83.868294784466698</v>
      </c>
    </row>
    <row r="746" spans="1:9" x14ac:dyDescent="0.3">
      <c r="A746" t="s">
        <v>2465</v>
      </c>
      <c r="B746" t="s">
        <v>273</v>
      </c>
      <c r="C746">
        <v>2007</v>
      </c>
      <c r="D746">
        <v>79.134632526940806</v>
      </c>
      <c r="E746">
        <v>77.208141365924803</v>
      </c>
      <c r="F746">
        <v>81.061123687956794</v>
      </c>
      <c r="G746">
        <v>81.175068245762503</v>
      </c>
      <c r="H746">
        <v>79.264951880691896</v>
      </c>
      <c r="I746">
        <v>83.085184610833196</v>
      </c>
    </row>
    <row r="747" spans="1:9" x14ac:dyDescent="0.3">
      <c r="A747" t="s">
        <v>2466</v>
      </c>
      <c r="B747" t="s">
        <v>273</v>
      </c>
      <c r="C747">
        <v>2008</v>
      </c>
      <c r="D747">
        <v>78.431366104274602</v>
      </c>
      <c r="E747">
        <v>76.5056283935576</v>
      </c>
      <c r="F747">
        <v>80.357103814991703</v>
      </c>
      <c r="G747">
        <v>80.904797006212505</v>
      </c>
      <c r="H747">
        <v>78.950231173983099</v>
      </c>
      <c r="I747">
        <v>82.859362838441896</v>
      </c>
    </row>
    <row r="748" spans="1:9" x14ac:dyDescent="0.3">
      <c r="A748" t="s">
        <v>2467</v>
      </c>
      <c r="B748" t="s">
        <v>273</v>
      </c>
      <c r="C748">
        <v>2009</v>
      </c>
      <c r="D748">
        <v>79.315207197452096</v>
      </c>
      <c r="E748">
        <v>77.316134953239001</v>
      </c>
      <c r="F748">
        <v>81.314279441665207</v>
      </c>
      <c r="G748">
        <v>81.273198187474506</v>
      </c>
      <c r="H748">
        <v>79.358893896082407</v>
      </c>
      <c r="I748">
        <v>83.187502478866605</v>
      </c>
    </row>
    <row r="749" spans="1:9" x14ac:dyDescent="0.3">
      <c r="A749" t="s">
        <v>2468</v>
      </c>
      <c r="B749" t="s">
        <v>273</v>
      </c>
      <c r="C749">
        <v>2010</v>
      </c>
      <c r="D749">
        <v>78.183141517201094</v>
      </c>
      <c r="E749">
        <v>75.908013958108</v>
      </c>
      <c r="F749">
        <v>80.458269076294201</v>
      </c>
      <c r="G749">
        <v>81.321942845510605</v>
      </c>
      <c r="H749">
        <v>79.386698222153896</v>
      </c>
      <c r="I749">
        <v>83.257187468867201</v>
      </c>
    </row>
    <row r="750" spans="1:9" x14ac:dyDescent="0.3">
      <c r="A750" t="s">
        <v>2469</v>
      </c>
      <c r="B750" t="s">
        <v>273</v>
      </c>
      <c r="C750">
        <v>2011</v>
      </c>
      <c r="D750">
        <v>79.073006048728999</v>
      </c>
      <c r="E750">
        <v>76.933578237106502</v>
      </c>
      <c r="F750">
        <v>81.212433860351496</v>
      </c>
      <c r="G750">
        <v>81.710198973196697</v>
      </c>
      <c r="H750">
        <v>79.820570037390198</v>
      </c>
      <c r="I750">
        <v>83.599827909003295</v>
      </c>
    </row>
    <row r="751" spans="1:9" x14ac:dyDescent="0.3">
      <c r="A751" t="s">
        <v>2470</v>
      </c>
      <c r="B751" t="s">
        <v>273</v>
      </c>
      <c r="C751">
        <v>2012</v>
      </c>
      <c r="D751">
        <v>78.461940110613497</v>
      </c>
      <c r="E751">
        <v>76.162556473525598</v>
      </c>
      <c r="F751">
        <v>80.761323747701496</v>
      </c>
      <c r="G751">
        <v>82.584261815567004</v>
      </c>
      <c r="H751">
        <v>81.082401913966706</v>
      </c>
      <c r="I751">
        <v>84.086121717167302</v>
      </c>
    </row>
    <row r="752" spans="1:9" x14ac:dyDescent="0.3">
      <c r="A752" t="s">
        <v>2471</v>
      </c>
      <c r="B752" t="s">
        <v>273</v>
      </c>
      <c r="C752">
        <v>2013</v>
      </c>
      <c r="D752">
        <v>79.129389385295099</v>
      </c>
      <c r="E752">
        <v>76.880176116169906</v>
      </c>
      <c r="F752">
        <v>81.378602654420206</v>
      </c>
      <c r="G752">
        <v>83.636834453683903</v>
      </c>
      <c r="H752">
        <v>82.202910975174703</v>
      </c>
      <c r="I752">
        <v>85.070757932193104</v>
      </c>
    </row>
    <row r="753" spans="1:9" x14ac:dyDescent="0.3">
      <c r="A753" t="s">
        <v>2472</v>
      </c>
      <c r="B753" t="s">
        <v>273</v>
      </c>
      <c r="C753">
        <v>2014</v>
      </c>
      <c r="D753">
        <v>79.659276715629801</v>
      </c>
      <c r="E753">
        <v>77.522637377822804</v>
      </c>
      <c r="F753">
        <v>81.795916053436798</v>
      </c>
      <c r="G753">
        <v>83.5026650966131</v>
      </c>
      <c r="H753">
        <v>81.811380361117401</v>
      </c>
      <c r="I753">
        <v>85.1939498321087</v>
      </c>
    </row>
    <row r="754" spans="1:9" x14ac:dyDescent="0.3">
      <c r="A754" t="s">
        <v>2473</v>
      </c>
      <c r="B754" t="s">
        <v>273</v>
      </c>
      <c r="C754">
        <v>2015</v>
      </c>
      <c r="D754">
        <v>80.163948237063707</v>
      </c>
      <c r="E754">
        <v>78.253650894346507</v>
      </c>
      <c r="F754">
        <v>82.074245579780893</v>
      </c>
      <c r="G754">
        <v>83.981390646933306</v>
      </c>
      <c r="H754">
        <v>82.320154758864206</v>
      </c>
      <c r="I754">
        <v>85.642626535002506</v>
      </c>
    </row>
    <row r="755" spans="1:9" x14ac:dyDescent="0.3">
      <c r="A755" t="s">
        <v>2474</v>
      </c>
      <c r="B755" t="s">
        <v>273</v>
      </c>
      <c r="C755">
        <v>2016</v>
      </c>
      <c r="D755">
        <v>80.539686199423699</v>
      </c>
      <c r="E755">
        <v>78.632201401890697</v>
      </c>
      <c r="F755">
        <v>82.4471709969568</v>
      </c>
      <c r="G755">
        <v>83.744067258158495</v>
      </c>
      <c r="H755">
        <v>81.925222861946807</v>
      </c>
      <c r="I755">
        <v>85.562911654370197</v>
      </c>
    </row>
    <row r="756" spans="1:9" x14ac:dyDescent="0.3">
      <c r="A756" t="s">
        <v>2475</v>
      </c>
      <c r="B756" t="s">
        <v>273</v>
      </c>
      <c r="C756">
        <v>2017</v>
      </c>
      <c r="D756">
        <v>82.013374804379495</v>
      </c>
      <c r="E756">
        <v>80.314414149641905</v>
      </c>
      <c r="F756">
        <v>83.712335459117199</v>
      </c>
      <c r="G756">
        <v>83.140264566209495</v>
      </c>
      <c r="H756">
        <v>81.171814895870099</v>
      </c>
      <c r="I756">
        <v>85.108714236548806</v>
      </c>
    </row>
    <row r="757" spans="1:9" x14ac:dyDescent="0.3">
      <c r="A757" t="s">
        <v>2476</v>
      </c>
      <c r="B757" t="s">
        <v>273</v>
      </c>
      <c r="C757">
        <v>2018</v>
      </c>
      <c r="D757">
        <v>81.138791696275405</v>
      </c>
      <c r="E757">
        <v>79.349082183829694</v>
      </c>
      <c r="F757">
        <v>82.928501208721102</v>
      </c>
      <c r="G757">
        <v>81.817520861340796</v>
      </c>
      <c r="H757">
        <v>79.799503250189105</v>
      </c>
      <c r="I757">
        <v>83.835538472492502</v>
      </c>
    </row>
    <row r="758" spans="1:9" x14ac:dyDescent="0.3">
      <c r="A758" t="s">
        <v>2477</v>
      </c>
      <c r="B758" t="s">
        <v>273</v>
      </c>
      <c r="C758">
        <v>2019</v>
      </c>
      <c r="D758">
        <v>81.448236029661402</v>
      </c>
      <c r="E758">
        <v>79.665830458063894</v>
      </c>
      <c r="F758">
        <v>83.230641601258995</v>
      </c>
      <c r="G758">
        <v>82.396527854828093</v>
      </c>
      <c r="H758">
        <v>80.549265094821195</v>
      </c>
      <c r="I758">
        <v>84.243790614834893</v>
      </c>
    </row>
    <row r="759" spans="1:9" x14ac:dyDescent="0.3">
      <c r="A759" t="s">
        <v>2478</v>
      </c>
      <c r="B759" t="s">
        <v>273</v>
      </c>
      <c r="C759">
        <v>2020</v>
      </c>
      <c r="D759">
        <v>81.567965680627495</v>
      </c>
      <c r="E759">
        <v>79.727243369715694</v>
      </c>
      <c r="F759">
        <v>83.408687991539196</v>
      </c>
      <c r="G759">
        <v>82.037326412124898</v>
      </c>
      <c r="H759">
        <v>80.181899556814102</v>
      </c>
      <c r="I759">
        <v>83.892753267435594</v>
      </c>
    </row>
    <row r="760" spans="1:9" x14ac:dyDescent="0.3">
      <c r="A760" t="s">
        <v>2479</v>
      </c>
      <c r="B760" t="s">
        <v>273</v>
      </c>
      <c r="C760">
        <v>2021</v>
      </c>
      <c r="D760">
        <v>80.935005179743499</v>
      </c>
      <c r="E760">
        <v>78.818932838868903</v>
      </c>
      <c r="F760">
        <v>83.051077520618193</v>
      </c>
      <c r="G760">
        <v>82.4599497563201</v>
      </c>
      <c r="H760">
        <v>80.865514710915903</v>
      </c>
      <c r="I760">
        <v>84.054384801724296</v>
      </c>
    </row>
    <row r="761" spans="1:9" x14ac:dyDescent="0.3">
      <c r="A761" t="s">
        <v>2480</v>
      </c>
      <c r="B761" t="s">
        <v>273</v>
      </c>
      <c r="C761">
        <v>2022</v>
      </c>
      <c r="D761">
        <v>80.146333948712098</v>
      </c>
      <c r="E761">
        <v>78.087889444711905</v>
      </c>
      <c r="F761">
        <v>82.204778452712304</v>
      </c>
      <c r="G761">
        <v>83.8638200391037</v>
      </c>
      <c r="H761">
        <v>82.456442545191905</v>
      </c>
      <c r="I761">
        <v>85.271197533015595</v>
      </c>
    </row>
    <row r="762" spans="1:9" x14ac:dyDescent="0.3">
      <c r="A762" t="s">
        <v>2483</v>
      </c>
      <c r="B762" t="s">
        <v>274</v>
      </c>
      <c r="C762">
        <v>2003</v>
      </c>
      <c r="D762">
        <v>70.584185667345807</v>
      </c>
      <c r="E762">
        <v>69.104352551371903</v>
      </c>
      <c r="F762">
        <v>72.064018783319796</v>
      </c>
      <c r="G762">
        <v>78.292401932846204</v>
      </c>
      <c r="H762">
        <v>77.146532634036603</v>
      </c>
      <c r="I762">
        <v>79.438271231655804</v>
      </c>
    </row>
    <row r="763" spans="1:9" x14ac:dyDescent="0.3">
      <c r="A763" t="s">
        <v>2484</v>
      </c>
      <c r="B763" t="s">
        <v>274</v>
      </c>
      <c r="C763">
        <v>2004</v>
      </c>
      <c r="D763">
        <v>70.664718805175795</v>
      </c>
      <c r="E763">
        <v>69.162580844322903</v>
      </c>
      <c r="F763">
        <v>72.166856766028602</v>
      </c>
      <c r="G763">
        <v>78.387719253728804</v>
      </c>
      <c r="H763">
        <v>77.208124079938898</v>
      </c>
      <c r="I763">
        <v>79.567314427518795</v>
      </c>
    </row>
    <row r="764" spans="1:9" x14ac:dyDescent="0.3">
      <c r="A764" t="s">
        <v>2485</v>
      </c>
      <c r="B764" t="s">
        <v>274</v>
      </c>
      <c r="C764">
        <v>2005</v>
      </c>
      <c r="D764">
        <v>71.114141671547799</v>
      </c>
      <c r="E764">
        <v>69.594116736055099</v>
      </c>
      <c r="F764">
        <v>72.634166607040598</v>
      </c>
      <c r="G764">
        <v>79.045224651134305</v>
      </c>
      <c r="H764">
        <v>77.874132402284005</v>
      </c>
      <c r="I764">
        <v>80.216316899984506</v>
      </c>
    </row>
    <row r="765" spans="1:9" x14ac:dyDescent="0.3">
      <c r="A765" t="s">
        <v>2486</v>
      </c>
      <c r="B765" t="s">
        <v>274</v>
      </c>
      <c r="C765">
        <v>2006</v>
      </c>
      <c r="D765">
        <v>72.110563115258799</v>
      </c>
      <c r="E765">
        <v>70.650370865904804</v>
      </c>
      <c r="F765">
        <v>73.570755364612793</v>
      </c>
      <c r="G765">
        <v>78.944433868518303</v>
      </c>
      <c r="H765">
        <v>77.667889059794803</v>
      </c>
      <c r="I765">
        <v>80.220978677241803</v>
      </c>
    </row>
    <row r="766" spans="1:9" x14ac:dyDescent="0.3">
      <c r="A766" t="s">
        <v>2487</v>
      </c>
      <c r="B766" t="s">
        <v>274</v>
      </c>
      <c r="C766">
        <v>2007</v>
      </c>
      <c r="D766">
        <v>71.681584637282398</v>
      </c>
      <c r="E766">
        <v>70.148014242635696</v>
      </c>
      <c r="F766">
        <v>73.2151550319292</v>
      </c>
      <c r="G766">
        <v>79.229354859631201</v>
      </c>
      <c r="H766">
        <v>77.907199930694603</v>
      </c>
      <c r="I766">
        <v>80.551509788567799</v>
      </c>
    </row>
    <row r="767" spans="1:9" x14ac:dyDescent="0.3">
      <c r="A767" t="s">
        <v>2488</v>
      </c>
      <c r="B767" t="s">
        <v>274</v>
      </c>
      <c r="C767">
        <v>2008</v>
      </c>
      <c r="D767">
        <v>72.490362278608202</v>
      </c>
      <c r="E767">
        <v>70.995163094321697</v>
      </c>
      <c r="F767">
        <v>73.985561462894694</v>
      </c>
      <c r="G767">
        <v>79.143502448665998</v>
      </c>
      <c r="H767">
        <v>77.801315745034898</v>
      </c>
      <c r="I767">
        <v>80.485689152297198</v>
      </c>
    </row>
    <row r="768" spans="1:9" x14ac:dyDescent="0.3">
      <c r="A768" t="s">
        <v>2489</v>
      </c>
      <c r="B768" t="s">
        <v>274</v>
      </c>
      <c r="C768">
        <v>2009</v>
      </c>
      <c r="D768">
        <v>72.892051507621403</v>
      </c>
      <c r="E768">
        <v>71.406775520320593</v>
      </c>
      <c r="F768">
        <v>74.377327494922298</v>
      </c>
      <c r="G768">
        <v>79.313062841974698</v>
      </c>
      <c r="H768">
        <v>77.964073514382207</v>
      </c>
      <c r="I768">
        <v>80.662052169567104</v>
      </c>
    </row>
    <row r="769" spans="1:9" x14ac:dyDescent="0.3">
      <c r="A769" t="s">
        <v>2490</v>
      </c>
      <c r="B769" t="s">
        <v>274</v>
      </c>
      <c r="C769">
        <v>2010</v>
      </c>
      <c r="D769">
        <v>73.407409552372499</v>
      </c>
      <c r="E769">
        <v>71.975312793811497</v>
      </c>
      <c r="F769">
        <v>74.839506310933402</v>
      </c>
      <c r="G769">
        <v>78.733316191186304</v>
      </c>
      <c r="H769">
        <v>77.371449061816094</v>
      </c>
      <c r="I769">
        <v>80.095183320556501</v>
      </c>
    </row>
    <row r="770" spans="1:9" x14ac:dyDescent="0.3">
      <c r="A770" t="s">
        <v>2491</v>
      </c>
      <c r="B770" t="s">
        <v>274</v>
      </c>
      <c r="C770">
        <v>2011</v>
      </c>
      <c r="D770">
        <v>73.877502520419696</v>
      </c>
      <c r="E770">
        <v>72.440596280555994</v>
      </c>
      <c r="F770">
        <v>75.314408760283399</v>
      </c>
      <c r="G770">
        <v>79.011646278829602</v>
      </c>
      <c r="H770">
        <v>77.625988537826601</v>
      </c>
      <c r="I770">
        <v>80.397304019832504</v>
      </c>
    </row>
    <row r="771" spans="1:9" x14ac:dyDescent="0.3">
      <c r="A771" t="s">
        <v>2492</v>
      </c>
      <c r="B771" t="s">
        <v>274</v>
      </c>
      <c r="C771">
        <v>2012</v>
      </c>
      <c r="D771">
        <v>75.911706005936693</v>
      </c>
      <c r="E771">
        <v>74.598174632051098</v>
      </c>
      <c r="F771">
        <v>77.225237379822303</v>
      </c>
      <c r="G771">
        <v>78.613548148034994</v>
      </c>
      <c r="H771">
        <v>77.2785607032163</v>
      </c>
      <c r="I771">
        <v>79.948535592853602</v>
      </c>
    </row>
    <row r="772" spans="1:9" x14ac:dyDescent="0.3">
      <c r="A772" t="s">
        <v>2493</v>
      </c>
      <c r="B772" t="s">
        <v>274</v>
      </c>
      <c r="C772">
        <v>2013</v>
      </c>
      <c r="D772">
        <v>75.713813415092602</v>
      </c>
      <c r="E772">
        <v>74.374589479708902</v>
      </c>
      <c r="F772">
        <v>77.053037350476401</v>
      </c>
      <c r="G772">
        <v>78.624254725765894</v>
      </c>
      <c r="H772">
        <v>77.331681475059597</v>
      </c>
      <c r="I772">
        <v>79.916827976472206</v>
      </c>
    </row>
    <row r="773" spans="1:9" x14ac:dyDescent="0.3">
      <c r="A773" t="s">
        <v>2494</v>
      </c>
      <c r="B773" t="s">
        <v>274</v>
      </c>
      <c r="C773">
        <v>2014</v>
      </c>
      <c r="D773">
        <v>75.799745984320793</v>
      </c>
      <c r="E773">
        <v>74.493618242361293</v>
      </c>
      <c r="F773">
        <v>77.105873726280194</v>
      </c>
      <c r="G773">
        <v>78.321760722197894</v>
      </c>
      <c r="H773">
        <v>76.994237698436905</v>
      </c>
      <c r="I773">
        <v>79.649283745958996</v>
      </c>
    </row>
    <row r="774" spans="1:9" x14ac:dyDescent="0.3">
      <c r="A774" t="s">
        <v>2495</v>
      </c>
      <c r="B774" t="s">
        <v>274</v>
      </c>
      <c r="C774">
        <v>2015</v>
      </c>
      <c r="D774">
        <v>75.787107828217401</v>
      </c>
      <c r="E774">
        <v>74.439694666325707</v>
      </c>
      <c r="F774">
        <v>77.134520990109095</v>
      </c>
      <c r="G774">
        <v>78.798614537043903</v>
      </c>
      <c r="H774">
        <v>77.491810843711406</v>
      </c>
      <c r="I774">
        <v>80.105418230376301</v>
      </c>
    </row>
    <row r="775" spans="1:9" x14ac:dyDescent="0.3">
      <c r="A775" t="s">
        <v>2496</v>
      </c>
      <c r="B775" t="s">
        <v>274</v>
      </c>
      <c r="C775">
        <v>2016</v>
      </c>
      <c r="D775">
        <v>74.712482008016295</v>
      </c>
      <c r="E775">
        <v>73.276194498398198</v>
      </c>
      <c r="F775">
        <v>76.148769517634406</v>
      </c>
      <c r="G775">
        <v>79.281084098564094</v>
      </c>
      <c r="H775">
        <v>78.046959607360805</v>
      </c>
      <c r="I775">
        <v>80.515208589767298</v>
      </c>
    </row>
    <row r="776" spans="1:9" x14ac:dyDescent="0.3">
      <c r="A776" t="s">
        <v>2497</v>
      </c>
      <c r="B776" t="s">
        <v>274</v>
      </c>
      <c r="C776">
        <v>2017</v>
      </c>
      <c r="D776">
        <v>73.512853736520398</v>
      </c>
      <c r="E776">
        <v>72.034416152665102</v>
      </c>
      <c r="F776">
        <v>74.991291320375694</v>
      </c>
      <c r="G776">
        <v>79.482064976507104</v>
      </c>
      <c r="H776">
        <v>78.213465119348498</v>
      </c>
      <c r="I776">
        <v>80.750664833665695</v>
      </c>
    </row>
    <row r="777" spans="1:9" x14ac:dyDescent="0.3">
      <c r="A777" t="s">
        <v>2498</v>
      </c>
      <c r="B777" t="s">
        <v>274</v>
      </c>
      <c r="C777">
        <v>2018</v>
      </c>
      <c r="D777">
        <v>72.689435056875197</v>
      </c>
      <c r="E777">
        <v>71.236462932000606</v>
      </c>
      <c r="F777">
        <v>74.142407181749803</v>
      </c>
      <c r="G777">
        <v>79.141924925007601</v>
      </c>
      <c r="H777">
        <v>77.782910768979505</v>
      </c>
      <c r="I777">
        <v>80.500939081035696</v>
      </c>
    </row>
    <row r="778" spans="1:9" x14ac:dyDescent="0.3">
      <c r="A778" t="s">
        <v>2499</v>
      </c>
      <c r="B778" t="s">
        <v>274</v>
      </c>
      <c r="C778">
        <v>2019</v>
      </c>
      <c r="D778">
        <v>72.560368775678299</v>
      </c>
      <c r="E778">
        <v>71.133809141733096</v>
      </c>
      <c r="F778">
        <v>73.986928409623502</v>
      </c>
      <c r="G778">
        <v>79.1552228085487</v>
      </c>
      <c r="H778">
        <v>77.797351041002202</v>
      </c>
      <c r="I778">
        <v>80.513094576095199</v>
      </c>
    </row>
    <row r="779" spans="1:9" x14ac:dyDescent="0.3">
      <c r="A779" t="s">
        <v>2500</v>
      </c>
      <c r="B779" t="s">
        <v>274</v>
      </c>
      <c r="C779">
        <v>2020</v>
      </c>
      <c r="D779">
        <v>72.764382266387798</v>
      </c>
      <c r="E779">
        <v>71.362324836258793</v>
      </c>
      <c r="F779">
        <v>74.166439696516903</v>
      </c>
      <c r="G779">
        <v>79.480687364245995</v>
      </c>
      <c r="H779">
        <v>78.108241665861399</v>
      </c>
      <c r="I779">
        <v>80.853133062630604</v>
      </c>
    </row>
    <row r="780" spans="1:9" x14ac:dyDescent="0.3">
      <c r="A780" t="s">
        <v>2501</v>
      </c>
      <c r="B780" t="s">
        <v>274</v>
      </c>
      <c r="C780">
        <v>2021</v>
      </c>
      <c r="D780">
        <v>73.140805549006998</v>
      </c>
      <c r="E780">
        <v>71.829304914551201</v>
      </c>
      <c r="F780">
        <v>74.452306183462895</v>
      </c>
      <c r="G780">
        <v>79.134502874298093</v>
      </c>
      <c r="H780">
        <v>77.783802895731199</v>
      </c>
      <c r="I780">
        <v>80.485202852864902</v>
      </c>
    </row>
    <row r="781" spans="1:9" x14ac:dyDescent="0.3">
      <c r="A781" t="s">
        <v>2502</v>
      </c>
      <c r="B781" t="s">
        <v>274</v>
      </c>
      <c r="C781">
        <v>2022</v>
      </c>
      <c r="D781">
        <v>72.975214724271794</v>
      </c>
      <c r="E781">
        <v>71.6271197890526</v>
      </c>
      <c r="F781">
        <v>74.323309659491002</v>
      </c>
      <c r="G781">
        <v>78.775017162225396</v>
      </c>
      <c r="H781">
        <v>77.473735916115601</v>
      </c>
      <c r="I781">
        <v>80.076298408335106</v>
      </c>
    </row>
    <row r="782" spans="1:9" x14ac:dyDescent="0.3">
      <c r="A782" t="s">
        <v>2505</v>
      </c>
      <c r="B782" t="s">
        <v>264</v>
      </c>
      <c r="C782">
        <v>2003</v>
      </c>
      <c r="D782">
        <v>70.004297707280003</v>
      </c>
      <c r="E782">
        <v>68.356451052412893</v>
      </c>
      <c r="F782">
        <v>71.652144362147098</v>
      </c>
      <c r="G782">
        <v>76.222889989388605</v>
      </c>
      <c r="H782">
        <v>74.724992636079406</v>
      </c>
      <c r="I782">
        <v>77.720787342697804</v>
      </c>
    </row>
    <row r="783" spans="1:9" x14ac:dyDescent="0.3">
      <c r="A783" t="s">
        <v>2506</v>
      </c>
      <c r="B783" t="s">
        <v>264</v>
      </c>
      <c r="C783">
        <v>2004</v>
      </c>
      <c r="D783">
        <v>70.268050605400205</v>
      </c>
      <c r="E783">
        <v>68.5691748167269</v>
      </c>
      <c r="F783">
        <v>71.966926394073596</v>
      </c>
      <c r="G783">
        <v>77.129519654364302</v>
      </c>
      <c r="H783">
        <v>75.676682099861694</v>
      </c>
      <c r="I783">
        <v>78.582357208866895</v>
      </c>
    </row>
    <row r="784" spans="1:9" x14ac:dyDescent="0.3">
      <c r="A784" t="s">
        <v>2507</v>
      </c>
      <c r="B784" t="s">
        <v>264</v>
      </c>
      <c r="C784">
        <v>2005</v>
      </c>
      <c r="D784">
        <v>70.737125820091507</v>
      </c>
      <c r="E784">
        <v>69.099849429906996</v>
      </c>
      <c r="F784">
        <v>72.374402210276102</v>
      </c>
      <c r="G784">
        <v>77.147780069572704</v>
      </c>
      <c r="H784">
        <v>75.620767811302102</v>
      </c>
      <c r="I784">
        <v>78.674792327843406</v>
      </c>
    </row>
    <row r="785" spans="1:9" x14ac:dyDescent="0.3">
      <c r="A785" t="s">
        <v>2508</v>
      </c>
      <c r="B785" t="s">
        <v>264</v>
      </c>
      <c r="C785">
        <v>2006</v>
      </c>
      <c r="D785">
        <v>70.878184474574695</v>
      </c>
      <c r="E785">
        <v>69.269190860625699</v>
      </c>
      <c r="F785">
        <v>72.487178088523606</v>
      </c>
      <c r="G785">
        <v>77.141901756881595</v>
      </c>
      <c r="H785">
        <v>75.608159026744005</v>
      </c>
      <c r="I785">
        <v>78.675644487019099</v>
      </c>
    </row>
    <row r="786" spans="1:9" x14ac:dyDescent="0.3">
      <c r="A786" t="s">
        <v>2509</v>
      </c>
      <c r="B786" t="s">
        <v>264</v>
      </c>
      <c r="C786">
        <v>2007</v>
      </c>
      <c r="D786">
        <v>71.866175961683297</v>
      </c>
      <c r="E786">
        <v>70.243868583233905</v>
      </c>
      <c r="F786">
        <v>73.488483340132802</v>
      </c>
      <c r="G786">
        <v>77.720127580049393</v>
      </c>
      <c r="H786">
        <v>76.268753577000894</v>
      </c>
      <c r="I786">
        <v>79.171501583097793</v>
      </c>
    </row>
    <row r="787" spans="1:9" x14ac:dyDescent="0.3">
      <c r="A787" t="s">
        <v>2510</v>
      </c>
      <c r="B787" t="s">
        <v>264</v>
      </c>
      <c r="C787">
        <v>2008</v>
      </c>
      <c r="D787">
        <v>72.238567910474302</v>
      </c>
      <c r="E787">
        <v>70.588343873977706</v>
      </c>
      <c r="F787">
        <v>73.888791946970997</v>
      </c>
      <c r="G787">
        <v>78.491926193801305</v>
      </c>
      <c r="H787">
        <v>76.984884834060395</v>
      </c>
      <c r="I787">
        <v>79.9989675535423</v>
      </c>
    </row>
    <row r="788" spans="1:9" x14ac:dyDescent="0.3">
      <c r="A788" t="s">
        <v>2511</v>
      </c>
      <c r="B788" t="s">
        <v>264</v>
      </c>
      <c r="C788">
        <v>2009</v>
      </c>
      <c r="D788">
        <v>71.819443153098206</v>
      </c>
      <c r="E788">
        <v>70.182292489457197</v>
      </c>
      <c r="F788">
        <v>73.456593816739201</v>
      </c>
      <c r="G788">
        <v>79.0898286652492</v>
      </c>
      <c r="H788">
        <v>77.623090855473905</v>
      </c>
      <c r="I788">
        <v>80.556566475024496</v>
      </c>
    </row>
    <row r="789" spans="1:9" x14ac:dyDescent="0.3">
      <c r="A789" t="s">
        <v>2512</v>
      </c>
      <c r="B789" t="s">
        <v>264</v>
      </c>
      <c r="C789">
        <v>2010</v>
      </c>
      <c r="D789">
        <v>72.677432904896804</v>
      </c>
      <c r="E789">
        <v>71.007138076848193</v>
      </c>
      <c r="F789">
        <v>74.347727732945302</v>
      </c>
      <c r="G789">
        <v>79.073506122830693</v>
      </c>
      <c r="H789">
        <v>77.706298427443002</v>
      </c>
      <c r="I789">
        <v>80.440713818218299</v>
      </c>
    </row>
    <row r="790" spans="1:9" x14ac:dyDescent="0.3">
      <c r="A790" t="s">
        <v>2513</v>
      </c>
      <c r="B790" t="s">
        <v>264</v>
      </c>
      <c r="C790">
        <v>2011</v>
      </c>
      <c r="D790">
        <v>73.575601639669003</v>
      </c>
      <c r="E790">
        <v>71.961442590188497</v>
      </c>
      <c r="F790">
        <v>75.189760689149495</v>
      </c>
      <c r="G790">
        <v>78.759149060323594</v>
      </c>
      <c r="H790">
        <v>77.389735058838198</v>
      </c>
      <c r="I790">
        <v>80.128563061809004</v>
      </c>
    </row>
    <row r="791" spans="1:9" x14ac:dyDescent="0.3">
      <c r="A791" t="s">
        <v>2514</v>
      </c>
      <c r="B791" t="s">
        <v>264</v>
      </c>
      <c r="C791">
        <v>2012</v>
      </c>
      <c r="D791">
        <v>73.706871639311998</v>
      </c>
      <c r="E791">
        <v>72.133298627565395</v>
      </c>
      <c r="F791">
        <v>75.280444651058602</v>
      </c>
      <c r="G791">
        <v>78.991703461614705</v>
      </c>
      <c r="H791">
        <v>77.552599853457593</v>
      </c>
      <c r="I791">
        <v>80.430807069771802</v>
      </c>
    </row>
    <row r="792" spans="1:9" x14ac:dyDescent="0.3">
      <c r="A792" t="s">
        <v>2515</v>
      </c>
      <c r="B792" t="s">
        <v>264</v>
      </c>
      <c r="C792">
        <v>2013</v>
      </c>
      <c r="D792">
        <v>74.083774063279407</v>
      </c>
      <c r="E792">
        <v>72.546233911542899</v>
      </c>
      <c r="F792">
        <v>75.6213142150159</v>
      </c>
      <c r="G792">
        <v>79.540360536730603</v>
      </c>
      <c r="H792">
        <v>78.125875258540603</v>
      </c>
      <c r="I792">
        <v>80.954845814920503</v>
      </c>
    </row>
    <row r="793" spans="1:9" x14ac:dyDescent="0.3">
      <c r="A793" t="s">
        <v>2516</v>
      </c>
      <c r="B793" t="s">
        <v>264</v>
      </c>
      <c r="C793">
        <v>2014</v>
      </c>
      <c r="D793">
        <v>74.682588549767502</v>
      </c>
      <c r="E793">
        <v>73.181986480831</v>
      </c>
      <c r="F793">
        <v>76.183190618704003</v>
      </c>
      <c r="G793">
        <v>79.908482581068895</v>
      </c>
      <c r="H793">
        <v>78.4763759096423</v>
      </c>
      <c r="I793">
        <v>81.340589252495604</v>
      </c>
    </row>
    <row r="794" spans="1:9" x14ac:dyDescent="0.3">
      <c r="A794" t="s">
        <v>2517</v>
      </c>
      <c r="B794" t="s">
        <v>264</v>
      </c>
      <c r="C794">
        <v>2015</v>
      </c>
      <c r="D794">
        <v>74.823620691627198</v>
      </c>
      <c r="E794">
        <v>73.388399585439998</v>
      </c>
      <c r="F794">
        <v>76.258841797814398</v>
      </c>
      <c r="G794">
        <v>80.938040457504698</v>
      </c>
      <c r="H794">
        <v>79.431901570419996</v>
      </c>
      <c r="I794">
        <v>82.444179344589401</v>
      </c>
    </row>
    <row r="795" spans="1:9" x14ac:dyDescent="0.3">
      <c r="A795" t="s">
        <v>2518</v>
      </c>
      <c r="B795" t="s">
        <v>264</v>
      </c>
      <c r="C795">
        <v>2016</v>
      </c>
      <c r="D795">
        <v>74.510154188687494</v>
      </c>
      <c r="E795">
        <v>73.069167695938901</v>
      </c>
      <c r="F795">
        <v>75.951140681436101</v>
      </c>
      <c r="G795">
        <v>81.916072354658297</v>
      </c>
      <c r="H795">
        <v>80.382608100623202</v>
      </c>
      <c r="I795">
        <v>83.449536608693293</v>
      </c>
    </row>
    <row r="796" spans="1:9" x14ac:dyDescent="0.3">
      <c r="A796" t="s">
        <v>2519</v>
      </c>
      <c r="B796" t="s">
        <v>264</v>
      </c>
      <c r="C796">
        <v>2017</v>
      </c>
      <c r="D796">
        <v>74.183758124319496</v>
      </c>
      <c r="E796">
        <v>72.732997979779597</v>
      </c>
      <c r="F796">
        <v>75.634518268859495</v>
      </c>
      <c r="G796">
        <v>81.929355764866699</v>
      </c>
      <c r="H796">
        <v>80.429595469338693</v>
      </c>
      <c r="I796">
        <v>83.429116060394605</v>
      </c>
    </row>
    <row r="797" spans="1:9" x14ac:dyDescent="0.3">
      <c r="A797" t="s">
        <v>2520</v>
      </c>
      <c r="B797" t="s">
        <v>264</v>
      </c>
      <c r="C797">
        <v>2018</v>
      </c>
      <c r="D797">
        <v>74.010825802955495</v>
      </c>
      <c r="E797">
        <v>72.548973803671899</v>
      </c>
      <c r="F797">
        <v>75.472677802239005</v>
      </c>
      <c r="G797">
        <v>80.444099628348894</v>
      </c>
      <c r="H797">
        <v>78.989168044153999</v>
      </c>
      <c r="I797">
        <v>81.899031212543804</v>
      </c>
    </row>
    <row r="798" spans="1:9" x14ac:dyDescent="0.3">
      <c r="A798" t="s">
        <v>2521</v>
      </c>
      <c r="B798" t="s">
        <v>264</v>
      </c>
      <c r="C798">
        <v>2019</v>
      </c>
      <c r="D798">
        <v>74.596622031337105</v>
      </c>
      <c r="E798">
        <v>73.181755180296406</v>
      </c>
      <c r="F798">
        <v>76.011488882377805</v>
      </c>
      <c r="G798">
        <v>79.8893122588686</v>
      </c>
      <c r="H798">
        <v>78.505049422024697</v>
      </c>
      <c r="I798">
        <v>81.273575095712502</v>
      </c>
    </row>
    <row r="799" spans="1:9" x14ac:dyDescent="0.3">
      <c r="A799" t="s">
        <v>2522</v>
      </c>
      <c r="B799" t="s">
        <v>264</v>
      </c>
      <c r="C799">
        <v>2020</v>
      </c>
      <c r="D799">
        <v>74.387279078832293</v>
      </c>
      <c r="E799">
        <v>72.932843382179996</v>
      </c>
      <c r="F799">
        <v>75.841714775484505</v>
      </c>
      <c r="G799">
        <v>79.214118125444699</v>
      </c>
      <c r="H799">
        <v>77.814922320605802</v>
      </c>
      <c r="I799">
        <v>80.613313930283596</v>
      </c>
    </row>
    <row r="800" spans="1:9" x14ac:dyDescent="0.3">
      <c r="A800" t="s">
        <v>2523</v>
      </c>
      <c r="B800" t="s">
        <v>264</v>
      </c>
      <c r="C800">
        <v>2021</v>
      </c>
      <c r="D800">
        <v>74.136947559773105</v>
      </c>
      <c r="E800">
        <v>72.681411128250701</v>
      </c>
      <c r="F800">
        <v>75.592483991295495</v>
      </c>
      <c r="G800">
        <v>79.207317998128801</v>
      </c>
      <c r="H800">
        <v>77.798461569815998</v>
      </c>
      <c r="I800">
        <v>80.616174426441603</v>
      </c>
    </row>
    <row r="801" spans="1:9" x14ac:dyDescent="0.3">
      <c r="A801" t="s">
        <v>2524</v>
      </c>
      <c r="B801" t="s">
        <v>264</v>
      </c>
      <c r="C801">
        <v>2022</v>
      </c>
      <c r="D801">
        <v>74.396687890840695</v>
      </c>
      <c r="E801">
        <v>72.973980960423305</v>
      </c>
      <c r="F801">
        <v>75.819394821258101</v>
      </c>
      <c r="G801">
        <v>79.382366176062206</v>
      </c>
      <c r="H801">
        <v>78.020004023158904</v>
      </c>
      <c r="I801">
        <v>80.744728328965394</v>
      </c>
    </row>
    <row r="802" spans="1:9" x14ac:dyDescent="0.3">
      <c r="A802" t="s">
        <v>2527</v>
      </c>
      <c r="B802" t="s">
        <v>286</v>
      </c>
      <c r="C802">
        <v>2003</v>
      </c>
      <c r="D802">
        <v>64.267503053556396</v>
      </c>
      <c r="E802">
        <v>62.083785893420902</v>
      </c>
      <c r="F802">
        <v>66.451220213691997</v>
      </c>
      <c r="G802">
        <v>73.603237417000898</v>
      </c>
      <c r="H802">
        <v>71.700402657945801</v>
      </c>
      <c r="I802">
        <v>75.506072176055994</v>
      </c>
    </row>
    <row r="803" spans="1:9" x14ac:dyDescent="0.3">
      <c r="A803" t="s">
        <v>2528</v>
      </c>
      <c r="B803" t="s">
        <v>286</v>
      </c>
      <c r="C803">
        <v>2004</v>
      </c>
      <c r="D803">
        <v>65.336627177394305</v>
      </c>
      <c r="E803">
        <v>63.253879392404301</v>
      </c>
      <c r="F803">
        <v>67.419374962384396</v>
      </c>
      <c r="G803">
        <v>73.5914410090692</v>
      </c>
      <c r="H803">
        <v>71.659291142650702</v>
      </c>
      <c r="I803">
        <v>75.523590875487699</v>
      </c>
    </row>
    <row r="804" spans="1:9" x14ac:dyDescent="0.3">
      <c r="A804" t="s">
        <v>2529</v>
      </c>
      <c r="B804" t="s">
        <v>286</v>
      </c>
      <c r="C804">
        <v>2005</v>
      </c>
      <c r="D804">
        <v>64.622241328157301</v>
      </c>
      <c r="E804">
        <v>62.480393136069097</v>
      </c>
      <c r="F804">
        <v>66.764089520245506</v>
      </c>
      <c r="G804">
        <v>74.037318259962007</v>
      </c>
      <c r="H804">
        <v>72.064924181374906</v>
      </c>
      <c r="I804">
        <v>76.009712338548994</v>
      </c>
    </row>
    <row r="805" spans="1:9" x14ac:dyDescent="0.3">
      <c r="A805" t="s">
        <v>2530</v>
      </c>
      <c r="B805" t="s">
        <v>286</v>
      </c>
      <c r="C805">
        <v>2006</v>
      </c>
      <c r="D805">
        <v>64.665688648101394</v>
      </c>
      <c r="E805">
        <v>62.587759829880603</v>
      </c>
      <c r="F805">
        <v>66.743617466322306</v>
      </c>
      <c r="G805">
        <v>74.527355760857702</v>
      </c>
      <c r="H805">
        <v>72.671656598867102</v>
      </c>
      <c r="I805">
        <v>76.383054922848203</v>
      </c>
    </row>
    <row r="806" spans="1:9" x14ac:dyDescent="0.3">
      <c r="A806" t="s">
        <v>2531</v>
      </c>
      <c r="B806" t="s">
        <v>286</v>
      </c>
      <c r="C806">
        <v>2007</v>
      </c>
      <c r="D806">
        <v>64.936036227480201</v>
      </c>
      <c r="E806">
        <v>62.783628865017903</v>
      </c>
      <c r="F806">
        <v>67.0884435899425</v>
      </c>
      <c r="G806">
        <v>75.104096992649005</v>
      </c>
      <c r="H806">
        <v>73.360023484669597</v>
      </c>
      <c r="I806">
        <v>76.848170500628498</v>
      </c>
    </row>
    <row r="807" spans="1:9" x14ac:dyDescent="0.3">
      <c r="A807" t="s">
        <v>2532</v>
      </c>
      <c r="B807" t="s">
        <v>286</v>
      </c>
      <c r="C807">
        <v>2008</v>
      </c>
      <c r="D807">
        <v>65.139510629813003</v>
      </c>
      <c r="E807">
        <v>62.930525445709698</v>
      </c>
      <c r="F807">
        <v>67.348495813916202</v>
      </c>
      <c r="G807">
        <v>75.984842893546102</v>
      </c>
      <c r="H807">
        <v>74.248232574242806</v>
      </c>
      <c r="I807">
        <v>77.721453212849397</v>
      </c>
    </row>
    <row r="808" spans="1:9" x14ac:dyDescent="0.3">
      <c r="A808" t="s">
        <v>2533</v>
      </c>
      <c r="B808" t="s">
        <v>286</v>
      </c>
      <c r="C808">
        <v>2009</v>
      </c>
      <c r="D808">
        <v>65.537255293418397</v>
      </c>
      <c r="E808">
        <v>63.308143726727501</v>
      </c>
      <c r="F808">
        <v>67.766366860109301</v>
      </c>
      <c r="G808">
        <v>75.334124308644903</v>
      </c>
      <c r="H808">
        <v>73.560159330754004</v>
      </c>
      <c r="I808">
        <v>77.1080892865359</v>
      </c>
    </row>
    <row r="809" spans="1:9" x14ac:dyDescent="0.3">
      <c r="A809" t="s">
        <v>2534</v>
      </c>
      <c r="B809" t="s">
        <v>286</v>
      </c>
      <c r="C809">
        <v>2010</v>
      </c>
      <c r="D809">
        <v>67.553284749679506</v>
      </c>
      <c r="E809">
        <v>65.443954039349805</v>
      </c>
      <c r="F809">
        <v>69.662615460009306</v>
      </c>
      <c r="G809">
        <v>74.836237455935503</v>
      </c>
      <c r="H809">
        <v>73.047159515575103</v>
      </c>
      <c r="I809">
        <v>76.625315396296003</v>
      </c>
    </row>
    <row r="810" spans="1:9" x14ac:dyDescent="0.3">
      <c r="A810" t="s">
        <v>2535</v>
      </c>
      <c r="B810" t="s">
        <v>286</v>
      </c>
      <c r="C810">
        <v>2011</v>
      </c>
      <c r="D810">
        <v>68.874082287691607</v>
      </c>
      <c r="E810">
        <v>66.808920777571103</v>
      </c>
      <c r="F810">
        <v>70.939243797812097</v>
      </c>
      <c r="G810">
        <v>75.647103980426607</v>
      </c>
      <c r="H810">
        <v>73.864752891080599</v>
      </c>
      <c r="I810">
        <v>77.429455069772601</v>
      </c>
    </row>
    <row r="811" spans="1:9" x14ac:dyDescent="0.3">
      <c r="A811" t="s">
        <v>2536</v>
      </c>
      <c r="B811" t="s">
        <v>286</v>
      </c>
      <c r="C811">
        <v>2012</v>
      </c>
      <c r="D811">
        <v>69.2833944184719</v>
      </c>
      <c r="E811">
        <v>67.288303347696896</v>
      </c>
      <c r="F811">
        <v>71.278485489246805</v>
      </c>
      <c r="G811">
        <v>76.049320817853797</v>
      </c>
      <c r="H811">
        <v>74.328791458922495</v>
      </c>
      <c r="I811">
        <v>77.769850176785198</v>
      </c>
    </row>
    <row r="812" spans="1:9" x14ac:dyDescent="0.3">
      <c r="A812" t="s">
        <v>2537</v>
      </c>
      <c r="B812" t="s">
        <v>286</v>
      </c>
      <c r="C812">
        <v>2013</v>
      </c>
      <c r="D812">
        <v>69.911613208598894</v>
      </c>
      <c r="E812">
        <v>68.062358739487493</v>
      </c>
      <c r="F812">
        <v>71.760867677710294</v>
      </c>
      <c r="G812">
        <v>75.907184388805405</v>
      </c>
      <c r="H812">
        <v>74.156112139650901</v>
      </c>
      <c r="I812">
        <v>77.658256637959894</v>
      </c>
    </row>
    <row r="813" spans="1:9" x14ac:dyDescent="0.3">
      <c r="A813" t="s">
        <v>2538</v>
      </c>
      <c r="B813" t="s">
        <v>286</v>
      </c>
      <c r="C813">
        <v>2014</v>
      </c>
      <c r="D813">
        <v>70.731177935211406</v>
      </c>
      <c r="E813">
        <v>68.998805767335099</v>
      </c>
      <c r="F813">
        <v>72.463550103087698</v>
      </c>
      <c r="G813">
        <v>76.3066129453684</v>
      </c>
      <c r="H813">
        <v>74.626667972412207</v>
      </c>
      <c r="I813">
        <v>77.986557918324493</v>
      </c>
    </row>
    <row r="814" spans="1:9" x14ac:dyDescent="0.3">
      <c r="A814" t="s">
        <v>2539</v>
      </c>
      <c r="B814" t="s">
        <v>286</v>
      </c>
      <c r="C814">
        <v>2015</v>
      </c>
      <c r="D814">
        <v>70.034828817404602</v>
      </c>
      <c r="E814">
        <v>68.339432500050293</v>
      </c>
      <c r="F814">
        <v>71.730225134758896</v>
      </c>
      <c r="G814">
        <v>75.631906033260904</v>
      </c>
      <c r="H814">
        <v>73.968389648280706</v>
      </c>
      <c r="I814">
        <v>77.295422418241003</v>
      </c>
    </row>
    <row r="815" spans="1:9" x14ac:dyDescent="0.3">
      <c r="A815" t="s">
        <v>2540</v>
      </c>
      <c r="B815" t="s">
        <v>286</v>
      </c>
      <c r="C815">
        <v>2016</v>
      </c>
      <c r="D815">
        <v>70.210420373880396</v>
      </c>
      <c r="E815">
        <v>68.566475745759803</v>
      </c>
      <c r="F815">
        <v>71.854365002000904</v>
      </c>
      <c r="G815">
        <v>75.202542978082406</v>
      </c>
      <c r="H815">
        <v>73.592917148073099</v>
      </c>
      <c r="I815">
        <v>76.812168808091698</v>
      </c>
    </row>
    <row r="816" spans="1:9" x14ac:dyDescent="0.3">
      <c r="A816" t="s">
        <v>2541</v>
      </c>
      <c r="B816" t="s">
        <v>286</v>
      </c>
      <c r="C816">
        <v>2017</v>
      </c>
      <c r="D816">
        <v>69.950163758326994</v>
      </c>
      <c r="E816">
        <v>68.325912360888097</v>
      </c>
      <c r="F816">
        <v>71.574415155765806</v>
      </c>
      <c r="G816">
        <v>74.418793095204904</v>
      </c>
      <c r="H816">
        <v>72.798129565200099</v>
      </c>
      <c r="I816">
        <v>76.039456625209795</v>
      </c>
    </row>
    <row r="817" spans="1:9" x14ac:dyDescent="0.3">
      <c r="A817" t="s">
        <v>2542</v>
      </c>
      <c r="B817" t="s">
        <v>286</v>
      </c>
      <c r="C817">
        <v>2018</v>
      </c>
      <c r="D817">
        <v>69.1778636340823</v>
      </c>
      <c r="E817">
        <v>67.532338353149498</v>
      </c>
      <c r="F817">
        <v>70.823388915015101</v>
      </c>
      <c r="G817">
        <v>73.409631788376899</v>
      </c>
      <c r="H817">
        <v>71.838065938123293</v>
      </c>
      <c r="I817">
        <v>74.981197638630604</v>
      </c>
    </row>
    <row r="818" spans="1:9" x14ac:dyDescent="0.3">
      <c r="A818" t="s">
        <v>2543</v>
      </c>
      <c r="B818" t="s">
        <v>286</v>
      </c>
      <c r="C818">
        <v>2019</v>
      </c>
      <c r="D818">
        <v>68.616058157712601</v>
      </c>
      <c r="E818">
        <v>66.963819613134405</v>
      </c>
      <c r="F818">
        <v>70.268296702290797</v>
      </c>
      <c r="G818">
        <v>72.552187585997203</v>
      </c>
      <c r="H818">
        <v>71.042815430958797</v>
      </c>
      <c r="I818">
        <v>74.061559741035595</v>
      </c>
    </row>
    <row r="819" spans="1:9" x14ac:dyDescent="0.3">
      <c r="A819" t="s">
        <v>2544</v>
      </c>
      <c r="B819" t="s">
        <v>286</v>
      </c>
      <c r="C819">
        <v>2020</v>
      </c>
      <c r="D819">
        <v>68.732961425303898</v>
      </c>
      <c r="E819">
        <v>67.115200977864106</v>
      </c>
      <c r="F819">
        <v>70.350721872743605</v>
      </c>
      <c r="G819">
        <v>73.383385721944705</v>
      </c>
      <c r="H819">
        <v>71.9578578729013</v>
      </c>
      <c r="I819">
        <v>74.808913570987997</v>
      </c>
    </row>
    <row r="820" spans="1:9" x14ac:dyDescent="0.3">
      <c r="A820" t="s">
        <v>2545</v>
      </c>
      <c r="B820" t="s">
        <v>286</v>
      </c>
      <c r="C820">
        <v>2021</v>
      </c>
      <c r="D820">
        <v>68.915143244391103</v>
      </c>
      <c r="E820">
        <v>67.299194989100201</v>
      </c>
      <c r="F820">
        <v>70.531091499682105</v>
      </c>
      <c r="G820">
        <v>73.534107928851398</v>
      </c>
      <c r="H820">
        <v>72.134760447684599</v>
      </c>
      <c r="I820">
        <v>74.933455410018198</v>
      </c>
    </row>
    <row r="821" spans="1:9" x14ac:dyDescent="0.3">
      <c r="A821" t="s">
        <v>2546</v>
      </c>
      <c r="B821" t="s">
        <v>286</v>
      </c>
      <c r="C821">
        <v>2022</v>
      </c>
      <c r="D821">
        <v>69.393830745553601</v>
      </c>
      <c r="E821">
        <v>67.850375062409398</v>
      </c>
      <c r="F821">
        <v>70.937286428697803</v>
      </c>
      <c r="G821">
        <v>74.225139664299505</v>
      </c>
      <c r="H821">
        <v>72.8739585983067</v>
      </c>
      <c r="I821">
        <v>75.576320730292196</v>
      </c>
    </row>
    <row r="822" spans="1:9" x14ac:dyDescent="0.3">
      <c r="A822" t="s">
        <v>2549</v>
      </c>
      <c r="B822" t="s">
        <v>9</v>
      </c>
      <c r="C822">
        <v>2003</v>
      </c>
      <c r="D822">
        <v>70.552122454559395</v>
      </c>
      <c r="E822">
        <v>69.072894823249001</v>
      </c>
      <c r="F822">
        <v>72.031350085869803</v>
      </c>
      <c r="G822">
        <v>75.005118523230493</v>
      </c>
      <c r="H822">
        <v>73.3759455896124</v>
      </c>
      <c r="I822">
        <v>76.6342914568487</v>
      </c>
    </row>
    <row r="823" spans="1:9" x14ac:dyDescent="0.3">
      <c r="A823" t="s">
        <v>2550</v>
      </c>
      <c r="B823" t="s">
        <v>9</v>
      </c>
      <c r="C823">
        <v>2004</v>
      </c>
      <c r="D823">
        <v>70.434827619449607</v>
      </c>
      <c r="E823">
        <v>68.966959146783594</v>
      </c>
      <c r="F823">
        <v>71.902696092115605</v>
      </c>
      <c r="G823">
        <v>75.538375709073094</v>
      </c>
      <c r="H823">
        <v>73.963860914513901</v>
      </c>
      <c r="I823">
        <v>77.1128905036323</v>
      </c>
    </row>
    <row r="824" spans="1:9" x14ac:dyDescent="0.3">
      <c r="A824" t="s">
        <v>2551</v>
      </c>
      <c r="B824" t="s">
        <v>9</v>
      </c>
      <c r="C824">
        <v>2005</v>
      </c>
      <c r="D824">
        <v>71.184351490137502</v>
      </c>
      <c r="E824">
        <v>69.624072776811104</v>
      </c>
      <c r="F824">
        <v>72.744630203463899</v>
      </c>
      <c r="G824">
        <v>76.738913405561405</v>
      </c>
      <c r="H824">
        <v>75.309807994208597</v>
      </c>
      <c r="I824">
        <v>78.168018816914199</v>
      </c>
    </row>
    <row r="825" spans="1:9" x14ac:dyDescent="0.3">
      <c r="A825" t="s">
        <v>2552</v>
      </c>
      <c r="B825" t="s">
        <v>9</v>
      </c>
      <c r="C825">
        <v>2006</v>
      </c>
      <c r="D825">
        <v>71.765367255595706</v>
      </c>
      <c r="E825">
        <v>70.149725079950102</v>
      </c>
      <c r="F825">
        <v>73.381009431241196</v>
      </c>
      <c r="G825">
        <v>78.235766079104394</v>
      </c>
      <c r="H825">
        <v>76.831778784113894</v>
      </c>
      <c r="I825">
        <v>79.639753374094894</v>
      </c>
    </row>
    <row r="826" spans="1:9" x14ac:dyDescent="0.3">
      <c r="A826" t="s">
        <v>2553</v>
      </c>
      <c r="B826" t="s">
        <v>9</v>
      </c>
      <c r="C826">
        <v>2007</v>
      </c>
      <c r="D826">
        <v>72.246009747288596</v>
      </c>
      <c r="E826">
        <v>70.701871908407398</v>
      </c>
      <c r="F826">
        <v>73.790147586169795</v>
      </c>
      <c r="G826">
        <v>79.755735851511005</v>
      </c>
      <c r="H826">
        <v>78.356800709688102</v>
      </c>
      <c r="I826">
        <v>81.154670993333994</v>
      </c>
    </row>
    <row r="827" spans="1:9" x14ac:dyDescent="0.3">
      <c r="A827" t="s">
        <v>2554</v>
      </c>
      <c r="B827" t="s">
        <v>9</v>
      </c>
      <c r="C827">
        <v>2008</v>
      </c>
      <c r="D827">
        <v>72.848887356236801</v>
      </c>
      <c r="E827">
        <v>71.349695492131602</v>
      </c>
      <c r="F827">
        <v>74.348079220341901</v>
      </c>
      <c r="G827">
        <v>79.768814124602997</v>
      </c>
      <c r="H827">
        <v>78.294367432187798</v>
      </c>
      <c r="I827">
        <v>81.243260817018097</v>
      </c>
    </row>
    <row r="828" spans="1:9" x14ac:dyDescent="0.3">
      <c r="A828" t="s">
        <v>2555</v>
      </c>
      <c r="B828" t="s">
        <v>9</v>
      </c>
      <c r="C828">
        <v>2009</v>
      </c>
      <c r="D828">
        <v>73.3552685399072</v>
      </c>
      <c r="E828">
        <v>71.864577125800906</v>
      </c>
      <c r="F828">
        <v>74.845959954013594</v>
      </c>
      <c r="G828">
        <v>80.083243682385302</v>
      </c>
      <c r="H828">
        <v>78.565280118546596</v>
      </c>
      <c r="I828">
        <v>81.601207246224007</v>
      </c>
    </row>
    <row r="829" spans="1:9" x14ac:dyDescent="0.3">
      <c r="A829" t="s">
        <v>2556</v>
      </c>
      <c r="B829" t="s">
        <v>9</v>
      </c>
      <c r="C829">
        <v>2010</v>
      </c>
      <c r="D829">
        <v>73.856235682210695</v>
      </c>
      <c r="E829">
        <v>72.416326182825799</v>
      </c>
      <c r="F829">
        <v>75.296145181595705</v>
      </c>
      <c r="G829">
        <v>80.293734014943894</v>
      </c>
      <c r="H829">
        <v>78.713829959649004</v>
      </c>
      <c r="I829">
        <v>81.873638070238698</v>
      </c>
    </row>
    <row r="830" spans="1:9" x14ac:dyDescent="0.3">
      <c r="A830" t="s">
        <v>2557</v>
      </c>
      <c r="B830" t="s">
        <v>9</v>
      </c>
      <c r="C830">
        <v>2011</v>
      </c>
      <c r="D830">
        <v>74.024527848485604</v>
      </c>
      <c r="E830">
        <v>72.589638424472696</v>
      </c>
      <c r="F830">
        <v>75.459417272498598</v>
      </c>
      <c r="G830">
        <v>80.118742472982206</v>
      </c>
      <c r="H830">
        <v>78.552157258691594</v>
      </c>
      <c r="I830">
        <v>81.685327687272803</v>
      </c>
    </row>
    <row r="831" spans="1:9" x14ac:dyDescent="0.3">
      <c r="A831" t="s">
        <v>2558</v>
      </c>
      <c r="B831" t="s">
        <v>9</v>
      </c>
      <c r="C831">
        <v>2012</v>
      </c>
      <c r="D831">
        <v>74.490803277499595</v>
      </c>
      <c r="E831">
        <v>72.985620380877606</v>
      </c>
      <c r="F831">
        <v>75.995986174121597</v>
      </c>
      <c r="G831">
        <v>79.951312934071794</v>
      </c>
      <c r="H831">
        <v>78.477542020909794</v>
      </c>
      <c r="I831">
        <v>81.425083847233793</v>
      </c>
    </row>
    <row r="832" spans="1:9" x14ac:dyDescent="0.3">
      <c r="A832" t="s">
        <v>2559</v>
      </c>
      <c r="B832" t="s">
        <v>9</v>
      </c>
      <c r="C832">
        <v>2013</v>
      </c>
      <c r="D832">
        <v>75.217168352343407</v>
      </c>
      <c r="E832">
        <v>73.7087250272875</v>
      </c>
      <c r="F832">
        <v>76.725611677399399</v>
      </c>
      <c r="G832">
        <v>80.797703597616106</v>
      </c>
      <c r="H832">
        <v>79.483157738933699</v>
      </c>
      <c r="I832">
        <v>82.1122494562985</v>
      </c>
    </row>
    <row r="833" spans="1:9" x14ac:dyDescent="0.3">
      <c r="A833" t="s">
        <v>2560</v>
      </c>
      <c r="B833" t="s">
        <v>9</v>
      </c>
      <c r="C833">
        <v>2014</v>
      </c>
      <c r="D833">
        <v>75.816798004708104</v>
      </c>
      <c r="E833">
        <v>74.311647643644207</v>
      </c>
      <c r="F833">
        <v>77.321948365772101</v>
      </c>
      <c r="G833">
        <v>80.717973235973801</v>
      </c>
      <c r="H833">
        <v>79.425605972105402</v>
      </c>
      <c r="I833">
        <v>82.010340499842201</v>
      </c>
    </row>
    <row r="834" spans="1:9" x14ac:dyDescent="0.3">
      <c r="A834" t="s">
        <v>2561</v>
      </c>
      <c r="B834" t="s">
        <v>9</v>
      </c>
      <c r="C834">
        <v>2015</v>
      </c>
      <c r="D834">
        <v>76.464140779082399</v>
      </c>
      <c r="E834">
        <v>74.930067717888804</v>
      </c>
      <c r="F834">
        <v>77.998213840275994</v>
      </c>
      <c r="G834">
        <v>81.224393798913397</v>
      </c>
      <c r="H834">
        <v>79.873209409212194</v>
      </c>
      <c r="I834">
        <v>82.5755781886145</v>
      </c>
    </row>
    <row r="835" spans="1:9" x14ac:dyDescent="0.3">
      <c r="A835" t="s">
        <v>2562</v>
      </c>
      <c r="B835" t="s">
        <v>9</v>
      </c>
      <c r="C835">
        <v>2016</v>
      </c>
      <c r="D835">
        <v>76.828824650669404</v>
      </c>
      <c r="E835">
        <v>75.334789141703695</v>
      </c>
      <c r="F835">
        <v>78.322860159635198</v>
      </c>
      <c r="G835">
        <v>81.509287958885295</v>
      </c>
      <c r="H835">
        <v>80.077707673796198</v>
      </c>
      <c r="I835">
        <v>82.940868243974407</v>
      </c>
    </row>
    <row r="836" spans="1:9" x14ac:dyDescent="0.3">
      <c r="A836" t="s">
        <v>2563</v>
      </c>
      <c r="B836" t="s">
        <v>9</v>
      </c>
      <c r="C836">
        <v>2017</v>
      </c>
      <c r="D836">
        <v>77.291084645399394</v>
      </c>
      <c r="E836">
        <v>75.830985948876602</v>
      </c>
      <c r="F836">
        <v>78.751183341922101</v>
      </c>
      <c r="G836">
        <v>81.369555411059196</v>
      </c>
      <c r="H836">
        <v>79.957576309158497</v>
      </c>
      <c r="I836">
        <v>82.781534512959894</v>
      </c>
    </row>
    <row r="837" spans="1:9" x14ac:dyDescent="0.3">
      <c r="A837" t="s">
        <v>2564</v>
      </c>
      <c r="B837" t="s">
        <v>9</v>
      </c>
      <c r="C837">
        <v>2018</v>
      </c>
      <c r="D837">
        <v>77.158881783861204</v>
      </c>
      <c r="E837">
        <v>75.698531798099097</v>
      </c>
      <c r="F837">
        <v>78.619231769623298</v>
      </c>
      <c r="G837">
        <v>80.717636125107106</v>
      </c>
      <c r="H837">
        <v>79.237455557164694</v>
      </c>
      <c r="I837">
        <v>82.197816693049504</v>
      </c>
    </row>
    <row r="838" spans="1:9" x14ac:dyDescent="0.3">
      <c r="A838" t="s">
        <v>2565</v>
      </c>
      <c r="B838" t="s">
        <v>9</v>
      </c>
      <c r="C838">
        <v>2019</v>
      </c>
      <c r="D838">
        <v>76.4027553993119</v>
      </c>
      <c r="E838">
        <v>74.894481781889098</v>
      </c>
      <c r="F838">
        <v>77.911029016734702</v>
      </c>
      <c r="G838">
        <v>80.409567184334904</v>
      </c>
      <c r="H838">
        <v>78.970958289021596</v>
      </c>
      <c r="I838">
        <v>81.848176079648198</v>
      </c>
    </row>
    <row r="839" spans="1:9" x14ac:dyDescent="0.3">
      <c r="A839" t="s">
        <v>2566</v>
      </c>
      <c r="B839" t="s">
        <v>9</v>
      </c>
      <c r="C839">
        <v>2020</v>
      </c>
      <c r="D839">
        <v>76.061903664408902</v>
      </c>
      <c r="E839">
        <v>74.642917567414003</v>
      </c>
      <c r="F839">
        <v>77.480889761403802</v>
      </c>
      <c r="G839">
        <v>80.030191036604904</v>
      </c>
      <c r="H839">
        <v>78.650078570556502</v>
      </c>
      <c r="I839">
        <v>81.410303502653406</v>
      </c>
    </row>
    <row r="840" spans="1:9" x14ac:dyDescent="0.3">
      <c r="A840" t="s">
        <v>2567</v>
      </c>
      <c r="B840" t="s">
        <v>9</v>
      </c>
      <c r="C840">
        <v>2021</v>
      </c>
      <c r="D840">
        <v>76.057690794853798</v>
      </c>
      <c r="E840">
        <v>74.693033158206902</v>
      </c>
      <c r="F840">
        <v>77.422348431500595</v>
      </c>
      <c r="G840">
        <v>78.961277974099801</v>
      </c>
      <c r="H840">
        <v>77.609673221225705</v>
      </c>
      <c r="I840">
        <v>80.312882726973896</v>
      </c>
    </row>
    <row r="841" spans="1:9" x14ac:dyDescent="0.3">
      <c r="A841" t="s">
        <v>2568</v>
      </c>
      <c r="B841" t="s">
        <v>9</v>
      </c>
      <c r="C841">
        <v>2022</v>
      </c>
      <c r="D841">
        <v>75.856563397759302</v>
      </c>
      <c r="E841">
        <v>74.539218814969203</v>
      </c>
      <c r="F841">
        <v>77.173907980549302</v>
      </c>
      <c r="G841">
        <v>78.528088790100597</v>
      </c>
      <c r="H841">
        <v>77.139056064408905</v>
      </c>
      <c r="I841">
        <v>79.917121515792402</v>
      </c>
    </row>
    <row r="842" spans="1:9" x14ac:dyDescent="0.3">
      <c r="A842" t="s">
        <v>2571</v>
      </c>
      <c r="B842" t="s">
        <v>275</v>
      </c>
      <c r="C842">
        <v>2003</v>
      </c>
      <c r="D842">
        <v>71.170777692298898</v>
      </c>
      <c r="E842">
        <v>69.490493833163598</v>
      </c>
      <c r="F842">
        <v>72.851061551434299</v>
      </c>
      <c r="G842">
        <v>79.232594948808995</v>
      </c>
      <c r="H842">
        <v>77.745466207102993</v>
      </c>
      <c r="I842">
        <v>80.719723690514996</v>
      </c>
    </row>
    <row r="843" spans="1:9" x14ac:dyDescent="0.3">
      <c r="A843" t="s">
        <v>2572</v>
      </c>
      <c r="B843" t="s">
        <v>275</v>
      </c>
      <c r="C843">
        <v>2004</v>
      </c>
      <c r="D843">
        <v>71.703008565632203</v>
      </c>
      <c r="E843">
        <v>70.106499267550305</v>
      </c>
      <c r="F843">
        <v>73.2995178637142</v>
      </c>
      <c r="G843">
        <v>79.899936009408904</v>
      </c>
      <c r="H843">
        <v>78.428877271694105</v>
      </c>
      <c r="I843">
        <v>81.370994747123703</v>
      </c>
    </row>
    <row r="844" spans="1:9" x14ac:dyDescent="0.3">
      <c r="A844" t="s">
        <v>2573</v>
      </c>
      <c r="B844" t="s">
        <v>275</v>
      </c>
      <c r="C844">
        <v>2005</v>
      </c>
      <c r="D844">
        <v>71.189712135673503</v>
      </c>
      <c r="E844">
        <v>69.553721589333506</v>
      </c>
      <c r="F844">
        <v>72.8257026820134</v>
      </c>
      <c r="G844">
        <v>80.504390550630006</v>
      </c>
      <c r="H844">
        <v>79.049587727731307</v>
      </c>
      <c r="I844">
        <v>81.959193373528706</v>
      </c>
    </row>
    <row r="845" spans="1:9" x14ac:dyDescent="0.3">
      <c r="A845" t="s">
        <v>2574</v>
      </c>
      <c r="B845" t="s">
        <v>275</v>
      </c>
      <c r="C845">
        <v>2006</v>
      </c>
      <c r="D845">
        <v>71.912600782290298</v>
      </c>
      <c r="E845">
        <v>70.3277628019856</v>
      </c>
      <c r="F845">
        <v>73.497438762594896</v>
      </c>
      <c r="G845">
        <v>80.214519655823395</v>
      </c>
      <c r="H845">
        <v>78.778491663602097</v>
      </c>
      <c r="I845">
        <v>81.650547648044693</v>
      </c>
    </row>
    <row r="846" spans="1:9" x14ac:dyDescent="0.3">
      <c r="A846" t="s">
        <v>2575</v>
      </c>
      <c r="B846" t="s">
        <v>275</v>
      </c>
      <c r="C846">
        <v>2007</v>
      </c>
      <c r="D846">
        <v>72.131721506251495</v>
      </c>
      <c r="E846">
        <v>70.571492866807603</v>
      </c>
      <c r="F846">
        <v>73.691950145695401</v>
      </c>
      <c r="G846">
        <v>79.856065570932699</v>
      </c>
      <c r="H846">
        <v>78.381702601678995</v>
      </c>
      <c r="I846">
        <v>81.330428540186404</v>
      </c>
    </row>
    <row r="847" spans="1:9" x14ac:dyDescent="0.3">
      <c r="A847" t="s">
        <v>2576</v>
      </c>
      <c r="B847" t="s">
        <v>275</v>
      </c>
      <c r="C847">
        <v>2008</v>
      </c>
      <c r="D847">
        <v>72.114074523101607</v>
      </c>
      <c r="E847">
        <v>70.485472519539599</v>
      </c>
      <c r="F847">
        <v>73.742676526663502</v>
      </c>
      <c r="G847">
        <v>80.667255405385106</v>
      </c>
      <c r="H847">
        <v>79.192562853540906</v>
      </c>
      <c r="I847">
        <v>82.141947957229306</v>
      </c>
    </row>
    <row r="848" spans="1:9" x14ac:dyDescent="0.3">
      <c r="A848" t="s">
        <v>2577</v>
      </c>
      <c r="B848" t="s">
        <v>275</v>
      </c>
      <c r="C848">
        <v>2009</v>
      </c>
      <c r="D848">
        <v>72.806208688432505</v>
      </c>
      <c r="E848">
        <v>71.208581089511497</v>
      </c>
      <c r="F848">
        <v>74.403836287353599</v>
      </c>
      <c r="G848">
        <v>80.232032518544301</v>
      </c>
      <c r="H848">
        <v>78.712154948896497</v>
      </c>
      <c r="I848">
        <v>81.751910088192105</v>
      </c>
    </row>
    <row r="849" spans="1:9" x14ac:dyDescent="0.3">
      <c r="A849" t="s">
        <v>2578</v>
      </c>
      <c r="B849" t="s">
        <v>275</v>
      </c>
      <c r="C849">
        <v>2010</v>
      </c>
      <c r="D849">
        <v>73.632851057336296</v>
      </c>
      <c r="E849">
        <v>72.079273726830905</v>
      </c>
      <c r="F849">
        <v>75.186428387841602</v>
      </c>
      <c r="G849">
        <v>80.405803866796305</v>
      </c>
      <c r="H849">
        <v>78.953079095086096</v>
      </c>
      <c r="I849">
        <v>81.858528638506499</v>
      </c>
    </row>
    <row r="850" spans="1:9" x14ac:dyDescent="0.3">
      <c r="A850" t="s">
        <v>2579</v>
      </c>
      <c r="B850" t="s">
        <v>275</v>
      </c>
      <c r="C850">
        <v>2011</v>
      </c>
      <c r="D850">
        <v>73.938964578928406</v>
      </c>
      <c r="E850">
        <v>72.408599649919196</v>
      </c>
      <c r="F850">
        <v>75.469329507937502</v>
      </c>
      <c r="G850">
        <v>81.446784332055799</v>
      </c>
      <c r="H850">
        <v>79.9918605584039</v>
      </c>
      <c r="I850">
        <v>82.901708105707598</v>
      </c>
    </row>
    <row r="851" spans="1:9" x14ac:dyDescent="0.3">
      <c r="A851" t="s">
        <v>2580</v>
      </c>
      <c r="B851" t="s">
        <v>275</v>
      </c>
      <c r="C851">
        <v>2012</v>
      </c>
      <c r="D851">
        <v>74.545276483284596</v>
      </c>
      <c r="E851">
        <v>72.994609925905493</v>
      </c>
      <c r="F851">
        <v>76.095943040663599</v>
      </c>
      <c r="G851">
        <v>82.287019365618406</v>
      </c>
      <c r="H851">
        <v>80.941029859936904</v>
      </c>
      <c r="I851">
        <v>83.633008871300007</v>
      </c>
    </row>
    <row r="852" spans="1:9" x14ac:dyDescent="0.3">
      <c r="A852" t="s">
        <v>2581</v>
      </c>
      <c r="B852" t="s">
        <v>275</v>
      </c>
      <c r="C852">
        <v>2013</v>
      </c>
      <c r="D852">
        <v>74.9729255871096</v>
      </c>
      <c r="E852">
        <v>73.574627233149698</v>
      </c>
      <c r="F852">
        <v>76.371223941069402</v>
      </c>
      <c r="G852">
        <v>81.873623844141605</v>
      </c>
      <c r="H852">
        <v>80.471246487773797</v>
      </c>
      <c r="I852">
        <v>83.276001200509498</v>
      </c>
    </row>
    <row r="853" spans="1:9" x14ac:dyDescent="0.3">
      <c r="A853" t="s">
        <v>2582</v>
      </c>
      <c r="B853" t="s">
        <v>275</v>
      </c>
      <c r="C853">
        <v>2014</v>
      </c>
      <c r="D853">
        <v>74.916350882394497</v>
      </c>
      <c r="E853">
        <v>73.375075878084999</v>
      </c>
      <c r="F853">
        <v>76.457625886704093</v>
      </c>
      <c r="G853">
        <v>81.630899682239601</v>
      </c>
      <c r="H853">
        <v>80.259728754136702</v>
      </c>
      <c r="I853">
        <v>83.0020706103425</v>
      </c>
    </row>
    <row r="854" spans="1:9" x14ac:dyDescent="0.3">
      <c r="A854" t="s">
        <v>2583</v>
      </c>
      <c r="B854" t="s">
        <v>275</v>
      </c>
      <c r="C854">
        <v>2015</v>
      </c>
      <c r="D854">
        <v>75.529855338896795</v>
      </c>
      <c r="E854">
        <v>73.950418956637293</v>
      </c>
      <c r="F854">
        <v>77.109291721156197</v>
      </c>
      <c r="G854">
        <v>82.910672258308395</v>
      </c>
      <c r="H854">
        <v>81.583141022313399</v>
      </c>
      <c r="I854">
        <v>84.238203494303406</v>
      </c>
    </row>
    <row r="855" spans="1:9" x14ac:dyDescent="0.3">
      <c r="A855" t="s">
        <v>2584</v>
      </c>
      <c r="B855" t="s">
        <v>275</v>
      </c>
      <c r="C855">
        <v>2016</v>
      </c>
      <c r="D855">
        <v>75.203000500462906</v>
      </c>
      <c r="E855">
        <v>73.553371027712302</v>
      </c>
      <c r="F855">
        <v>76.852629973213396</v>
      </c>
      <c r="G855">
        <v>83.119752192747399</v>
      </c>
      <c r="H855">
        <v>81.766777986671599</v>
      </c>
      <c r="I855">
        <v>84.472726398823198</v>
      </c>
    </row>
    <row r="856" spans="1:9" x14ac:dyDescent="0.3">
      <c r="A856" t="s">
        <v>2585</v>
      </c>
      <c r="B856" t="s">
        <v>275</v>
      </c>
      <c r="C856">
        <v>2017</v>
      </c>
      <c r="D856">
        <v>75.055243689083397</v>
      </c>
      <c r="E856">
        <v>73.383547526366996</v>
      </c>
      <c r="F856">
        <v>76.726939851799798</v>
      </c>
      <c r="G856">
        <v>82.110516092079607</v>
      </c>
      <c r="H856">
        <v>80.484146309219796</v>
      </c>
      <c r="I856">
        <v>83.736885874939503</v>
      </c>
    </row>
    <row r="857" spans="1:9" x14ac:dyDescent="0.3">
      <c r="A857" t="s">
        <v>2586</v>
      </c>
      <c r="B857" t="s">
        <v>275</v>
      </c>
      <c r="C857">
        <v>2018</v>
      </c>
      <c r="D857">
        <v>73.667669365262597</v>
      </c>
      <c r="E857">
        <v>71.795777570351405</v>
      </c>
      <c r="F857">
        <v>75.539561160173804</v>
      </c>
      <c r="G857">
        <v>82.097005788502202</v>
      </c>
      <c r="H857">
        <v>80.519281700947602</v>
      </c>
      <c r="I857">
        <v>83.674729876056801</v>
      </c>
    </row>
    <row r="858" spans="1:9" x14ac:dyDescent="0.3">
      <c r="A858" t="s">
        <v>2587</v>
      </c>
      <c r="B858" t="s">
        <v>275</v>
      </c>
      <c r="C858">
        <v>2019</v>
      </c>
      <c r="D858">
        <v>74.372426574747493</v>
      </c>
      <c r="E858">
        <v>72.625127777277598</v>
      </c>
      <c r="F858">
        <v>76.119725372217403</v>
      </c>
      <c r="G858">
        <v>81.394895344756605</v>
      </c>
      <c r="H858">
        <v>79.736226588009302</v>
      </c>
      <c r="I858">
        <v>83.053564101503994</v>
      </c>
    </row>
    <row r="859" spans="1:9" x14ac:dyDescent="0.3">
      <c r="A859" t="s">
        <v>2588</v>
      </c>
      <c r="B859" t="s">
        <v>275</v>
      </c>
      <c r="C859">
        <v>2020</v>
      </c>
      <c r="D859">
        <v>73.260879673877199</v>
      </c>
      <c r="E859">
        <v>71.452702793251504</v>
      </c>
      <c r="F859">
        <v>75.069056554502893</v>
      </c>
      <c r="G859">
        <v>81.036667179959593</v>
      </c>
      <c r="H859">
        <v>79.390462097339196</v>
      </c>
      <c r="I859">
        <v>82.682872262580005</v>
      </c>
    </row>
    <row r="860" spans="1:9" x14ac:dyDescent="0.3">
      <c r="A860" t="s">
        <v>2589</v>
      </c>
      <c r="B860" t="s">
        <v>275</v>
      </c>
      <c r="C860">
        <v>2021</v>
      </c>
      <c r="D860">
        <v>73.429911025754606</v>
      </c>
      <c r="E860">
        <v>71.627555475991898</v>
      </c>
      <c r="F860">
        <v>75.2322665755174</v>
      </c>
      <c r="G860">
        <v>80.247496451683801</v>
      </c>
      <c r="H860">
        <v>78.568056747718103</v>
      </c>
      <c r="I860">
        <v>81.9269361556494</v>
      </c>
    </row>
    <row r="861" spans="1:9" x14ac:dyDescent="0.3">
      <c r="A861" t="s">
        <v>2590</v>
      </c>
      <c r="B861" t="s">
        <v>275</v>
      </c>
      <c r="C861">
        <v>2022</v>
      </c>
      <c r="D861">
        <v>73.223065840821903</v>
      </c>
      <c r="E861">
        <v>71.362154451548804</v>
      </c>
      <c r="F861">
        <v>75.083977230095101</v>
      </c>
      <c r="G861">
        <v>80.140767451631703</v>
      </c>
      <c r="H861">
        <v>78.554912764565898</v>
      </c>
      <c r="I861">
        <v>81.726622138697607</v>
      </c>
    </row>
    <row r="862" spans="1:9" x14ac:dyDescent="0.3">
      <c r="A862" t="s">
        <v>2593</v>
      </c>
      <c r="B862" t="s">
        <v>15</v>
      </c>
      <c r="C862">
        <v>2003</v>
      </c>
      <c r="D862">
        <v>71.064348338725495</v>
      </c>
      <c r="E862">
        <v>68.815644982881594</v>
      </c>
      <c r="F862">
        <v>73.313051694569495</v>
      </c>
      <c r="G862">
        <v>77.131667970083498</v>
      </c>
      <c r="H862">
        <v>74.803653602301594</v>
      </c>
      <c r="I862">
        <v>79.459682337865502</v>
      </c>
    </row>
    <row r="863" spans="1:9" x14ac:dyDescent="0.3">
      <c r="A863" t="s">
        <v>2594</v>
      </c>
      <c r="B863" t="s">
        <v>15</v>
      </c>
      <c r="C863">
        <v>2004</v>
      </c>
      <c r="D863">
        <v>72.742082677978303</v>
      </c>
      <c r="E863">
        <v>70.381163270407896</v>
      </c>
      <c r="F863">
        <v>75.103002085548596</v>
      </c>
      <c r="G863">
        <v>77.461844129305604</v>
      </c>
      <c r="H863">
        <v>75.132260211986704</v>
      </c>
      <c r="I863">
        <v>79.791428046624503</v>
      </c>
    </row>
    <row r="864" spans="1:9" x14ac:dyDescent="0.3">
      <c r="A864" t="s">
        <v>2595</v>
      </c>
      <c r="B864" t="s">
        <v>15</v>
      </c>
      <c r="C864">
        <v>2005</v>
      </c>
      <c r="D864">
        <v>72.818603467566902</v>
      </c>
      <c r="E864">
        <v>70.414564981309596</v>
      </c>
      <c r="F864">
        <v>75.222641953824194</v>
      </c>
      <c r="G864">
        <v>77.880391392893898</v>
      </c>
      <c r="H864">
        <v>75.514142843667898</v>
      </c>
      <c r="I864">
        <v>80.246639942119799</v>
      </c>
    </row>
    <row r="865" spans="1:9" x14ac:dyDescent="0.3">
      <c r="A865" t="s">
        <v>2596</v>
      </c>
      <c r="B865" t="s">
        <v>15</v>
      </c>
      <c r="C865">
        <v>2006</v>
      </c>
      <c r="D865">
        <v>72.749481826279606</v>
      </c>
      <c r="E865">
        <v>70.377032311796398</v>
      </c>
      <c r="F865">
        <v>75.121931340762899</v>
      </c>
      <c r="G865">
        <v>76.865134405187902</v>
      </c>
      <c r="H865">
        <v>74.504900775068194</v>
      </c>
      <c r="I865">
        <v>79.225368035307596</v>
      </c>
    </row>
    <row r="866" spans="1:9" x14ac:dyDescent="0.3">
      <c r="A866" t="s">
        <v>2597</v>
      </c>
      <c r="B866" t="s">
        <v>15</v>
      </c>
      <c r="C866">
        <v>2007</v>
      </c>
      <c r="D866">
        <v>73.317339289281193</v>
      </c>
      <c r="E866">
        <v>71.001508544456797</v>
      </c>
      <c r="F866">
        <v>75.633170034105703</v>
      </c>
      <c r="G866">
        <v>77.330037402749596</v>
      </c>
      <c r="H866">
        <v>75.040793186269298</v>
      </c>
      <c r="I866">
        <v>79.619281619229994</v>
      </c>
    </row>
    <row r="867" spans="1:9" x14ac:dyDescent="0.3">
      <c r="A867" t="s">
        <v>2598</v>
      </c>
      <c r="B867" t="s">
        <v>15</v>
      </c>
      <c r="C867">
        <v>2008</v>
      </c>
      <c r="D867">
        <v>72.801422696139795</v>
      </c>
      <c r="E867">
        <v>70.438215385220303</v>
      </c>
      <c r="F867">
        <v>75.164630007059301</v>
      </c>
      <c r="G867">
        <v>79.014799594531098</v>
      </c>
      <c r="H867">
        <v>76.667720485782198</v>
      </c>
      <c r="I867">
        <v>81.361878703279899</v>
      </c>
    </row>
    <row r="868" spans="1:9" x14ac:dyDescent="0.3">
      <c r="A868" t="s">
        <v>2599</v>
      </c>
      <c r="B868" t="s">
        <v>15</v>
      </c>
      <c r="C868">
        <v>2009</v>
      </c>
      <c r="D868">
        <v>73.180016374655196</v>
      </c>
      <c r="E868">
        <v>70.929940031525902</v>
      </c>
      <c r="F868">
        <v>75.430092717784404</v>
      </c>
      <c r="G868">
        <v>80.361644071516096</v>
      </c>
      <c r="H868">
        <v>78.064441301654</v>
      </c>
      <c r="I868">
        <v>82.658846841378207</v>
      </c>
    </row>
    <row r="869" spans="1:9" x14ac:dyDescent="0.3">
      <c r="A869" t="s">
        <v>2600</v>
      </c>
      <c r="B869" t="s">
        <v>15</v>
      </c>
      <c r="C869">
        <v>2010</v>
      </c>
      <c r="D869">
        <v>74.840287052715396</v>
      </c>
      <c r="E869">
        <v>72.573154344248394</v>
      </c>
      <c r="F869">
        <v>77.107419761182499</v>
      </c>
      <c r="G869">
        <v>80.702738731242903</v>
      </c>
      <c r="H869">
        <v>78.464819045408007</v>
      </c>
      <c r="I869">
        <v>82.940658417077799</v>
      </c>
    </row>
    <row r="870" spans="1:9" x14ac:dyDescent="0.3">
      <c r="A870" t="s">
        <v>2601</v>
      </c>
      <c r="B870" t="s">
        <v>15</v>
      </c>
      <c r="C870">
        <v>2011</v>
      </c>
      <c r="D870">
        <v>75.188714523417403</v>
      </c>
      <c r="E870">
        <v>72.887715890580296</v>
      </c>
      <c r="F870">
        <v>77.489713156254496</v>
      </c>
      <c r="G870">
        <v>82.377392598847095</v>
      </c>
      <c r="H870">
        <v>80.079787662448396</v>
      </c>
      <c r="I870">
        <v>84.674997535245694</v>
      </c>
    </row>
    <row r="871" spans="1:9" x14ac:dyDescent="0.3">
      <c r="A871" t="s">
        <v>2602</v>
      </c>
      <c r="B871" t="s">
        <v>15</v>
      </c>
      <c r="C871">
        <v>2012</v>
      </c>
      <c r="D871">
        <v>74.727683253347294</v>
      </c>
      <c r="E871">
        <v>72.409966731585797</v>
      </c>
      <c r="F871">
        <v>77.045399775108706</v>
      </c>
      <c r="G871">
        <v>82.913403608229601</v>
      </c>
      <c r="H871">
        <v>80.705829118461494</v>
      </c>
      <c r="I871">
        <v>85.120978097997593</v>
      </c>
    </row>
    <row r="872" spans="1:9" x14ac:dyDescent="0.3">
      <c r="A872" t="s">
        <v>2603</v>
      </c>
      <c r="B872" t="s">
        <v>15</v>
      </c>
      <c r="C872">
        <v>2013</v>
      </c>
      <c r="D872">
        <v>75.383234591725795</v>
      </c>
      <c r="E872">
        <v>73.102690679026907</v>
      </c>
      <c r="F872">
        <v>77.663778504424798</v>
      </c>
      <c r="G872">
        <v>82.435212306004999</v>
      </c>
      <c r="H872">
        <v>80.203961808243093</v>
      </c>
      <c r="I872">
        <v>84.666462803766905</v>
      </c>
    </row>
    <row r="873" spans="1:9" x14ac:dyDescent="0.3">
      <c r="A873" t="s">
        <v>2604</v>
      </c>
      <c r="B873" t="s">
        <v>15</v>
      </c>
      <c r="C873">
        <v>2014</v>
      </c>
      <c r="D873">
        <v>74.9363409099618</v>
      </c>
      <c r="E873">
        <v>72.642837612908707</v>
      </c>
      <c r="F873">
        <v>77.229844207014807</v>
      </c>
      <c r="G873">
        <v>81.732154551910995</v>
      </c>
      <c r="H873">
        <v>79.564975319940899</v>
      </c>
      <c r="I873">
        <v>83.899333783881005</v>
      </c>
    </row>
    <row r="874" spans="1:9" x14ac:dyDescent="0.3">
      <c r="A874" t="s">
        <v>2605</v>
      </c>
      <c r="B874" t="s">
        <v>15</v>
      </c>
      <c r="C874">
        <v>2015</v>
      </c>
      <c r="D874">
        <v>75.006604452970606</v>
      </c>
      <c r="E874">
        <v>72.690129042734299</v>
      </c>
      <c r="F874">
        <v>77.3230798632069</v>
      </c>
      <c r="G874">
        <v>81.903942615124095</v>
      </c>
      <c r="H874">
        <v>79.704453243515104</v>
      </c>
      <c r="I874">
        <v>84.103431986733199</v>
      </c>
    </row>
    <row r="875" spans="1:9" x14ac:dyDescent="0.3">
      <c r="A875" t="s">
        <v>2606</v>
      </c>
      <c r="B875" t="s">
        <v>15</v>
      </c>
      <c r="C875">
        <v>2016</v>
      </c>
      <c r="D875">
        <v>75.505486825704693</v>
      </c>
      <c r="E875">
        <v>73.250667958503598</v>
      </c>
      <c r="F875">
        <v>77.760305692905803</v>
      </c>
      <c r="G875">
        <v>81.134390595957598</v>
      </c>
      <c r="H875">
        <v>78.981050192768294</v>
      </c>
      <c r="I875">
        <v>83.287730999146902</v>
      </c>
    </row>
    <row r="876" spans="1:9" x14ac:dyDescent="0.3">
      <c r="A876" t="s">
        <v>2607</v>
      </c>
      <c r="B876" t="s">
        <v>15</v>
      </c>
      <c r="C876">
        <v>2017</v>
      </c>
      <c r="D876">
        <v>75.855515497849296</v>
      </c>
      <c r="E876">
        <v>73.572352364097398</v>
      </c>
      <c r="F876">
        <v>78.138678631601096</v>
      </c>
      <c r="G876">
        <v>79.645654065637402</v>
      </c>
      <c r="H876">
        <v>77.434730725992694</v>
      </c>
      <c r="I876">
        <v>81.856577405281996</v>
      </c>
    </row>
    <row r="877" spans="1:9" x14ac:dyDescent="0.3">
      <c r="A877" t="s">
        <v>2608</v>
      </c>
      <c r="B877" t="s">
        <v>15</v>
      </c>
      <c r="C877">
        <v>2018</v>
      </c>
      <c r="D877">
        <v>75.121282265177896</v>
      </c>
      <c r="E877">
        <v>72.796627501308905</v>
      </c>
      <c r="F877">
        <v>77.445937029046803</v>
      </c>
      <c r="G877">
        <v>79.101467635637803</v>
      </c>
      <c r="H877">
        <v>77.017285309709294</v>
      </c>
      <c r="I877">
        <v>81.185649961566298</v>
      </c>
    </row>
    <row r="878" spans="1:9" x14ac:dyDescent="0.3">
      <c r="A878" t="s">
        <v>2609</v>
      </c>
      <c r="B878" t="s">
        <v>15</v>
      </c>
      <c r="C878">
        <v>2019</v>
      </c>
      <c r="D878">
        <v>75.332319797771802</v>
      </c>
      <c r="E878">
        <v>73.020953914500097</v>
      </c>
      <c r="F878">
        <v>77.643685681043493</v>
      </c>
      <c r="G878">
        <v>79.028271474796199</v>
      </c>
      <c r="H878">
        <v>76.853324718180204</v>
      </c>
      <c r="I878">
        <v>81.203218231412293</v>
      </c>
    </row>
    <row r="879" spans="1:9" x14ac:dyDescent="0.3">
      <c r="A879" t="s">
        <v>2610</v>
      </c>
      <c r="B879" t="s">
        <v>15</v>
      </c>
      <c r="C879">
        <v>2020</v>
      </c>
      <c r="D879">
        <v>75.541910647033703</v>
      </c>
      <c r="E879">
        <v>73.241336779069201</v>
      </c>
      <c r="F879">
        <v>77.842484514998205</v>
      </c>
      <c r="G879">
        <v>78.533531459532398</v>
      </c>
      <c r="H879">
        <v>76.373706506727601</v>
      </c>
      <c r="I879">
        <v>80.693356412337096</v>
      </c>
    </row>
    <row r="880" spans="1:9" x14ac:dyDescent="0.3">
      <c r="A880" t="s">
        <v>2611</v>
      </c>
      <c r="B880" t="s">
        <v>15</v>
      </c>
      <c r="C880">
        <v>2021</v>
      </c>
      <c r="D880">
        <v>75.060877962397797</v>
      </c>
      <c r="E880">
        <v>72.681544356687596</v>
      </c>
      <c r="F880">
        <v>77.440211568107998</v>
      </c>
      <c r="G880">
        <v>79.136732974843596</v>
      </c>
      <c r="H880">
        <v>76.965852309038198</v>
      </c>
      <c r="I880">
        <v>81.307613640648896</v>
      </c>
    </row>
    <row r="881" spans="1:9" x14ac:dyDescent="0.3">
      <c r="A881" t="s">
        <v>2612</v>
      </c>
      <c r="B881" t="s">
        <v>15</v>
      </c>
      <c r="C881">
        <v>2022</v>
      </c>
      <c r="D881">
        <v>75.671634470927501</v>
      </c>
      <c r="E881">
        <v>73.260468247631906</v>
      </c>
      <c r="F881">
        <v>78.082800694223195</v>
      </c>
      <c r="G881">
        <v>81.795971657356603</v>
      </c>
      <c r="H881">
        <v>79.564985270999799</v>
      </c>
      <c r="I881">
        <v>84.026958043713407</v>
      </c>
    </row>
    <row r="882" spans="1:9" x14ac:dyDescent="0.3">
      <c r="A882" t="s">
        <v>2615</v>
      </c>
      <c r="B882" t="s">
        <v>16</v>
      </c>
      <c r="C882">
        <v>2003</v>
      </c>
      <c r="D882">
        <v>77.117814390213297</v>
      </c>
      <c r="E882">
        <v>75.191066296517604</v>
      </c>
      <c r="F882">
        <v>79.044562483909004</v>
      </c>
      <c r="G882">
        <v>77.315585651773006</v>
      </c>
      <c r="H882">
        <v>75.115694499410495</v>
      </c>
      <c r="I882">
        <v>79.515476804135403</v>
      </c>
    </row>
    <row r="883" spans="1:9" x14ac:dyDescent="0.3">
      <c r="A883" t="s">
        <v>2616</v>
      </c>
      <c r="B883" t="s">
        <v>16</v>
      </c>
      <c r="C883">
        <v>2004</v>
      </c>
      <c r="D883">
        <v>77.260896033444695</v>
      </c>
      <c r="E883">
        <v>75.266183941952605</v>
      </c>
      <c r="F883">
        <v>79.2556081249367</v>
      </c>
      <c r="G883">
        <v>78.573669732732498</v>
      </c>
      <c r="H883">
        <v>76.338884920942803</v>
      </c>
      <c r="I883">
        <v>80.808454544522306</v>
      </c>
    </row>
    <row r="884" spans="1:9" x14ac:dyDescent="0.3">
      <c r="A884" t="s">
        <v>2617</v>
      </c>
      <c r="B884" t="s">
        <v>16</v>
      </c>
      <c r="C884">
        <v>2005</v>
      </c>
      <c r="D884">
        <v>77.169670374596194</v>
      </c>
      <c r="E884">
        <v>75.128292751218396</v>
      </c>
      <c r="F884">
        <v>79.211047997974006</v>
      </c>
      <c r="G884">
        <v>78.907086966014901</v>
      </c>
      <c r="H884">
        <v>76.662979054460394</v>
      </c>
      <c r="I884">
        <v>81.151194877569495</v>
      </c>
    </row>
    <row r="885" spans="1:9" x14ac:dyDescent="0.3">
      <c r="A885" t="s">
        <v>2618</v>
      </c>
      <c r="B885" t="s">
        <v>16</v>
      </c>
      <c r="C885">
        <v>2006</v>
      </c>
      <c r="D885">
        <v>77.852641669868603</v>
      </c>
      <c r="E885">
        <v>75.870514511620598</v>
      </c>
      <c r="F885">
        <v>79.834768828116694</v>
      </c>
      <c r="G885">
        <v>80.1625579578306</v>
      </c>
      <c r="H885">
        <v>77.932786101560794</v>
      </c>
      <c r="I885">
        <v>82.392329814100293</v>
      </c>
    </row>
    <row r="886" spans="1:9" x14ac:dyDescent="0.3">
      <c r="A886" t="s">
        <v>2619</v>
      </c>
      <c r="B886" t="s">
        <v>16</v>
      </c>
      <c r="C886">
        <v>2007</v>
      </c>
      <c r="D886">
        <v>79.009324686842007</v>
      </c>
      <c r="E886">
        <v>77.171610766375395</v>
      </c>
      <c r="F886">
        <v>80.847038607308704</v>
      </c>
      <c r="G886">
        <v>81.392222331494196</v>
      </c>
      <c r="H886">
        <v>79.314019899204794</v>
      </c>
      <c r="I886">
        <v>83.470424763783598</v>
      </c>
    </row>
    <row r="887" spans="1:9" x14ac:dyDescent="0.3">
      <c r="A887" t="s">
        <v>2620</v>
      </c>
      <c r="B887" t="s">
        <v>16</v>
      </c>
      <c r="C887">
        <v>2008</v>
      </c>
      <c r="D887">
        <v>79.620207670939493</v>
      </c>
      <c r="E887">
        <v>77.757917628625407</v>
      </c>
      <c r="F887">
        <v>81.482497713253693</v>
      </c>
      <c r="G887">
        <v>82.054769728407095</v>
      </c>
      <c r="H887">
        <v>80.084085403633395</v>
      </c>
      <c r="I887">
        <v>84.025454053180894</v>
      </c>
    </row>
    <row r="888" spans="1:9" x14ac:dyDescent="0.3">
      <c r="A888" t="s">
        <v>2621</v>
      </c>
      <c r="B888" t="s">
        <v>16</v>
      </c>
      <c r="C888">
        <v>2009</v>
      </c>
      <c r="D888">
        <v>79.623000051222206</v>
      </c>
      <c r="E888">
        <v>77.868602651627398</v>
      </c>
      <c r="F888">
        <v>81.377397450817</v>
      </c>
      <c r="G888">
        <v>83.132687770166598</v>
      </c>
      <c r="H888">
        <v>81.384532794024693</v>
      </c>
      <c r="I888">
        <v>84.880842746308502</v>
      </c>
    </row>
    <row r="889" spans="1:9" x14ac:dyDescent="0.3">
      <c r="A889" t="s">
        <v>2622</v>
      </c>
      <c r="B889" t="s">
        <v>16</v>
      </c>
      <c r="C889">
        <v>2010</v>
      </c>
      <c r="D889">
        <v>80.247651407009798</v>
      </c>
      <c r="E889">
        <v>78.647749579934199</v>
      </c>
      <c r="F889">
        <v>81.847553234085495</v>
      </c>
      <c r="G889">
        <v>82.467558050264103</v>
      </c>
      <c r="H889">
        <v>80.621776286391494</v>
      </c>
      <c r="I889">
        <v>84.313339814136796</v>
      </c>
    </row>
    <row r="890" spans="1:9" x14ac:dyDescent="0.3">
      <c r="A890" t="s">
        <v>2623</v>
      </c>
      <c r="B890" t="s">
        <v>16</v>
      </c>
      <c r="C890">
        <v>2011</v>
      </c>
      <c r="D890">
        <v>80.754939791101805</v>
      </c>
      <c r="E890">
        <v>79.307160177705896</v>
      </c>
      <c r="F890">
        <v>82.202719404497799</v>
      </c>
      <c r="G890">
        <v>81.630795202700796</v>
      </c>
      <c r="H890">
        <v>79.7052066667069</v>
      </c>
      <c r="I890">
        <v>83.556383738694706</v>
      </c>
    </row>
    <row r="891" spans="1:9" x14ac:dyDescent="0.3">
      <c r="A891" t="s">
        <v>2624</v>
      </c>
      <c r="B891" t="s">
        <v>16</v>
      </c>
      <c r="C891">
        <v>2012</v>
      </c>
      <c r="D891">
        <v>80.802835740570501</v>
      </c>
      <c r="E891">
        <v>79.374782977032396</v>
      </c>
      <c r="F891">
        <v>82.230888504108606</v>
      </c>
      <c r="G891">
        <v>81.121012774038604</v>
      </c>
      <c r="H891">
        <v>79.178767218637802</v>
      </c>
      <c r="I891">
        <v>83.063258329439506</v>
      </c>
    </row>
    <row r="892" spans="1:9" x14ac:dyDescent="0.3">
      <c r="A892" t="s">
        <v>2625</v>
      </c>
      <c r="B892" t="s">
        <v>16</v>
      </c>
      <c r="C892">
        <v>2013</v>
      </c>
      <c r="D892">
        <v>81.3057777188166</v>
      </c>
      <c r="E892">
        <v>79.908817328053502</v>
      </c>
      <c r="F892">
        <v>82.702738109579698</v>
      </c>
      <c r="G892">
        <v>82.461513462485698</v>
      </c>
      <c r="H892">
        <v>80.549213395309806</v>
      </c>
      <c r="I892">
        <v>84.373813529661604</v>
      </c>
    </row>
    <row r="893" spans="1:9" x14ac:dyDescent="0.3">
      <c r="A893" t="s">
        <v>2626</v>
      </c>
      <c r="B893" t="s">
        <v>16</v>
      </c>
      <c r="C893">
        <v>2014</v>
      </c>
      <c r="D893">
        <v>81.179826047062406</v>
      </c>
      <c r="E893">
        <v>79.659548178784704</v>
      </c>
      <c r="F893">
        <v>82.700103915340094</v>
      </c>
      <c r="G893">
        <v>81.721178387552499</v>
      </c>
      <c r="H893">
        <v>79.602319190505895</v>
      </c>
      <c r="I893">
        <v>83.840037584599102</v>
      </c>
    </row>
    <row r="894" spans="1:9" x14ac:dyDescent="0.3">
      <c r="A894" t="s">
        <v>2627</v>
      </c>
      <c r="B894" t="s">
        <v>16</v>
      </c>
      <c r="C894">
        <v>2015</v>
      </c>
      <c r="D894">
        <v>81.507677970790695</v>
      </c>
      <c r="E894">
        <v>79.942833454970199</v>
      </c>
      <c r="F894">
        <v>83.072522486611106</v>
      </c>
      <c r="G894">
        <v>81.586132912310305</v>
      </c>
      <c r="H894">
        <v>79.2062982611085</v>
      </c>
      <c r="I894">
        <v>83.965967563512095</v>
      </c>
    </row>
    <row r="895" spans="1:9" x14ac:dyDescent="0.3">
      <c r="A895" t="s">
        <v>2628</v>
      </c>
      <c r="B895" t="s">
        <v>16</v>
      </c>
      <c r="C895">
        <v>2016</v>
      </c>
      <c r="D895">
        <v>82.594446751625398</v>
      </c>
      <c r="E895">
        <v>81.059920008877697</v>
      </c>
      <c r="F895">
        <v>84.128973494373099</v>
      </c>
      <c r="G895">
        <v>82.691100379188597</v>
      </c>
      <c r="H895">
        <v>80.325240956810504</v>
      </c>
      <c r="I895">
        <v>85.056959801566805</v>
      </c>
    </row>
    <row r="896" spans="1:9" x14ac:dyDescent="0.3">
      <c r="A896" t="s">
        <v>2629</v>
      </c>
      <c r="B896" t="s">
        <v>16</v>
      </c>
      <c r="C896">
        <v>2017</v>
      </c>
      <c r="D896">
        <v>83.241132174971298</v>
      </c>
      <c r="E896">
        <v>81.532860642791903</v>
      </c>
      <c r="F896">
        <v>84.949403707150694</v>
      </c>
      <c r="G896">
        <v>82.973155659434497</v>
      </c>
      <c r="H896">
        <v>80.718855278389995</v>
      </c>
      <c r="I896">
        <v>85.227456040478899</v>
      </c>
    </row>
    <row r="897" spans="1:9" x14ac:dyDescent="0.3">
      <c r="A897" t="s">
        <v>2630</v>
      </c>
      <c r="B897" t="s">
        <v>16</v>
      </c>
      <c r="C897">
        <v>2018</v>
      </c>
      <c r="D897">
        <v>83.451297986421295</v>
      </c>
      <c r="E897">
        <v>81.658764975567607</v>
      </c>
      <c r="F897">
        <v>85.243830997275097</v>
      </c>
      <c r="G897">
        <v>82.168116900309798</v>
      </c>
      <c r="H897">
        <v>80.149840030857902</v>
      </c>
      <c r="I897">
        <v>84.186393769761693</v>
      </c>
    </row>
    <row r="898" spans="1:9" x14ac:dyDescent="0.3">
      <c r="A898" t="s">
        <v>2631</v>
      </c>
      <c r="B898" t="s">
        <v>16</v>
      </c>
      <c r="C898">
        <v>2019</v>
      </c>
      <c r="D898">
        <v>83.861177703041193</v>
      </c>
      <c r="E898">
        <v>82.214490797406697</v>
      </c>
      <c r="F898">
        <v>85.507864608675703</v>
      </c>
      <c r="G898">
        <v>82.649146930886801</v>
      </c>
      <c r="H898">
        <v>80.850371593545802</v>
      </c>
      <c r="I898">
        <v>84.4479222682277</v>
      </c>
    </row>
    <row r="899" spans="1:9" x14ac:dyDescent="0.3">
      <c r="A899" t="s">
        <v>2632</v>
      </c>
      <c r="B899" t="s">
        <v>16</v>
      </c>
      <c r="C899">
        <v>2020</v>
      </c>
      <c r="D899">
        <v>83.284947217500303</v>
      </c>
      <c r="E899">
        <v>81.755794053359907</v>
      </c>
      <c r="F899">
        <v>84.814100381640799</v>
      </c>
      <c r="G899">
        <v>83.7986085514043</v>
      </c>
      <c r="H899">
        <v>82.424681558412601</v>
      </c>
      <c r="I899">
        <v>85.172535544395998</v>
      </c>
    </row>
    <row r="900" spans="1:9" x14ac:dyDescent="0.3">
      <c r="A900" t="s">
        <v>2633</v>
      </c>
      <c r="B900" t="s">
        <v>16</v>
      </c>
      <c r="C900">
        <v>2021</v>
      </c>
      <c r="D900">
        <v>82.978151491176305</v>
      </c>
      <c r="E900">
        <v>81.394821177715201</v>
      </c>
      <c r="F900">
        <v>84.561481804637395</v>
      </c>
      <c r="G900">
        <v>83.703057320502793</v>
      </c>
      <c r="H900">
        <v>82.367472948956305</v>
      </c>
      <c r="I900">
        <v>85.038641692049197</v>
      </c>
    </row>
    <row r="901" spans="1:9" x14ac:dyDescent="0.3">
      <c r="A901" t="s">
        <v>2634</v>
      </c>
      <c r="B901" t="s">
        <v>16</v>
      </c>
      <c r="C901">
        <v>2022</v>
      </c>
      <c r="D901">
        <v>82.083203926019706</v>
      </c>
      <c r="E901">
        <v>80.480826424013898</v>
      </c>
      <c r="F901">
        <v>83.6855814280255</v>
      </c>
      <c r="G901">
        <v>84.127128033535598</v>
      </c>
      <c r="H901">
        <v>82.789036017213704</v>
      </c>
      <c r="I901">
        <v>85.465220049857507</v>
      </c>
    </row>
    <row r="902" spans="1:9" x14ac:dyDescent="0.3">
      <c r="A902" t="s">
        <v>2637</v>
      </c>
      <c r="B902" t="s">
        <v>276</v>
      </c>
      <c r="C902">
        <v>2003</v>
      </c>
      <c r="D902">
        <v>68.360395169762</v>
      </c>
      <c r="E902">
        <v>66.240994241390098</v>
      </c>
      <c r="F902">
        <v>70.479796098133804</v>
      </c>
      <c r="G902">
        <v>74.685525709444704</v>
      </c>
      <c r="H902">
        <v>72.948378408841805</v>
      </c>
      <c r="I902">
        <v>76.422673010047603</v>
      </c>
    </row>
    <row r="903" spans="1:9" x14ac:dyDescent="0.3">
      <c r="A903" t="s">
        <v>2638</v>
      </c>
      <c r="B903" t="s">
        <v>276</v>
      </c>
      <c r="C903">
        <v>2004</v>
      </c>
      <c r="D903">
        <v>68.532676734632403</v>
      </c>
      <c r="E903">
        <v>66.428840770155404</v>
      </c>
      <c r="F903">
        <v>70.636512699109403</v>
      </c>
      <c r="G903">
        <v>75.094442836667199</v>
      </c>
      <c r="H903">
        <v>73.267176858206597</v>
      </c>
      <c r="I903">
        <v>76.921708815127801</v>
      </c>
    </row>
    <row r="904" spans="1:9" x14ac:dyDescent="0.3">
      <c r="A904" t="s">
        <v>2639</v>
      </c>
      <c r="B904" t="s">
        <v>276</v>
      </c>
      <c r="C904">
        <v>2005</v>
      </c>
      <c r="D904">
        <v>68.277722341746298</v>
      </c>
      <c r="E904">
        <v>66.209128112932902</v>
      </c>
      <c r="F904">
        <v>70.346316570559793</v>
      </c>
      <c r="G904">
        <v>75.703643773569993</v>
      </c>
      <c r="H904">
        <v>73.828819400536702</v>
      </c>
      <c r="I904">
        <v>77.578468146603299</v>
      </c>
    </row>
    <row r="905" spans="1:9" x14ac:dyDescent="0.3">
      <c r="A905" t="s">
        <v>2640</v>
      </c>
      <c r="B905" t="s">
        <v>276</v>
      </c>
      <c r="C905">
        <v>2006</v>
      </c>
      <c r="D905">
        <v>68.626926683870494</v>
      </c>
      <c r="E905">
        <v>66.454638255347206</v>
      </c>
      <c r="F905">
        <v>70.799215112393796</v>
      </c>
      <c r="G905">
        <v>75.345212155186104</v>
      </c>
      <c r="H905">
        <v>73.509647156372196</v>
      </c>
      <c r="I905">
        <v>77.180777153999998</v>
      </c>
    </row>
    <row r="906" spans="1:9" x14ac:dyDescent="0.3">
      <c r="A906" t="s">
        <v>2641</v>
      </c>
      <c r="B906" t="s">
        <v>276</v>
      </c>
      <c r="C906">
        <v>2007</v>
      </c>
      <c r="D906">
        <v>69.198032448502204</v>
      </c>
      <c r="E906">
        <v>67.085751381780398</v>
      </c>
      <c r="F906">
        <v>71.310313515223996</v>
      </c>
      <c r="G906">
        <v>76.1970113495059</v>
      </c>
      <c r="H906">
        <v>74.412141588659196</v>
      </c>
      <c r="I906">
        <v>77.981881110352603</v>
      </c>
    </row>
    <row r="907" spans="1:9" x14ac:dyDescent="0.3">
      <c r="A907" t="s">
        <v>2642</v>
      </c>
      <c r="B907" t="s">
        <v>276</v>
      </c>
      <c r="C907">
        <v>2008</v>
      </c>
      <c r="D907">
        <v>69.540966145081399</v>
      </c>
      <c r="E907">
        <v>67.434424443770197</v>
      </c>
      <c r="F907">
        <v>71.6475078463926</v>
      </c>
      <c r="G907">
        <v>77.808428635439498</v>
      </c>
      <c r="H907">
        <v>76.036476282396706</v>
      </c>
      <c r="I907">
        <v>79.580380988482204</v>
      </c>
    </row>
    <row r="908" spans="1:9" x14ac:dyDescent="0.3">
      <c r="A908" t="s">
        <v>2643</v>
      </c>
      <c r="B908" t="s">
        <v>276</v>
      </c>
      <c r="C908">
        <v>2009</v>
      </c>
      <c r="D908">
        <v>69.814160113143203</v>
      </c>
      <c r="E908">
        <v>67.789284704555499</v>
      </c>
      <c r="F908">
        <v>71.839035521730906</v>
      </c>
      <c r="G908">
        <v>78.417505336128798</v>
      </c>
      <c r="H908">
        <v>76.476668397480097</v>
      </c>
      <c r="I908">
        <v>80.358342274777399</v>
      </c>
    </row>
    <row r="909" spans="1:9" x14ac:dyDescent="0.3">
      <c r="A909" t="s">
        <v>2644</v>
      </c>
      <c r="B909" t="s">
        <v>276</v>
      </c>
      <c r="C909">
        <v>2010</v>
      </c>
      <c r="D909">
        <v>70.415216278067106</v>
      </c>
      <c r="E909">
        <v>68.375677868108497</v>
      </c>
      <c r="F909">
        <v>72.454754688025801</v>
      </c>
      <c r="G909">
        <v>79.051191577227101</v>
      </c>
      <c r="H909">
        <v>77.092999561129901</v>
      </c>
      <c r="I909">
        <v>81.009383593324301</v>
      </c>
    </row>
    <row r="910" spans="1:9" x14ac:dyDescent="0.3">
      <c r="A910" t="s">
        <v>2645</v>
      </c>
      <c r="B910" t="s">
        <v>276</v>
      </c>
      <c r="C910">
        <v>2011</v>
      </c>
      <c r="D910">
        <v>71.026283769837704</v>
      </c>
      <c r="E910">
        <v>69.086614046095093</v>
      </c>
      <c r="F910">
        <v>72.965953493580301</v>
      </c>
      <c r="G910">
        <v>79.596878234201697</v>
      </c>
      <c r="H910">
        <v>77.673195212454999</v>
      </c>
      <c r="I910">
        <v>81.520561255948394</v>
      </c>
    </row>
    <row r="911" spans="1:9" x14ac:dyDescent="0.3">
      <c r="A911" t="s">
        <v>2646</v>
      </c>
      <c r="B911" t="s">
        <v>276</v>
      </c>
      <c r="C911">
        <v>2012</v>
      </c>
      <c r="D911">
        <v>72.091173728753205</v>
      </c>
      <c r="E911">
        <v>70.288953461506495</v>
      </c>
      <c r="F911">
        <v>73.893393996</v>
      </c>
      <c r="G911">
        <v>78.548964135271504</v>
      </c>
      <c r="H911">
        <v>76.655467662800604</v>
      </c>
      <c r="I911">
        <v>80.442460607742305</v>
      </c>
    </row>
    <row r="912" spans="1:9" x14ac:dyDescent="0.3">
      <c r="A912" t="s">
        <v>2647</v>
      </c>
      <c r="B912" t="s">
        <v>276</v>
      </c>
      <c r="C912">
        <v>2013</v>
      </c>
      <c r="D912">
        <v>70.961713431986695</v>
      </c>
      <c r="E912">
        <v>69.032016297066903</v>
      </c>
      <c r="F912">
        <v>72.891410566906501</v>
      </c>
      <c r="G912">
        <v>77.969253888568502</v>
      </c>
      <c r="H912">
        <v>76.064768320921004</v>
      </c>
      <c r="I912">
        <v>79.873739456215901</v>
      </c>
    </row>
    <row r="913" spans="1:9" x14ac:dyDescent="0.3">
      <c r="A913" t="s">
        <v>2648</v>
      </c>
      <c r="B913" t="s">
        <v>276</v>
      </c>
      <c r="C913">
        <v>2014</v>
      </c>
      <c r="D913">
        <v>70.740191395568502</v>
      </c>
      <c r="E913">
        <v>68.659783647400104</v>
      </c>
      <c r="F913">
        <v>72.820599143736899</v>
      </c>
      <c r="G913">
        <v>77.796177542267003</v>
      </c>
      <c r="H913">
        <v>76.046728187083403</v>
      </c>
      <c r="I913">
        <v>79.545626897450603</v>
      </c>
    </row>
    <row r="914" spans="1:9" x14ac:dyDescent="0.3">
      <c r="A914" t="s">
        <v>2649</v>
      </c>
      <c r="B914" t="s">
        <v>276</v>
      </c>
      <c r="C914">
        <v>2015</v>
      </c>
      <c r="D914">
        <v>70.462905069772802</v>
      </c>
      <c r="E914">
        <v>68.267044950606902</v>
      </c>
      <c r="F914">
        <v>72.658765188938602</v>
      </c>
      <c r="G914">
        <v>77.218452861480003</v>
      </c>
      <c r="H914">
        <v>75.505204431083001</v>
      </c>
      <c r="I914">
        <v>78.931701291877005</v>
      </c>
    </row>
    <row r="915" spans="1:9" x14ac:dyDescent="0.3">
      <c r="A915" t="s">
        <v>2650</v>
      </c>
      <c r="B915" t="s">
        <v>276</v>
      </c>
      <c r="C915">
        <v>2016</v>
      </c>
      <c r="D915">
        <v>70.451960243309202</v>
      </c>
      <c r="E915">
        <v>68.259608479357595</v>
      </c>
      <c r="F915">
        <v>72.644312007260794</v>
      </c>
      <c r="G915">
        <v>77.049735291779101</v>
      </c>
      <c r="H915">
        <v>75.350120693499505</v>
      </c>
      <c r="I915">
        <v>78.749349890058696</v>
      </c>
    </row>
    <row r="916" spans="1:9" x14ac:dyDescent="0.3">
      <c r="A916" t="s">
        <v>2651</v>
      </c>
      <c r="B916" t="s">
        <v>276</v>
      </c>
      <c r="C916">
        <v>2017</v>
      </c>
      <c r="D916">
        <v>70.788572218089897</v>
      </c>
      <c r="E916">
        <v>68.552485554288694</v>
      </c>
      <c r="F916">
        <v>73.024658881891</v>
      </c>
      <c r="G916">
        <v>76.956862085568105</v>
      </c>
      <c r="H916">
        <v>75.260654758553102</v>
      </c>
      <c r="I916">
        <v>78.653069412582994</v>
      </c>
    </row>
    <row r="917" spans="1:9" x14ac:dyDescent="0.3">
      <c r="A917" t="s">
        <v>2652</v>
      </c>
      <c r="B917" t="s">
        <v>276</v>
      </c>
      <c r="C917">
        <v>2018</v>
      </c>
      <c r="D917">
        <v>71.287172623631804</v>
      </c>
      <c r="E917">
        <v>69.183412934344503</v>
      </c>
      <c r="F917">
        <v>73.390932312919006</v>
      </c>
      <c r="G917">
        <v>75.944344697338593</v>
      </c>
      <c r="H917">
        <v>74.288015505262194</v>
      </c>
      <c r="I917">
        <v>77.600673889414907</v>
      </c>
    </row>
    <row r="918" spans="1:9" x14ac:dyDescent="0.3">
      <c r="A918" t="s">
        <v>2653</v>
      </c>
      <c r="B918" t="s">
        <v>276</v>
      </c>
      <c r="C918">
        <v>2019</v>
      </c>
      <c r="D918">
        <v>70.270953005237899</v>
      </c>
      <c r="E918">
        <v>68.286620351491393</v>
      </c>
      <c r="F918">
        <v>72.255285658984306</v>
      </c>
      <c r="G918">
        <v>75.566646657043606</v>
      </c>
      <c r="H918">
        <v>73.928199955427203</v>
      </c>
      <c r="I918">
        <v>77.205093358659994</v>
      </c>
    </row>
    <row r="919" spans="1:9" x14ac:dyDescent="0.3">
      <c r="A919" t="s">
        <v>2654</v>
      </c>
      <c r="B919" t="s">
        <v>276</v>
      </c>
      <c r="C919">
        <v>2020</v>
      </c>
      <c r="D919">
        <v>70.895657819092904</v>
      </c>
      <c r="E919">
        <v>69.049388450639398</v>
      </c>
      <c r="F919">
        <v>72.741927187546395</v>
      </c>
      <c r="G919">
        <v>76.258525657973607</v>
      </c>
      <c r="H919">
        <v>74.749053466342403</v>
      </c>
      <c r="I919">
        <v>77.767997849604797</v>
      </c>
    </row>
    <row r="920" spans="1:9" x14ac:dyDescent="0.3">
      <c r="A920" t="s">
        <v>2655</v>
      </c>
      <c r="B920" t="s">
        <v>276</v>
      </c>
      <c r="C920">
        <v>2021</v>
      </c>
      <c r="D920">
        <v>70.707264323365607</v>
      </c>
      <c r="E920">
        <v>68.971929746094503</v>
      </c>
      <c r="F920">
        <v>72.442598900636796</v>
      </c>
      <c r="G920">
        <v>76.038143019077495</v>
      </c>
      <c r="H920">
        <v>74.575253421712802</v>
      </c>
      <c r="I920">
        <v>77.501032616442203</v>
      </c>
    </row>
    <row r="921" spans="1:9" x14ac:dyDescent="0.3">
      <c r="A921" t="s">
        <v>2656</v>
      </c>
      <c r="B921" t="s">
        <v>276</v>
      </c>
      <c r="C921">
        <v>2022</v>
      </c>
      <c r="D921">
        <v>71.157897821979503</v>
      </c>
      <c r="E921">
        <v>69.457584852909903</v>
      </c>
      <c r="F921">
        <v>72.858210791049004</v>
      </c>
      <c r="G921">
        <v>75.698302101100495</v>
      </c>
      <c r="H921">
        <v>74.160709948228501</v>
      </c>
      <c r="I921">
        <v>77.235894253972504</v>
      </c>
    </row>
    <row r="922" spans="1:9" x14ac:dyDescent="0.3">
      <c r="A922" t="s">
        <v>2659</v>
      </c>
      <c r="B922" t="s">
        <v>287</v>
      </c>
      <c r="C922">
        <v>2003</v>
      </c>
      <c r="D922">
        <v>69.124115949428599</v>
      </c>
      <c r="E922">
        <v>67.545228152816705</v>
      </c>
      <c r="F922">
        <v>70.703003746040494</v>
      </c>
      <c r="G922">
        <v>75.644609310388205</v>
      </c>
      <c r="H922">
        <v>73.975165919094195</v>
      </c>
      <c r="I922">
        <v>77.314052701682101</v>
      </c>
    </row>
    <row r="923" spans="1:9" x14ac:dyDescent="0.3">
      <c r="A923" t="s">
        <v>2660</v>
      </c>
      <c r="B923" t="s">
        <v>287</v>
      </c>
      <c r="C923">
        <v>2004</v>
      </c>
      <c r="D923">
        <v>69.729170989334307</v>
      </c>
      <c r="E923">
        <v>68.128253884920596</v>
      </c>
      <c r="F923">
        <v>71.330088093747904</v>
      </c>
      <c r="G923">
        <v>75.558295223023194</v>
      </c>
      <c r="H923">
        <v>73.780773142084499</v>
      </c>
      <c r="I923">
        <v>77.335817303961903</v>
      </c>
    </row>
    <row r="924" spans="1:9" x14ac:dyDescent="0.3">
      <c r="A924" t="s">
        <v>2661</v>
      </c>
      <c r="B924" t="s">
        <v>287</v>
      </c>
      <c r="C924">
        <v>2005</v>
      </c>
      <c r="D924">
        <v>69.621987902242097</v>
      </c>
      <c r="E924">
        <v>67.988779647792299</v>
      </c>
      <c r="F924">
        <v>71.255196156691795</v>
      </c>
      <c r="G924">
        <v>76.341735026109006</v>
      </c>
      <c r="H924">
        <v>74.557698396925005</v>
      </c>
      <c r="I924">
        <v>78.125771655293093</v>
      </c>
    </row>
    <row r="925" spans="1:9" x14ac:dyDescent="0.3">
      <c r="A925" t="s">
        <v>2662</v>
      </c>
      <c r="B925" t="s">
        <v>287</v>
      </c>
      <c r="C925">
        <v>2006</v>
      </c>
      <c r="D925">
        <v>70.227988154208106</v>
      </c>
      <c r="E925">
        <v>68.556355535721195</v>
      </c>
      <c r="F925">
        <v>71.899620772695002</v>
      </c>
      <c r="G925">
        <v>77.548688644415407</v>
      </c>
      <c r="H925">
        <v>75.901560034794898</v>
      </c>
      <c r="I925">
        <v>79.195817254036001</v>
      </c>
    </row>
    <row r="926" spans="1:9" x14ac:dyDescent="0.3">
      <c r="A926" t="s">
        <v>2663</v>
      </c>
      <c r="B926" t="s">
        <v>287</v>
      </c>
      <c r="C926">
        <v>2007</v>
      </c>
      <c r="D926">
        <v>70.612889217615404</v>
      </c>
      <c r="E926">
        <v>69.009448942827007</v>
      </c>
      <c r="F926">
        <v>72.216329492403801</v>
      </c>
      <c r="G926">
        <v>76.984887715812704</v>
      </c>
      <c r="H926">
        <v>75.262354875377795</v>
      </c>
      <c r="I926">
        <v>78.707420556247499</v>
      </c>
    </row>
    <row r="927" spans="1:9" x14ac:dyDescent="0.3">
      <c r="A927" t="s">
        <v>2664</v>
      </c>
      <c r="B927" t="s">
        <v>287</v>
      </c>
      <c r="C927">
        <v>2008</v>
      </c>
      <c r="D927">
        <v>71.311614884586703</v>
      </c>
      <c r="E927">
        <v>69.785860914355098</v>
      </c>
      <c r="F927">
        <v>72.837368854818294</v>
      </c>
      <c r="G927">
        <v>77.541141136811405</v>
      </c>
      <c r="H927">
        <v>75.793802522105906</v>
      </c>
      <c r="I927">
        <v>79.288479751517002</v>
      </c>
    </row>
    <row r="928" spans="1:9" x14ac:dyDescent="0.3">
      <c r="A928" t="s">
        <v>2665</v>
      </c>
      <c r="B928" t="s">
        <v>287</v>
      </c>
      <c r="C928">
        <v>2009</v>
      </c>
      <c r="D928">
        <v>70.596432124973504</v>
      </c>
      <c r="E928">
        <v>68.997195748536797</v>
      </c>
      <c r="F928">
        <v>72.195668501410296</v>
      </c>
      <c r="G928">
        <v>79.171684699265299</v>
      </c>
      <c r="H928">
        <v>77.539911857502304</v>
      </c>
      <c r="I928">
        <v>80.803457541028294</v>
      </c>
    </row>
    <row r="929" spans="1:9" x14ac:dyDescent="0.3">
      <c r="A929" t="s">
        <v>2666</v>
      </c>
      <c r="B929" t="s">
        <v>287</v>
      </c>
      <c r="C929">
        <v>2010</v>
      </c>
      <c r="D929">
        <v>71.406414969755403</v>
      </c>
      <c r="E929">
        <v>69.777513316331493</v>
      </c>
      <c r="F929">
        <v>73.035316623179199</v>
      </c>
      <c r="G929">
        <v>79.436746837287103</v>
      </c>
      <c r="H929">
        <v>77.776815924852301</v>
      </c>
      <c r="I929">
        <v>81.096677749721806</v>
      </c>
    </row>
    <row r="930" spans="1:9" x14ac:dyDescent="0.3">
      <c r="A930" t="s">
        <v>2667</v>
      </c>
      <c r="B930" t="s">
        <v>287</v>
      </c>
      <c r="C930">
        <v>2011</v>
      </c>
      <c r="D930">
        <v>71.612786211874194</v>
      </c>
      <c r="E930">
        <v>70.033013532668207</v>
      </c>
      <c r="F930">
        <v>73.192558891080097</v>
      </c>
      <c r="G930">
        <v>79.137098188853997</v>
      </c>
      <c r="H930">
        <v>77.509681289523797</v>
      </c>
      <c r="I930">
        <v>80.764515088184197</v>
      </c>
    </row>
    <row r="931" spans="1:9" x14ac:dyDescent="0.3">
      <c r="A931" t="s">
        <v>2668</v>
      </c>
      <c r="B931" t="s">
        <v>287</v>
      </c>
      <c r="C931">
        <v>2012</v>
      </c>
      <c r="D931">
        <v>72.178374337253203</v>
      </c>
      <c r="E931">
        <v>70.568458430035506</v>
      </c>
      <c r="F931">
        <v>73.7882902444709</v>
      </c>
      <c r="G931">
        <v>80.269686459388893</v>
      </c>
      <c r="H931">
        <v>78.671010115765498</v>
      </c>
      <c r="I931">
        <v>81.868362803012303</v>
      </c>
    </row>
    <row r="932" spans="1:9" x14ac:dyDescent="0.3">
      <c r="A932" t="s">
        <v>2669</v>
      </c>
      <c r="B932" t="s">
        <v>287</v>
      </c>
      <c r="C932">
        <v>2013</v>
      </c>
      <c r="D932">
        <v>71.660211997952203</v>
      </c>
      <c r="E932">
        <v>70.031601696166405</v>
      </c>
      <c r="F932">
        <v>73.288822299738101</v>
      </c>
      <c r="G932">
        <v>79.393924429150402</v>
      </c>
      <c r="H932">
        <v>77.804390482845307</v>
      </c>
      <c r="I932">
        <v>80.983458375455498</v>
      </c>
    </row>
    <row r="933" spans="1:9" x14ac:dyDescent="0.3">
      <c r="A933" t="s">
        <v>2670</v>
      </c>
      <c r="B933" t="s">
        <v>287</v>
      </c>
      <c r="C933">
        <v>2014</v>
      </c>
      <c r="D933">
        <v>72.315074750856496</v>
      </c>
      <c r="E933">
        <v>70.7751917042971</v>
      </c>
      <c r="F933">
        <v>73.854957797415906</v>
      </c>
      <c r="G933">
        <v>78.794395681727806</v>
      </c>
      <c r="H933">
        <v>77.267437679877105</v>
      </c>
      <c r="I933">
        <v>80.321353683578494</v>
      </c>
    </row>
    <row r="934" spans="1:9" x14ac:dyDescent="0.3">
      <c r="A934" t="s">
        <v>2671</v>
      </c>
      <c r="B934" t="s">
        <v>287</v>
      </c>
      <c r="C934">
        <v>2015</v>
      </c>
      <c r="D934">
        <v>72.470559687672505</v>
      </c>
      <c r="E934">
        <v>70.972158155130401</v>
      </c>
      <c r="F934">
        <v>73.968961220214595</v>
      </c>
      <c r="G934">
        <v>78.171092891318395</v>
      </c>
      <c r="H934">
        <v>76.713474796666802</v>
      </c>
      <c r="I934">
        <v>79.628710985970002</v>
      </c>
    </row>
    <row r="935" spans="1:9" x14ac:dyDescent="0.3">
      <c r="A935" t="s">
        <v>2672</v>
      </c>
      <c r="B935" t="s">
        <v>287</v>
      </c>
      <c r="C935">
        <v>2016</v>
      </c>
      <c r="D935">
        <v>72.105838262454895</v>
      </c>
      <c r="E935">
        <v>70.523995338153696</v>
      </c>
      <c r="F935">
        <v>73.687681186756194</v>
      </c>
      <c r="G935">
        <v>78.543954231605696</v>
      </c>
      <c r="H935">
        <v>77.046840067207796</v>
      </c>
      <c r="I935">
        <v>80.041068396003595</v>
      </c>
    </row>
    <row r="936" spans="1:9" x14ac:dyDescent="0.3">
      <c r="A936" t="s">
        <v>2673</v>
      </c>
      <c r="B936" t="s">
        <v>287</v>
      </c>
      <c r="C936">
        <v>2017</v>
      </c>
      <c r="D936">
        <v>72.095184491894003</v>
      </c>
      <c r="E936">
        <v>70.541099454318399</v>
      </c>
      <c r="F936">
        <v>73.649269529469606</v>
      </c>
      <c r="G936">
        <v>79.219733483696899</v>
      </c>
      <c r="H936">
        <v>77.847404669339895</v>
      </c>
      <c r="I936">
        <v>80.592062298054003</v>
      </c>
    </row>
    <row r="937" spans="1:9" x14ac:dyDescent="0.3">
      <c r="A937" t="s">
        <v>2674</v>
      </c>
      <c r="B937" t="s">
        <v>287</v>
      </c>
      <c r="C937">
        <v>2018</v>
      </c>
      <c r="D937">
        <v>71.688397942874005</v>
      </c>
      <c r="E937">
        <v>70.128855690085601</v>
      </c>
      <c r="F937">
        <v>73.247940195662295</v>
      </c>
      <c r="G937">
        <v>78.872336677879602</v>
      </c>
      <c r="H937">
        <v>77.444678269741701</v>
      </c>
      <c r="I937">
        <v>80.299995086017503</v>
      </c>
    </row>
    <row r="938" spans="1:9" x14ac:dyDescent="0.3">
      <c r="A938" t="s">
        <v>2675</v>
      </c>
      <c r="B938" t="s">
        <v>287</v>
      </c>
      <c r="C938">
        <v>2019</v>
      </c>
      <c r="D938">
        <v>71.677115912752299</v>
      </c>
      <c r="E938">
        <v>70.148240218657705</v>
      </c>
      <c r="F938">
        <v>73.205991606846894</v>
      </c>
      <c r="G938">
        <v>78.020945237336903</v>
      </c>
      <c r="H938">
        <v>76.502798172733506</v>
      </c>
      <c r="I938">
        <v>79.5390923019403</v>
      </c>
    </row>
    <row r="939" spans="1:9" x14ac:dyDescent="0.3">
      <c r="A939" t="s">
        <v>2676</v>
      </c>
      <c r="B939" t="s">
        <v>287</v>
      </c>
      <c r="C939">
        <v>2020</v>
      </c>
      <c r="D939">
        <v>72.108695319927804</v>
      </c>
      <c r="E939">
        <v>70.595416823998804</v>
      </c>
      <c r="F939">
        <v>73.621973815856805</v>
      </c>
      <c r="G939">
        <v>77.743360809076506</v>
      </c>
      <c r="H939">
        <v>76.173149835160999</v>
      </c>
      <c r="I939">
        <v>79.313571782992</v>
      </c>
    </row>
    <row r="940" spans="1:9" x14ac:dyDescent="0.3">
      <c r="A940" t="s">
        <v>2677</v>
      </c>
      <c r="B940" t="s">
        <v>287</v>
      </c>
      <c r="C940">
        <v>2021</v>
      </c>
      <c r="D940">
        <v>72.4056783927726</v>
      </c>
      <c r="E940">
        <v>70.995128480126496</v>
      </c>
      <c r="F940">
        <v>73.816228305418804</v>
      </c>
      <c r="G940">
        <v>77.196614767148802</v>
      </c>
      <c r="H940">
        <v>75.653661227714295</v>
      </c>
      <c r="I940">
        <v>78.739568306583294</v>
      </c>
    </row>
    <row r="941" spans="1:9" x14ac:dyDescent="0.3">
      <c r="A941" t="s">
        <v>2678</v>
      </c>
      <c r="B941" t="s">
        <v>287</v>
      </c>
      <c r="C941">
        <v>2022</v>
      </c>
      <c r="D941">
        <v>72.036949789335793</v>
      </c>
      <c r="E941">
        <v>70.584613108895397</v>
      </c>
      <c r="F941">
        <v>73.489286469776104</v>
      </c>
      <c r="G941">
        <v>76.680291693271897</v>
      </c>
      <c r="H941">
        <v>75.135473532889904</v>
      </c>
      <c r="I941">
        <v>78.225109853653905</v>
      </c>
    </row>
    <row r="942" spans="1:9" x14ac:dyDescent="0.3">
      <c r="A942" t="s">
        <v>2681</v>
      </c>
      <c r="B942" t="s">
        <v>265</v>
      </c>
      <c r="C942">
        <v>2003</v>
      </c>
      <c r="D942">
        <v>75.7137770761545</v>
      </c>
      <c r="E942">
        <v>72.937215728899204</v>
      </c>
      <c r="F942">
        <v>78.490338423409696</v>
      </c>
      <c r="G942">
        <v>78.358025309481505</v>
      </c>
      <c r="H942">
        <v>75.708333442214794</v>
      </c>
      <c r="I942">
        <v>81.007717176748301</v>
      </c>
    </row>
    <row r="943" spans="1:9" x14ac:dyDescent="0.3">
      <c r="A943" t="s">
        <v>2682</v>
      </c>
      <c r="B943" t="s">
        <v>265</v>
      </c>
      <c r="C943">
        <v>2004</v>
      </c>
      <c r="D943">
        <v>77.026992711267994</v>
      </c>
      <c r="E943">
        <v>74.333499579349706</v>
      </c>
      <c r="F943">
        <v>79.720485843186196</v>
      </c>
      <c r="G943">
        <v>79.1515989050461</v>
      </c>
      <c r="H943">
        <v>76.461410045777896</v>
      </c>
      <c r="I943">
        <v>81.841787764314304</v>
      </c>
    </row>
    <row r="944" spans="1:9" x14ac:dyDescent="0.3">
      <c r="A944" t="s">
        <v>2683</v>
      </c>
      <c r="B944" t="s">
        <v>265</v>
      </c>
      <c r="C944">
        <v>2005</v>
      </c>
      <c r="D944">
        <v>77.789970947645003</v>
      </c>
      <c r="E944">
        <v>75.043536797063496</v>
      </c>
      <c r="F944">
        <v>80.536405098226595</v>
      </c>
      <c r="G944">
        <v>78.818507304696496</v>
      </c>
      <c r="H944">
        <v>76.208273789669605</v>
      </c>
      <c r="I944">
        <v>81.428740819723501</v>
      </c>
    </row>
    <row r="945" spans="1:9" x14ac:dyDescent="0.3">
      <c r="A945" t="s">
        <v>2684</v>
      </c>
      <c r="B945" t="s">
        <v>265</v>
      </c>
      <c r="C945">
        <v>2006</v>
      </c>
      <c r="D945">
        <v>76.657750700425495</v>
      </c>
      <c r="E945">
        <v>74.091996481848298</v>
      </c>
      <c r="F945">
        <v>79.223504919002593</v>
      </c>
      <c r="G945">
        <v>79.289854689021396</v>
      </c>
      <c r="H945">
        <v>76.987103678838594</v>
      </c>
      <c r="I945">
        <v>81.592605699204199</v>
      </c>
    </row>
    <row r="946" spans="1:9" x14ac:dyDescent="0.3">
      <c r="A946" t="s">
        <v>2685</v>
      </c>
      <c r="B946" t="s">
        <v>265</v>
      </c>
      <c r="C946">
        <v>2007</v>
      </c>
      <c r="D946">
        <v>75.368726086326006</v>
      </c>
      <c r="E946">
        <v>73.0167719911082</v>
      </c>
      <c r="F946">
        <v>77.720680181543898</v>
      </c>
      <c r="G946">
        <v>79.237437718230694</v>
      </c>
      <c r="H946">
        <v>76.927258433614199</v>
      </c>
      <c r="I946">
        <v>81.547617002847204</v>
      </c>
    </row>
    <row r="947" spans="1:9" x14ac:dyDescent="0.3">
      <c r="A947" t="s">
        <v>2686</v>
      </c>
      <c r="B947" t="s">
        <v>265</v>
      </c>
      <c r="C947">
        <v>2008</v>
      </c>
      <c r="D947">
        <v>75.503797184190802</v>
      </c>
      <c r="E947">
        <v>73.169995148581705</v>
      </c>
      <c r="F947">
        <v>77.837599219799898</v>
      </c>
      <c r="G947">
        <v>79.297713968090804</v>
      </c>
      <c r="H947">
        <v>77.089408057686896</v>
      </c>
      <c r="I947">
        <v>81.506019878494598</v>
      </c>
    </row>
    <row r="948" spans="1:9" x14ac:dyDescent="0.3">
      <c r="A948" t="s">
        <v>2687</v>
      </c>
      <c r="B948" t="s">
        <v>265</v>
      </c>
      <c r="C948">
        <v>2009</v>
      </c>
      <c r="D948">
        <v>76.358787499303205</v>
      </c>
      <c r="E948">
        <v>74.194119556962505</v>
      </c>
      <c r="F948">
        <v>78.523455441643804</v>
      </c>
      <c r="G948">
        <v>80.018762119365803</v>
      </c>
      <c r="H948">
        <v>77.937323391302897</v>
      </c>
      <c r="I948">
        <v>82.100200847428596</v>
      </c>
    </row>
    <row r="949" spans="1:9" x14ac:dyDescent="0.3">
      <c r="A949" t="s">
        <v>2688</v>
      </c>
      <c r="B949" t="s">
        <v>265</v>
      </c>
      <c r="C949">
        <v>2010</v>
      </c>
      <c r="D949">
        <v>75.582168981929399</v>
      </c>
      <c r="E949">
        <v>73.452126217372793</v>
      </c>
      <c r="F949">
        <v>77.712211746486005</v>
      </c>
      <c r="G949">
        <v>80.454876898924795</v>
      </c>
      <c r="H949">
        <v>78.488860733545096</v>
      </c>
      <c r="I949">
        <v>82.420893064304394</v>
      </c>
    </row>
    <row r="950" spans="1:9" x14ac:dyDescent="0.3">
      <c r="A950" t="s">
        <v>2689</v>
      </c>
      <c r="B950" t="s">
        <v>265</v>
      </c>
      <c r="C950">
        <v>2011</v>
      </c>
      <c r="D950">
        <v>75.507943600820496</v>
      </c>
      <c r="E950">
        <v>73.384320860060498</v>
      </c>
      <c r="F950">
        <v>77.631566341580495</v>
      </c>
      <c r="G950">
        <v>81.188656602092607</v>
      </c>
      <c r="H950">
        <v>79.264864787709698</v>
      </c>
      <c r="I950">
        <v>83.112448416475601</v>
      </c>
    </row>
    <row r="951" spans="1:9" x14ac:dyDescent="0.3">
      <c r="A951" t="s">
        <v>2690</v>
      </c>
      <c r="B951" t="s">
        <v>265</v>
      </c>
      <c r="C951">
        <v>2012</v>
      </c>
      <c r="D951">
        <v>76.913192984579794</v>
      </c>
      <c r="E951">
        <v>74.729676495217703</v>
      </c>
      <c r="F951">
        <v>79.0967094739419</v>
      </c>
      <c r="G951">
        <v>81.677114364868601</v>
      </c>
      <c r="H951">
        <v>79.801654035215293</v>
      </c>
      <c r="I951">
        <v>83.552574694521795</v>
      </c>
    </row>
    <row r="952" spans="1:9" x14ac:dyDescent="0.3">
      <c r="A952" t="s">
        <v>2691</v>
      </c>
      <c r="B952" t="s">
        <v>265</v>
      </c>
      <c r="C952">
        <v>2013</v>
      </c>
      <c r="D952">
        <v>76.086575738078295</v>
      </c>
      <c r="E952">
        <v>74.005890894036796</v>
      </c>
      <c r="F952">
        <v>78.167260582119894</v>
      </c>
      <c r="G952">
        <v>81.191237901744501</v>
      </c>
      <c r="H952">
        <v>79.291851086920005</v>
      </c>
      <c r="I952">
        <v>83.090624716568996</v>
      </c>
    </row>
    <row r="953" spans="1:9" x14ac:dyDescent="0.3">
      <c r="A953" t="s">
        <v>2692</v>
      </c>
      <c r="B953" t="s">
        <v>265</v>
      </c>
      <c r="C953">
        <v>2014</v>
      </c>
      <c r="D953">
        <v>76.082555087775603</v>
      </c>
      <c r="E953">
        <v>74.004638989858805</v>
      </c>
      <c r="F953">
        <v>78.160471185692401</v>
      </c>
      <c r="G953">
        <v>80.834803705866904</v>
      </c>
      <c r="H953">
        <v>78.952192796024093</v>
      </c>
      <c r="I953">
        <v>82.7174146157097</v>
      </c>
    </row>
    <row r="954" spans="1:9" x14ac:dyDescent="0.3">
      <c r="A954" t="s">
        <v>2693</v>
      </c>
      <c r="B954" t="s">
        <v>265</v>
      </c>
      <c r="C954">
        <v>2015</v>
      </c>
      <c r="D954">
        <v>76.918990090668103</v>
      </c>
      <c r="E954">
        <v>74.760146415005394</v>
      </c>
      <c r="F954">
        <v>79.077833766330698</v>
      </c>
      <c r="G954">
        <v>81.947303005107699</v>
      </c>
      <c r="H954">
        <v>80.128117140488399</v>
      </c>
      <c r="I954">
        <v>83.766488869726999</v>
      </c>
    </row>
    <row r="955" spans="1:9" x14ac:dyDescent="0.3">
      <c r="A955" t="s">
        <v>2694</v>
      </c>
      <c r="B955" t="s">
        <v>265</v>
      </c>
      <c r="C955">
        <v>2016</v>
      </c>
      <c r="D955">
        <v>77.935733442336698</v>
      </c>
      <c r="E955">
        <v>75.701775644056497</v>
      </c>
      <c r="F955">
        <v>80.169691240616999</v>
      </c>
      <c r="G955">
        <v>81.3864340182852</v>
      </c>
      <c r="H955">
        <v>79.571223488673098</v>
      </c>
      <c r="I955">
        <v>83.201644547897203</v>
      </c>
    </row>
    <row r="956" spans="1:9" x14ac:dyDescent="0.3">
      <c r="A956" t="s">
        <v>2695</v>
      </c>
      <c r="B956" t="s">
        <v>265</v>
      </c>
      <c r="C956">
        <v>2017</v>
      </c>
      <c r="D956">
        <v>79.416685440469806</v>
      </c>
      <c r="E956">
        <v>77.315726488547597</v>
      </c>
      <c r="F956">
        <v>81.517644392392</v>
      </c>
      <c r="G956">
        <v>81.594646442932799</v>
      </c>
      <c r="H956">
        <v>79.793636549890294</v>
      </c>
      <c r="I956">
        <v>83.395656335975303</v>
      </c>
    </row>
    <row r="957" spans="1:9" x14ac:dyDescent="0.3">
      <c r="A957" t="s">
        <v>2696</v>
      </c>
      <c r="B957" t="s">
        <v>265</v>
      </c>
      <c r="C957">
        <v>2018</v>
      </c>
      <c r="D957">
        <v>80.246083161841398</v>
      </c>
      <c r="E957">
        <v>78.252402810945796</v>
      </c>
      <c r="F957">
        <v>82.239763512736999</v>
      </c>
      <c r="G957">
        <v>81.581028715979798</v>
      </c>
      <c r="H957">
        <v>79.916072505582804</v>
      </c>
      <c r="I957">
        <v>83.245984926376906</v>
      </c>
    </row>
    <row r="958" spans="1:9" x14ac:dyDescent="0.3">
      <c r="A958" t="s">
        <v>2697</v>
      </c>
      <c r="B958" t="s">
        <v>265</v>
      </c>
      <c r="C958">
        <v>2019</v>
      </c>
      <c r="D958">
        <v>80.313892132445204</v>
      </c>
      <c r="E958">
        <v>78.395905490978095</v>
      </c>
      <c r="F958">
        <v>82.2318787739123</v>
      </c>
      <c r="G958">
        <v>81.2044342519156</v>
      </c>
      <c r="H958">
        <v>79.454144172212494</v>
      </c>
      <c r="I958">
        <v>82.954724331618706</v>
      </c>
    </row>
    <row r="959" spans="1:9" x14ac:dyDescent="0.3">
      <c r="A959" t="s">
        <v>2698</v>
      </c>
      <c r="B959" t="s">
        <v>265</v>
      </c>
      <c r="C959">
        <v>2020</v>
      </c>
      <c r="D959">
        <v>81.039380291958594</v>
      </c>
      <c r="E959">
        <v>79.323223549544693</v>
      </c>
      <c r="F959">
        <v>82.755537034372495</v>
      </c>
      <c r="G959">
        <v>80.449719700438607</v>
      </c>
      <c r="H959">
        <v>78.496743770849605</v>
      </c>
      <c r="I959">
        <v>82.402695630027594</v>
      </c>
    </row>
    <row r="960" spans="1:9" x14ac:dyDescent="0.3">
      <c r="A960" t="s">
        <v>2699</v>
      </c>
      <c r="B960" t="s">
        <v>265</v>
      </c>
      <c r="C960">
        <v>2021</v>
      </c>
      <c r="D960">
        <v>81.858156636234696</v>
      </c>
      <c r="E960">
        <v>80.157147848802396</v>
      </c>
      <c r="F960">
        <v>83.559165423666997</v>
      </c>
      <c r="G960">
        <v>80.312045362268407</v>
      </c>
      <c r="H960">
        <v>78.400277547895598</v>
      </c>
      <c r="I960">
        <v>82.223813176641201</v>
      </c>
    </row>
    <row r="961" spans="1:9" x14ac:dyDescent="0.3">
      <c r="A961" t="s">
        <v>2700</v>
      </c>
      <c r="B961" t="s">
        <v>265</v>
      </c>
      <c r="C961">
        <v>2022</v>
      </c>
      <c r="D961">
        <v>81.639871992977206</v>
      </c>
      <c r="E961">
        <v>79.764484930706303</v>
      </c>
      <c r="F961">
        <v>83.515259055248194</v>
      </c>
      <c r="G961">
        <v>80.2855236114343</v>
      </c>
      <c r="H961">
        <v>78.354913905548898</v>
      </c>
      <c r="I961">
        <v>82.216133317319702</v>
      </c>
    </row>
    <row r="962" spans="1:9" x14ac:dyDescent="0.3">
      <c r="A962" t="s">
        <v>2703</v>
      </c>
      <c r="B962" t="s">
        <v>288</v>
      </c>
      <c r="C962">
        <v>2003</v>
      </c>
      <c r="D962">
        <v>65.820553203298303</v>
      </c>
      <c r="E962">
        <v>63.705946474796399</v>
      </c>
      <c r="F962">
        <v>67.9351599318002</v>
      </c>
      <c r="G962">
        <v>74.482472695338302</v>
      </c>
      <c r="H962">
        <v>72.630098323837302</v>
      </c>
      <c r="I962">
        <v>76.334847066839203</v>
      </c>
    </row>
    <row r="963" spans="1:9" x14ac:dyDescent="0.3">
      <c r="A963" t="s">
        <v>2704</v>
      </c>
      <c r="B963" t="s">
        <v>288</v>
      </c>
      <c r="C963">
        <v>2004</v>
      </c>
      <c r="D963">
        <v>67.560721775460294</v>
      </c>
      <c r="E963">
        <v>65.536485536322203</v>
      </c>
      <c r="F963">
        <v>69.5849580145983</v>
      </c>
      <c r="G963">
        <v>74.867235860684204</v>
      </c>
      <c r="H963">
        <v>72.924367613921902</v>
      </c>
      <c r="I963">
        <v>76.810104107446506</v>
      </c>
    </row>
    <row r="964" spans="1:9" x14ac:dyDescent="0.3">
      <c r="A964" t="s">
        <v>2705</v>
      </c>
      <c r="B964" t="s">
        <v>288</v>
      </c>
      <c r="C964">
        <v>2005</v>
      </c>
      <c r="D964">
        <v>68.868202705570795</v>
      </c>
      <c r="E964">
        <v>66.7761006165033</v>
      </c>
      <c r="F964">
        <v>70.960304794638304</v>
      </c>
      <c r="G964">
        <v>74.857906826975693</v>
      </c>
      <c r="H964">
        <v>72.798181608600501</v>
      </c>
      <c r="I964">
        <v>76.917632045350899</v>
      </c>
    </row>
    <row r="965" spans="1:9" x14ac:dyDescent="0.3">
      <c r="A965" t="s">
        <v>2706</v>
      </c>
      <c r="B965" t="s">
        <v>288</v>
      </c>
      <c r="C965">
        <v>2006</v>
      </c>
      <c r="D965">
        <v>68.066294274456496</v>
      </c>
      <c r="E965">
        <v>65.953719022492507</v>
      </c>
      <c r="F965">
        <v>70.178869526420598</v>
      </c>
      <c r="G965">
        <v>75.2512036206723</v>
      </c>
      <c r="H965">
        <v>73.306709747625604</v>
      </c>
      <c r="I965">
        <v>77.195697493718896</v>
      </c>
    </row>
    <row r="966" spans="1:9" x14ac:dyDescent="0.3">
      <c r="A966" t="s">
        <v>2707</v>
      </c>
      <c r="B966" t="s">
        <v>288</v>
      </c>
      <c r="C966">
        <v>2007</v>
      </c>
      <c r="D966">
        <v>68.963296155670307</v>
      </c>
      <c r="E966">
        <v>66.845427780679998</v>
      </c>
      <c r="F966">
        <v>71.081164530660601</v>
      </c>
      <c r="G966">
        <v>76.193093120436103</v>
      </c>
      <c r="H966">
        <v>74.233196750805305</v>
      </c>
      <c r="I966">
        <v>78.152989490066901</v>
      </c>
    </row>
    <row r="967" spans="1:9" x14ac:dyDescent="0.3">
      <c r="A967" t="s">
        <v>2708</v>
      </c>
      <c r="B967" t="s">
        <v>288</v>
      </c>
      <c r="C967">
        <v>2008</v>
      </c>
      <c r="D967">
        <v>69.997507808045299</v>
      </c>
      <c r="E967">
        <v>67.796325974396595</v>
      </c>
      <c r="F967">
        <v>72.198689641694003</v>
      </c>
      <c r="G967">
        <v>76.893739254992596</v>
      </c>
      <c r="H967">
        <v>74.913935927346003</v>
      </c>
      <c r="I967">
        <v>78.873542582639203</v>
      </c>
    </row>
    <row r="968" spans="1:9" x14ac:dyDescent="0.3">
      <c r="A968" t="s">
        <v>2709</v>
      </c>
      <c r="B968" t="s">
        <v>288</v>
      </c>
      <c r="C968">
        <v>2009</v>
      </c>
      <c r="D968">
        <v>70.281493066620499</v>
      </c>
      <c r="E968">
        <v>68.034754930609694</v>
      </c>
      <c r="F968">
        <v>72.528231202631204</v>
      </c>
      <c r="G968">
        <v>78.021217040467903</v>
      </c>
      <c r="H968">
        <v>76.205300985684502</v>
      </c>
      <c r="I968">
        <v>79.837133095251303</v>
      </c>
    </row>
    <row r="969" spans="1:9" x14ac:dyDescent="0.3">
      <c r="A969" t="s">
        <v>2710</v>
      </c>
      <c r="B969" t="s">
        <v>288</v>
      </c>
      <c r="C969">
        <v>2010</v>
      </c>
      <c r="D969">
        <v>70.373681229293496</v>
      </c>
      <c r="E969">
        <v>68.224385599193994</v>
      </c>
      <c r="F969">
        <v>72.522976859393097</v>
      </c>
      <c r="G969">
        <v>78.521586330658195</v>
      </c>
      <c r="H969">
        <v>76.781967110887294</v>
      </c>
      <c r="I969">
        <v>80.261205550428997</v>
      </c>
    </row>
    <row r="970" spans="1:9" x14ac:dyDescent="0.3">
      <c r="A970" t="s">
        <v>2711</v>
      </c>
      <c r="B970" t="s">
        <v>288</v>
      </c>
      <c r="C970">
        <v>2011</v>
      </c>
      <c r="D970">
        <v>71.443484004057296</v>
      </c>
      <c r="E970">
        <v>69.379516936751799</v>
      </c>
      <c r="F970">
        <v>73.507451071362794</v>
      </c>
      <c r="G970">
        <v>79.596025948552693</v>
      </c>
      <c r="H970">
        <v>77.849523790007794</v>
      </c>
      <c r="I970">
        <v>81.342528107097706</v>
      </c>
    </row>
    <row r="971" spans="1:9" x14ac:dyDescent="0.3">
      <c r="A971" t="s">
        <v>2712</v>
      </c>
      <c r="B971" t="s">
        <v>288</v>
      </c>
      <c r="C971">
        <v>2012</v>
      </c>
      <c r="D971">
        <v>71.335722845275299</v>
      </c>
      <c r="E971">
        <v>69.220151676661601</v>
      </c>
      <c r="F971">
        <v>73.451294013888898</v>
      </c>
      <c r="G971">
        <v>78.740388544680499</v>
      </c>
      <c r="H971">
        <v>76.962900281469601</v>
      </c>
      <c r="I971">
        <v>80.517876807891298</v>
      </c>
    </row>
    <row r="972" spans="1:9" x14ac:dyDescent="0.3">
      <c r="A972" t="s">
        <v>2713</v>
      </c>
      <c r="B972" t="s">
        <v>288</v>
      </c>
      <c r="C972">
        <v>2013</v>
      </c>
      <c r="D972">
        <v>71.653443445895803</v>
      </c>
      <c r="E972">
        <v>69.618867762907698</v>
      </c>
      <c r="F972">
        <v>73.688019128883795</v>
      </c>
      <c r="G972">
        <v>78.732399118039794</v>
      </c>
      <c r="H972">
        <v>77.066196466235397</v>
      </c>
      <c r="I972">
        <v>80.398601769844106</v>
      </c>
    </row>
    <row r="973" spans="1:9" x14ac:dyDescent="0.3">
      <c r="A973" t="s">
        <v>2714</v>
      </c>
      <c r="B973" t="s">
        <v>288</v>
      </c>
      <c r="C973">
        <v>2014</v>
      </c>
      <c r="D973">
        <v>72.011832920253397</v>
      </c>
      <c r="E973">
        <v>70.091396775871303</v>
      </c>
      <c r="F973">
        <v>73.932269064635605</v>
      </c>
      <c r="G973">
        <v>78.220267326523796</v>
      </c>
      <c r="H973">
        <v>76.710282096595606</v>
      </c>
      <c r="I973">
        <v>79.730252556452001</v>
      </c>
    </row>
    <row r="974" spans="1:9" x14ac:dyDescent="0.3">
      <c r="A974" t="s">
        <v>2715</v>
      </c>
      <c r="B974" t="s">
        <v>288</v>
      </c>
      <c r="C974">
        <v>2015</v>
      </c>
      <c r="D974">
        <v>72.360172506300898</v>
      </c>
      <c r="E974">
        <v>70.401968341113403</v>
      </c>
      <c r="F974">
        <v>74.318376671488494</v>
      </c>
      <c r="G974">
        <v>76.245263359357494</v>
      </c>
      <c r="H974">
        <v>74.698108269749596</v>
      </c>
      <c r="I974">
        <v>77.792418448965407</v>
      </c>
    </row>
    <row r="975" spans="1:9" x14ac:dyDescent="0.3">
      <c r="A975" t="s">
        <v>2716</v>
      </c>
      <c r="B975" t="s">
        <v>288</v>
      </c>
      <c r="C975">
        <v>2016</v>
      </c>
      <c r="D975">
        <v>72.523274795473995</v>
      </c>
      <c r="E975">
        <v>70.510792782561595</v>
      </c>
      <c r="F975">
        <v>74.535756808386395</v>
      </c>
      <c r="G975">
        <v>75.570335889144502</v>
      </c>
      <c r="H975">
        <v>74.029648195092193</v>
      </c>
      <c r="I975">
        <v>77.111023583196797</v>
      </c>
    </row>
    <row r="976" spans="1:9" x14ac:dyDescent="0.3">
      <c r="A976" t="s">
        <v>2717</v>
      </c>
      <c r="B976" t="s">
        <v>288</v>
      </c>
      <c r="C976">
        <v>2017</v>
      </c>
      <c r="D976">
        <v>73.257661074185705</v>
      </c>
      <c r="E976">
        <v>71.314600104822205</v>
      </c>
      <c r="F976">
        <v>75.200722043549106</v>
      </c>
      <c r="G976">
        <v>76.189297490057399</v>
      </c>
      <c r="H976">
        <v>74.727557453368206</v>
      </c>
      <c r="I976">
        <v>77.651037526746507</v>
      </c>
    </row>
    <row r="977" spans="1:9" x14ac:dyDescent="0.3">
      <c r="A977" t="s">
        <v>2718</v>
      </c>
      <c r="B977" t="s">
        <v>288</v>
      </c>
      <c r="C977">
        <v>2018</v>
      </c>
      <c r="D977">
        <v>72.161751348966305</v>
      </c>
      <c r="E977">
        <v>70.280828248688096</v>
      </c>
      <c r="F977">
        <v>74.042674449244601</v>
      </c>
      <c r="G977">
        <v>74.845027459040296</v>
      </c>
      <c r="H977">
        <v>73.281870118296894</v>
      </c>
      <c r="I977">
        <v>76.408184799783797</v>
      </c>
    </row>
    <row r="978" spans="1:9" x14ac:dyDescent="0.3">
      <c r="A978" t="s">
        <v>2719</v>
      </c>
      <c r="B978" t="s">
        <v>288</v>
      </c>
      <c r="C978">
        <v>2019</v>
      </c>
      <c r="D978">
        <v>71.253443028663398</v>
      </c>
      <c r="E978">
        <v>69.227913434760893</v>
      </c>
      <c r="F978">
        <v>73.278972622565902</v>
      </c>
      <c r="G978">
        <v>73.8958214338614</v>
      </c>
      <c r="H978">
        <v>72.152005046739703</v>
      </c>
      <c r="I978">
        <v>75.639637820983097</v>
      </c>
    </row>
    <row r="979" spans="1:9" x14ac:dyDescent="0.3">
      <c r="A979" t="s">
        <v>2720</v>
      </c>
      <c r="B979" t="s">
        <v>288</v>
      </c>
      <c r="C979">
        <v>2020</v>
      </c>
      <c r="D979">
        <v>70.380284191318793</v>
      </c>
      <c r="E979">
        <v>68.388657475483797</v>
      </c>
      <c r="F979">
        <v>72.371910907153904</v>
      </c>
      <c r="G979">
        <v>75.129511973766995</v>
      </c>
      <c r="H979">
        <v>73.396183295632099</v>
      </c>
      <c r="I979">
        <v>76.862840651901806</v>
      </c>
    </row>
    <row r="980" spans="1:9" x14ac:dyDescent="0.3">
      <c r="A980" t="s">
        <v>2721</v>
      </c>
      <c r="B980" t="s">
        <v>288</v>
      </c>
      <c r="C980">
        <v>2021</v>
      </c>
      <c r="D980">
        <v>70.307134643402804</v>
      </c>
      <c r="E980">
        <v>68.430959123059196</v>
      </c>
      <c r="F980">
        <v>72.183310163746398</v>
      </c>
      <c r="G980">
        <v>75.414690042965901</v>
      </c>
      <c r="H980">
        <v>73.674045247521306</v>
      </c>
      <c r="I980">
        <v>77.155334838410496</v>
      </c>
    </row>
    <row r="981" spans="1:9" x14ac:dyDescent="0.3">
      <c r="A981" t="s">
        <v>2722</v>
      </c>
      <c r="B981" t="s">
        <v>288</v>
      </c>
      <c r="C981">
        <v>2022</v>
      </c>
      <c r="D981">
        <v>69.793483662437396</v>
      </c>
      <c r="E981">
        <v>67.931812006527494</v>
      </c>
      <c r="F981">
        <v>71.655155318347298</v>
      </c>
      <c r="G981">
        <v>74.965141170454501</v>
      </c>
      <c r="H981">
        <v>73.215500673286897</v>
      </c>
      <c r="I981">
        <v>76.714781667622006</v>
      </c>
    </row>
    <row r="982" spans="1:9" x14ac:dyDescent="0.3">
      <c r="A982" t="s">
        <v>2725</v>
      </c>
      <c r="B982" t="s">
        <v>266</v>
      </c>
      <c r="C982">
        <v>2003</v>
      </c>
      <c r="D982">
        <v>63.694043730637297</v>
      </c>
      <c r="E982">
        <v>61.862066836920498</v>
      </c>
      <c r="F982">
        <v>65.526020624354103</v>
      </c>
      <c r="G982">
        <v>71.741634513648904</v>
      </c>
      <c r="H982">
        <v>70.253356980077498</v>
      </c>
      <c r="I982">
        <v>73.229912047220296</v>
      </c>
    </row>
    <row r="983" spans="1:9" x14ac:dyDescent="0.3">
      <c r="A983" t="s">
        <v>2726</v>
      </c>
      <c r="B983" t="s">
        <v>266</v>
      </c>
      <c r="C983">
        <v>2004</v>
      </c>
      <c r="D983">
        <v>63.720681625459697</v>
      </c>
      <c r="E983">
        <v>61.9340931855942</v>
      </c>
      <c r="F983">
        <v>65.507270065325102</v>
      </c>
      <c r="G983">
        <v>72.2518060389948</v>
      </c>
      <c r="H983">
        <v>70.840180385305302</v>
      </c>
      <c r="I983">
        <v>73.663431692684298</v>
      </c>
    </row>
    <row r="984" spans="1:9" x14ac:dyDescent="0.3">
      <c r="A984" t="s">
        <v>2727</v>
      </c>
      <c r="B984" t="s">
        <v>266</v>
      </c>
      <c r="C984">
        <v>2005</v>
      </c>
      <c r="D984">
        <v>64.637916781180394</v>
      </c>
      <c r="E984">
        <v>62.937054507787202</v>
      </c>
      <c r="F984">
        <v>66.338779054573493</v>
      </c>
      <c r="G984">
        <v>72.693308242614407</v>
      </c>
      <c r="H984">
        <v>71.320621557416004</v>
      </c>
      <c r="I984">
        <v>74.065994927812895</v>
      </c>
    </row>
    <row r="985" spans="1:9" x14ac:dyDescent="0.3">
      <c r="A985" t="s">
        <v>2728</v>
      </c>
      <c r="B985" t="s">
        <v>266</v>
      </c>
      <c r="C985">
        <v>2006</v>
      </c>
      <c r="D985">
        <v>64.408539463271495</v>
      </c>
      <c r="E985">
        <v>62.6846144302041</v>
      </c>
      <c r="F985">
        <v>66.132464496338898</v>
      </c>
      <c r="G985">
        <v>72.573731924692893</v>
      </c>
      <c r="H985">
        <v>71.152198918317296</v>
      </c>
      <c r="I985">
        <v>73.995264931068604</v>
      </c>
    </row>
    <row r="986" spans="1:9" x14ac:dyDescent="0.3">
      <c r="A986" t="s">
        <v>2729</v>
      </c>
      <c r="B986" t="s">
        <v>266</v>
      </c>
      <c r="C986">
        <v>2007</v>
      </c>
      <c r="D986">
        <v>65.483715730911101</v>
      </c>
      <c r="E986">
        <v>63.812405802416301</v>
      </c>
      <c r="F986">
        <v>67.155025659405894</v>
      </c>
      <c r="G986">
        <v>72.611347726947599</v>
      </c>
      <c r="H986">
        <v>71.1154047306309</v>
      </c>
      <c r="I986">
        <v>74.107290723264299</v>
      </c>
    </row>
    <row r="987" spans="1:9" x14ac:dyDescent="0.3">
      <c r="A987" t="s">
        <v>2730</v>
      </c>
      <c r="B987" t="s">
        <v>266</v>
      </c>
      <c r="C987">
        <v>2008</v>
      </c>
      <c r="D987">
        <v>65.0714910571742</v>
      </c>
      <c r="E987">
        <v>63.4384880525215</v>
      </c>
      <c r="F987">
        <v>66.704494061826793</v>
      </c>
      <c r="G987">
        <v>72.402540705568001</v>
      </c>
      <c r="H987">
        <v>70.919210897025906</v>
      </c>
      <c r="I987">
        <v>73.885870514110195</v>
      </c>
    </row>
    <row r="988" spans="1:9" x14ac:dyDescent="0.3">
      <c r="A988" t="s">
        <v>2731</v>
      </c>
      <c r="B988" t="s">
        <v>266</v>
      </c>
      <c r="C988">
        <v>2009</v>
      </c>
      <c r="D988">
        <v>65.517744913663506</v>
      </c>
      <c r="E988">
        <v>63.8687269198103</v>
      </c>
      <c r="F988">
        <v>67.166762907516599</v>
      </c>
      <c r="G988">
        <v>72.652588205928097</v>
      </c>
      <c r="H988">
        <v>71.164255863053896</v>
      </c>
      <c r="I988">
        <v>74.140920548802299</v>
      </c>
    </row>
    <row r="989" spans="1:9" x14ac:dyDescent="0.3">
      <c r="A989" t="s">
        <v>2732</v>
      </c>
      <c r="B989" t="s">
        <v>266</v>
      </c>
      <c r="C989">
        <v>2010</v>
      </c>
      <c r="D989">
        <v>66.086703253556905</v>
      </c>
      <c r="E989">
        <v>64.436829173002593</v>
      </c>
      <c r="F989">
        <v>67.736577334111203</v>
      </c>
      <c r="G989">
        <v>73.4709620205644</v>
      </c>
      <c r="H989">
        <v>71.938240408841807</v>
      </c>
      <c r="I989">
        <v>75.003683632286993</v>
      </c>
    </row>
    <row r="990" spans="1:9" x14ac:dyDescent="0.3">
      <c r="A990" t="s">
        <v>2733</v>
      </c>
      <c r="B990" t="s">
        <v>266</v>
      </c>
      <c r="C990">
        <v>2011</v>
      </c>
      <c r="D990">
        <v>67.747795953112799</v>
      </c>
      <c r="E990">
        <v>66.146458880471101</v>
      </c>
      <c r="F990">
        <v>69.349133025754497</v>
      </c>
      <c r="G990">
        <v>73.574524415287001</v>
      </c>
      <c r="H990">
        <v>72.0728628819069</v>
      </c>
      <c r="I990">
        <v>75.076185948667103</v>
      </c>
    </row>
    <row r="991" spans="1:9" x14ac:dyDescent="0.3">
      <c r="A991" t="s">
        <v>2734</v>
      </c>
      <c r="B991" t="s">
        <v>266</v>
      </c>
      <c r="C991">
        <v>2012</v>
      </c>
      <c r="D991">
        <v>68.168646577915695</v>
      </c>
      <c r="E991">
        <v>66.547186612111602</v>
      </c>
      <c r="F991">
        <v>69.790106543719801</v>
      </c>
      <c r="G991">
        <v>74.243938429679304</v>
      </c>
      <c r="H991">
        <v>72.825214609514902</v>
      </c>
      <c r="I991">
        <v>75.662662249843805</v>
      </c>
    </row>
    <row r="992" spans="1:9" x14ac:dyDescent="0.3">
      <c r="A992" t="s">
        <v>2735</v>
      </c>
      <c r="B992" t="s">
        <v>266</v>
      </c>
      <c r="C992">
        <v>2013</v>
      </c>
      <c r="D992">
        <v>68.991358217118901</v>
      </c>
      <c r="E992">
        <v>67.394866449064295</v>
      </c>
      <c r="F992">
        <v>70.587849985173506</v>
      </c>
      <c r="G992">
        <v>74.493265341207604</v>
      </c>
      <c r="H992">
        <v>73.073196207926799</v>
      </c>
      <c r="I992">
        <v>75.913334474488394</v>
      </c>
    </row>
    <row r="993" spans="1:9" x14ac:dyDescent="0.3">
      <c r="A993" t="s">
        <v>2736</v>
      </c>
      <c r="B993" t="s">
        <v>266</v>
      </c>
      <c r="C993">
        <v>2014</v>
      </c>
      <c r="D993">
        <v>69.053916402421606</v>
      </c>
      <c r="E993">
        <v>67.484235092643004</v>
      </c>
      <c r="F993">
        <v>70.623597712200294</v>
      </c>
      <c r="G993">
        <v>74.076345424420893</v>
      </c>
      <c r="H993">
        <v>72.658697128600593</v>
      </c>
      <c r="I993">
        <v>75.493993720241207</v>
      </c>
    </row>
    <row r="994" spans="1:9" x14ac:dyDescent="0.3">
      <c r="A994" t="s">
        <v>2737</v>
      </c>
      <c r="B994" t="s">
        <v>266</v>
      </c>
      <c r="C994">
        <v>2015</v>
      </c>
      <c r="D994">
        <v>69.093720647944295</v>
      </c>
      <c r="E994">
        <v>67.541249913806098</v>
      </c>
      <c r="F994">
        <v>70.646191382082506</v>
      </c>
      <c r="G994">
        <v>73.083207471731299</v>
      </c>
      <c r="H994">
        <v>71.663164369867602</v>
      </c>
      <c r="I994">
        <v>74.503250573595096</v>
      </c>
    </row>
    <row r="995" spans="1:9" x14ac:dyDescent="0.3">
      <c r="A995" t="s">
        <v>2738</v>
      </c>
      <c r="B995" t="s">
        <v>266</v>
      </c>
      <c r="C995">
        <v>2016</v>
      </c>
      <c r="D995">
        <v>68.191372839068805</v>
      </c>
      <c r="E995">
        <v>66.565561132855393</v>
      </c>
      <c r="F995">
        <v>69.817184545282103</v>
      </c>
      <c r="G995">
        <v>73.173845174227793</v>
      </c>
      <c r="H995">
        <v>71.732118389258204</v>
      </c>
      <c r="I995">
        <v>74.615571959197496</v>
      </c>
    </row>
    <row r="996" spans="1:9" x14ac:dyDescent="0.3">
      <c r="A996" t="s">
        <v>2739</v>
      </c>
      <c r="B996" t="s">
        <v>266</v>
      </c>
      <c r="C996">
        <v>2017</v>
      </c>
      <c r="D996">
        <v>68.189662994528504</v>
      </c>
      <c r="E996">
        <v>66.537455579812104</v>
      </c>
      <c r="F996">
        <v>69.841870409244805</v>
      </c>
      <c r="G996">
        <v>72.682199209202807</v>
      </c>
      <c r="H996">
        <v>71.166409610405097</v>
      </c>
      <c r="I996">
        <v>74.197988808000503</v>
      </c>
    </row>
    <row r="997" spans="1:9" x14ac:dyDescent="0.3">
      <c r="A997" t="s">
        <v>2740</v>
      </c>
      <c r="B997" t="s">
        <v>266</v>
      </c>
      <c r="C997">
        <v>2018</v>
      </c>
      <c r="D997">
        <v>68.301527355296201</v>
      </c>
      <c r="E997">
        <v>66.635711004809593</v>
      </c>
      <c r="F997">
        <v>69.967343705782795</v>
      </c>
      <c r="G997">
        <v>72.437285244819194</v>
      </c>
      <c r="H997">
        <v>70.921138056158597</v>
      </c>
      <c r="I997">
        <v>73.953432433479705</v>
      </c>
    </row>
    <row r="998" spans="1:9" x14ac:dyDescent="0.3">
      <c r="A998" t="s">
        <v>2741</v>
      </c>
      <c r="B998" t="s">
        <v>266</v>
      </c>
      <c r="C998">
        <v>2019</v>
      </c>
      <c r="D998">
        <v>68.276125116222602</v>
      </c>
      <c r="E998">
        <v>66.669920093447004</v>
      </c>
      <c r="F998">
        <v>69.8823301389981</v>
      </c>
      <c r="G998">
        <v>72.054152262543894</v>
      </c>
      <c r="H998">
        <v>70.542678914428095</v>
      </c>
      <c r="I998">
        <v>73.565625610659794</v>
      </c>
    </row>
    <row r="999" spans="1:9" x14ac:dyDescent="0.3">
      <c r="A999" t="s">
        <v>2742</v>
      </c>
      <c r="B999" t="s">
        <v>266</v>
      </c>
      <c r="C999">
        <v>2020</v>
      </c>
      <c r="D999">
        <v>67.926159468985702</v>
      </c>
      <c r="E999">
        <v>66.285669072610901</v>
      </c>
      <c r="F999">
        <v>69.566649865360503</v>
      </c>
      <c r="G999">
        <v>72.925131584966394</v>
      </c>
      <c r="H999">
        <v>71.530118420219196</v>
      </c>
      <c r="I999">
        <v>74.320144749713606</v>
      </c>
    </row>
    <row r="1000" spans="1:9" x14ac:dyDescent="0.3">
      <c r="A1000" t="s">
        <v>2743</v>
      </c>
      <c r="B1000" t="s">
        <v>266</v>
      </c>
      <c r="C1000">
        <v>2021</v>
      </c>
      <c r="D1000">
        <v>68.569024584692599</v>
      </c>
      <c r="E1000">
        <v>66.908928501872794</v>
      </c>
      <c r="F1000">
        <v>70.229120667512404</v>
      </c>
      <c r="G1000">
        <v>72.841014590633506</v>
      </c>
      <c r="H1000">
        <v>71.481262105840401</v>
      </c>
      <c r="I1000">
        <v>74.200767075426597</v>
      </c>
    </row>
    <row r="1001" spans="1:9" x14ac:dyDescent="0.3">
      <c r="A1001" t="s">
        <v>2744</v>
      </c>
      <c r="B1001" t="s">
        <v>266</v>
      </c>
      <c r="C1001">
        <v>2022</v>
      </c>
      <c r="D1001">
        <v>68.999667327014706</v>
      </c>
      <c r="E1001">
        <v>67.4125409096293</v>
      </c>
      <c r="F1001">
        <v>70.586793744399998</v>
      </c>
      <c r="G1001">
        <v>73.234076021449795</v>
      </c>
      <c r="H1001">
        <v>71.963511076113704</v>
      </c>
      <c r="I1001">
        <v>74.5046409667858</v>
      </c>
    </row>
    <row r="1002" spans="1:9" x14ac:dyDescent="0.3">
      <c r="A1002" t="s">
        <v>2967</v>
      </c>
      <c r="B1002" t="s">
        <v>41</v>
      </c>
      <c r="C1002">
        <v>2003</v>
      </c>
      <c r="D1002">
        <v>74.064312824269805</v>
      </c>
      <c r="E1002">
        <v>73.987445411076706</v>
      </c>
      <c r="F1002">
        <v>74.141180237462905</v>
      </c>
      <c r="G1002">
        <v>79.173007782415397</v>
      </c>
      <c r="H1002">
        <v>79.103429086891694</v>
      </c>
      <c r="I1002">
        <v>79.242586477939</v>
      </c>
    </row>
    <row r="1003" spans="1:9" x14ac:dyDescent="0.3">
      <c r="A1003" t="s">
        <v>2968</v>
      </c>
      <c r="B1003" t="s">
        <v>41</v>
      </c>
      <c r="C1003">
        <v>2004</v>
      </c>
      <c r="D1003">
        <v>74.353749508843904</v>
      </c>
      <c r="E1003">
        <v>74.277014759402206</v>
      </c>
      <c r="F1003">
        <v>74.430484258285503</v>
      </c>
      <c r="G1003">
        <v>79.357587424416707</v>
      </c>
      <c r="H1003">
        <v>79.2884945614815</v>
      </c>
      <c r="I1003">
        <v>79.426680287351999</v>
      </c>
    </row>
    <row r="1004" spans="1:9" x14ac:dyDescent="0.3">
      <c r="A1004" t="s">
        <v>2969</v>
      </c>
      <c r="B1004" t="s">
        <v>41</v>
      </c>
      <c r="C1004">
        <v>2005</v>
      </c>
      <c r="D1004">
        <v>74.6578109532947</v>
      </c>
      <c r="E1004">
        <v>74.581417234068397</v>
      </c>
      <c r="F1004">
        <v>74.734204672521003</v>
      </c>
      <c r="G1004">
        <v>79.545384011198294</v>
      </c>
      <c r="H1004">
        <v>79.476561084948301</v>
      </c>
      <c r="I1004">
        <v>79.614206937448401</v>
      </c>
    </row>
    <row r="1005" spans="1:9" x14ac:dyDescent="0.3">
      <c r="A1005" t="s">
        <v>2970</v>
      </c>
      <c r="B1005" t="s">
        <v>41</v>
      </c>
      <c r="C1005">
        <v>2006</v>
      </c>
      <c r="D1005">
        <v>74.988527045803394</v>
      </c>
      <c r="E1005">
        <v>74.912225152436406</v>
      </c>
      <c r="F1005">
        <v>75.064828939170397</v>
      </c>
      <c r="G1005">
        <v>79.779125080111996</v>
      </c>
      <c r="H1005">
        <v>79.710719456885997</v>
      </c>
      <c r="I1005">
        <v>79.847530703337995</v>
      </c>
    </row>
    <row r="1006" spans="1:9" x14ac:dyDescent="0.3">
      <c r="A1006" t="s">
        <v>2971</v>
      </c>
      <c r="B1006" t="s">
        <v>41</v>
      </c>
      <c r="C1006">
        <v>2007</v>
      </c>
      <c r="D1006">
        <v>75.337088645514697</v>
      </c>
      <c r="E1006">
        <v>75.261105228044599</v>
      </c>
      <c r="F1006">
        <v>75.413072062984796</v>
      </c>
      <c r="G1006">
        <v>80.010958520928199</v>
      </c>
      <c r="H1006">
        <v>79.942812290698797</v>
      </c>
      <c r="I1006">
        <v>80.079104751157701</v>
      </c>
    </row>
    <row r="1007" spans="1:9" x14ac:dyDescent="0.3">
      <c r="A1007" t="s">
        <v>2972</v>
      </c>
      <c r="B1007" t="s">
        <v>41</v>
      </c>
      <c r="C1007">
        <v>2008</v>
      </c>
      <c r="D1007">
        <v>75.647558651740098</v>
      </c>
      <c r="E1007">
        <v>75.571901658254802</v>
      </c>
      <c r="F1007">
        <v>75.723215645225494</v>
      </c>
      <c r="G1007">
        <v>80.250923015977506</v>
      </c>
      <c r="H1007">
        <v>80.183324586076296</v>
      </c>
      <c r="I1007">
        <v>80.318521445878702</v>
      </c>
    </row>
    <row r="1008" spans="1:9" x14ac:dyDescent="0.3">
      <c r="A1008" t="s">
        <v>2973</v>
      </c>
      <c r="B1008" t="s">
        <v>41</v>
      </c>
      <c r="C1008">
        <v>2009</v>
      </c>
      <c r="D1008">
        <v>75.978434824129195</v>
      </c>
      <c r="E1008">
        <v>75.903307880033594</v>
      </c>
      <c r="F1008">
        <v>76.053561768224796</v>
      </c>
      <c r="G1008">
        <v>80.463788424011895</v>
      </c>
      <c r="H1008">
        <v>80.396404672331002</v>
      </c>
      <c r="I1008">
        <v>80.531172175692802</v>
      </c>
    </row>
    <row r="1009" spans="1:9" x14ac:dyDescent="0.3">
      <c r="A1009" t="s">
        <v>2974</v>
      </c>
      <c r="B1009" t="s">
        <v>41</v>
      </c>
      <c r="C1009">
        <v>2010</v>
      </c>
      <c r="D1009">
        <v>76.371966573298906</v>
      </c>
      <c r="E1009">
        <v>76.297495895544799</v>
      </c>
      <c r="F1009">
        <v>76.446437251052998</v>
      </c>
      <c r="G1009">
        <v>80.658545113280297</v>
      </c>
      <c r="H1009">
        <v>80.591889156450407</v>
      </c>
      <c r="I1009">
        <v>80.725201070110202</v>
      </c>
    </row>
    <row r="1010" spans="1:9" x14ac:dyDescent="0.3">
      <c r="A1010" t="s">
        <v>2975</v>
      </c>
      <c r="B1010" t="s">
        <v>41</v>
      </c>
      <c r="C1010">
        <v>2011</v>
      </c>
      <c r="D1010">
        <v>76.7230856465996</v>
      </c>
      <c r="E1010">
        <v>76.649392838986898</v>
      </c>
      <c r="F1010">
        <v>76.796778454212202</v>
      </c>
      <c r="G1010">
        <v>80.888628668325495</v>
      </c>
      <c r="H1010">
        <v>80.822485621285693</v>
      </c>
      <c r="I1010">
        <v>80.954771715365297</v>
      </c>
    </row>
    <row r="1011" spans="1:9" x14ac:dyDescent="0.3">
      <c r="A1011" t="s">
        <v>2976</v>
      </c>
      <c r="B1011" t="s">
        <v>41</v>
      </c>
      <c r="C1011">
        <v>2012</v>
      </c>
      <c r="D1011">
        <v>77.007330412337197</v>
      </c>
      <c r="E1011">
        <v>76.934248796519597</v>
      </c>
      <c r="F1011">
        <v>77.080412028154697</v>
      </c>
      <c r="G1011">
        <v>81.069348507892997</v>
      </c>
      <c r="H1011">
        <v>81.003575815589898</v>
      </c>
      <c r="I1011">
        <v>81.135121200195996</v>
      </c>
    </row>
    <row r="1012" spans="1:9" x14ac:dyDescent="0.3">
      <c r="A1012" t="s">
        <v>2977</v>
      </c>
      <c r="B1012" t="s">
        <v>41</v>
      </c>
      <c r="C1012">
        <v>2013</v>
      </c>
      <c r="D1012">
        <v>77.138090417643099</v>
      </c>
      <c r="E1012">
        <v>77.065650472260501</v>
      </c>
      <c r="F1012">
        <v>77.210530363025796</v>
      </c>
      <c r="G1012">
        <v>81.120405894503605</v>
      </c>
      <c r="H1012">
        <v>81.055303116419296</v>
      </c>
      <c r="I1012">
        <v>81.185508672588</v>
      </c>
    </row>
    <row r="1013" spans="1:9" x14ac:dyDescent="0.3">
      <c r="A1013" t="s">
        <v>2978</v>
      </c>
      <c r="B1013" t="s">
        <v>41</v>
      </c>
      <c r="C1013">
        <v>2014</v>
      </c>
      <c r="D1013">
        <v>77.229942132189706</v>
      </c>
      <c r="E1013">
        <v>77.1577882350077</v>
      </c>
      <c r="F1013">
        <v>77.302096029371796</v>
      </c>
      <c r="G1013">
        <v>81.161934508198001</v>
      </c>
      <c r="H1013">
        <v>81.097035523778999</v>
      </c>
      <c r="I1013">
        <v>81.226833492617004</v>
      </c>
    </row>
    <row r="1014" spans="1:9" x14ac:dyDescent="0.3">
      <c r="A1014" t="s">
        <v>2979</v>
      </c>
      <c r="B1014" t="s">
        <v>41</v>
      </c>
      <c r="C1014">
        <v>2015</v>
      </c>
      <c r="D1014">
        <v>77.2879779361202</v>
      </c>
      <c r="E1014">
        <v>77.216042081421506</v>
      </c>
      <c r="F1014">
        <v>77.359913790818993</v>
      </c>
      <c r="G1014">
        <v>81.222480722969493</v>
      </c>
      <c r="H1014">
        <v>81.157586088690707</v>
      </c>
      <c r="I1014">
        <v>81.287375357248195</v>
      </c>
    </row>
    <row r="1015" spans="1:9" x14ac:dyDescent="0.3">
      <c r="A1015" t="s">
        <v>2980</v>
      </c>
      <c r="B1015" t="s">
        <v>41</v>
      </c>
      <c r="C1015">
        <v>2016</v>
      </c>
      <c r="D1015">
        <v>77.289033166309906</v>
      </c>
      <c r="E1015">
        <v>77.216829820339697</v>
      </c>
      <c r="F1015">
        <v>77.361236512280101</v>
      </c>
      <c r="G1015">
        <v>81.203124318065207</v>
      </c>
      <c r="H1015">
        <v>81.138049967657906</v>
      </c>
      <c r="I1015">
        <v>81.268198668472493</v>
      </c>
    </row>
    <row r="1016" spans="1:9" x14ac:dyDescent="0.3">
      <c r="A1016" t="s">
        <v>2981</v>
      </c>
      <c r="B1016" t="s">
        <v>41</v>
      </c>
      <c r="C1016">
        <v>2017</v>
      </c>
      <c r="D1016">
        <v>77.269493412757299</v>
      </c>
      <c r="E1016">
        <v>77.196748915524395</v>
      </c>
      <c r="F1016">
        <v>77.342237909990303</v>
      </c>
      <c r="G1016">
        <v>81.173347602442803</v>
      </c>
      <c r="H1016">
        <v>81.108259725191701</v>
      </c>
      <c r="I1016">
        <v>81.238435479694004</v>
      </c>
    </row>
    <row r="1017" spans="1:9" x14ac:dyDescent="0.3">
      <c r="A1017" t="s">
        <v>2982</v>
      </c>
      <c r="B1017" t="s">
        <v>41</v>
      </c>
      <c r="C1017">
        <v>2018</v>
      </c>
      <c r="D1017">
        <v>77.075639484603002</v>
      </c>
      <c r="E1017">
        <v>77.002436411840904</v>
      </c>
      <c r="F1017">
        <v>77.1488425573651</v>
      </c>
      <c r="G1017">
        <v>81.094384566953906</v>
      </c>
      <c r="H1017">
        <v>81.029066975152105</v>
      </c>
      <c r="I1017">
        <v>81.159702158755707</v>
      </c>
    </row>
    <row r="1018" spans="1:9" x14ac:dyDescent="0.3">
      <c r="A1018" t="s">
        <v>2983</v>
      </c>
      <c r="B1018" t="s">
        <v>41</v>
      </c>
      <c r="C1018">
        <v>2019</v>
      </c>
      <c r="D1018">
        <v>76.943459606746799</v>
      </c>
      <c r="E1018">
        <v>76.870048230985802</v>
      </c>
      <c r="F1018">
        <v>77.016870982507797</v>
      </c>
      <c r="G1018">
        <v>80.971174304717096</v>
      </c>
      <c r="H1018">
        <v>80.905579232729394</v>
      </c>
      <c r="I1018">
        <v>81.036769376704797</v>
      </c>
    </row>
    <row r="1019" spans="1:9" x14ac:dyDescent="0.3">
      <c r="A1019" t="s">
        <v>2984</v>
      </c>
      <c r="B1019" t="s">
        <v>41</v>
      </c>
      <c r="C1019">
        <v>2020</v>
      </c>
      <c r="D1019">
        <v>76.929643289457303</v>
      </c>
      <c r="E1019">
        <v>76.856345368195406</v>
      </c>
      <c r="F1019">
        <v>77.002941210719101</v>
      </c>
      <c r="G1019">
        <v>80.922321538363207</v>
      </c>
      <c r="H1019">
        <v>80.856583653546906</v>
      </c>
      <c r="I1019">
        <v>80.988059423179493</v>
      </c>
    </row>
    <row r="1020" spans="1:9" x14ac:dyDescent="0.3">
      <c r="A1020" t="s">
        <v>2985</v>
      </c>
      <c r="B1020" t="s">
        <v>41</v>
      </c>
      <c r="C1020">
        <v>2021</v>
      </c>
      <c r="D1020">
        <v>76.896596579948906</v>
      </c>
      <c r="E1020">
        <v>76.8231258069017</v>
      </c>
      <c r="F1020">
        <v>76.970067352996097</v>
      </c>
      <c r="G1020">
        <v>80.916244677307404</v>
      </c>
      <c r="H1020">
        <v>80.850661728841104</v>
      </c>
      <c r="I1020">
        <v>80.981827625773803</v>
      </c>
    </row>
    <row r="1021" spans="1:9" x14ac:dyDescent="0.3">
      <c r="A1021" t="s">
        <v>2986</v>
      </c>
      <c r="B1021" t="s">
        <v>41</v>
      </c>
      <c r="C1021">
        <v>2022</v>
      </c>
      <c r="D1021">
        <v>76.937791880972995</v>
      </c>
      <c r="E1021">
        <v>76.864818939331002</v>
      </c>
      <c r="F1021">
        <v>77.010764822615002</v>
      </c>
      <c r="G1021">
        <v>80.942639284739201</v>
      </c>
      <c r="H1021">
        <v>80.877135182348695</v>
      </c>
      <c r="I1021">
        <v>81.008143387129607</v>
      </c>
    </row>
    <row r="1022" spans="1:9" x14ac:dyDescent="0.3">
      <c r="A1022" t="s">
        <v>2747</v>
      </c>
      <c r="B1022" t="s">
        <v>281</v>
      </c>
      <c r="C1022">
        <v>2003</v>
      </c>
      <c r="D1022">
        <v>73.821695986359202</v>
      </c>
      <c r="E1022">
        <v>72.212535477005801</v>
      </c>
      <c r="F1022">
        <v>75.430856495712604</v>
      </c>
      <c r="G1022">
        <v>79.877983661668495</v>
      </c>
      <c r="H1022">
        <v>78.328271444718695</v>
      </c>
      <c r="I1022">
        <v>81.427695878618195</v>
      </c>
    </row>
    <row r="1023" spans="1:9" x14ac:dyDescent="0.3">
      <c r="A1023" t="s">
        <v>2748</v>
      </c>
      <c r="B1023" t="s">
        <v>281</v>
      </c>
      <c r="C1023">
        <v>2004</v>
      </c>
      <c r="D1023">
        <v>74.011108313262397</v>
      </c>
      <c r="E1023">
        <v>72.421088032414701</v>
      </c>
      <c r="F1023">
        <v>75.601128594110094</v>
      </c>
      <c r="G1023">
        <v>79.134900376971601</v>
      </c>
      <c r="H1023">
        <v>77.499812485505203</v>
      </c>
      <c r="I1023">
        <v>80.769988268437999</v>
      </c>
    </row>
    <row r="1024" spans="1:9" x14ac:dyDescent="0.3">
      <c r="A1024" t="s">
        <v>2749</v>
      </c>
      <c r="B1024" t="s">
        <v>281</v>
      </c>
      <c r="C1024">
        <v>2005</v>
      </c>
      <c r="D1024">
        <v>74.401099126388402</v>
      </c>
      <c r="E1024">
        <v>72.834343538322898</v>
      </c>
      <c r="F1024">
        <v>75.967854714453907</v>
      </c>
      <c r="G1024">
        <v>78.674209353662604</v>
      </c>
      <c r="H1024">
        <v>76.856265817634295</v>
      </c>
      <c r="I1024">
        <v>80.4921528896908</v>
      </c>
    </row>
    <row r="1025" spans="1:9" x14ac:dyDescent="0.3">
      <c r="A1025" t="s">
        <v>2750</v>
      </c>
      <c r="B1025" t="s">
        <v>281</v>
      </c>
      <c r="C1025">
        <v>2006</v>
      </c>
      <c r="D1025">
        <v>74.142178317942495</v>
      </c>
      <c r="E1025">
        <v>72.479113235140005</v>
      </c>
      <c r="F1025">
        <v>75.805243400744899</v>
      </c>
      <c r="G1025">
        <v>78.656944935660206</v>
      </c>
      <c r="H1025">
        <v>76.894216920341606</v>
      </c>
      <c r="I1025">
        <v>80.419672950978907</v>
      </c>
    </row>
    <row r="1026" spans="1:9" x14ac:dyDescent="0.3">
      <c r="A1026" t="s">
        <v>2751</v>
      </c>
      <c r="B1026" t="s">
        <v>281</v>
      </c>
      <c r="C1026">
        <v>2007</v>
      </c>
      <c r="D1026">
        <v>73.997480962893505</v>
      </c>
      <c r="E1026">
        <v>72.193635518655</v>
      </c>
      <c r="F1026">
        <v>75.801326407132095</v>
      </c>
      <c r="G1026">
        <v>78.2212446164596</v>
      </c>
      <c r="H1026">
        <v>76.408112745939903</v>
      </c>
      <c r="I1026">
        <v>80.034376486979397</v>
      </c>
    </row>
    <row r="1027" spans="1:9" x14ac:dyDescent="0.3">
      <c r="A1027" t="s">
        <v>2752</v>
      </c>
      <c r="B1027" t="s">
        <v>281</v>
      </c>
      <c r="C1027">
        <v>2008</v>
      </c>
      <c r="D1027">
        <v>75.075029605380195</v>
      </c>
      <c r="E1027">
        <v>73.228723733193306</v>
      </c>
      <c r="F1027">
        <v>76.921335477567197</v>
      </c>
      <c r="G1027">
        <v>78.843234229644395</v>
      </c>
      <c r="H1027">
        <v>77.064612518139299</v>
      </c>
      <c r="I1027">
        <v>80.621855941149505</v>
      </c>
    </row>
    <row r="1028" spans="1:9" x14ac:dyDescent="0.3">
      <c r="A1028" t="s">
        <v>2753</v>
      </c>
      <c r="B1028" t="s">
        <v>281</v>
      </c>
      <c r="C1028">
        <v>2009</v>
      </c>
      <c r="D1028">
        <v>74.891907608855306</v>
      </c>
      <c r="E1028">
        <v>73.0262095229956</v>
      </c>
      <c r="F1028">
        <v>76.757605694714897</v>
      </c>
      <c r="G1028">
        <v>79.366255109028202</v>
      </c>
      <c r="H1028">
        <v>77.5972325385018</v>
      </c>
      <c r="I1028">
        <v>81.135277679554704</v>
      </c>
    </row>
    <row r="1029" spans="1:9" x14ac:dyDescent="0.3">
      <c r="A1029" t="s">
        <v>2754</v>
      </c>
      <c r="B1029" t="s">
        <v>281</v>
      </c>
      <c r="C1029">
        <v>2010</v>
      </c>
      <c r="D1029">
        <v>75.021413045270506</v>
      </c>
      <c r="E1029">
        <v>73.230149993234207</v>
      </c>
      <c r="F1029">
        <v>76.812676097306905</v>
      </c>
      <c r="G1029">
        <v>80.062232565165999</v>
      </c>
      <c r="H1029">
        <v>78.512065476062702</v>
      </c>
      <c r="I1029">
        <v>81.612399654269296</v>
      </c>
    </row>
    <row r="1030" spans="1:9" x14ac:dyDescent="0.3">
      <c r="A1030" t="s">
        <v>2755</v>
      </c>
      <c r="B1030" t="s">
        <v>281</v>
      </c>
      <c r="C1030">
        <v>2011</v>
      </c>
      <c r="D1030">
        <v>76.291343084534205</v>
      </c>
      <c r="E1030">
        <v>74.576922502023393</v>
      </c>
      <c r="F1030">
        <v>78.005763667045002</v>
      </c>
      <c r="G1030">
        <v>80.294354007888899</v>
      </c>
      <c r="H1030">
        <v>78.694489156943206</v>
      </c>
      <c r="I1030">
        <v>81.894218858834606</v>
      </c>
    </row>
    <row r="1031" spans="1:9" x14ac:dyDescent="0.3">
      <c r="A1031" t="s">
        <v>2756</v>
      </c>
      <c r="B1031" t="s">
        <v>281</v>
      </c>
      <c r="C1031">
        <v>2012</v>
      </c>
      <c r="D1031">
        <v>77.289348454527499</v>
      </c>
      <c r="E1031">
        <v>75.719226703292307</v>
      </c>
      <c r="F1031">
        <v>78.859470205762605</v>
      </c>
      <c r="G1031">
        <v>80.988736211617606</v>
      </c>
      <c r="H1031">
        <v>79.444443767559605</v>
      </c>
      <c r="I1031">
        <v>82.533028655675693</v>
      </c>
    </row>
    <row r="1032" spans="1:9" x14ac:dyDescent="0.3">
      <c r="A1032" t="s">
        <v>2757</v>
      </c>
      <c r="B1032" t="s">
        <v>281</v>
      </c>
      <c r="C1032">
        <v>2013</v>
      </c>
      <c r="D1032">
        <v>75.920141064414395</v>
      </c>
      <c r="E1032">
        <v>74.029594864571706</v>
      </c>
      <c r="F1032">
        <v>77.810687264257098</v>
      </c>
      <c r="G1032">
        <v>81.4007098974065</v>
      </c>
      <c r="H1032">
        <v>79.790490648896693</v>
      </c>
      <c r="I1032">
        <v>83.010929145916194</v>
      </c>
    </row>
    <row r="1033" spans="1:9" x14ac:dyDescent="0.3">
      <c r="A1033" t="s">
        <v>2758</v>
      </c>
      <c r="B1033" t="s">
        <v>281</v>
      </c>
      <c r="C1033">
        <v>2014</v>
      </c>
      <c r="D1033">
        <v>76.017094785742998</v>
      </c>
      <c r="E1033">
        <v>74.1325996665567</v>
      </c>
      <c r="F1033">
        <v>77.901589904929295</v>
      </c>
      <c r="G1033">
        <v>82.539139176152403</v>
      </c>
      <c r="H1033">
        <v>81.012815192189905</v>
      </c>
      <c r="I1033">
        <v>84.065463160115002</v>
      </c>
    </row>
    <row r="1034" spans="1:9" x14ac:dyDescent="0.3">
      <c r="A1034" t="s">
        <v>2759</v>
      </c>
      <c r="B1034" t="s">
        <v>281</v>
      </c>
      <c r="C1034">
        <v>2015</v>
      </c>
      <c r="D1034">
        <v>76.551526939027895</v>
      </c>
      <c r="E1034">
        <v>74.630830485529003</v>
      </c>
      <c r="F1034">
        <v>78.472223392526701</v>
      </c>
      <c r="G1034">
        <v>81.645409432379694</v>
      </c>
      <c r="H1034">
        <v>80.130890678248406</v>
      </c>
      <c r="I1034">
        <v>83.159928186510896</v>
      </c>
    </row>
    <row r="1035" spans="1:9" x14ac:dyDescent="0.3">
      <c r="A1035" t="s">
        <v>2760</v>
      </c>
      <c r="B1035" t="s">
        <v>281</v>
      </c>
      <c r="C1035">
        <v>2016</v>
      </c>
      <c r="D1035">
        <v>76.108011387938106</v>
      </c>
      <c r="E1035">
        <v>74.149413201781002</v>
      </c>
      <c r="F1035">
        <v>78.066609574095196</v>
      </c>
      <c r="G1035">
        <v>80.907809541544196</v>
      </c>
      <c r="H1035">
        <v>79.378252143859996</v>
      </c>
      <c r="I1035">
        <v>82.437366939228497</v>
      </c>
    </row>
    <row r="1036" spans="1:9" x14ac:dyDescent="0.3">
      <c r="A1036" t="s">
        <v>2761</v>
      </c>
      <c r="B1036" t="s">
        <v>281</v>
      </c>
      <c r="C1036">
        <v>2017</v>
      </c>
      <c r="D1036">
        <v>75.758392785421407</v>
      </c>
      <c r="E1036">
        <v>73.696380925953093</v>
      </c>
      <c r="F1036">
        <v>77.820404644889805</v>
      </c>
      <c r="G1036">
        <v>80.820451700578701</v>
      </c>
      <c r="H1036">
        <v>79.183797059661998</v>
      </c>
      <c r="I1036">
        <v>82.457106341495503</v>
      </c>
    </row>
    <row r="1037" spans="1:9" x14ac:dyDescent="0.3">
      <c r="A1037" t="s">
        <v>2762</v>
      </c>
      <c r="B1037" t="s">
        <v>281</v>
      </c>
      <c r="C1037">
        <v>2018</v>
      </c>
      <c r="D1037">
        <v>76.124727236676094</v>
      </c>
      <c r="E1037">
        <v>74.294134541692202</v>
      </c>
      <c r="F1037">
        <v>77.955319931659901</v>
      </c>
      <c r="G1037">
        <v>80.710135547786095</v>
      </c>
      <c r="H1037">
        <v>79.126811741059399</v>
      </c>
      <c r="I1037">
        <v>82.293459354512905</v>
      </c>
    </row>
    <row r="1038" spans="1:9" x14ac:dyDescent="0.3">
      <c r="A1038" t="s">
        <v>2763</v>
      </c>
      <c r="B1038" t="s">
        <v>281</v>
      </c>
      <c r="C1038">
        <v>2019</v>
      </c>
      <c r="D1038">
        <v>76.889667328329395</v>
      </c>
      <c r="E1038">
        <v>74.997834578742797</v>
      </c>
      <c r="F1038">
        <v>78.781500077915993</v>
      </c>
      <c r="G1038">
        <v>80.174532384726504</v>
      </c>
      <c r="H1038">
        <v>78.576134733359595</v>
      </c>
      <c r="I1038">
        <v>81.7729300360933</v>
      </c>
    </row>
    <row r="1039" spans="1:9" x14ac:dyDescent="0.3">
      <c r="A1039" t="s">
        <v>2764</v>
      </c>
      <c r="B1039" t="s">
        <v>281</v>
      </c>
      <c r="C1039">
        <v>2020</v>
      </c>
      <c r="D1039">
        <v>77.495911372721906</v>
      </c>
      <c r="E1039">
        <v>75.596059213369699</v>
      </c>
      <c r="F1039">
        <v>79.395763532074199</v>
      </c>
      <c r="G1039">
        <v>80.807706661102301</v>
      </c>
      <c r="H1039">
        <v>79.119333715426194</v>
      </c>
      <c r="I1039">
        <v>82.496079606778395</v>
      </c>
    </row>
    <row r="1040" spans="1:9" x14ac:dyDescent="0.3">
      <c r="A1040" t="s">
        <v>2765</v>
      </c>
      <c r="B1040" t="s">
        <v>281</v>
      </c>
      <c r="C1040">
        <v>2021</v>
      </c>
      <c r="D1040">
        <v>78.212881527118299</v>
      </c>
      <c r="E1040">
        <v>76.2539566498412</v>
      </c>
      <c r="F1040">
        <v>80.171806404395397</v>
      </c>
      <c r="G1040">
        <v>81.539095287175996</v>
      </c>
      <c r="H1040">
        <v>79.80673062212</v>
      </c>
      <c r="I1040">
        <v>83.271459952232107</v>
      </c>
    </row>
    <row r="1041" spans="1:9" x14ac:dyDescent="0.3">
      <c r="A1041" t="s">
        <v>2766</v>
      </c>
      <c r="B1041" t="s">
        <v>281</v>
      </c>
      <c r="C1041">
        <v>2022</v>
      </c>
      <c r="D1041">
        <v>78.822845798942893</v>
      </c>
      <c r="E1041">
        <v>76.961241044224593</v>
      </c>
      <c r="F1041">
        <v>80.684450553661094</v>
      </c>
      <c r="G1041">
        <v>81.869526618333595</v>
      </c>
      <c r="H1041">
        <v>80.287675751360993</v>
      </c>
      <c r="I1041">
        <v>83.451377485306196</v>
      </c>
    </row>
    <row r="1042" spans="1:9" x14ac:dyDescent="0.3">
      <c r="A1042" t="s">
        <v>2769</v>
      </c>
      <c r="B1042" t="s">
        <v>267</v>
      </c>
      <c r="C1042">
        <v>2003</v>
      </c>
      <c r="D1042">
        <v>65.155750285581306</v>
      </c>
      <c r="E1042">
        <v>63.058609016088603</v>
      </c>
      <c r="F1042">
        <v>67.252891555074001</v>
      </c>
      <c r="G1042">
        <v>73.330347019078303</v>
      </c>
      <c r="H1042">
        <v>71.443298406007798</v>
      </c>
      <c r="I1042">
        <v>75.217395632148893</v>
      </c>
    </row>
    <row r="1043" spans="1:9" x14ac:dyDescent="0.3">
      <c r="A1043" t="s">
        <v>2770</v>
      </c>
      <c r="B1043" t="s">
        <v>267</v>
      </c>
      <c r="C1043">
        <v>2004</v>
      </c>
      <c r="D1043">
        <v>65.330955033859496</v>
      </c>
      <c r="E1043">
        <v>63.1638359083735</v>
      </c>
      <c r="F1043">
        <v>67.498074159345407</v>
      </c>
      <c r="G1043">
        <v>73.447655698560794</v>
      </c>
      <c r="H1043">
        <v>71.576953654829197</v>
      </c>
      <c r="I1043">
        <v>75.318357742292505</v>
      </c>
    </row>
    <row r="1044" spans="1:9" x14ac:dyDescent="0.3">
      <c r="A1044" t="s">
        <v>2771</v>
      </c>
      <c r="B1044" t="s">
        <v>267</v>
      </c>
      <c r="C1044">
        <v>2005</v>
      </c>
      <c r="D1044">
        <v>64.275521184980406</v>
      </c>
      <c r="E1044">
        <v>62.119367413234997</v>
      </c>
      <c r="F1044">
        <v>66.431674956725701</v>
      </c>
      <c r="G1044">
        <v>73.222049243147197</v>
      </c>
      <c r="H1044">
        <v>71.416516640837898</v>
      </c>
      <c r="I1044">
        <v>75.027581845456496</v>
      </c>
    </row>
    <row r="1045" spans="1:9" x14ac:dyDescent="0.3">
      <c r="A1045" t="s">
        <v>2772</v>
      </c>
      <c r="B1045" t="s">
        <v>267</v>
      </c>
      <c r="C1045">
        <v>2006</v>
      </c>
      <c r="D1045">
        <v>63.942562706354202</v>
      </c>
      <c r="E1045">
        <v>61.7405998406254</v>
      </c>
      <c r="F1045">
        <v>66.144525572082998</v>
      </c>
      <c r="G1045">
        <v>72.742267570680397</v>
      </c>
      <c r="H1045">
        <v>70.836184237591894</v>
      </c>
      <c r="I1045">
        <v>74.6483509037689</v>
      </c>
    </row>
    <row r="1046" spans="1:9" x14ac:dyDescent="0.3">
      <c r="A1046" t="s">
        <v>2773</v>
      </c>
      <c r="B1046" t="s">
        <v>267</v>
      </c>
      <c r="C1046">
        <v>2007</v>
      </c>
      <c r="D1046">
        <v>64.707128640572904</v>
      </c>
      <c r="E1046">
        <v>62.666055529553802</v>
      </c>
      <c r="F1046">
        <v>66.748201751592006</v>
      </c>
      <c r="G1046">
        <v>74.020979738976195</v>
      </c>
      <c r="H1046">
        <v>72.209694912640401</v>
      </c>
      <c r="I1046">
        <v>75.832264565312002</v>
      </c>
    </row>
    <row r="1047" spans="1:9" x14ac:dyDescent="0.3">
      <c r="A1047" t="s">
        <v>2774</v>
      </c>
      <c r="B1047" t="s">
        <v>267</v>
      </c>
      <c r="C1047">
        <v>2008</v>
      </c>
      <c r="D1047">
        <v>65.096870771629696</v>
      </c>
      <c r="E1047">
        <v>62.990366775099403</v>
      </c>
      <c r="F1047">
        <v>67.203374768160103</v>
      </c>
      <c r="G1047">
        <v>73.3654062542291</v>
      </c>
      <c r="H1047">
        <v>71.441114218680994</v>
      </c>
      <c r="I1047">
        <v>75.289698289777206</v>
      </c>
    </row>
    <row r="1048" spans="1:9" x14ac:dyDescent="0.3">
      <c r="A1048" t="s">
        <v>2775</v>
      </c>
      <c r="B1048" t="s">
        <v>267</v>
      </c>
      <c r="C1048">
        <v>2009</v>
      </c>
      <c r="D1048">
        <v>65.942405043086794</v>
      </c>
      <c r="E1048">
        <v>63.8980734264522</v>
      </c>
      <c r="F1048">
        <v>67.986736659721501</v>
      </c>
      <c r="G1048">
        <v>73.464071244823998</v>
      </c>
      <c r="H1048">
        <v>71.498131742709901</v>
      </c>
      <c r="I1048">
        <v>75.430010746937995</v>
      </c>
    </row>
    <row r="1049" spans="1:9" x14ac:dyDescent="0.3">
      <c r="A1049" t="s">
        <v>2776</v>
      </c>
      <c r="B1049" t="s">
        <v>267</v>
      </c>
      <c r="C1049">
        <v>2010</v>
      </c>
      <c r="D1049">
        <v>68.796623781382706</v>
      </c>
      <c r="E1049">
        <v>66.790969087792107</v>
      </c>
      <c r="F1049">
        <v>70.802278474973406</v>
      </c>
      <c r="G1049">
        <v>73.558376689530306</v>
      </c>
      <c r="H1049">
        <v>71.579045727005393</v>
      </c>
      <c r="I1049">
        <v>75.537707652055104</v>
      </c>
    </row>
    <row r="1050" spans="1:9" x14ac:dyDescent="0.3">
      <c r="A1050" t="s">
        <v>2777</v>
      </c>
      <c r="B1050" t="s">
        <v>267</v>
      </c>
      <c r="C1050">
        <v>2011</v>
      </c>
      <c r="D1050">
        <v>69.446859097858706</v>
      </c>
      <c r="E1050">
        <v>67.367638181477801</v>
      </c>
      <c r="F1050">
        <v>71.526080014239696</v>
      </c>
      <c r="G1050">
        <v>74.053634508586001</v>
      </c>
      <c r="H1050">
        <v>72.085567105053897</v>
      </c>
      <c r="I1050">
        <v>76.021701912118104</v>
      </c>
    </row>
    <row r="1051" spans="1:9" x14ac:dyDescent="0.3">
      <c r="A1051" t="s">
        <v>2778</v>
      </c>
      <c r="B1051" t="s">
        <v>267</v>
      </c>
      <c r="C1051">
        <v>2012</v>
      </c>
      <c r="D1051">
        <v>71.0470026018628</v>
      </c>
      <c r="E1051">
        <v>68.921040184829096</v>
      </c>
      <c r="F1051">
        <v>73.172965018896406</v>
      </c>
      <c r="G1051">
        <v>74.507253729954499</v>
      </c>
      <c r="H1051">
        <v>72.498756461149895</v>
      </c>
      <c r="I1051">
        <v>76.515750998759103</v>
      </c>
    </row>
    <row r="1052" spans="1:9" x14ac:dyDescent="0.3">
      <c r="A1052" t="s">
        <v>2779</v>
      </c>
      <c r="B1052" t="s">
        <v>267</v>
      </c>
      <c r="C1052">
        <v>2013</v>
      </c>
      <c r="D1052">
        <v>70.717466461680502</v>
      </c>
      <c r="E1052">
        <v>68.573533414325496</v>
      </c>
      <c r="F1052">
        <v>72.861399509035493</v>
      </c>
      <c r="G1052">
        <v>74.318044758723602</v>
      </c>
      <c r="H1052">
        <v>72.327731968136604</v>
      </c>
      <c r="I1052">
        <v>76.308357549310699</v>
      </c>
    </row>
    <row r="1053" spans="1:9" x14ac:dyDescent="0.3">
      <c r="A1053" t="s">
        <v>2780</v>
      </c>
      <c r="B1053" t="s">
        <v>267</v>
      </c>
      <c r="C1053">
        <v>2014</v>
      </c>
      <c r="D1053">
        <v>70.288133291642794</v>
      </c>
      <c r="E1053">
        <v>68.127853648955906</v>
      </c>
      <c r="F1053">
        <v>72.448412934329696</v>
      </c>
      <c r="G1053">
        <v>75.441187969461097</v>
      </c>
      <c r="H1053">
        <v>73.582134044772303</v>
      </c>
      <c r="I1053">
        <v>77.300241894149906</v>
      </c>
    </row>
    <row r="1054" spans="1:9" x14ac:dyDescent="0.3">
      <c r="A1054" t="s">
        <v>2781</v>
      </c>
      <c r="B1054" t="s">
        <v>267</v>
      </c>
      <c r="C1054">
        <v>2015</v>
      </c>
      <c r="D1054">
        <v>69.418208442292098</v>
      </c>
      <c r="E1054">
        <v>67.240786882925704</v>
      </c>
      <c r="F1054">
        <v>71.595630001658506</v>
      </c>
      <c r="G1054">
        <v>75.972614568840299</v>
      </c>
      <c r="H1054">
        <v>74.087220505474605</v>
      </c>
      <c r="I1054">
        <v>77.858008632206094</v>
      </c>
    </row>
    <row r="1055" spans="1:9" x14ac:dyDescent="0.3">
      <c r="A1055" t="s">
        <v>2782</v>
      </c>
      <c r="B1055" t="s">
        <v>267</v>
      </c>
      <c r="C1055">
        <v>2016</v>
      </c>
      <c r="D1055">
        <v>69.888372139457402</v>
      </c>
      <c r="E1055">
        <v>67.982510719709794</v>
      </c>
      <c r="F1055">
        <v>71.794233559205097</v>
      </c>
      <c r="G1055">
        <v>75.973973746811893</v>
      </c>
      <c r="H1055">
        <v>74.195336095642702</v>
      </c>
      <c r="I1055">
        <v>77.752611397981099</v>
      </c>
    </row>
    <row r="1056" spans="1:9" x14ac:dyDescent="0.3">
      <c r="A1056" t="s">
        <v>2783</v>
      </c>
      <c r="B1056" t="s">
        <v>267</v>
      </c>
      <c r="C1056">
        <v>2017</v>
      </c>
      <c r="D1056">
        <v>68.949570101058995</v>
      </c>
      <c r="E1056">
        <v>67.020638300919998</v>
      </c>
      <c r="F1056">
        <v>70.878501901198007</v>
      </c>
      <c r="G1056">
        <v>75.256547069048693</v>
      </c>
      <c r="H1056">
        <v>73.441938655323696</v>
      </c>
      <c r="I1056">
        <v>77.071155482773804</v>
      </c>
    </row>
    <row r="1057" spans="1:9" x14ac:dyDescent="0.3">
      <c r="A1057" t="s">
        <v>2784</v>
      </c>
      <c r="B1057" t="s">
        <v>267</v>
      </c>
      <c r="C1057">
        <v>2018</v>
      </c>
      <c r="D1057">
        <v>68.670994371960504</v>
      </c>
      <c r="E1057">
        <v>66.567514456036207</v>
      </c>
      <c r="F1057">
        <v>70.774474287884701</v>
      </c>
      <c r="G1057">
        <v>75.283181801723998</v>
      </c>
      <c r="H1057">
        <v>73.406965076773702</v>
      </c>
      <c r="I1057">
        <v>77.159398526674195</v>
      </c>
    </row>
    <row r="1058" spans="1:9" x14ac:dyDescent="0.3">
      <c r="A1058" t="s">
        <v>2785</v>
      </c>
      <c r="B1058" t="s">
        <v>267</v>
      </c>
      <c r="C1058">
        <v>2019</v>
      </c>
      <c r="D1058">
        <v>68.561719560752096</v>
      </c>
      <c r="E1058">
        <v>66.418493476715696</v>
      </c>
      <c r="F1058">
        <v>70.704945644788395</v>
      </c>
      <c r="G1058">
        <v>74.878369885951201</v>
      </c>
      <c r="H1058">
        <v>72.858947905317805</v>
      </c>
      <c r="I1058">
        <v>76.897791866584598</v>
      </c>
    </row>
    <row r="1059" spans="1:9" x14ac:dyDescent="0.3">
      <c r="A1059" t="s">
        <v>2786</v>
      </c>
      <c r="B1059" t="s">
        <v>267</v>
      </c>
      <c r="C1059">
        <v>2020</v>
      </c>
      <c r="D1059">
        <v>68.711767887554203</v>
      </c>
      <c r="E1059">
        <v>66.584126797667494</v>
      </c>
      <c r="F1059">
        <v>70.839408977440897</v>
      </c>
      <c r="G1059">
        <v>73.290145262159498</v>
      </c>
      <c r="H1059">
        <v>70.824711586708403</v>
      </c>
      <c r="I1059">
        <v>75.755578937610693</v>
      </c>
    </row>
    <row r="1060" spans="1:9" x14ac:dyDescent="0.3">
      <c r="A1060" t="s">
        <v>2787</v>
      </c>
      <c r="B1060" t="s">
        <v>267</v>
      </c>
      <c r="C1060">
        <v>2021</v>
      </c>
      <c r="D1060">
        <v>69.714857464932095</v>
      </c>
      <c r="E1060">
        <v>67.560676416793498</v>
      </c>
      <c r="F1060">
        <v>71.869038513070606</v>
      </c>
      <c r="G1060">
        <v>73.416402619816296</v>
      </c>
      <c r="H1060">
        <v>70.959557935161399</v>
      </c>
      <c r="I1060">
        <v>75.873247304471107</v>
      </c>
    </row>
    <row r="1061" spans="1:9" x14ac:dyDescent="0.3">
      <c r="A1061" t="s">
        <v>2788</v>
      </c>
      <c r="B1061" t="s">
        <v>267</v>
      </c>
      <c r="C1061">
        <v>2022</v>
      </c>
      <c r="D1061">
        <v>70.512702768952295</v>
      </c>
      <c r="E1061">
        <v>68.405986691004998</v>
      </c>
      <c r="F1061">
        <v>72.619418846899507</v>
      </c>
      <c r="G1061">
        <v>73.091442173611199</v>
      </c>
      <c r="H1061">
        <v>70.473482837170195</v>
      </c>
      <c r="I1061">
        <v>75.709401510052203</v>
      </c>
    </row>
    <row r="1062" spans="1:9" x14ac:dyDescent="0.3">
      <c r="A1062" t="s">
        <v>2791</v>
      </c>
      <c r="B1062" t="s">
        <v>277</v>
      </c>
      <c r="C1062">
        <v>2003</v>
      </c>
      <c r="D1062">
        <v>69.138904167776701</v>
      </c>
      <c r="E1062">
        <v>67.107858487387503</v>
      </c>
      <c r="F1062">
        <v>71.169949848165899</v>
      </c>
      <c r="G1062">
        <v>74.559886332109798</v>
      </c>
      <c r="H1062">
        <v>72.645732490455003</v>
      </c>
      <c r="I1062">
        <v>76.474040173764493</v>
      </c>
    </row>
    <row r="1063" spans="1:9" x14ac:dyDescent="0.3">
      <c r="A1063" t="s">
        <v>2792</v>
      </c>
      <c r="B1063" t="s">
        <v>277</v>
      </c>
      <c r="C1063">
        <v>2004</v>
      </c>
      <c r="D1063">
        <v>68.672571789403804</v>
      </c>
      <c r="E1063">
        <v>66.544881070921605</v>
      </c>
      <c r="F1063">
        <v>70.800262507886103</v>
      </c>
      <c r="G1063">
        <v>74.823488956930703</v>
      </c>
      <c r="H1063">
        <v>72.967249410858301</v>
      </c>
      <c r="I1063">
        <v>76.679728503003105</v>
      </c>
    </row>
    <row r="1064" spans="1:9" x14ac:dyDescent="0.3">
      <c r="A1064" t="s">
        <v>2793</v>
      </c>
      <c r="B1064" t="s">
        <v>277</v>
      </c>
      <c r="C1064">
        <v>2005</v>
      </c>
      <c r="D1064">
        <v>69.356409169111899</v>
      </c>
      <c r="E1064">
        <v>67.299872214775604</v>
      </c>
      <c r="F1064">
        <v>71.412946123448293</v>
      </c>
      <c r="G1064">
        <v>75.019376025568505</v>
      </c>
      <c r="H1064">
        <v>73.201370997830296</v>
      </c>
      <c r="I1064">
        <v>76.8373810533067</v>
      </c>
    </row>
    <row r="1065" spans="1:9" x14ac:dyDescent="0.3">
      <c r="A1065" t="s">
        <v>2794</v>
      </c>
      <c r="B1065" t="s">
        <v>277</v>
      </c>
      <c r="C1065">
        <v>2006</v>
      </c>
      <c r="D1065">
        <v>70.251371479772601</v>
      </c>
      <c r="E1065">
        <v>68.157615387976904</v>
      </c>
      <c r="F1065">
        <v>72.345127571568298</v>
      </c>
      <c r="G1065">
        <v>75.380096273366206</v>
      </c>
      <c r="H1065">
        <v>73.591221400012401</v>
      </c>
      <c r="I1065">
        <v>77.168971146719997</v>
      </c>
    </row>
    <row r="1066" spans="1:9" x14ac:dyDescent="0.3">
      <c r="A1066" t="s">
        <v>2795</v>
      </c>
      <c r="B1066" t="s">
        <v>277</v>
      </c>
      <c r="C1066">
        <v>2007</v>
      </c>
      <c r="D1066">
        <v>71.064693854665805</v>
      </c>
      <c r="E1066">
        <v>69.171730240513</v>
      </c>
      <c r="F1066">
        <v>72.957657468818596</v>
      </c>
      <c r="G1066">
        <v>75.298917551988495</v>
      </c>
      <c r="H1066">
        <v>73.527100291467093</v>
      </c>
      <c r="I1066">
        <v>77.070734812509897</v>
      </c>
    </row>
    <row r="1067" spans="1:9" x14ac:dyDescent="0.3">
      <c r="A1067" t="s">
        <v>2796</v>
      </c>
      <c r="B1067" t="s">
        <v>277</v>
      </c>
      <c r="C1067">
        <v>2008</v>
      </c>
      <c r="D1067">
        <v>70.917375504945895</v>
      </c>
      <c r="E1067">
        <v>68.883863753915307</v>
      </c>
      <c r="F1067">
        <v>72.950887255976596</v>
      </c>
      <c r="G1067">
        <v>76.272641541921402</v>
      </c>
      <c r="H1067">
        <v>74.5086364978402</v>
      </c>
      <c r="I1067">
        <v>78.036646586002504</v>
      </c>
    </row>
    <row r="1068" spans="1:9" x14ac:dyDescent="0.3">
      <c r="A1068" t="s">
        <v>2797</v>
      </c>
      <c r="B1068" t="s">
        <v>277</v>
      </c>
      <c r="C1068">
        <v>2009</v>
      </c>
      <c r="D1068">
        <v>72.230882111038298</v>
      </c>
      <c r="E1068">
        <v>70.293936837854503</v>
      </c>
      <c r="F1068">
        <v>74.167827384222093</v>
      </c>
      <c r="G1068">
        <v>76.283483543852</v>
      </c>
      <c r="H1068">
        <v>74.476891302153405</v>
      </c>
      <c r="I1068">
        <v>78.090075785550695</v>
      </c>
    </row>
    <row r="1069" spans="1:9" x14ac:dyDescent="0.3">
      <c r="A1069" t="s">
        <v>2798</v>
      </c>
      <c r="B1069" t="s">
        <v>277</v>
      </c>
      <c r="C1069">
        <v>2010</v>
      </c>
      <c r="D1069">
        <v>71.540152059780894</v>
      </c>
      <c r="E1069">
        <v>69.641270088895098</v>
      </c>
      <c r="F1069">
        <v>73.439034030666605</v>
      </c>
      <c r="G1069">
        <v>75.628827486508001</v>
      </c>
      <c r="H1069">
        <v>73.893256814919596</v>
      </c>
      <c r="I1069">
        <v>77.364398158096407</v>
      </c>
    </row>
    <row r="1070" spans="1:9" x14ac:dyDescent="0.3">
      <c r="A1070" t="s">
        <v>2799</v>
      </c>
      <c r="B1070" t="s">
        <v>277</v>
      </c>
      <c r="C1070">
        <v>2011</v>
      </c>
      <c r="D1070">
        <v>71.114368943071</v>
      </c>
      <c r="E1070">
        <v>69.149790191673404</v>
      </c>
      <c r="F1070">
        <v>73.078947694468596</v>
      </c>
      <c r="G1070">
        <v>75.523577551337894</v>
      </c>
      <c r="H1070">
        <v>73.818114727909901</v>
      </c>
      <c r="I1070">
        <v>77.229040374766001</v>
      </c>
    </row>
    <row r="1071" spans="1:9" x14ac:dyDescent="0.3">
      <c r="A1071" t="s">
        <v>2800</v>
      </c>
      <c r="B1071" t="s">
        <v>277</v>
      </c>
      <c r="C1071">
        <v>2012</v>
      </c>
      <c r="D1071">
        <v>71.526401404439596</v>
      </c>
      <c r="E1071">
        <v>69.5026211946129</v>
      </c>
      <c r="F1071">
        <v>73.550181614266194</v>
      </c>
      <c r="G1071">
        <v>76.134282658495295</v>
      </c>
      <c r="H1071">
        <v>74.461352950819702</v>
      </c>
      <c r="I1071">
        <v>77.807212366170802</v>
      </c>
    </row>
    <row r="1072" spans="1:9" x14ac:dyDescent="0.3">
      <c r="A1072" t="s">
        <v>2801</v>
      </c>
      <c r="B1072" t="s">
        <v>277</v>
      </c>
      <c r="C1072">
        <v>2013</v>
      </c>
      <c r="D1072">
        <v>73.154111918695193</v>
      </c>
      <c r="E1072">
        <v>71.335121261925593</v>
      </c>
      <c r="F1072">
        <v>74.973102575464694</v>
      </c>
      <c r="G1072">
        <v>75.942355181932101</v>
      </c>
      <c r="H1072">
        <v>74.317251814700498</v>
      </c>
      <c r="I1072">
        <v>77.567458549163604</v>
      </c>
    </row>
    <row r="1073" spans="1:9" x14ac:dyDescent="0.3">
      <c r="A1073" t="s">
        <v>2802</v>
      </c>
      <c r="B1073" t="s">
        <v>277</v>
      </c>
      <c r="C1073">
        <v>2014</v>
      </c>
      <c r="D1073">
        <v>73.535650697799596</v>
      </c>
      <c r="E1073">
        <v>71.693562426989502</v>
      </c>
      <c r="F1073">
        <v>75.377738968609705</v>
      </c>
      <c r="G1073">
        <v>76.328256592821106</v>
      </c>
      <c r="H1073">
        <v>74.758530386037904</v>
      </c>
      <c r="I1073">
        <v>77.897982799604407</v>
      </c>
    </row>
    <row r="1074" spans="1:9" x14ac:dyDescent="0.3">
      <c r="A1074" t="s">
        <v>2803</v>
      </c>
      <c r="B1074" t="s">
        <v>277</v>
      </c>
      <c r="C1074">
        <v>2015</v>
      </c>
      <c r="D1074">
        <v>74.404028908751798</v>
      </c>
      <c r="E1074">
        <v>72.612625824669905</v>
      </c>
      <c r="F1074">
        <v>76.195431992833704</v>
      </c>
      <c r="G1074">
        <v>76.799292813703104</v>
      </c>
      <c r="H1074">
        <v>75.153536043559797</v>
      </c>
      <c r="I1074">
        <v>78.445049583846497</v>
      </c>
    </row>
    <row r="1075" spans="1:9" x14ac:dyDescent="0.3">
      <c r="A1075" t="s">
        <v>2804</v>
      </c>
      <c r="B1075" t="s">
        <v>277</v>
      </c>
      <c r="C1075">
        <v>2016</v>
      </c>
      <c r="D1075">
        <v>74.624115270408595</v>
      </c>
      <c r="E1075">
        <v>72.942743574192093</v>
      </c>
      <c r="F1075">
        <v>76.305486966624997</v>
      </c>
      <c r="G1075">
        <v>77.075553621342294</v>
      </c>
      <c r="H1075">
        <v>75.443615454309594</v>
      </c>
      <c r="I1075">
        <v>78.707491788374995</v>
      </c>
    </row>
    <row r="1076" spans="1:9" x14ac:dyDescent="0.3">
      <c r="A1076" t="s">
        <v>2805</v>
      </c>
      <c r="B1076" t="s">
        <v>277</v>
      </c>
      <c r="C1076">
        <v>2017</v>
      </c>
      <c r="D1076">
        <v>74.446717053943203</v>
      </c>
      <c r="E1076">
        <v>72.817038016144906</v>
      </c>
      <c r="F1076">
        <v>76.076396091741401</v>
      </c>
      <c r="G1076">
        <v>77.353747022326502</v>
      </c>
      <c r="H1076">
        <v>75.749883055497406</v>
      </c>
      <c r="I1076">
        <v>78.957610989155597</v>
      </c>
    </row>
    <row r="1077" spans="1:9" x14ac:dyDescent="0.3">
      <c r="A1077" t="s">
        <v>2806</v>
      </c>
      <c r="B1077" t="s">
        <v>277</v>
      </c>
      <c r="C1077">
        <v>2018</v>
      </c>
      <c r="D1077">
        <v>74.062591146131695</v>
      </c>
      <c r="E1077">
        <v>72.493491145098204</v>
      </c>
      <c r="F1077">
        <v>75.631691147165199</v>
      </c>
      <c r="G1077">
        <v>76.671955398617698</v>
      </c>
      <c r="H1077">
        <v>75.069173122897595</v>
      </c>
      <c r="I1077">
        <v>78.2747376743378</v>
      </c>
    </row>
    <row r="1078" spans="1:9" x14ac:dyDescent="0.3">
      <c r="A1078" t="s">
        <v>2807</v>
      </c>
      <c r="B1078" t="s">
        <v>277</v>
      </c>
      <c r="C1078">
        <v>2019</v>
      </c>
      <c r="D1078">
        <v>74.476610966087506</v>
      </c>
      <c r="E1078">
        <v>72.969244520686601</v>
      </c>
      <c r="F1078">
        <v>75.983977411488297</v>
      </c>
      <c r="G1078">
        <v>76.604139613474103</v>
      </c>
      <c r="H1078">
        <v>75.114574547137494</v>
      </c>
      <c r="I1078">
        <v>78.093704679810699</v>
      </c>
    </row>
    <row r="1079" spans="1:9" x14ac:dyDescent="0.3">
      <c r="A1079" t="s">
        <v>2808</v>
      </c>
      <c r="B1079" t="s">
        <v>277</v>
      </c>
      <c r="C1079">
        <v>2020</v>
      </c>
      <c r="D1079">
        <v>75.345068068515999</v>
      </c>
      <c r="E1079">
        <v>73.855199640815897</v>
      </c>
      <c r="F1079">
        <v>76.834936496216102</v>
      </c>
      <c r="G1079">
        <v>76.543803955151105</v>
      </c>
      <c r="H1079">
        <v>75.197065322813998</v>
      </c>
      <c r="I1079">
        <v>77.890542587488198</v>
      </c>
    </row>
    <row r="1080" spans="1:9" x14ac:dyDescent="0.3">
      <c r="A1080" t="s">
        <v>2809</v>
      </c>
      <c r="B1080" t="s">
        <v>277</v>
      </c>
      <c r="C1080">
        <v>2021</v>
      </c>
      <c r="D1080">
        <v>74.463537910345195</v>
      </c>
      <c r="E1080">
        <v>73.010263208615797</v>
      </c>
      <c r="F1080">
        <v>75.916812612074494</v>
      </c>
      <c r="G1080">
        <v>77.021302146713296</v>
      </c>
      <c r="H1080">
        <v>75.712653324856802</v>
      </c>
      <c r="I1080">
        <v>78.329950968569705</v>
      </c>
    </row>
    <row r="1081" spans="1:9" x14ac:dyDescent="0.3">
      <c r="A1081" t="s">
        <v>2810</v>
      </c>
      <c r="B1081" t="s">
        <v>277</v>
      </c>
      <c r="C1081">
        <v>2022</v>
      </c>
      <c r="D1081">
        <v>74.602691991766605</v>
      </c>
      <c r="E1081">
        <v>73.165996112049797</v>
      </c>
      <c r="F1081">
        <v>76.039387871483399</v>
      </c>
      <c r="G1081">
        <v>76.845463797883795</v>
      </c>
      <c r="H1081">
        <v>75.526863658519503</v>
      </c>
      <c r="I1081">
        <v>78.164063937248102</v>
      </c>
    </row>
    <row r="1082" spans="1:9" x14ac:dyDescent="0.3">
      <c r="A1082" t="s">
        <v>2813</v>
      </c>
      <c r="B1082" t="s">
        <v>289</v>
      </c>
      <c r="C1082">
        <v>2003</v>
      </c>
      <c r="D1082">
        <v>68.102438163378196</v>
      </c>
      <c r="E1082">
        <v>66.549630994291206</v>
      </c>
      <c r="F1082">
        <v>69.655245332465199</v>
      </c>
      <c r="G1082">
        <v>76.220797764865594</v>
      </c>
      <c r="H1082">
        <v>74.733995454327001</v>
      </c>
      <c r="I1082">
        <v>77.707600075404102</v>
      </c>
    </row>
    <row r="1083" spans="1:9" x14ac:dyDescent="0.3">
      <c r="A1083" t="s">
        <v>2814</v>
      </c>
      <c r="B1083" t="s">
        <v>289</v>
      </c>
      <c r="C1083">
        <v>2004</v>
      </c>
      <c r="D1083">
        <v>67.914072573762098</v>
      </c>
      <c r="E1083">
        <v>66.419210642254896</v>
      </c>
      <c r="F1083">
        <v>69.408934505269301</v>
      </c>
      <c r="G1083">
        <v>76.481643633048193</v>
      </c>
      <c r="H1083">
        <v>75.045540618183196</v>
      </c>
      <c r="I1083">
        <v>77.917746647913205</v>
      </c>
    </row>
    <row r="1084" spans="1:9" x14ac:dyDescent="0.3">
      <c r="A1084" t="s">
        <v>2815</v>
      </c>
      <c r="B1084" t="s">
        <v>289</v>
      </c>
      <c r="C1084">
        <v>2005</v>
      </c>
      <c r="D1084">
        <v>68.879483890114599</v>
      </c>
      <c r="E1084">
        <v>67.3774259469849</v>
      </c>
      <c r="F1084">
        <v>70.381541833244299</v>
      </c>
      <c r="G1084">
        <v>77.268475938840197</v>
      </c>
      <c r="H1084">
        <v>75.859572652071193</v>
      </c>
      <c r="I1084">
        <v>78.677379225609201</v>
      </c>
    </row>
    <row r="1085" spans="1:9" x14ac:dyDescent="0.3">
      <c r="A1085" t="s">
        <v>2816</v>
      </c>
      <c r="B1085" t="s">
        <v>289</v>
      </c>
      <c r="C1085">
        <v>2006</v>
      </c>
      <c r="D1085">
        <v>69.990190926048001</v>
      </c>
      <c r="E1085">
        <v>68.513857585874007</v>
      </c>
      <c r="F1085">
        <v>71.466524266221995</v>
      </c>
      <c r="G1085">
        <v>77.361128794500303</v>
      </c>
      <c r="H1085">
        <v>76.010045265861294</v>
      </c>
      <c r="I1085">
        <v>78.712212323139198</v>
      </c>
    </row>
    <row r="1086" spans="1:9" x14ac:dyDescent="0.3">
      <c r="A1086" t="s">
        <v>2817</v>
      </c>
      <c r="B1086" t="s">
        <v>289</v>
      </c>
      <c r="C1086">
        <v>2007</v>
      </c>
      <c r="D1086">
        <v>71.159158786477306</v>
      </c>
      <c r="E1086">
        <v>69.721902873373494</v>
      </c>
      <c r="F1086">
        <v>72.596414699581203</v>
      </c>
      <c r="G1086">
        <v>77.654563209822498</v>
      </c>
      <c r="H1086">
        <v>76.3222885922941</v>
      </c>
      <c r="I1086">
        <v>78.986837827350996</v>
      </c>
    </row>
    <row r="1087" spans="1:9" x14ac:dyDescent="0.3">
      <c r="A1087" t="s">
        <v>2818</v>
      </c>
      <c r="B1087" t="s">
        <v>289</v>
      </c>
      <c r="C1087">
        <v>2008</v>
      </c>
      <c r="D1087">
        <v>71.008553892057293</v>
      </c>
      <c r="E1087">
        <v>69.516531535317498</v>
      </c>
      <c r="F1087">
        <v>72.500576248797202</v>
      </c>
      <c r="G1087">
        <v>78.219238795158404</v>
      </c>
      <c r="H1087">
        <v>76.9335046693663</v>
      </c>
      <c r="I1087">
        <v>79.504972920950394</v>
      </c>
    </row>
    <row r="1088" spans="1:9" x14ac:dyDescent="0.3">
      <c r="A1088" t="s">
        <v>2819</v>
      </c>
      <c r="B1088" t="s">
        <v>289</v>
      </c>
      <c r="C1088">
        <v>2009</v>
      </c>
      <c r="D1088">
        <v>71.119767533064504</v>
      </c>
      <c r="E1088">
        <v>69.599211826533207</v>
      </c>
      <c r="F1088">
        <v>72.640323239595702</v>
      </c>
      <c r="G1088">
        <v>77.779197147930205</v>
      </c>
      <c r="H1088">
        <v>76.538918424296696</v>
      </c>
      <c r="I1088">
        <v>79.019475871563799</v>
      </c>
    </row>
    <row r="1089" spans="1:9" x14ac:dyDescent="0.3">
      <c r="A1089" t="s">
        <v>2820</v>
      </c>
      <c r="B1089" t="s">
        <v>289</v>
      </c>
      <c r="C1089">
        <v>2010</v>
      </c>
      <c r="D1089">
        <v>70.7770091174621</v>
      </c>
      <c r="E1089">
        <v>69.2571593496166</v>
      </c>
      <c r="F1089">
        <v>72.296858885307699</v>
      </c>
      <c r="G1089">
        <v>77.2328424450737</v>
      </c>
      <c r="H1089">
        <v>76.025123151077096</v>
      </c>
      <c r="I1089">
        <v>78.440561739070304</v>
      </c>
    </row>
    <row r="1090" spans="1:9" x14ac:dyDescent="0.3">
      <c r="A1090" t="s">
        <v>2821</v>
      </c>
      <c r="B1090" t="s">
        <v>289</v>
      </c>
      <c r="C1090">
        <v>2011</v>
      </c>
      <c r="D1090">
        <v>70.566725536856097</v>
      </c>
      <c r="E1090">
        <v>69.046302771019697</v>
      </c>
      <c r="F1090">
        <v>72.087148302692498</v>
      </c>
      <c r="G1090">
        <v>76.491679043847995</v>
      </c>
      <c r="H1090">
        <v>75.295147512045503</v>
      </c>
      <c r="I1090">
        <v>77.688210575650402</v>
      </c>
    </row>
    <row r="1091" spans="1:9" x14ac:dyDescent="0.3">
      <c r="A1091" t="s">
        <v>2822</v>
      </c>
      <c r="B1091" t="s">
        <v>289</v>
      </c>
      <c r="C1091">
        <v>2012</v>
      </c>
      <c r="D1091">
        <v>70.350723061965695</v>
      </c>
      <c r="E1091">
        <v>68.874371844982903</v>
      </c>
      <c r="F1091">
        <v>71.827074278948402</v>
      </c>
      <c r="G1091">
        <v>76.214986795387603</v>
      </c>
      <c r="H1091">
        <v>75.053428189347301</v>
      </c>
      <c r="I1091">
        <v>77.376545401427904</v>
      </c>
    </row>
    <row r="1092" spans="1:9" x14ac:dyDescent="0.3">
      <c r="A1092" t="s">
        <v>2823</v>
      </c>
      <c r="B1092" t="s">
        <v>289</v>
      </c>
      <c r="C1092">
        <v>2013</v>
      </c>
      <c r="D1092">
        <v>70.629763219687803</v>
      </c>
      <c r="E1092">
        <v>69.182184258169599</v>
      </c>
      <c r="F1092">
        <v>72.077342181206006</v>
      </c>
      <c r="G1092">
        <v>75.691576146483598</v>
      </c>
      <c r="H1092">
        <v>74.506613297961806</v>
      </c>
      <c r="I1092">
        <v>76.876538995005504</v>
      </c>
    </row>
    <row r="1093" spans="1:9" x14ac:dyDescent="0.3">
      <c r="A1093" t="s">
        <v>2824</v>
      </c>
      <c r="B1093" t="s">
        <v>289</v>
      </c>
      <c r="C1093">
        <v>2014</v>
      </c>
      <c r="D1093">
        <v>70.506492334222401</v>
      </c>
      <c r="E1093">
        <v>69.066842576323793</v>
      </c>
      <c r="F1093">
        <v>71.946142092121093</v>
      </c>
      <c r="G1093">
        <v>76.1506654218676</v>
      </c>
      <c r="H1093">
        <v>74.952730131862396</v>
      </c>
      <c r="I1093">
        <v>77.348600711872706</v>
      </c>
    </row>
    <row r="1094" spans="1:9" x14ac:dyDescent="0.3">
      <c r="A1094" t="s">
        <v>2825</v>
      </c>
      <c r="B1094" t="s">
        <v>289</v>
      </c>
      <c r="C1094">
        <v>2015</v>
      </c>
      <c r="D1094">
        <v>71.012424729002007</v>
      </c>
      <c r="E1094">
        <v>69.620065679317193</v>
      </c>
      <c r="F1094">
        <v>72.404783778686806</v>
      </c>
      <c r="G1094">
        <v>76.326690644104502</v>
      </c>
      <c r="H1094">
        <v>75.143272130061305</v>
      </c>
      <c r="I1094">
        <v>77.510109158147799</v>
      </c>
    </row>
    <row r="1095" spans="1:9" x14ac:dyDescent="0.3">
      <c r="A1095" t="s">
        <v>2826</v>
      </c>
      <c r="B1095" t="s">
        <v>289</v>
      </c>
      <c r="C1095">
        <v>2016</v>
      </c>
      <c r="D1095">
        <v>71.075482016196204</v>
      </c>
      <c r="E1095">
        <v>69.6401527021155</v>
      </c>
      <c r="F1095">
        <v>72.510811330276795</v>
      </c>
      <c r="G1095">
        <v>76.694822332111499</v>
      </c>
      <c r="H1095">
        <v>75.516288630913607</v>
      </c>
      <c r="I1095">
        <v>77.873356033309307</v>
      </c>
    </row>
    <row r="1096" spans="1:9" x14ac:dyDescent="0.3">
      <c r="A1096" t="s">
        <v>2827</v>
      </c>
      <c r="B1096" t="s">
        <v>289</v>
      </c>
      <c r="C1096">
        <v>2017</v>
      </c>
      <c r="D1096">
        <v>71.342310065510503</v>
      </c>
      <c r="E1096">
        <v>69.798252568337105</v>
      </c>
      <c r="F1096">
        <v>72.886367562683901</v>
      </c>
      <c r="G1096">
        <v>76.723743741299202</v>
      </c>
      <c r="H1096">
        <v>75.427810171109101</v>
      </c>
      <c r="I1096">
        <v>78.019677311489403</v>
      </c>
    </row>
    <row r="1097" spans="1:9" x14ac:dyDescent="0.3">
      <c r="A1097" t="s">
        <v>2828</v>
      </c>
      <c r="B1097" t="s">
        <v>289</v>
      </c>
      <c r="C1097">
        <v>2018</v>
      </c>
      <c r="D1097">
        <v>71.400967523832193</v>
      </c>
      <c r="E1097">
        <v>69.905665065388504</v>
      </c>
      <c r="F1097">
        <v>72.896269982275896</v>
      </c>
      <c r="G1097">
        <v>76.766116046045099</v>
      </c>
      <c r="H1097">
        <v>75.4712457216351</v>
      </c>
      <c r="I1097">
        <v>78.060986370455097</v>
      </c>
    </row>
    <row r="1098" spans="1:9" x14ac:dyDescent="0.3">
      <c r="A1098" t="s">
        <v>2829</v>
      </c>
      <c r="B1098" t="s">
        <v>289</v>
      </c>
      <c r="C1098">
        <v>2019</v>
      </c>
      <c r="D1098">
        <v>71.7488090636501</v>
      </c>
      <c r="E1098">
        <v>70.276526704015495</v>
      </c>
      <c r="F1098">
        <v>73.221091423284605</v>
      </c>
      <c r="G1098">
        <v>76.253720812358694</v>
      </c>
      <c r="H1098">
        <v>74.932557314577707</v>
      </c>
      <c r="I1098">
        <v>77.574884310139794</v>
      </c>
    </row>
    <row r="1099" spans="1:9" x14ac:dyDescent="0.3">
      <c r="A1099" t="s">
        <v>2830</v>
      </c>
      <c r="B1099" t="s">
        <v>289</v>
      </c>
      <c r="C1099">
        <v>2020</v>
      </c>
      <c r="D1099">
        <v>72.039202589099702</v>
      </c>
      <c r="E1099">
        <v>70.507451003008896</v>
      </c>
      <c r="F1099">
        <v>73.570954175190494</v>
      </c>
      <c r="G1099">
        <v>77.015546012625606</v>
      </c>
      <c r="H1099">
        <v>75.725343359543601</v>
      </c>
      <c r="I1099">
        <v>78.305748665707497</v>
      </c>
    </row>
    <row r="1100" spans="1:9" x14ac:dyDescent="0.3">
      <c r="A1100" t="s">
        <v>2831</v>
      </c>
      <c r="B1100" t="s">
        <v>289</v>
      </c>
      <c r="C1100">
        <v>2021</v>
      </c>
      <c r="D1100">
        <v>72.228118072373206</v>
      </c>
      <c r="E1100">
        <v>70.720913960286296</v>
      </c>
      <c r="F1100">
        <v>73.735322184460202</v>
      </c>
      <c r="G1100">
        <v>77.152797909460503</v>
      </c>
      <c r="H1100">
        <v>75.846080863776706</v>
      </c>
      <c r="I1100">
        <v>78.4595149551444</v>
      </c>
    </row>
    <row r="1101" spans="1:9" x14ac:dyDescent="0.3">
      <c r="A1101" t="s">
        <v>2832</v>
      </c>
      <c r="B1101" t="s">
        <v>289</v>
      </c>
      <c r="C1101">
        <v>2022</v>
      </c>
      <c r="D1101">
        <v>72.579250143036205</v>
      </c>
      <c r="E1101">
        <v>71.199505841314107</v>
      </c>
      <c r="F1101">
        <v>73.958994444758304</v>
      </c>
      <c r="G1101">
        <v>76.477924099293503</v>
      </c>
      <c r="H1101">
        <v>75.269299825892006</v>
      </c>
      <c r="I1101">
        <v>77.686548372695</v>
      </c>
    </row>
    <row r="1102" spans="1:9" x14ac:dyDescent="0.3">
      <c r="A1102" t="s">
        <v>2835</v>
      </c>
      <c r="B1102" t="s">
        <v>7</v>
      </c>
      <c r="C1102">
        <v>2003</v>
      </c>
      <c r="D1102">
        <v>66.3617024083091</v>
      </c>
      <c r="E1102">
        <v>64.946019643170402</v>
      </c>
      <c r="F1102">
        <v>67.777385173447897</v>
      </c>
      <c r="G1102">
        <v>75.186341544049</v>
      </c>
      <c r="H1102">
        <v>73.858414499863102</v>
      </c>
      <c r="I1102">
        <v>76.514268588234899</v>
      </c>
    </row>
    <row r="1103" spans="1:9" x14ac:dyDescent="0.3">
      <c r="A1103" t="s">
        <v>2836</v>
      </c>
      <c r="B1103" t="s">
        <v>7</v>
      </c>
      <c r="C1103">
        <v>2004</v>
      </c>
      <c r="D1103">
        <v>66.417039011277595</v>
      </c>
      <c r="E1103">
        <v>65.035879132337797</v>
      </c>
      <c r="F1103">
        <v>67.798198890217407</v>
      </c>
      <c r="G1103">
        <v>74.644904371025902</v>
      </c>
      <c r="H1103">
        <v>73.292009532878197</v>
      </c>
      <c r="I1103">
        <v>75.997799209173607</v>
      </c>
    </row>
    <row r="1104" spans="1:9" x14ac:dyDescent="0.3">
      <c r="A1104" t="s">
        <v>2837</v>
      </c>
      <c r="B1104" t="s">
        <v>7</v>
      </c>
      <c r="C1104">
        <v>2005</v>
      </c>
      <c r="D1104">
        <v>66.721993021225302</v>
      </c>
      <c r="E1104">
        <v>65.346380074418803</v>
      </c>
      <c r="F1104">
        <v>68.0976059680318</v>
      </c>
      <c r="G1104">
        <v>74.189182661876899</v>
      </c>
      <c r="H1104">
        <v>72.8496196936389</v>
      </c>
      <c r="I1104">
        <v>75.528745630114898</v>
      </c>
    </row>
    <row r="1105" spans="1:9" x14ac:dyDescent="0.3">
      <c r="A1105" t="s">
        <v>2838</v>
      </c>
      <c r="B1105" t="s">
        <v>7</v>
      </c>
      <c r="C1105">
        <v>2006</v>
      </c>
      <c r="D1105">
        <v>66.894582929173296</v>
      </c>
      <c r="E1105">
        <v>65.460194097618995</v>
      </c>
      <c r="F1105">
        <v>68.328971760727597</v>
      </c>
      <c r="G1105">
        <v>74.353569126916</v>
      </c>
      <c r="H1105">
        <v>72.979204501989202</v>
      </c>
      <c r="I1105">
        <v>75.727933751842897</v>
      </c>
    </row>
    <row r="1106" spans="1:9" x14ac:dyDescent="0.3">
      <c r="A1106" t="s">
        <v>2839</v>
      </c>
      <c r="B1106" t="s">
        <v>7</v>
      </c>
      <c r="C1106">
        <v>2007</v>
      </c>
      <c r="D1106">
        <v>67.875014667409602</v>
      </c>
      <c r="E1106">
        <v>66.513739420118199</v>
      </c>
      <c r="F1106">
        <v>69.236289914701004</v>
      </c>
      <c r="G1106">
        <v>74.609201604279505</v>
      </c>
      <c r="H1106">
        <v>73.264365176199803</v>
      </c>
      <c r="I1106">
        <v>75.954038032359307</v>
      </c>
    </row>
    <row r="1107" spans="1:9" x14ac:dyDescent="0.3">
      <c r="A1107" t="s">
        <v>2840</v>
      </c>
      <c r="B1107" t="s">
        <v>7</v>
      </c>
      <c r="C1107">
        <v>2008</v>
      </c>
      <c r="D1107">
        <v>68.378563816965297</v>
      </c>
      <c r="E1107">
        <v>66.960671878727993</v>
      </c>
      <c r="F1107">
        <v>69.796455755202601</v>
      </c>
      <c r="G1107">
        <v>74.741124899948503</v>
      </c>
      <c r="H1107">
        <v>73.382309859292604</v>
      </c>
      <c r="I1107">
        <v>76.0999399406045</v>
      </c>
    </row>
    <row r="1108" spans="1:9" x14ac:dyDescent="0.3">
      <c r="A1108" t="s">
        <v>2841</v>
      </c>
      <c r="B1108" t="s">
        <v>7</v>
      </c>
      <c r="C1108">
        <v>2009</v>
      </c>
      <c r="D1108">
        <v>68.825954770868606</v>
      </c>
      <c r="E1108">
        <v>67.377472720997801</v>
      </c>
      <c r="F1108">
        <v>70.274436820739496</v>
      </c>
      <c r="G1108">
        <v>75.178216829988997</v>
      </c>
      <c r="H1108">
        <v>73.793702881817893</v>
      </c>
      <c r="I1108">
        <v>76.562730778160201</v>
      </c>
    </row>
    <row r="1109" spans="1:9" x14ac:dyDescent="0.3">
      <c r="A1109" t="s">
        <v>2842</v>
      </c>
      <c r="B1109" t="s">
        <v>7</v>
      </c>
      <c r="C1109">
        <v>2010</v>
      </c>
      <c r="D1109">
        <v>69.7485840245254</v>
      </c>
      <c r="E1109">
        <v>68.316132503498807</v>
      </c>
      <c r="F1109">
        <v>71.181035545552007</v>
      </c>
      <c r="G1109">
        <v>76.333411419426696</v>
      </c>
      <c r="H1109">
        <v>74.976117467597703</v>
      </c>
      <c r="I1109">
        <v>77.690705371255603</v>
      </c>
    </row>
    <row r="1110" spans="1:9" x14ac:dyDescent="0.3">
      <c r="A1110" t="s">
        <v>2843</v>
      </c>
      <c r="B1110" t="s">
        <v>7</v>
      </c>
      <c r="C1110">
        <v>2011</v>
      </c>
      <c r="D1110">
        <v>70.150090956786599</v>
      </c>
      <c r="E1110">
        <v>68.718442130313306</v>
      </c>
      <c r="F1110">
        <v>71.581739783259906</v>
      </c>
      <c r="G1110">
        <v>77.072102787534604</v>
      </c>
      <c r="H1110">
        <v>75.710695037431407</v>
      </c>
      <c r="I1110">
        <v>78.433510537637801</v>
      </c>
    </row>
    <row r="1111" spans="1:9" x14ac:dyDescent="0.3">
      <c r="A1111" t="s">
        <v>2844</v>
      </c>
      <c r="B1111" t="s">
        <v>7</v>
      </c>
      <c r="C1111">
        <v>2012</v>
      </c>
      <c r="D1111">
        <v>70.378615034688394</v>
      </c>
      <c r="E1111">
        <v>68.949771251794104</v>
      </c>
      <c r="F1111">
        <v>71.807458817582599</v>
      </c>
      <c r="G1111">
        <v>77.412088862869297</v>
      </c>
      <c r="H1111">
        <v>76.027689081919902</v>
      </c>
      <c r="I1111">
        <v>78.796488643818705</v>
      </c>
    </row>
    <row r="1112" spans="1:9" x14ac:dyDescent="0.3">
      <c r="A1112" t="s">
        <v>2845</v>
      </c>
      <c r="B1112" t="s">
        <v>7</v>
      </c>
      <c r="C1112">
        <v>2013</v>
      </c>
      <c r="D1112">
        <v>70.563080531289302</v>
      </c>
      <c r="E1112">
        <v>69.136410965053301</v>
      </c>
      <c r="F1112">
        <v>71.989750097525203</v>
      </c>
      <c r="G1112">
        <v>77.549050948502696</v>
      </c>
      <c r="H1112">
        <v>76.2024887217448</v>
      </c>
      <c r="I1112">
        <v>78.895613175260493</v>
      </c>
    </row>
    <row r="1113" spans="1:9" x14ac:dyDescent="0.3">
      <c r="A1113" t="s">
        <v>2846</v>
      </c>
      <c r="B1113" t="s">
        <v>7</v>
      </c>
      <c r="C1113">
        <v>2014</v>
      </c>
      <c r="D1113">
        <v>71.385444627955394</v>
      </c>
      <c r="E1113">
        <v>69.964853418410001</v>
      </c>
      <c r="F1113">
        <v>72.806035837500801</v>
      </c>
      <c r="G1113">
        <v>77.737569618717401</v>
      </c>
      <c r="H1113">
        <v>76.462208621940604</v>
      </c>
      <c r="I1113">
        <v>79.012930615494099</v>
      </c>
    </row>
    <row r="1114" spans="1:9" x14ac:dyDescent="0.3">
      <c r="A1114" t="s">
        <v>2847</v>
      </c>
      <c r="B1114" t="s">
        <v>7</v>
      </c>
      <c r="C1114">
        <v>2015</v>
      </c>
      <c r="D1114">
        <v>70.192967881145506</v>
      </c>
      <c r="E1114">
        <v>68.623102904865206</v>
      </c>
      <c r="F1114">
        <v>71.762832857425906</v>
      </c>
      <c r="G1114">
        <v>77.410545745829594</v>
      </c>
      <c r="H1114">
        <v>76.126904130707899</v>
      </c>
      <c r="I1114">
        <v>78.694187360951304</v>
      </c>
    </row>
    <row r="1115" spans="1:9" x14ac:dyDescent="0.3">
      <c r="A1115" t="s">
        <v>2848</v>
      </c>
      <c r="B1115" t="s">
        <v>7</v>
      </c>
      <c r="C1115">
        <v>2016</v>
      </c>
      <c r="D1115">
        <v>69.3210959381355</v>
      </c>
      <c r="E1115">
        <v>67.710543545057803</v>
      </c>
      <c r="F1115">
        <v>70.931648331213296</v>
      </c>
      <c r="G1115">
        <v>76.315432044323103</v>
      </c>
      <c r="H1115">
        <v>75.005359928510998</v>
      </c>
      <c r="I1115">
        <v>77.625504160135307</v>
      </c>
    </row>
    <row r="1116" spans="1:9" x14ac:dyDescent="0.3">
      <c r="A1116" t="s">
        <v>2849</v>
      </c>
      <c r="B1116" t="s">
        <v>7</v>
      </c>
      <c r="C1116">
        <v>2017</v>
      </c>
      <c r="D1116">
        <v>69.484857360984194</v>
      </c>
      <c r="E1116">
        <v>67.837022343241699</v>
      </c>
      <c r="F1116">
        <v>71.132692378726702</v>
      </c>
      <c r="G1116">
        <v>75.586818294086697</v>
      </c>
      <c r="H1116">
        <v>74.203999484548305</v>
      </c>
      <c r="I1116">
        <v>76.969637103625104</v>
      </c>
    </row>
    <row r="1117" spans="1:9" x14ac:dyDescent="0.3">
      <c r="A1117" t="s">
        <v>2850</v>
      </c>
      <c r="B1117" t="s">
        <v>7</v>
      </c>
      <c r="C1117">
        <v>2018</v>
      </c>
      <c r="D1117">
        <v>68.376396351792806</v>
      </c>
      <c r="E1117">
        <v>66.694451804811294</v>
      </c>
      <c r="F1117">
        <v>70.058340898774304</v>
      </c>
      <c r="G1117">
        <v>75.215834880662399</v>
      </c>
      <c r="H1117">
        <v>73.821204849046097</v>
      </c>
      <c r="I1117">
        <v>76.610464912278601</v>
      </c>
    </row>
    <row r="1118" spans="1:9" x14ac:dyDescent="0.3">
      <c r="A1118" t="s">
        <v>2851</v>
      </c>
      <c r="B1118" t="s">
        <v>7</v>
      </c>
      <c r="C1118">
        <v>2019</v>
      </c>
      <c r="D1118">
        <v>67.765164462089103</v>
      </c>
      <c r="E1118">
        <v>66.074172695685306</v>
      </c>
      <c r="F1118">
        <v>69.456156228492901</v>
      </c>
      <c r="G1118">
        <v>75.193897116908303</v>
      </c>
      <c r="H1118">
        <v>73.771443925946997</v>
      </c>
      <c r="I1118">
        <v>76.616350307869595</v>
      </c>
    </row>
    <row r="1119" spans="1:9" x14ac:dyDescent="0.3">
      <c r="A1119" t="s">
        <v>2852</v>
      </c>
      <c r="B1119" t="s">
        <v>7</v>
      </c>
      <c r="C1119">
        <v>2020</v>
      </c>
      <c r="D1119">
        <v>68.479687063027001</v>
      </c>
      <c r="E1119">
        <v>66.909280470714705</v>
      </c>
      <c r="F1119">
        <v>70.050093655339296</v>
      </c>
      <c r="G1119">
        <v>75.151265265235196</v>
      </c>
      <c r="H1119">
        <v>73.693535557136599</v>
      </c>
      <c r="I1119">
        <v>76.608994973333907</v>
      </c>
    </row>
    <row r="1120" spans="1:9" x14ac:dyDescent="0.3">
      <c r="A1120" t="s">
        <v>2853</v>
      </c>
      <c r="B1120" t="s">
        <v>7</v>
      </c>
      <c r="C1120">
        <v>2021</v>
      </c>
      <c r="D1120">
        <v>69.069773340430103</v>
      </c>
      <c r="E1120">
        <v>67.529056757862094</v>
      </c>
      <c r="F1120">
        <v>70.610489922997999</v>
      </c>
      <c r="G1120">
        <v>75.470465057871394</v>
      </c>
      <c r="H1120">
        <v>74.014474213896307</v>
      </c>
      <c r="I1120">
        <v>76.926455901846495</v>
      </c>
    </row>
    <row r="1121" spans="1:9" x14ac:dyDescent="0.3">
      <c r="A1121" t="s">
        <v>2854</v>
      </c>
      <c r="B1121" t="s">
        <v>7</v>
      </c>
      <c r="C1121">
        <v>2022</v>
      </c>
      <c r="D1121">
        <v>69.502546707505999</v>
      </c>
      <c r="E1121">
        <v>67.963975699600795</v>
      </c>
      <c r="F1121">
        <v>71.041117715411303</v>
      </c>
      <c r="G1121">
        <v>76.156694606821603</v>
      </c>
      <c r="H1121">
        <v>74.778502522562405</v>
      </c>
      <c r="I1121">
        <v>77.5348866910808</v>
      </c>
    </row>
    <row r="1122" spans="1:9" x14ac:dyDescent="0.3">
      <c r="A1122" t="s">
        <v>2857</v>
      </c>
      <c r="B1122" t="s">
        <v>257</v>
      </c>
      <c r="C1122">
        <v>2003</v>
      </c>
      <c r="D1122">
        <v>70.586825126599706</v>
      </c>
      <c r="E1122">
        <v>68.880259800655594</v>
      </c>
      <c r="F1122">
        <v>72.293390452543903</v>
      </c>
      <c r="G1122">
        <v>77.298548308576898</v>
      </c>
      <c r="H1122">
        <v>76.112215201762993</v>
      </c>
      <c r="I1122">
        <v>78.484881415390802</v>
      </c>
    </row>
    <row r="1123" spans="1:9" x14ac:dyDescent="0.3">
      <c r="A1123" t="s">
        <v>2858</v>
      </c>
      <c r="B1123" t="s">
        <v>257</v>
      </c>
      <c r="C1123">
        <v>2004</v>
      </c>
      <c r="D1123">
        <v>70.452043683958905</v>
      </c>
      <c r="E1123">
        <v>68.786467984074505</v>
      </c>
      <c r="F1123">
        <v>72.117619383843305</v>
      </c>
      <c r="G1123">
        <v>77.856748829037997</v>
      </c>
      <c r="H1123">
        <v>76.719937155642398</v>
      </c>
      <c r="I1123">
        <v>78.993560502433695</v>
      </c>
    </row>
    <row r="1124" spans="1:9" x14ac:dyDescent="0.3">
      <c r="A1124" t="s">
        <v>2859</v>
      </c>
      <c r="B1124" t="s">
        <v>257</v>
      </c>
      <c r="C1124">
        <v>2005</v>
      </c>
      <c r="D1124">
        <v>70.764256906053205</v>
      </c>
      <c r="E1124">
        <v>69.149220838144899</v>
      </c>
      <c r="F1124">
        <v>72.379292973961398</v>
      </c>
      <c r="G1124">
        <v>77.240729785583795</v>
      </c>
      <c r="H1124">
        <v>76.018843827581705</v>
      </c>
      <c r="I1124">
        <v>78.4626157435859</v>
      </c>
    </row>
    <row r="1125" spans="1:9" x14ac:dyDescent="0.3">
      <c r="A1125" t="s">
        <v>2860</v>
      </c>
      <c r="B1125" t="s">
        <v>257</v>
      </c>
      <c r="C1125">
        <v>2006</v>
      </c>
      <c r="D1125">
        <v>71.614434825113804</v>
      </c>
      <c r="E1125">
        <v>70.083407307566901</v>
      </c>
      <c r="F1125">
        <v>73.145462342660693</v>
      </c>
      <c r="G1125">
        <v>77.246499159374196</v>
      </c>
      <c r="H1125">
        <v>76.024358162085704</v>
      </c>
      <c r="I1125">
        <v>78.468640156662701</v>
      </c>
    </row>
    <row r="1126" spans="1:9" x14ac:dyDescent="0.3">
      <c r="A1126" t="s">
        <v>2861</v>
      </c>
      <c r="B1126" t="s">
        <v>257</v>
      </c>
      <c r="C1126">
        <v>2007</v>
      </c>
      <c r="D1126">
        <v>71.961095364046102</v>
      </c>
      <c r="E1126">
        <v>70.382812721767195</v>
      </c>
      <c r="F1126">
        <v>73.539378006324895</v>
      </c>
      <c r="G1126">
        <v>77.242899286639997</v>
      </c>
      <c r="H1126">
        <v>75.948694611614997</v>
      </c>
      <c r="I1126">
        <v>78.537103961664897</v>
      </c>
    </row>
    <row r="1127" spans="1:9" x14ac:dyDescent="0.3">
      <c r="A1127" t="s">
        <v>2862</v>
      </c>
      <c r="B1127" t="s">
        <v>257</v>
      </c>
      <c r="C1127">
        <v>2008</v>
      </c>
      <c r="D1127">
        <v>71.829179923294802</v>
      </c>
      <c r="E1127">
        <v>70.305704284472895</v>
      </c>
      <c r="F1127">
        <v>73.352655562116595</v>
      </c>
      <c r="G1127">
        <v>77.678814628028704</v>
      </c>
      <c r="H1127">
        <v>76.367426856649402</v>
      </c>
      <c r="I1127">
        <v>78.990202399407906</v>
      </c>
    </row>
    <row r="1128" spans="1:9" x14ac:dyDescent="0.3">
      <c r="A1128" t="s">
        <v>2863</v>
      </c>
      <c r="B1128" t="s">
        <v>257</v>
      </c>
      <c r="C1128">
        <v>2009</v>
      </c>
      <c r="D1128">
        <v>71.960186467224304</v>
      </c>
      <c r="E1128">
        <v>70.486601253506706</v>
      </c>
      <c r="F1128">
        <v>73.433771680942002</v>
      </c>
      <c r="G1128">
        <v>77.755548204417096</v>
      </c>
      <c r="H1128">
        <v>76.4240937465445</v>
      </c>
      <c r="I1128">
        <v>79.087002662289706</v>
      </c>
    </row>
    <row r="1129" spans="1:9" x14ac:dyDescent="0.3">
      <c r="A1129" t="s">
        <v>2864</v>
      </c>
      <c r="B1129" t="s">
        <v>257</v>
      </c>
      <c r="C1129">
        <v>2010</v>
      </c>
      <c r="D1129">
        <v>72.248574259549997</v>
      </c>
      <c r="E1129">
        <v>70.729780717692293</v>
      </c>
      <c r="F1129">
        <v>73.767367801407801</v>
      </c>
      <c r="G1129">
        <v>78.412292789651104</v>
      </c>
      <c r="H1129">
        <v>77.123944000706203</v>
      </c>
      <c r="I1129">
        <v>79.700641578596006</v>
      </c>
    </row>
    <row r="1130" spans="1:9" x14ac:dyDescent="0.3">
      <c r="A1130" t="s">
        <v>2865</v>
      </c>
      <c r="B1130" t="s">
        <v>257</v>
      </c>
      <c r="C1130">
        <v>2011</v>
      </c>
      <c r="D1130">
        <v>72.265887416693104</v>
      </c>
      <c r="E1130">
        <v>70.7260224655938</v>
      </c>
      <c r="F1130">
        <v>73.805752367792394</v>
      </c>
      <c r="G1130">
        <v>78.848248512105499</v>
      </c>
      <c r="H1130">
        <v>77.511206868582306</v>
      </c>
      <c r="I1130">
        <v>80.185290155628707</v>
      </c>
    </row>
    <row r="1131" spans="1:9" x14ac:dyDescent="0.3">
      <c r="A1131" t="s">
        <v>2866</v>
      </c>
      <c r="B1131" t="s">
        <v>257</v>
      </c>
      <c r="C1131">
        <v>2012</v>
      </c>
      <c r="D1131">
        <v>72.471501436122395</v>
      </c>
      <c r="E1131">
        <v>70.9640337333297</v>
      </c>
      <c r="F1131">
        <v>73.978969138915105</v>
      </c>
      <c r="G1131">
        <v>79.321669887080006</v>
      </c>
      <c r="H1131">
        <v>77.895412393914796</v>
      </c>
      <c r="I1131">
        <v>80.747927380245301</v>
      </c>
    </row>
    <row r="1132" spans="1:9" x14ac:dyDescent="0.3">
      <c r="A1132" t="s">
        <v>2867</v>
      </c>
      <c r="B1132" t="s">
        <v>257</v>
      </c>
      <c r="C1132">
        <v>2013</v>
      </c>
      <c r="D1132">
        <v>72.1976345607642</v>
      </c>
      <c r="E1132">
        <v>70.686468413266695</v>
      </c>
      <c r="F1132">
        <v>73.708800708261805</v>
      </c>
      <c r="G1132">
        <v>78.9882911182562</v>
      </c>
      <c r="H1132">
        <v>77.494210839411295</v>
      </c>
      <c r="I1132">
        <v>80.482371397101204</v>
      </c>
    </row>
    <row r="1133" spans="1:9" x14ac:dyDescent="0.3">
      <c r="A1133" t="s">
        <v>2868</v>
      </c>
      <c r="B1133" t="s">
        <v>257</v>
      </c>
      <c r="C1133">
        <v>2014</v>
      </c>
      <c r="D1133">
        <v>72.122621997382893</v>
      </c>
      <c r="E1133">
        <v>70.647252270659394</v>
      </c>
      <c r="F1133">
        <v>73.597991724106507</v>
      </c>
      <c r="G1133">
        <v>78.894427595500005</v>
      </c>
      <c r="H1133">
        <v>77.427517514708299</v>
      </c>
      <c r="I1133">
        <v>80.361337676291697</v>
      </c>
    </row>
    <row r="1134" spans="1:9" x14ac:dyDescent="0.3">
      <c r="A1134" t="s">
        <v>2869</v>
      </c>
      <c r="B1134" t="s">
        <v>257</v>
      </c>
      <c r="C1134">
        <v>2015</v>
      </c>
      <c r="D1134">
        <v>72.422090747907205</v>
      </c>
      <c r="E1134">
        <v>71.014994850798004</v>
      </c>
      <c r="F1134">
        <v>73.829186645016406</v>
      </c>
      <c r="G1134">
        <v>78.587163612815402</v>
      </c>
      <c r="H1134">
        <v>77.113282481307095</v>
      </c>
      <c r="I1134">
        <v>80.061044744323794</v>
      </c>
    </row>
    <row r="1135" spans="1:9" x14ac:dyDescent="0.3">
      <c r="A1135" t="s">
        <v>2870</v>
      </c>
      <c r="B1135" t="s">
        <v>257</v>
      </c>
      <c r="C1135">
        <v>2016</v>
      </c>
      <c r="D1135">
        <v>72.305042863069204</v>
      </c>
      <c r="E1135">
        <v>70.857476032084406</v>
      </c>
      <c r="F1135">
        <v>73.752609694053902</v>
      </c>
      <c r="G1135">
        <v>77.784262741261202</v>
      </c>
      <c r="H1135">
        <v>76.368827270534695</v>
      </c>
      <c r="I1135">
        <v>79.199698211987794</v>
      </c>
    </row>
    <row r="1136" spans="1:9" x14ac:dyDescent="0.3">
      <c r="A1136" t="s">
        <v>2871</v>
      </c>
      <c r="B1136" t="s">
        <v>257</v>
      </c>
      <c r="C1136">
        <v>2017</v>
      </c>
      <c r="D1136">
        <v>72.580647683834002</v>
      </c>
      <c r="E1136">
        <v>71.222319605746506</v>
      </c>
      <c r="F1136">
        <v>73.938975761921498</v>
      </c>
      <c r="G1136">
        <v>78.519341052733196</v>
      </c>
      <c r="H1136">
        <v>77.2760124913722</v>
      </c>
      <c r="I1136">
        <v>79.762669614094193</v>
      </c>
    </row>
    <row r="1137" spans="1:9" x14ac:dyDescent="0.3">
      <c r="A1137" t="s">
        <v>2872</v>
      </c>
      <c r="B1137" t="s">
        <v>257</v>
      </c>
      <c r="C1137">
        <v>2018</v>
      </c>
      <c r="D1137">
        <v>72.9524790389315</v>
      </c>
      <c r="E1137">
        <v>71.5810101271869</v>
      </c>
      <c r="F1137">
        <v>74.323947950676001</v>
      </c>
      <c r="G1137">
        <v>78.546249633513497</v>
      </c>
      <c r="H1137">
        <v>77.412592325715707</v>
      </c>
      <c r="I1137">
        <v>79.679906941311302</v>
      </c>
    </row>
    <row r="1138" spans="1:9" x14ac:dyDescent="0.3">
      <c r="A1138" t="s">
        <v>2873</v>
      </c>
      <c r="B1138" t="s">
        <v>257</v>
      </c>
      <c r="C1138">
        <v>2019</v>
      </c>
      <c r="D1138">
        <v>73.452395838976599</v>
      </c>
      <c r="E1138">
        <v>72.073676419636598</v>
      </c>
      <c r="F1138">
        <v>74.8311152583167</v>
      </c>
      <c r="G1138">
        <v>78.659975819701799</v>
      </c>
      <c r="H1138">
        <v>77.495138718662403</v>
      </c>
      <c r="I1138">
        <v>79.824812920741095</v>
      </c>
    </row>
    <row r="1139" spans="1:9" x14ac:dyDescent="0.3">
      <c r="A1139" t="s">
        <v>2874</v>
      </c>
      <c r="B1139" t="s">
        <v>257</v>
      </c>
      <c r="C1139">
        <v>2020</v>
      </c>
      <c r="D1139">
        <v>73.793898404650704</v>
      </c>
      <c r="E1139">
        <v>72.391105491884204</v>
      </c>
      <c r="F1139">
        <v>75.196691317417105</v>
      </c>
      <c r="G1139">
        <v>78.960993535644405</v>
      </c>
      <c r="H1139">
        <v>77.794465347967403</v>
      </c>
      <c r="I1139">
        <v>80.127521723321294</v>
      </c>
    </row>
    <row r="1140" spans="1:9" x14ac:dyDescent="0.3">
      <c r="A1140" t="s">
        <v>2875</v>
      </c>
      <c r="B1140" t="s">
        <v>257</v>
      </c>
      <c r="C1140">
        <v>2021</v>
      </c>
      <c r="D1140">
        <v>74.550752460100199</v>
      </c>
      <c r="E1140">
        <v>73.230159307999898</v>
      </c>
      <c r="F1140">
        <v>75.8713456122004</v>
      </c>
      <c r="G1140">
        <v>80.167943178773399</v>
      </c>
      <c r="H1140">
        <v>78.954258479559002</v>
      </c>
      <c r="I1140">
        <v>81.381627877987796</v>
      </c>
    </row>
    <row r="1141" spans="1:9" x14ac:dyDescent="0.3">
      <c r="A1141" t="s">
        <v>2876</v>
      </c>
      <c r="B1141" t="s">
        <v>257</v>
      </c>
      <c r="C1141">
        <v>2022</v>
      </c>
      <c r="D1141">
        <v>74.890954706916204</v>
      </c>
      <c r="E1141">
        <v>73.606172018596098</v>
      </c>
      <c r="F1141">
        <v>76.175737395236297</v>
      </c>
      <c r="G1141">
        <v>79.878575233503994</v>
      </c>
      <c r="H1141">
        <v>78.651916808940598</v>
      </c>
      <c r="I1141">
        <v>81.105233658067306</v>
      </c>
    </row>
    <row r="1142" spans="1:9" x14ac:dyDescent="0.3">
      <c r="A1142" t="s">
        <v>2879</v>
      </c>
      <c r="B1142" t="s">
        <v>290</v>
      </c>
      <c r="C1142">
        <v>2003</v>
      </c>
      <c r="D1142">
        <v>67.1178277304912</v>
      </c>
      <c r="E1142">
        <v>65.736766028433706</v>
      </c>
      <c r="F1142">
        <v>68.498889432548694</v>
      </c>
      <c r="G1142">
        <v>75.941967824563704</v>
      </c>
      <c r="H1142">
        <v>74.7152784603404</v>
      </c>
      <c r="I1142">
        <v>77.168657188787094</v>
      </c>
    </row>
    <row r="1143" spans="1:9" x14ac:dyDescent="0.3">
      <c r="A1143" t="s">
        <v>2880</v>
      </c>
      <c r="B1143" t="s">
        <v>290</v>
      </c>
      <c r="C1143">
        <v>2004</v>
      </c>
      <c r="D1143">
        <v>67.468218227032693</v>
      </c>
      <c r="E1143">
        <v>66.105525319556904</v>
      </c>
      <c r="F1143">
        <v>68.830911134508597</v>
      </c>
      <c r="G1143">
        <v>75.790758373551299</v>
      </c>
      <c r="H1143">
        <v>74.521325780282197</v>
      </c>
      <c r="I1143">
        <v>77.060190966820301</v>
      </c>
    </row>
    <row r="1144" spans="1:9" x14ac:dyDescent="0.3">
      <c r="A1144" t="s">
        <v>2881</v>
      </c>
      <c r="B1144" t="s">
        <v>290</v>
      </c>
      <c r="C1144">
        <v>2005</v>
      </c>
      <c r="D1144">
        <v>67.860340658905798</v>
      </c>
      <c r="E1144">
        <v>66.483750308165796</v>
      </c>
      <c r="F1144">
        <v>69.236931009645801</v>
      </c>
      <c r="G1144">
        <v>76.416877603828496</v>
      </c>
      <c r="H1144">
        <v>75.149880567369394</v>
      </c>
      <c r="I1144">
        <v>77.683874640287698</v>
      </c>
    </row>
    <row r="1145" spans="1:9" x14ac:dyDescent="0.3">
      <c r="A1145" t="s">
        <v>2882</v>
      </c>
      <c r="B1145" t="s">
        <v>290</v>
      </c>
      <c r="C1145">
        <v>2006</v>
      </c>
      <c r="D1145">
        <v>68.954312138582196</v>
      </c>
      <c r="E1145">
        <v>67.635856503278902</v>
      </c>
      <c r="F1145">
        <v>70.272767773885604</v>
      </c>
      <c r="G1145">
        <v>76.383940806160396</v>
      </c>
      <c r="H1145">
        <v>75.083279569687704</v>
      </c>
      <c r="I1145">
        <v>77.684602042633102</v>
      </c>
    </row>
    <row r="1146" spans="1:9" x14ac:dyDescent="0.3">
      <c r="A1146" t="s">
        <v>2883</v>
      </c>
      <c r="B1146" t="s">
        <v>290</v>
      </c>
      <c r="C1146">
        <v>2007</v>
      </c>
      <c r="D1146">
        <v>69.141617340517101</v>
      </c>
      <c r="E1146">
        <v>67.814440497369702</v>
      </c>
      <c r="F1146">
        <v>70.468794183664599</v>
      </c>
      <c r="G1146">
        <v>75.801721152193906</v>
      </c>
      <c r="H1146">
        <v>74.415377499369995</v>
      </c>
      <c r="I1146">
        <v>77.188064805017703</v>
      </c>
    </row>
    <row r="1147" spans="1:9" x14ac:dyDescent="0.3">
      <c r="A1147" t="s">
        <v>2884</v>
      </c>
      <c r="B1147" t="s">
        <v>290</v>
      </c>
      <c r="C1147">
        <v>2008</v>
      </c>
      <c r="D1147">
        <v>69.325678912684495</v>
      </c>
      <c r="E1147">
        <v>67.915393339915298</v>
      </c>
      <c r="F1147">
        <v>70.735964485453593</v>
      </c>
      <c r="G1147">
        <v>75.653298126575507</v>
      </c>
      <c r="H1147">
        <v>74.255945346815906</v>
      </c>
      <c r="I1147">
        <v>77.050650906335207</v>
      </c>
    </row>
    <row r="1148" spans="1:9" x14ac:dyDescent="0.3">
      <c r="A1148" t="s">
        <v>2885</v>
      </c>
      <c r="B1148" t="s">
        <v>290</v>
      </c>
      <c r="C1148">
        <v>2009</v>
      </c>
      <c r="D1148">
        <v>69.630184383513694</v>
      </c>
      <c r="E1148">
        <v>68.204525532833898</v>
      </c>
      <c r="F1148">
        <v>71.055843234193404</v>
      </c>
      <c r="G1148">
        <v>76.506610866872506</v>
      </c>
      <c r="H1148">
        <v>75.134050891689995</v>
      </c>
      <c r="I1148">
        <v>77.879170842055004</v>
      </c>
    </row>
    <row r="1149" spans="1:9" x14ac:dyDescent="0.3">
      <c r="A1149" t="s">
        <v>2886</v>
      </c>
      <c r="B1149" t="s">
        <v>290</v>
      </c>
      <c r="C1149">
        <v>2010</v>
      </c>
      <c r="D1149">
        <v>70.264554448505294</v>
      </c>
      <c r="E1149">
        <v>68.793615041069501</v>
      </c>
      <c r="F1149">
        <v>71.735493855941101</v>
      </c>
      <c r="G1149">
        <v>76.164570537675104</v>
      </c>
      <c r="H1149">
        <v>74.734756578997704</v>
      </c>
      <c r="I1149">
        <v>77.594384496352504</v>
      </c>
    </row>
    <row r="1150" spans="1:9" x14ac:dyDescent="0.3">
      <c r="A1150" t="s">
        <v>2887</v>
      </c>
      <c r="B1150" t="s">
        <v>290</v>
      </c>
      <c r="C1150">
        <v>2011</v>
      </c>
      <c r="D1150">
        <v>69.834104557774694</v>
      </c>
      <c r="E1150">
        <v>68.369653871922495</v>
      </c>
      <c r="F1150">
        <v>71.298555243626794</v>
      </c>
      <c r="G1150">
        <v>76.305376224703096</v>
      </c>
      <c r="H1150">
        <v>74.898046520825304</v>
      </c>
      <c r="I1150">
        <v>77.712705928580903</v>
      </c>
    </row>
    <row r="1151" spans="1:9" x14ac:dyDescent="0.3">
      <c r="A1151" t="s">
        <v>2888</v>
      </c>
      <c r="B1151" t="s">
        <v>290</v>
      </c>
      <c r="C1151">
        <v>2012</v>
      </c>
      <c r="D1151">
        <v>69.819288888360305</v>
      </c>
      <c r="E1151">
        <v>68.311030975704995</v>
      </c>
      <c r="F1151">
        <v>71.3275468010156</v>
      </c>
      <c r="G1151">
        <v>77.048347910799805</v>
      </c>
      <c r="H1151">
        <v>75.728234980741505</v>
      </c>
      <c r="I1151">
        <v>78.368460840858006</v>
      </c>
    </row>
    <row r="1152" spans="1:9" x14ac:dyDescent="0.3">
      <c r="A1152" t="s">
        <v>2889</v>
      </c>
      <c r="B1152" t="s">
        <v>290</v>
      </c>
      <c r="C1152">
        <v>2013</v>
      </c>
      <c r="D1152">
        <v>70.400767188006498</v>
      </c>
      <c r="E1152">
        <v>68.954769569104798</v>
      </c>
      <c r="F1152">
        <v>71.846764806908098</v>
      </c>
      <c r="G1152">
        <v>77.370762159881195</v>
      </c>
      <c r="H1152">
        <v>76.001882979400193</v>
      </c>
      <c r="I1152">
        <v>78.739641340362198</v>
      </c>
    </row>
    <row r="1153" spans="1:9" x14ac:dyDescent="0.3">
      <c r="A1153" t="s">
        <v>2890</v>
      </c>
      <c r="B1153" t="s">
        <v>290</v>
      </c>
      <c r="C1153">
        <v>2014</v>
      </c>
      <c r="D1153">
        <v>71.037396051773001</v>
      </c>
      <c r="E1153">
        <v>69.561231865595303</v>
      </c>
      <c r="F1153">
        <v>72.513560237950699</v>
      </c>
      <c r="G1153">
        <v>77.185904273201601</v>
      </c>
      <c r="H1153">
        <v>75.795995173144803</v>
      </c>
      <c r="I1153">
        <v>78.575813373258498</v>
      </c>
    </row>
    <row r="1154" spans="1:9" x14ac:dyDescent="0.3">
      <c r="A1154" t="s">
        <v>2891</v>
      </c>
      <c r="B1154" t="s">
        <v>290</v>
      </c>
      <c r="C1154">
        <v>2015</v>
      </c>
      <c r="D1154">
        <v>71.325264392441795</v>
      </c>
      <c r="E1154">
        <v>69.876466644779796</v>
      </c>
      <c r="F1154">
        <v>72.774062140103695</v>
      </c>
      <c r="G1154">
        <v>77.658778404621401</v>
      </c>
      <c r="H1154">
        <v>76.312649859533593</v>
      </c>
      <c r="I1154">
        <v>79.004906949709195</v>
      </c>
    </row>
    <row r="1155" spans="1:9" x14ac:dyDescent="0.3">
      <c r="A1155" t="s">
        <v>2892</v>
      </c>
      <c r="B1155" t="s">
        <v>290</v>
      </c>
      <c r="C1155">
        <v>2016</v>
      </c>
      <c r="D1155">
        <v>71.160008207766694</v>
      </c>
      <c r="E1155">
        <v>69.6896111523684</v>
      </c>
      <c r="F1155">
        <v>72.630405263165002</v>
      </c>
      <c r="G1155">
        <v>78.292292323717007</v>
      </c>
      <c r="H1155">
        <v>76.930892783720907</v>
      </c>
      <c r="I1155">
        <v>79.653691863712993</v>
      </c>
    </row>
    <row r="1156" spans="1:9" x14ac:dyDescent="0.3">
      <c r="A1156" t="s">
        <v>2893</v>
      </c>
      <c r="B1156" t="s">
        <v>290</v>
      </c>
      <c r="C1156">
        <v>2017</v>
      </c>
      <c r="D1156">
        <v>71.134393982800901</v>
      </c>
      <c r="E1156">
        <v>69.694884530010896</v>
      </c>
      <c r="F1156">
        <v>72.573903435591006</v>
      </c>
      <c r="G1156">
        <v>77.860909173694694</v>
      </c>
      <c r="H1156">
        <v>76.504749296562096</v>
      </c>
      <c r="I1156">
        <v>79.217069050827305</v>
      </c>
    </row>
    <row r="1157" spans="1:9" x14ac:dyDescent="0.3">
      <c r="A1157" t="s">
        <v>2894</v>
      </c>
      <c r="B1157" t="s">
        <v>290</v>
      </c>
      <c r="C1157">
        <v>2018</v>
      </c>
      <c r="D1157">
        <v>71.113864491832103</v>
      </c>
      <c r="E1157">
        <v>69.676953083205504</v>
      </c>
      <c r="F1157">
        <v>72.550775900458603</v>
      </c>
      <c r="G1157">
        <v>76.619306419205898</v>
      </c>
      <c r="H1157">
        <v>75.328087641805695</v>
      </c>
      <c r="I1157">
        <v>77.910525196606201</v>
      </c>
    </row>
    <row r="1158" spans="1:9" x14ac:dyDescent="0.3">
      <c r="A1158" t="s">
        <v>2895</v>
      </c>
      <c r="B1158" t="s">
        <v>290</v>
      </c>
      <c r="C1158">
        <v>2019</v>
      </c>
      <c r="D1158">
        <v>70.748633513685206</v>
      </c>
      <c r="E1158">
        <v>69.3356157525334</v>
      </c>
      <c r="F1158">
        <v>72.161651274836998</v>
      </c>
      <c r="G1158">
        <v>76.431011750189995</v>
      </c>
      <c r="H1158">
        <v>75.116841126101505</v>
      </c>
      <c r="I1158">
        <v>77.745182374278599</v>
      </c>
    </row>
    <row r="1159" spans="1:9" x14ac:dyDescent="0.3">
      <c r="A1159" t="s">
        <v>2896</v>
      </c>
      <c r="B1159" t="s">
        <v>290</v>
      </c>
      <c r="C1159">
        <v>2020</v>
      </c>
      <c r="D1159">
        <v>70.540747927448905</v>
      </c>
      <c r="E1159">
        <v>69.160138378585302</v>
      </c>
      <c r="F1159">
        <v>71.921357476312593</v>
      </c>
      <c r="G1159">
        <v>76.012107447877796</v>
      </c>
      <c r="H1159">
        <v>74.710230729461699</v>
      </c>
      <c r="I1159">
        <v>77.313984166294006</v>
      </c>
    </row>
    <row r="1160" spans="1:9" x14ac:dyDescent="0.3">
      <c r="A1160" t="s">
        <v>2897</v>
      </c>
      <c r="B1160" t="s">
        <v>290</v>
      </c>
      <c r="C1160">
        <v>2021</v>
      </c>
      <c r="D1160">
        <v>71.319309250688605</v>
      </c>
      <c r="E1160">
        <v>69.979987425894606</v>
      </c>
      <c r="F1160">
        <v>72.658631075482504</v>
      </c>
      <c r="G1160">
        <v>75.613214892418497</v>
      </c>
      <c r="H1160">
        <v>74.367008476505205</v>
      </c>
      <c r="I1160">
        <v>76.859421308331804</v>
      </c>
    </row>
    <row r="1161" spans="1:9" x14ac:dyDescent="0.3">
      <c r="A1161" t="s">
        <v>2898</v>
      </c>
      <c r="B1161" t="s">
        <v>290</v>
      </c>
      <c r="C1161">
        <v>2022</v>
      </c>
      <c r="D1161">
        <v>71.605386071552104</v>
      </c>
      <c r="E1161">
        <v>70.255760667253597</v>
      </c>
      <c r="F1161">
        <v>72.955011475850597</v>
      </c>
      <c r="G1161">
        <v>75.503352850691897</v>
      </c>
      <c r="H1161">
        <v>74.218616954520598</v>
      </c>
      <c r="I1161">
        <v>76.788088746863096</v>
      </c>
    </row>
    <row r="1162" spans="1:9" x14ac:dyDescent="0.3">
      <c r="A1162" t="s">
        <v>2901</v>
      </c>
      <c r="B1162" t="s">
        <v>17</v>
      </c>
      <c r="C1162">
        <v>2003</v>
      </c>
      <c r="D1162">
        <v>70.013373402381802</v>
      </c>
      <c r="E1162">
        <v>67.638175790219293</v>
      </c>
      <c r="F1162">
        <v>72.388571014544297</v>
      </c>
      <c r="G1162">
        <v>78.2319152732465</v>
      </c>
      <c r="H1162">
        <v>75.919107698422096</v>
      </c>
      <c r="I1162">
        <v>80.544722848070904</v>
      </c>
    </row>
    <row r="1163" spans="1:9" x14ac:dyDescent="0.3">
      <c r="A1163" t="s">
        <v>2902</v>
      </c>
      <c r="B1163" t="s">
        <v>17</v>
      </c>
      <c r="C1163">
        <v>2004</v>
      </c>
      <c r="D1163">
        <v>69.7624093045292</v>
      </c>
      <c r="E1163">
        <v>67.269206024729201</v>
      </c>
      <c r="F1163">
        <v>72.255612584329199</v>
      </c>
      <c r="G1163">
        <v>77.151405991716999</v>
      </c>
      <c r="H1163">
        <v>74.710815500573503</v>
      </c>
      <c r="I1163">
        <v>79.591996482860495</v>
      </c>
    </row>
    <row r="1164" spans="1:9" x14ac:dyDescent="0.3">
      <c r="A1164" t="s">
        <v>2903</v>
      </c>
      <c r="B1164" t="s">
        <v>17</v>
      </c>
      <c r="C1164">
        <v>2005</v>
      </c>
      <c r="D1164">
        <v>70.364419412986393</v>
      </c>
      <c r="E1164">
        <v>67.859757490636795</v>
      </c>
      <c r="F1164">
        <v>72.869081335336006</v>
      </c>
      <c r="G1164">
        <v>77.534335573662304</v>
      </c>
      <c r="H1164">
        <v>75.153473049151998</v>
      </c>
      <c r="I1164">
        <v>79.915198098172695</v>
      </c>
    </row>
    <row r="1165" spans="1:9" x14ac:dyDescent="0.3">
      <c r="A1165" t="s">
        <v>2904</v>
      </c>
      <c r="B1165" t="s">
        <v>17</v>
      </c>
      <c r="C1165">
        <v>2006</v>
      </c>
      <c r="D1165">
        <v>72.633423341280206</v>
      </c>
      <c r="E1165">
        <v>70.297263312306697</v>
      </c>
      <c r="F1165">
        <v>74.969583370253702</v>
      </c>
      <c r="G1165">
        <v>79.088238721441101</v>
      </c>
      <c r="H1165">
        <v>76.7535304336498</v>
      </c>
      <c r="I1165">
        <v>81.422947009232502</v>
      </c>
    </row>
    <row r="1166" spans="1:9" x14ac:dyDescent="0.3">
      <c r="A1166" t="s">
        <v>2905</v>
      </c>
      <c r="B1166" t="s">
        <v>17</v>
      </c>
      <c r="C1166">
        <v>2007</v>
      </c>
      <c r="D1166">
        <v>73.182113121839805</v>
      </c>
      <c r="E1166">
        <v>70.9199172843349</v>
      </c>
      <c r="F1166">
        <v>75.444308959344696</v>
      </c>
      <c r="G1166">
        <v>78.853336410397205</v>
      </c>
      <c r="H1166">
        <v>76.621490055190193</v>
      </c>
      <c r="I1166">
        <v>81.085182765604202</v>
      </c>
    </row>
    <row r="1167" spans="1:9" x14ac:dyDescent="0.3">
      <c r="A1167" t="s">
        <v>2906</v>
      </c>
      <c r="B1167" t="s">
        <v>17</v>
      </c>
      <c r="C1167">
        <v>2008</v>
      </c>
      <c r="D1167">
        <v>73.047225542766995</v>
      </c>
      <c r="E1167">
        <v>70.603822011165605</v>
      </c>
      <c r="F1167">
        <v>75.490629074368499</v>
      </c>
      <c r="G1167">
        <v>78.511919486077701</v>
      </c>
      <c r="H1167">
        <v>76.299776853573306</v>
      </c>
      <c r="I1167">
        <v>80.724062118582097</v>
      </c>
    </row>
    <row r="1168" spans="1:9" x14ac:dyDescent="0.3">
      <c r="A1168" t="s">
        <v>2907</v>
      </c>
      <c r="B1168" t="s">
        <v>17</v>
      </c>
      <c r="C1168">
        <v>2009</v>
      </c>
      <c r="D1168">
        <v>72.901248722079004</v>
      </c>
      <c r="E1168">
        <v>70.347578471865305</v>
      </c>
      <c r="F1168">
        <v>75.454918972292802</v>
      </c>
      <c r="G1168">
        <v>76.995791999555394</v>
      </c>
      <c r="H1168">
        <v>74.200926132003104</v>
      </c>
      <c r="I1168">
        <v>79.790657867107598</v>
      </c>
    </row>
    <row r="1169" spans="1:9" x14ac:dyDescent="0.3">
      <c r="A1169" t="s">
        <v>2908</v>
      </c>
      <c r="B1169" t="s">
        <v>17</v>
      </c>
      <c r="C1169">
        <v>2010</v>
      </c>
      <c r="D1169">
        <v>71.503675250831506</v>
      </c>
      <c r="E1169">
        <v>68.825623285674695</v>
      </c>
      <c r="F1169">
        <v>74.181727215988303</v>
      </c>
      <c r="G1169">
        <v>77.800631841365401</v>
      </c>
      <c r="H1169">
        <v>75.091467878747295</v>
      </c>
      <c r="I1169">
        <v>80.509795803983494</v>
      </c>
    </row>
    <row r="1170" spans="1:9" x14ac:dyDescent="0.3">
      <c r="A1170" t="s">
        <v>2909</v>
      </c>
      <c r="B1170" t="s">
        <v>17</v>
      </c>
      <c r="C1170">
        <v>2011</v>
      </c>
      <c r="D1170">
        <v>71.361440367314401</v>
      </c>
      <c r="E1170">
        <v>68.672683077870403</v>
      </c>
      <c r="F1170">
        <v>74.050197656758399</v>
      </c>
      <c r="G1170">
        <v>77.139451378248793</v>
      </c>
      <c r="H1170">
        <v>74.396775816597795</v>
      </c>
      <c r="I1170">
        <v>79.882126939899706</v>
      </c>
    </row>
    <row r="1171" spans="1:9" x14ac:dyDescent="0.3">
      <c r="A1171" t="s">
        <v>2910</v>
      </c>
      <c r="B1171" t="s">
        <v>17</v>
      </c>
      <c r="C1171">
        <v>2012</v>
      </c>
      <c r="D1171">
        <v>71.1707403459434</v>
      </c>
      <c r="E1171">
        <v>68.3001844141275</v>
      </c>
      <c r="F1171">
        <v>74.041296277759301</v>
      </c>
      <c r="G1171">
        <v>78.250939913125706</v>
      </c>
      <c r="H1171">
        <v>75.441747080572895</v>
      </c>
      <c r="I1171">
        <v>81.060132745678601</v>
      </c>
    </row>
    <row r="1172" spans="1:9" x14ac:dyDescent="0.3">
      <c r="A1172" t="s">
        <v>2911</v>
      </c>
      <c r="B1172" t="s">
        <v>17</v>
      </c>
      <c r="C1172">
        <v>2013</v>
      </c>
      <c r="D1172">
        <v>71.496110993898199</v>
      </c>
      <c r="E1172">
        <v>68.596456240455794</v>
      </c>
      <c r="F1172">
        <v>74.395765747340505</v>
      </c>
      <c r="G1172">
        <v>77.204650683127497</v>
      </c>
      <c r="H1172">
        <v>74.275007909009901</v>
      </c>
      <c r="I1172">
        <v>80.134293457245207</v>
      </c>
    </row>
    <row r="1173" spans="1:9" x14ac:dyDescent="0.3">
      <c r="A1173" t="s">
        <v>2912</v>
      </c>
      <c r="B1173" t="s">
        <v>17</v>
      </c>
      <c r="C1173">
        <v>2014</v>
      </c>
      <c r="D1173">
        <v>72.320687888281</v>
      </c>
      <c r="E1173">
        <v>69.603841079215798</v>
      </c>
      <c r="F1173">
        <v>75.037534697346103</v>
      </c>
      <c r="G1173">
        <v>78.737443373727601</v>
      </c>
      <c r="H1173">
        <v>76.702597191974306</v>
      </c>
      <c r="I1173">
        <v>80.772289555480995</v>
      </c>
    </row>
    <row r="1174" spans="1:9" x14ac:dyDescent="0.3">
      <c r="A1174" t="s">
        <v>2913</v>
      </c>
      <c r="B1174" t="s">
        <v>17</v>
      </c>
      <c r="C1174">
        <v>2015</v>
      </c>
      <c r="D1174">
        <v>72.336608719357798</v>
      </c>
      <c r="E1174">
        <v>69.613703111674994</v>
      </c>
      <c r="F1174">
        <v>75.059514327040702</v>
      </c>
      <c r="G1174">
        <v>77.677240171758996</v>
      </c>
      <c r="H1174">
        <v>75.421923363445103</v>
      </c>
      <c r="I1174">
        <v>79.932556980072803</v>
      </c>
    </row>
    <row r="1175" spans="1:9" x14ac:dyDescent="0.3">
      <c r="A1175" t="s">
        <v>2914</v>
      </c>
      <c r="B1175" t="s">
        <v>17</v>
      </c>
      <c r="C1175">
        <v>2016</v>
      </c>
      <c r="D1175">
        <v>71.449881502125294</v>
      </c>
      <c r="E1175">
        <v>68.652365531751798</v>
      </c>
      <c r="F1175">
        <v>74.247397472498804</v>
      </c>
      <c r="G1175">
        <v>76.932482730429797</v>
      </c>
      <c r="H1175">
        <v>74.735468722385903</v>
      </c>
      <c r="I1175">
        <v>79.129496738473804</v>
      </c>
    </row>
    <row r="1176" spans="1:9" x14ac:dyDescent="0.3">
      <c r="A1176" t="s">
        <v>2915</v>
      </c>
      <c r="B1176" t="s">
        <v>17</v>
      </c>
      <c r="C1176">
        <v>2017</v>
      </c>
      <c r="D1176">
        <v>70.778869993520402</v>
      </c>
      <c r="E1176">
        <v>68.100523430253503</v>
      </c>
      <c r="F1176">
        <v>73.457216556787301</v>
      </c>
      <c r="G1176">
        <v>75.301386768486594</v>
      </c>
      <c r="H1176">
        <v>72.922831746736904</v>
      </c>
      <c r="I1176">
        <v>77.679941790236398</v>
      </c>
    </row>
    <row r="1177" spans="1:9" x14ac:dyDescent="0.3">
      <c r="A1177" t="s">
        <v>2916</v>
      </c>
      <c r="B1177" t="s">
        <v>17</v>
      </c>
      <c r="C1177">
        <v>2018</v>
      </c>
      <c r="D1177">
        <v>70.751012600977504</v>
      </c>
      <c r="E1177">
        <v>68.1748493243811</v>
      </c>
      <c r="F1177">
        <v>73.327175877574007</v>
      </c>
      <c r="G1177">
        <v>75.583123243429299</v>
      </c>
      <c r="H1177">
        <v>73.316278518181804</v>
      </c>
      <c r="I1177">
        <v>77.849967968676907</v>
      </c>
    </row>
    <row r="1178" spans="1:9" x14ac:dyDescent="0.3">
      <c r="A1178" t="s">
        <v>2917</v>
      </c>
      <c r="B1178" t="s">
        <v>17</v>
      </c>
      <c r="C1178">
        <v>2019</v>
      </c>
      <c r="D1178">
        <v>70.689747307134198</v>
      </c>
      <c r="E1178">
        <v>68.154100100778805</v>
      </c>
      <c r="F1178">
        <v>73.225394513489604</v>
      </c>
      <c r="G1178">
        <v>75.354389380046399</v>
      </c>
      <c r="H1178">
        <v>72.878836167324593</v>
      </c>
      <c r="I1178">
        <v>77.829942592768205</v>
      </c>
    </row>
    <row r="1179" spans="1:9" x14ac:dyDescent="0.3">
      <c r="A1179" t="s">
        <v>2918</v>
      </c>
      <c r="B1179" t="s">
        <v>17</v>
      </c>
      <c r="C1179">
        <v>2020</v>
      </c>
      <c r="D1179">
        <v>71.973138658183004</v>
      </c>
      <c r="E1179">
        <v>69.659811001182902</v>
      </c>
      <c r="F1179">
        <v>74.286466315183006</v>
      </c>
      <c r="G1179">
        <v>75.581069737641997</v>
      </c>
      <c r="H1179">
        <v>73.303386592361406</v>
      </c>
      <c r="I1179">
        <v>77.858752882922602</v>
      </c>
    </row>
    <row r="1180" spans="1:9" x14ac:dyDescent="0.3">
      <c r="A1180" t="s">
        <v>2919</v>
      </c>
      <c r="B1180" t="s">
        <v>17</v>
      </c>
      <c r="C1180">
        <v>2021</v>
      </c>
      <c r="D1180">
        <v>72.389854057475802</v>
      </c>
      <c r="E1180">
        <v>70.190543413364495</v>
      </c>
      <c r="F1180">
        <v>74.589164701587094</v>
      </c>
      <c r="G1180">
        <v>76.558609062709806</v>
      </c>
      <c r="H1180">
        <v>74.224375469526905</v>
      </c>
      <c r="I1180">
        <v>78.892842655892693</v>
      </c>
    </row>
    <row r="1181" spans="1:9" x14ac:dyDescent="0.3">
      <c r="A1181" t="s">
        <v>2920</v>
      </c>
      <c r="B1181" t="s">
        <v>17</v>
      </c>
      <c r="C1181">
        <v>2022</v>
      </c>
      <c r="D1181">
        <v>73.365202949843294</v>
      </c>
      <c r="E1181">
        <v>71.161444171645797</v>
      </c>
      <c r="F1181">
        <v>75.568961728040705</v>
      </c>
      <c r="G1181">
        <v>77.445964753503105</v>
      </c>
      <c r="H1181">
        <v>75.338624813753896</v>
      </c>
      <c r="I1181">
        <v>79.553304693252301</v>
      </c>
    </row>
    <row r="1182" spans="1:9" x14ac:dyDescent="0.3">
      <c r="A1182" t="s">
        <v>2923</v>
      </c>
      <c r="B1182" t="s">
        <v>258</v>
      </c>
      <c r="C1182">
        <v>2003</v>
      </c>
      <c r="D1182">
        <v>68.918033574207101</v>
      </c>
      <c r="E1182">
        <v>67.127864124626299</v>
      </c>
      <c r="F1182">
        <v>70.708203023787803</v>
      </c>
      <c r="G1182">
        <v>76.244297715169793</v>
      </c>
      <c r="H1182">
        <v>74.601042541198098</v>
      </c>
      <c r="I1182">
        <v>77.887552889141602</v>
      </c>
    </row>
    <row r="1183" spans="1:9" x14ac:dyDescent="0.3">
      <c r="A1183" t="s">
        <v>2924</v>
      </c>
      <c r="B1183" t="s">
        <v>258</v>
      </c>
      <c r="C1183">
        <v>2004</v>
      </c>
      <c r="D1183">
        <v>69.513194038710594</v>
      </c>
      <c r="E1183">
        <v>67.769445661220402</v>
      </c>
      <c r="F1183">
        <v>71.2569424162008</v>
      </c>
      <c r="G1183">
        <v>76.8458873055081</v>
      </c>
      <c r="H1183">
        <v>75.145633143286204</v>
      </c>
      <c r="I1183">
        <v>78.546141467729996</v>
      </c>
    </row>
    <row r="1184" spans="1:9" x14ac:dyDescent="0.3">
      <c r="A1184" t="s">
        <v>2925</v>
      </c>
      <c r="B1184" t="s">
        <v>258</v>
      </c>
      <c r="C1184">
        <v>2005</v>
      </c>
      <c r="D1184">
        <v>70.2957108310096</v>
      </c>
      <c r="E1184">
        <v>68.548426726838898</v>
      </c>
      <c r="F1184">
        <v>72.042994935180403</v>
      </c>
      <c r="G1184">
        <v>77.666474629774598</v>
      </c>
      <c r="H1184">
        <v>76.0068774163082</v>
      </c>
      <c r="I1184">
        <v>79.326071843240996</v>
      </c>
    </row>
    <row r="1185" spans="1:9" x14ac:dyDescent="0.3">
      <c r="A1185" t="s">
        <v>2926</v>
      </c>
      <c r="B1185" t="s">
        <v>258</v>
      </c>
      <c r="C1185">
        <v>2006</v>
      </c>
      <c r="D1185">
        <v>71.470590476213602</v>
      </c>
      <c r="E1185">
        <v>69.758551285868904</v>
      </c>
      <c r="F1185">
        <v>73.182629666558299</v>
      </c>
      <c r="G1185">
        <v>77.737639684701307</v>
      </c>
      <c r="H1185">
        <v>76.074172541916298</v>
      </c>
      <c r="I1185">
        <v>79.401106827486302</v>
      </c>
    </row>
    <row r="1186" spans="1:9" x14ac:dyDescent="0.3">
      <c r="A1186" t="s">
        <v>2927</v>
      </c>
      <c r="B1186" t="s">
        <v>258</v>
      </c>
      <c r="C1186">
        <v>2007</v>
      </c>
      <c r="D1186">
        <v>71.884996296299093</v>
      </c>
      <c r="E1186">
        <v>70.091694178820603</v>
      </c>
      <c r="F1186">
        <v>73.678298413777497</v>
      </c>
      <c r="G1186">
        <v>78.138095914698596</v>
      </c>
      <c r="H1186">
        <v>76.468090022941695</v>
      </c>
      <c r="I1186">
        <v>79.808101806455497</v>
      </c>
    </row>
    <row r="1187" spans="1:9" x14ac:dyDescent="0.3">
      <c r="A1187" t="s">
        <v>2928</v>
      </c>
      <c r="B1187" t="s">
        <v>258</v>
      </c>
      <c r="C1187">
        <v>2008</v>
      </c>
      <c r="D1187">
        <v>72.967874030152899</v>
      </c>
      <c r="E1187">
        <v>71.206433317217702</v>
      </c>
      <c r="F1187">
        <v>74.729314743088196</v>
      </c>
      <c r="G1187">
        <v>78.808142320750804</v>
      </c>
      <c r="H1187">
        <v>77.144926313446405</v>
      </c>
      <c r="I1187">
        <v>80.471358328055203</v>
      </c>
    </row>
    <row r="1188" spans="1:9" x14ac:dyDescent="0.3">
      <c r="A1188" t="s">
        <v>2929</v>
      </c>
      <c r="B1188" t="s">
        <v>258</v>
      </c>
      <c r="C1188">
        <v>2009</v>
      </c>
      <c r="D1188">
        <v>74.449245969683801</v>
      </c>
      <c r="E1188">
        <v>72.6025302805525</v>
      </c>
      <c r="F1188">
        <v>76.295961658815003</v>
      </c>
      <c r="G1188">
        <v>79.408083995604301</v>
      </c>
      <c r="H1188">
        <v>77.792861883058706</v>
      </c>
      <c r="I1188">
        <v>81.023306108149995</v>
      </c>
    </row>
    <row r="1189" spans="1:9" x14ac:dyDescent="0.3">
      <c r="A1189" t="s">
        <v>2930</v>
      </c>
      <c r="B1189" t="s">
        <v>258</v>
      </c>
      <c r="C1189">
        <v>2010</v>
      </c>
      <c r="D1189">
        <v>73.981293527715493</v>
      </c>
      <c r="E1189">
        <v>72.283202114390207</v>
      </c>
      <c r="F1189">
        <v>75.679384941040794</v>
      </c>
      <c r="G1189">
        <v>79.361868677542105</v>
      </c>
      <c r="H1189">
        <v>77.807768316716405</v>
      </c>
      <c r="I1189">
        <v>80.915969038367905</v>
      </c>
    </row>
    <row r="1190" spans="1:9" x14ac:dyDescent="0.3">
      <c r="A1190" t="s">
        <v>2931</v>
      </c>
      <c r="B1190" t="s">
        <v>258</v>
      </c>
      <c r="C1190">
        <v>2011</v>
      </c>
      <c r="D1190">
        <v>73.901039647638498</v>
      </c>
      <c r="E1190">
        <v>72.247928660133297</v>
      </c>
      <c r="F1190">
        <v>75.554150635143699</v>
      </c>
      <c r="G1190">
        <v>80.978687856690698</v>
      </c>
      <c r="H1190">
        <v>79.469079123038696</v>
      </c>
      <c r="I1190">
        <v>82.4882965903426</v>
      </c>
    </row>
    <row r="1191" spans="1:9" x14ac:dyDescent="0.3">
      <c r="A1191" t="s">
        <v>2932</v>
      </c>
      <c r="B1191" t="s">
        <v>258</v>
      </c>
      <c r="C1191">
        <v>2012</v>
      </c>
      <c r="D1191">
        <v>74.701365730363904</v>
      </c>
      <c r="E1191">
        <v>73.149668684627201</v>
      </c>
      <c r="F1191">
        <v>76.253062776100506</v>
      </c>
      <c r="G1191">
        <v>81.416213543532905</v>
      </c>
      <c r="H1191">
        <v>79.893335712792705</v>
      </c>
      <c r="I1191">
        <v>82.939091374273204</v>
      </c>
    </row>
    <row r="1192" spans="1:9" x14ac:dyDescent="0.3">
      <c r="A1192" t="s">
        <v>2933</v>
      </c>
      <c r="B1192" t="s">
        <v>258</v>
      </c>
      <c r="C1192">
        <v>2013</v>
      </c>
      <c r="D1192">
        <v>74.889246397657004</v>
      </c>
      <c r="E1192">
        <v>73.371813173168206</v>
      </c>
      <c r="F1192">
        <v>76.406679622145901</v>
      </c>
      <c r="G1192">
        <v>81.317300813759203</v>
      </c>
      <c r="H1192">
        <v>79.788191025100005</v>
      </c>
      <c r="I1192">
        <v>82.846410602418402</v>
      </c>
    </row>
    <row r="1193" spans="1:9" x14ac:dyDescent="0.3">
      <c r="A1193" t="s">
        <v>2934</v>
      </c>
      <c r="B1193" t="s">
        <v>258</v>
      </c>
      <c r="C1193">
        <v>2014</v>
      </c>
      <c r="D1193">
        <v>75.362221788263994</v>
      </c>
      <c r="E1193">
        <v>73.879704840925001</v>
      </c>
      <c r="F1193">
        <v>76.844738735602903</v>
      </c>
      <c r="G1193">
        <v>80.711669103366901</v>
      </c>
      <c r="H1193">
        <v>79.169641434369197</v>
      </c>
      <c r="I1193">
        <v>82.253696772364606</v>
      </c>
    </row>
    <row r="1194" spans="1:9" x14ac:dyDescent="0.3">
      <c r="A1194" t="s">
        <v>2935</v>
      </c>
      <c r="B1194" t="s">
        <v>258</v>
      </c>
      <c r="C1194">
        <v>2015</v>
      </c>
      <c r="D1194">
        <v>76.026100217122803</v>
      </c>
      <c r="E1194">
        <v>74.5373487285989</v>
      </c>
      <c r="F1194">
        <v>77.514851705646706</v>
      </c>
      <c r="G1194">
        <v>81.658514915419403</v>
      </c>
      <c r="H1194">
        <v>80.082153715042594</v>
      </c>
      <c r="I1194">
        <v>83.234876115796098</v>
      </c>
    </row>
    <row r="1195" spans="1:9" x14ac:dyDescent="0.3">
      <c r="A1195" t="s">
        <v>2936</v>
      </c>
      <c r="B1195" t="s">
        <v>258</v>
      </c>
      <c r="C1195">
        <v>2016</v>
      </c>
      <c r="D1195">
        <v>75.538357978454002</v>
      </c>
      <c r="E1195">
        <v>74.037606163676799</v>
      </c>
      <c r="F1195">
        <v>77.039109793231205</v>
      </c>
      <c r="G1195">
        <v>80.887871531771097</v>
      </c>
      <c r="H1195">
        <v>79.255590601580096</v>
      </c>
      <c r="I1195">
        <v>82.520152461961999</v>
      </c>
    </row>
    <row r="1196" spans="1:9" x14ac:dyDescent="0.3">
      <c r="A1196" t="s">
        <v>2937</v>
      </c>
      <c r="B1196" t="s">
        <v>258</v>
      </c>
      <c r="C1196">
        <v>2017</v>
      </c>
      <c r="D1196">
        <v>75.175099997857799</v>
      </c>
      <c r="E1196">
        <v>73.644768364668096</v>
      </c>
      <c r="F1196">
        <v>76.705431631047503</v>
      </c>
      <c r="G1196">
        <v>80.126632905746803</v>
      </c>
      <c r="H1196">
        <v>78.5170921576116</v>
      </c>
      <c r="I1196">
        <v>81.736173653882105</v>
      </c>
    </row>
    <row r="1197" spans="1:9" x14ac:dyDescent="0.3">
      <c r="A1197" t="s">
        <v>2938</v>
      </c>
      <c r="B1197" t="s">
        <v>258</v>
      </c>
      <c r="C1197">
        <v>2018</v>
      </c>
      <c r="D1197">
        <v>75.296670375143805</v>
      </c>
      <c r="E1197">
        <v>73.784855843589099</v>
      </c>
      <c r="F1197">
        <v>76.808484906698496</v>
      </c>
      <c r="G1197">
        <v>80.296668047186103</v>
      </c>
      <c r="H1197">
        <v>78.716052998847303</v>
      </c>
      <c r="I1197">
        <v>81.877283095524902</v>
      </c>
    </row>
    <row r="1198" spans="1:9" x14ac:dyDescent="0.3">
      <c r="A1198" t="s">
        <v>2939</v>
      </c>
      <c r="B1198" t="s">
        <v>258</v>
      </c>
      <c r="C1198">
        <v>2019</v>
      </c>
      <c r="D1198">
        <v>75.511218428969499</v>
      </c>
      <c r="E1198">
        <v>74.040684032890496</v>
      </c>
      <c r="F1198">
        <v>76.981752825048403</v>
      </c>
      <c r="G1198">
        <v>80.137153212403305</v>
      </c>
      <c r="H1198">
        <v>78.560722223402294</v>
      </c>
      <c r="I1198">
        <v>81.713584201404402</v>
      </c>
    </row>
    <row r="1199" spans="1:9" x14ac:dyDescent="0.3">
      <c r="A1199" t="s">
        <v>2940</v>
      </c>
      <c r="B1199" t="s">
        <v>258</v>
      </c>
      <c r="C1199">
        <v>2020</v>
      </c>
      <c r="D1199">
        <v>75.656568650122296</v>
      </c>
      <c r="E1199">
        <v>74.173864815887697</v>
      </c>
      <c r="F1199">
        <v>77.139272484356894</v>
      </c>
      <c r="G1199">
        <v>79.493555752239203</v>
      </c>
      <c r="H1199">
        <v>77.955390226672094</v>
      </c>
      <c r="I1199">
        <v>81.031721277806199</v>
      </c>
    </row>
    <row r="1200" spans="1:9" x14ac:dyDescent="0.3">
      <c r="A1200" t="s">
        <v>2941</v>
      </c>
      <c r="B1200" t="s">
        <v>258</v>
      </c>
      <c r="C1200">
        <v>2021</v>
      </c>
      <c r="D1200">
        <v>75.675607742519006</v>
      </c>
      <c r="E1200">
        <v>74.079999140660703</v>
      </c>
      <c r="F1200">
        <v>77.271216344377294</v>
      </c>
      <c r="G1200">
        <v>79.663522416756607</v>
      </c>
      <c r="H1200">
        <v>78.074393596381</v>
      </c>
      <c r="I1200">
        <v>81.252651237132199</v>
      </c>
    </row>
    <row r="1201" spans="1:9" x14ac:dyDescent="0.3">
      <c r="A1201" t="s">
        <v>2942</v>
      </c>
      <c r="B1201" t="s">
        <v>258</v>
      </c>
      <c r="C1201">
        <v>2022</v>
      </c>
      <c r="D1201">
        <v>75.802815738014601</v>
      </c>
      <c r="E1201">
        <v>74.203164999731598</v>
      </c>
      <c r="F1201">
        <v>77.402466476297505</v>
      </c>
      <c r="G1201">
        <v>80.746359894955106</v>
      </c>
      <c r="H1201">
        <v>79.107962977699202</v>
      </c>
      <c r="I1201">
        <v>82.384756812210995</v>
      </c>
    </row>
    <row r="1202" spans="1:9" x14ac:dyDescent="0.3">
      <c r="A1202" t="s">
        <v>2945</v>
      </c>
      <c r="B1202" t="s">
        <v>259</v>
      </c>
      <c r="C1202">
        <v>2003</v>
      </c>
      <c r="D1202">
        <v>68.862942871785293</v>
      </c>
      <c r="E1202">
        <v>66.009189912071193</v>
      </c>
      <c r="F1202">
        <v>71.716695831499393</v>
      </c>
      <c r="G1202">
        <v>77.3305987296376</v>
      </c>
      <c r="H1202">
        <v>74.502129902924494</v>
      </c>
      <c r="I1202">
        <v>80.159067556350706</v>
      </c>
    </row>
    <row r="1203" spans="1:9" x14ac:dyDescent="0.3">
      <c r="A1203" t="s">
        <v>2946</v>
      </c>
      <c r="B1203" t="s">
        <v>259</v>
      </c>
      <c r="C1203">
        <v>2004</v>
      </c>
      <c r="D1203">
        <v>69.749109669651901</v>
      </c>
      <c r="E1203">
        <v>66.871883775054997</v>
      </c>
      <c r="F1203">
        <v>72.626335564248905</v>
      </c>
      <c r="G1203">
        <v>77.015602468538702</v>
      </c>
      <c r="H1203">
        <v>74.267266087558696</v>
      </c>
      <c r="I1203">
        <v>79.763938849518695</v>
      </c>
    </row>
    <row r="1204" spans="1:9" x14ac:dyDescent="0.3">
      <c r="A1204" t="s">
        <v>2947</v>
      </c>
      <c r="B1204" t="s">
        <v>259</v>
      </c>
      <c r="C1204">
        <v>2005</v>
      </c>
      <c r="D1204">
        <v>68.924115348919798</v>
      </c>
      <c r="E1204">
        <v>66.120093641573305</v>
      </c>
      <c r="F1204">
        <v>71.728137056266306</v>
      </c>
      <c r="G1204">
        <v>75.373922269505002</v>
      </c>
      <c r="H1204">
        <v>72.436861881882507</v>
      </c>
      <c r="I1204">
        <v>78.310982657127497</v>
      </c>
    </row>
    <row r="1205" spans="1:9" x14ac:dyDescent="0.3">
      <c r="A1205" t="s">
        <v>2948</v>
      </c>
      <c r="B1205" t="s">
        <v>259</v>
      </c>
      <c r="C1205">
        <v>2006</v>
      </c>
      <c r="D1205">
        <v>69.220066651227896</v>
      </c>
      <c r="E1205">
        <v>66.402638540194999</v>
      </c>
      <c r="F1205">
        <v>72.037494762260707</v>
      </c>
      <c r="G1205">
        <v>74.706660965649107</v>
      </c>
      <c r="H1205">
        <v>71.696790604034604</v>
      </c>
      <c r="I1205">
        <v>77.716531327263596</v>
      </c>
    </row>
    <row r="1206" spans="1:9" x14ac:dyDescent="0.3">
      <c r="A1206" t="s">
        <v>2949</v>
      </c>
      <c r="B1206" t="s">
        <v>259</v>
      </c>
      <c r="C1206">
        <v>2007</v>
      </c>
      <c r="D1206">
        <v>69.9877316035479</v>
      </c>
      <c r="E1206">
        <v>67.069300037412106</v>
      </c>
      <c r="F1206">
        <v>72.906163169683694</v>
      </c>
      <c r="G1206">
        <v>73.878471226896707</v>
      </c>
      <c r="H1206">
        <v>70.820115200234198</v>
      </c>
      <c r="I1206">
        <v>76.936827253559301</v>
      </c>
    </row>
    <row r="1207" spans="1:9" x14ac:dyDescent="0.3">
      <c r="A1207" t="s">
        <v>2950</v>
      </c>
      <c r="B1207" t="s">
        <v>259</v>
      </c>
      <c r="C1207">
        <v>2008</v>
      </c>
      <c r="D1207">
        <v>69.404298253195606</v>
      </c>
      <c r="E1207">
        <v>66.485048730626204</v>
      </c>
      <c r="F1207">
        <v>72.323547775764993</v>
      </c>
      <c r="G1207">
        <v>75.216842236797305</v>
      </c>
      <c r="H1207">
        <v>72.441067694662905</v>
      </c>
      <c r="I1207">
        <v>77.992616778931705</v>
      </c>
    </row>
    <row r="1208" spans="1:9" x14ac:dyDescent="0.3">
      <c r="A1208" t="s">
        <v>2951</v>
      </c>
      <c r="B1208" t="s">
        <v>259</v>
      </c>
      <c r="C1208">
        <v>2009</v>
      </c>
      <c r="D1208">
        <v>69.877655374540097</v>
      </c>
      <c r="E1208">
        <v>66.938840075801394</v>
      </c>
      <c r="F1208">
        <v>72.816470673278701</v>
      </c>
      <c r="G1208">
        <v>75.814074241400903</v>
      </c>
      <c r="H1208">
        <v>73.0455934871419</v>
      </c>
      <c r="I1208">
        <v>78.582554995659805</v>
      </c>
    </row>
    <row r="1209" spans="1:9" x14ac:dyDescent="0.3">
      <c r="A1209" t="s">
        <v>2952</v>
      </c>
      <c r="B1209" t="s">
        <v>259</v>
      </c>
      <c r="C1209">
        <v>2010</v>
      </c>
      <c r="D1209">
        <v>71.896288964339206</v>
      </c>
      <c r="E1209">
        <v>68.673576376673793</v>
      </c>
      <c r="F1209">
        <v>75.119001552004605</v>
      </c>
      <c r="G1209">
        <v>75.890213948163293</v>
      </c>
      <c r="H1209">
        <v>73.330926507250993</v>
      </c>
      <c r="I1209">
        <v>78.449501389075493</v>
      </c>
    </row>
    <row r="1210" spans="1:9" x14ac:dyDescent="0.3">
      <c r="A1210" t="s">
        <v>2953</v>
      </c>
      <c r="B1210" t="s">
        <v>259</v>
      </c>
      <c r="C1210">
        <v>2011</v>
      </c>
      <c r="D1210">
        <v>72.295928894184797</v>
      </c>
      <c r="E1210">
        <v>69.566209261941196</v>
      </c>
      <c r="F1210">
        <v>75.025648526428398</v>
      </c>
      <c r="G1210">
        <v>76.581382042051501</v>
      </c>
      <c r="H1210">
        <v>74.145826002235907</v>
      </c>
      <c r="I1210">
        <v>79.016938081866996</v>
      </c>
    </row>
    <row r="1211" spans="1:9" x14ac:dyDescent="0.3">
      <c r="A1211" t="s">
        <v>2954</v>
      </c>
      <c r="B1211" t="s">
        <v>259</v>
      </c>
      <c r="C1211">
        <v>2012</v>
      </c>
      <c r="D1211">
        <v>70.591497661639394</v>
      </c>
      <c r="E1211">
        <v>67.889746562997402</v>
      </c>
      <c r="F1211">
        <v>73.2932487602815</v>
      </c>
      <c r="G1211">
        <v>76.874063436500805</v>
      </c>
      <c r="H1211">
        <v>74.462228876526396</v>
      </c>
      <c r="I1211">
        <v>79.2858979964752</v>
      </c>
    </row>
    <row r="1212" spans="1:9" x14ac:dyDescent="0.3">
      <c r="A1212" t="s">
        <v>2955</v>
      </c>
      <c r="B1212" t="s">
        <v>259</v>
      </c>
      <c r="C1212">
        <v>2013</v>
      </c>
      <c r="D1212">
        <v>71.521160320288004</v>
      </c>
      <c r="E1212">
        <v>68.875163362425198</v>
      </c>
      <c r="F1212">
        <v>74.167157278150796</v>
      </c>
      <c r="G1212">
        <v>77.431612714981796</v>
      </c>
      <c r="H1212">
        <v>74.825206577540996</v>
      </c>
      <c r="I1212">
        <v>80.038018852422496</v>
      </c>
    </row>
    <row r="1213" spans="1:9" x14ac:dyDescent="0.3">
      <c r="A1213" t="s">
        <v>2956</v>
      </c>
      <c r="B1213" t="s">
        <v>259</v>
      </c>
      <c r="C1213">
        <v>2014</v>
      </c>
      <c r="D1213">
        <v>72.018148967648798</v>
      </c>
      <c r="E1213">
        <v>69.499220033666603</v>
      </c>
      <c r="F1213">
        <v>74.537077901630894</v>
      </c>
      <c r="G1213">
        <v>77.625796552171593</v>
      </c>
      <c r="H1213">
        <v>74.878218268386505</v>
      </c>
      <c r="I1213">
        <v>80.373374835956696</v>
      </c>
    </row>
    <row r="1214" spans="1:9" x14ac:dyDescent="0.3">
      <c r="A1214" t="s">
        <v>2957</v>
      </c>
      <c r="B1214" t="s">
        <v>259</v>
      </c>
      <c r="C1214">
        <v>2015</v>
      </c>
      <c r="D1214">
        <v>73.315387704254505</v>
      </c>
      <c r="E1214">
        <v>70.975231592651497</v>
      </c>
      <c r="F1214">
        <v>75.655543815857499</v>
      </c>
      <c r="G1214">
        <v>78.039845217109303</v>
      </c>
      <c r="H1214">
        <v>75.324816367801802</v>
      </c>
      <c r="I1214">
        <v>80.754874066416903</v>
      </c>
    </row>
    <row r="1215" spans="1:9" x14ac:dyDescent="0.3">
      <c r="A1215" t="s">
        <v>2958</v>
      </c>
      <c r="B1215" t="s">
        <v>259</v>
      </c>
      <c r="C1215">
        <v>2016</v>
      </c>
      <c r="D1215">
        <v>74.119461850144006</v>
      </c>
      <c r="E1215">
        <v>71.756459319795297</v>
      </c>
      <c r="F1215">
        <v>76.482464380492601</v>
      </c>
      <c r="G1215">
        <v>77.709186842505602</v>
      </c>
      <c r="H1215">
        <v>75.144757459742195</v>
      </c>
      <c r="I1215">
        <v>80.273616225269095</v>
      </c>
    </row>
    <row r="1216" spans="1:9" x14ac:dyDescent="0.3">
      <c r="A1216" t="s">
        <v>2959</v>
      </c>
      <c r="B1216" t="s">
        <v>259</v>
      </c>
      <c r="C1216">
        <v>2017</v>
      </c>
      <c r="D1216">
        <v>75.685637561220503</v>
      </c>
      <c r="E1216">
        <v>73.758362928279595</v>
      </c>
      <c r="F1216">
        <v>77.612912194161495</v>
      </c>
      <c r="G1216">
        <v>79.180181705730703</v>
      </c>
      <c r="H1216">
        <v>76.770862526646496</v>
      </c>
      <c r="I1216">
        <v>81.589500884814896</v>
      </c>
    </row>
    <row r="1217" spans="1:9" x14ac:dyDescent="0.3">
      <c r="A1217" t="s">
        <v>2960</v>
      </c>
      <c r="B1217" t="s">
        <v>259</v>
      </c>
      <c r="C1217">
        <v>2018</v>
      </c>
      <c r="D1217">
        <v>76.025615347743397</v>
      </c>
      <c r="E1217">
        <v>74.065771392041498</v>
      </c>
      <c r="F1217">
        <v>77.985459303445197</v>
      </c>
      <c r="G1217">
        <v>79.190319789520601</v>
      </c>
      <c r="H1217">
        <v>76.943430069994804</v>
      </c>
      <c r="I1217">
        <v>81.437209509046497</v>
      </c>
    </row>
    <row r="1218" spans="1:9" x14ac:dyDescent="0.3">
      <c r="A1218" t="s">
        <v>2961</v>
      </c>
      <c r="B1218" t="s">
        <v>259</v>
      </c>
      <c r="C1218">
        <v>2019</v>
      </c>
      <c r="D1218">
        <v>76.671392357155895</v>
      </c>
      <c r="E1218">
        <v>74.754580060191699</v>
      </c>
      <c r="F1218">
        <v>78.588204654120105</v>
      </c>
      <c r="G1218">
        <v>78.535500034662803</v>
      </c>
      <c r="H1218">
        <v>76.4438272161605</v>
      </c>
      <c r="I1218">
        <v>80.627172853165106</v>
      </c>
    </row>
    <row r="1219" spans="1:9" x14ac:dyDescent="0.3">
      <c r="A1219" t="s">
        <v>2962</v>
      </c>
      <c r="B1219" t="s">
        <v>259</v>
      </c>
      <c r="C1219">
        <v>2020</v>
      </c>
      <c r="D1219">
        <v>76.524006508724298</v>
      </c>
      <c r="E1219">
        <v>74.605891389389697</v>
      </c>
      <c r="F1219">
        <v>78.442121628058899</v>
      </c>
      <c r="G1219">
        <v>79.187425892132694</v>
      </c>
      <c r="H1219">
        <v>77.241333898469904</v>
      </c>
      <c r="I1219">
        <v>81.133517885795598</v>
      </c>
    </row>
    <row r="1220" spans="1:9" x14ac:dyDescent="0.3">
      <c r="A1220" t="s">
        <v>2963</v>
      </c>
      <c r="B1220" t="s">
        <v>259</v>
      </c>
      <c r="C1220">
        <v>2021</v>
      </c>
      <c r="D1220">
        <v>76.283218006580995</v>
      </c>
      <c r="E1220">
        <v>74.447034762501801</v>
      </c>
      <c r="F1220">
        <v>78.119401250660104</v>
      </c>
      <c r="G1220">
        <v>80.004471605407701</v>
      </c>
      <c r="H1220">
        <v>77.995812624550098</v>
      </c>
      <c r="I1220">
        <v>82.013130586265305</v>
      </c>
    </row>
    <row r="1221" spans="1:9" x14ac:dyDescent="0.3">
      <c r="A1221" t="s">
        <v>2964</v>
      </c>
      <c r="B1221" t="s">
        <v>259</v>
      </c>
      <c r="C1221">
        <v>2022</v>
      </c>
      <c r="D1221">
        <v>77.324568588490393</v>
      </c>
      <c r="E1221">
        <v>75.390319437728493</v>
      </c>
      <c r="F1221">
        <v>79.258817739252194</v>
      </c>
      <c r="G1221">
        <v>79.466117633266904</v>
      </c>
      <c r="H1221">
        <v>77.338766752354303</v>
      </c>
      <c r="I1221">
        <v>81.593468514179605</v>
      </c>
    </row>
  </sheetData>
  <sheetProtection algorithmName="SHA-512" hashValue="oIdd9aaq9AXB7yFR6g0pFfy2FjxEwzFYOnWylFbKrEcZvtQCtvGFk289N1QAwBGmHE0p4kUqKCmyFp7w7IWDzg==" saltValue="p5h5lUJEYY/cY4wEx8yw+g==" spinCount="100000" sheet="1" objects="1" scenarios="1"/>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D1E39-B233-4BB2-9B11-34662F1CDCE1}">
  <sheetPr codeName="Sheet4"/>
  <dimension ref="A1:E60"/>
  <sheetViews>
    <sheetView workbookViewId="0">
      <selection activeCell="A16" sqref="A16"/>
    </sheetView>
  </sheetViews>
  <sheetFormatPr defaultRowHeight="12.45" x14ac:dyDescent="0.3"/>
  <sheetData>
    <row r="1" spans="1:5" ht="14.6" x14ac:dyDescent="0.4">
      <c r="A1" s="56" t="s">
        <v>252</v>
      </c>
      <c r="E1" s="56" t="s">
        <v>83</v>
      </c>
    </row>
    <row r="2" spans="1:5" ht="14.6" x14ac:dyDescent="0.4">
      <c r="A2" s="56" t="s">
        <v>268</v>
      </c>
      <c r="E2" s="56" t="s">
        <v>41</v>
      </c>
    </row>
    <row r="3" spans="1:5" ht="14.6" x14ac:dyDescent="0.4">
      <c r="A3" s="56" t="s">
        <v>282</v>
      </c>
    </row>
    <row r="4" spans="1:5" ht="14.6" x14ac:dyDescent="0.4">
      <c r="A4" s="56" t="s">
        <v>260</v>
      </c>
    </row>
    <row r="5" spans="1:5" ht="14.6" x14ac:dyDescent="0.4">
      <c r="A5" s="56" t="s">
        <v>269</v>
      </c>
    </row>
    <row r="6" spans="1:5" ht="14.6" x14ac:dyDescent="0.4">
      <c r="A6" s="56" t="s">
        <v>261</v>
      </c>
    </row>
    <row r="7" spans="1:5" ht="14.6" x14ac:dyDescent="0.4">
      <c r="A7" s="56" t="s">
        <v>3</v>
      </c>
    </row>
    <row r="8" spans="1:5" ht="14.6" x14ac:dyDescent="0.4">
      <c r="A8" s="56" t="s">
        <v>253</v>
      </c>
    </row>
    <row r="9" spans="1:5" ht="14.6" x14ac:dyDescent="0.4">
      <c r="A9" s="56" t="s">
        <v>283</v>
      </c>
    </row>
    <row r="10" spans="1:5" ht="14.6" x14ac:dyDescent="0.4">
      <c r="A10" s="56" t="s">
        <v>10</v>
      </c>
    </row>
    <row r="11" spans="1:5" ht="14.6" x14ac:dyDescent="0.4">
      <c r="A11" s="56" t="s">
        <v>11</v>
      </c>
    </row>
    <row r="12" spans="1:5" ht="14.6" x14ac:dyDescent="0.4">
      <c r="A12" s="56" t="s">
        <v>278</v>
      </c>
    </row>
    <row r="13" spans="1:5" ht="14.6" x14ac:dyDescent="0.4">
      <c r="A13" s="56" t="s">
        <v>254</v>
      </c>
    </row>
    <row r="14" spans="1:5" ht="14.6" x14ac:dyDescent="0.4">
      <c r="A14" s="56" t="s">
        <v>270</v>
      </c>
    </row>
    <row r="15" spans="1:5" ht="14.6" x14ac:dyDescent="0.4">
      <c r="A15" s="56" t="s">
        <v>12</v>
      </c>
    </row>
    <row r="16" spans="1:5" ht="14.6" x14ac:dyDescent="0.4">
      <c r="A16" s="56" t="s">
        <v>271</v>
      </c>
    </row>
    <row r="17" spans="1:1" ht="14.6" x14ac:dyDescent="0.4">
      <c r="A17" s="56" t="s">
        <v>18</v>
      </c>
    </row>
    <row r="18" spans="1:1" ht="14.6" x14ac:dyDescent="0.4">
      <c r="A18" s="56" t="s">
        <v>4</v>
      </c>
    </row>
    <row r="19" spans="1:1" ht="14.6" x14ac:dyDescent="0.4">
      <c r="A19" s="56" t="s">
        <v>19</v>
      </c>
    </row>
    <row r="20" spans="1:1" ht="14.6" x14ac:dyDescent="0.4">
      <c r="A20" s="56" t="s">
        <v>83</v>
      </c>
    </row>
    <row r="21" spans="1:1" ht="14.6" x14ac:dyDescent="0.4">
      <c r="A21" s="56" t="s">
        <v>116</v>
      </c>
    </row>
    <row r="22" spans="1:1" ht="14.6" x14ac:dyDescent="0.4">
      <c r="A22" s="56" t="s">
        <v>115</v>
      </c>
    </row>
    <row r="23" spans="1:1" ht="14.6" x14ac:dyDescent="0.4">
      <c r="A23" s="56" t="s">
        <v>114</v>
      </c>
    </row>
    <row r="24" spans="1:1" ht="14.6" x14ac:dyDescent="0.4">
      <c r="A24" s="56" t="s">
        <v>13</v>
      </c>
    </row>
    <row r="25" spans="1:1" ht="14.6" x14ac:dyDescent="0.4">
      <c r="A25" s="56" t="s">
        <v>14</v>
      </c>
    </row>
    <row r="26" spans="1:1" ht="14.6" x14ac:dyDescent="0.4">
      <c r="A26" s="56" t="s">
        <v>8</v>
      </c>
    </row>
    <row r="27" spans="1:1" ht="14.6" x14ac:dyDescent="0.4">
      <c r="A27" s="56" t="s">
        <v>284</v>
      </c>
    </row>
    <row r="28" spans="1:1" ht="14.6" x14ac:dyDescent="0.4">
      <c r="A28" s="56" t="s">
        <v>255</v>
      </c>
    </row>
    <row r="29" spans="1:1" ht="14.6" x14ac:dyDescent="0.4">
      <c r="A29" s="56" t="s">
        <v>256</v>
      </c>
    </row>
    <row r="30" spans="1:1" ht="14.6" x14ac:dyDescent="0.4">
      <c r="A30" s="56" t="s">
        <v>272</v>
      </c>
    </row>
    <row r="31" spans="1:1" ht="14.6" x14ac:dyDescent="0.4">
      <c r="A31" s="56" t="s">
        <v>262</v>
      </c>
    </row>
    <row r="32" spans="1:1" ht="14.6" x14ac:dyDescent="0.4">
      <c r="A32" s="56" t="s">
        <v>321</v>
      </c>
    </row>
    <row r="33" spans="1:1" ht="14.6" x14ac:dyDescent="0.4">
      <c r="A33" s="56" t="s">
        <v>5</v>
      </c>
    </row>
    <row r="34" spans="1:1" ht="14.6" x14ac:dyDescent="0.4">
      <c r="A34" s="56" t="s">
        <v>263</v>
      </c>
    </row>
    <row r="35" spans="1:1" ht="14.6" x14ac:dyDescent="0.4">
      <c r="A35" s="56" t="s">
        <v>280</v>
      </c>
    </row>
    <row r="36" spans="1:1" ht="14.6" x14ac:dyDescent="0.4">
      <c r="A36" s="56" t="s">
        <v>6</v>
      </c>
    </row>
    <row r="37" spans="1:1" ht="14.6" x14ac:dyDescent="0.4">
      <c r="A37" s="56" t="s">
        <v>285</v>
      </c>
    </row>
    <row r="38" spans="1:1" ht="14.6" x14ac:dyDescent="0.4">
      <c r="A38" s="56" t="s">
        <v>273</v>
      </c>
    </row>
    <row r="39" spans="1:1" ht="14.6" x14ac:dyDescent="0.4">
      <c r="A39" s="56" t="s">
        <v>274</v>
      </c>
    </row>
    <row r="40" spans="1:1" ht="14.6" x14ac:dyDescent="0.4">
      <c r="A40" s="56" t="s">
        <v>264</v>
      </c>
    </row>
    <row r="41" spans="1:1" ht="14.6" x14ac:dyDescent="0.4">
      <c r="A41" s="56" t="s">
        <v>286</v>
      </c>
    </row>
    <row r="42" spans="1:1" ht="14.6" x14ac:dyDescent="0.4">
      <c r="A42" s="56" t="s">
        <v>9</v>
      </c>
    </row>
    <row r="43" spans="1:1" ht="14.6" x14ac:dyDescent="0.4">
      <c r="A43" s="56" t="s">
        <v>15</v>
      </c>
    </row>
    <row r="44" spans="1:1" ht="14.6" x14ac:dyDescent="0.4">
      <c r="A44" s="56" t="s">
        <v>16</v>
      </c>
    </row>
    <row r="45" spans="1:1" ht="14.6" x14ac:dyDescent="0.4">
      <c r="A45" s="56" t="s">
        <v>275</v>
      </c>
    </row>
    <row r="46" spans="1:1" ht="14.6" x14ac:dyDescent="0.4">
      <c r="A46" s="56" t="s">
        <v>276</v>
      </c>
    </row>
    <row r="47" spans="1:1" ht="14.6" x14ac:dyDescent="0.4">
      <c r="A47" s="56" t="s">
        <v>287</v>
      </c>
    </row>
    <row r="48" spans="1:1" ht="14.6" x14ac:dyDescent="0.4">
      <c r="A48" s="56" t="s">
        <v>265</v>
      </c>
    </row>
    <row r="49" spans="1:1" ht="14.6" x14ac:dyDescent="0.4">
      <c r="A49" s="56" t="s">
        <v>288</v>
      </c>
    </row>
    <row r="50" spans="1:1" ht="14.6" x14ac:dyDescent="0.4">
      <c r="A50" s="56" t="s">
        <v>266</v>
      </c>
    </row>
    <row r="51" spans="1:1" ht="14.6" x14ac:dyDescent="0.4">
      <c r="A51" s="56" t="s">
        <v>281</v>
      </c>
    </row>
    <row r="52" spans="1:1" ht="14.6" x14ac:dyDescent="0.4">
      <c r="A52" s="56" t="s">
        <v>267</v>
      </c>
    </row>
    <row r="53" spans="1:1" ht="14.6" x14ac:dyDescent="0.4">
      <c r="A53" s="56" t="s">
        <v>277</v>
      </c>
    </row>
    <row r="54" spans="1:1" ht="14.6" x14ac:dyDescent="0.4">
      <c r="A54" s="56" t="s">
        <v>289</v>
      </c>
    </row>
    <row r="55" spans="1:1" ht="14.6" x14ac:dyDescent="0.4">
      <c r="A55" s="56" t="s">
        <v>7</v>
      </c>
    </row>
    <row r="56" spans="1:1" ht="14.6" x14ac:dyDescent="0.4">
      <c r="A56" s="56" t="s">
        <v>257</v>
      </c>
    </row>
    <row r="57" spans="1:1" ht="14.6" x14ac:dyDescent="0.4">
      <c r="A57" s="56" t="s">
        <v>290</v>
      </c>
    </row>
    <row r="58" spans="1:1" ht="14.6" x14ac:dyDescent="0.4">
      <c r="A58" s="56" t="s">
        <v>17</v>
      </c>
    </row>
    <row r="59" spans="1:1" ht="14.6" x14ac:dyDescent="0.4">
      <c r="A59" s="56" t="s">
        <v>258</v>
      </c>
    </row>
    <row r="60" spans="1:1" ht="14.6" x14ac:dyDescent="0.4">
      <c r="A60" s="56" t="s">
        <v>259</v>
      </c>
    </row>
  </sheetData>
  <sheetProtection algorithmName="SHA-512" hashValue="GVpF8fP9N/AZf1IgO21nMAwpTEV9zqrQt0SSgBj89FhNp3UaYMYUHXzM07f+AHHH5AWPBeh0Kw1aa4bcsITC5g==" saltValue="IEUnGs7yUgW48PZYMWMuR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82FAB-3701-4CB5-AE6C-F670DEFBA2DB}">
  <sheetPr codeName="Sheet5"/>
  <dimension ref="B2:H66"/>
  <sheetViews>
    <sheetView showGridLines="0" zoomScale="85" zoomScaleNormal="85" workbookViewId="0"/>
  </sheetViews>
  <sheetFormatPr defaultColWidth="8.69140625" defaultRowHeight="14.6" x14ac:dyDescent="0.4"/>
  <cols>
    <col min="1" max="1" width="2.53515625" style="57" customWidth="1"/>
    <col min="2" max="2" width="9.53515625" style="57" hidden="1" customWidth="1"/>
    <col min="3" max="3" width="32.53515625" style="57" customWidth="1"/>
    <col min="4" max="4" width="48.69140625" style="57" customWidth="1"/>
    <col min="5" max="5" width="86.4609375" style="57" customWidth="1"/>
    <col min="6" max="6" width="14.53515625" style="189" customWidth="1"/>
    <col min="7" max="7" width="13.15234375" style="190" customWidth="1"/>
    <col min="8" max="8" width="48.15234375" style="243" customWidth="1"/>
    <col min="9" max="16384" width="8.69140625" style="57"/>
  </cols>
  <sheetData>
    <row r="2" spans="2:8" ht="26.15" x14ac:dyDescent="0.7">
      <c r="C2" s="281" t="s">
        <v>356</v>
      </c>
      <c r="D2" s="281"/>
      <c r="E2" s="281"/>
    </row>
    <row r="3" spans="2:8" ht="11.25" customHeight="1" x14ac:dyDescent="0.4">
      <c r="C3" s="63"/>
    </row>
    <row r="4" spans="2:8" ht="15.9" x14ac:dyDescent="0.45">
      <c r="C4" s="267" t="s">
        <v>357</v>
      </c>
    </row>
    <row r="5" spans="2:8" ht="15.9" x14ac:dyDescent="0.45">
      <c r="C5" s="65" t="s">
        <v>358</v>
      </c>
    </row>
    <row r="6" spans="2:8" ht="15.9" x14ac:dyDescent="0.45">
      <c r="C6" s="65" t="s">
        <v>359</v>
      </c>
    </row>
    <row r="7" spans="2:8" ht="15.9" x14ac:dyDescent="0.45">
      <c r="C7" s="65" t="s">
        <v>433</v>
      </c>
    </row>
    <row r="8" spans="2:8" ht="15.9" x14ac:dyDescent="0.45">
      <c r="C8" s="65" t="s">
        <v>10499</v>
      </c>
    </row>
    <row r="10" spans="2:8" ht="15.9" x14ac:dyDescent="0.4">
      <c r="C10" s="268" t="s">
        <v>388</v>
      </c>
    </row>
    <row r="11" spans="2:8" ht="15" thickBot="1" x14ac:dyDescent="0.45">
      <c r="B11" s="190"/>
    </row>
    <row r="12" spans="2:8" ht="15" thickBot="1" x14ac:dyDescent="0.45">
      <c r="B12" s="244" t="s">
        <v>212</v>
      </c>
      <c r="C12" s="245" t="s">
        <v>363</v>
      </c>
      <c r="D12" s="245" t="s">
        <v>364</v>
      </c>
      <c r="E12" s="245" t="s">
        <v>367</v>
      </c>
      <c r="F12" s="245" t="s">
        <v>368</v>
      </c>
      <c r="G12" s="245" t="s">
        <v>361</v>
      </c>
      <c r="H12" s="246" t="s">
        <v>10500</v>
      </c>
    </row>
    <row r="13" spans="2:8" ht="58.75" thickBot="1" x14ac:dyDescent="0.45">
      <c r="B13" s="247" t="s">
        <v>369</v>
      </c>
      <c r="C13" s="248" t="s">
        <v>362</v>
      </c>
      <c r="D13" s="248" t="s">
        <v>391</v>
      </c>
      <c r="E13" s="248" t="s">
        <v>445</v>
      </c>
      <c r="F13" s="248" t="s">
        <v>10534</v>
      </c>
      <c r="G13" s="248" t="s">
        <v>371</v>
      </c>
      <c r="H13" s="248" t="s">
        <v>10501</v>
      </c>
    </row>
    <row r="14" spans="2:8" ht="20.149999999999999" customHeight="1" thickBot="1" x14ac:dyDescent="0.45">
      <c r="B14" s="247" t="s">
        <v>366</v>
      </c>
      <c r="C14" s="248" t="s">
        <v>365</v>
      </c>
      <c r="D14" s="248" t="s">
        <v>391</v>
      </c>
      <c r="E14" s="248" t="s">
        <v>446</v>
      </c>
      <c r="F14" s="248" t="s">
        <v>10534</v>
      </c>
      <c r="G14" s="248" t="s">
        <v>371</v>
      </c>
      <c r="H14" s="248" t="s">
        <v>10502</v>
      </c>
    </row>
    <row r="15" spans="2:8" ht="17.149999999999999" customHeight="1" thickBot="1" x14ac:dyDescent="0.45">
      <c r="B15" s="247" t="s">
        <v>373</v>
      </c>
      <c r="C15" s="248" t="s">
        <v>374</v>
      </c>
      <c r="D15" s="248" t="s">
        <v>391</v>
      </c>
      <c r="E15" s="248" t="s">
        <v>447</v>
      </c>
      <c r="F15" s="248" t="s">
        <v>10534</v>
      </c>
      <c r="G15" s="248" t="s">
        <v>371</v>
      </c>
      <c r="H15" s="248" t="s">
        <v>10502</v>
      </c>
    </row>
    <row r="16" spans="2:8" ht="15" thickBot="1" x14ac:dyDescent="0.45">
      <c r="B16" s="247" t="s">
        <v>376</v>
      </c>
      <c r="C16" s="248" t="s">
        <v>207</v>
      </c>
      <c r="D16" s="248" t="s">
        <v>391</v>
      </c>
      <c r="E16" s="248" t="s">
        <v>448</v>
      </c>
      <c r="F16" s="248" t="s">
        <v>10534</v>
      </c>
      <c r="G16" s="248" t="s">
        <v>371</v>
      </c>
      <c r="H16" s="248" t="s">
        <v>10502</v>
      </c>
    </row>
    <row r="17" spans="2:8" ht="175.3" thickBot="1" x14ac:dyDescent="0.45">
      <c r="B17" s="247" t="s">
        <v>112</v>
      </c>
      <c r="C17" s="248" t="s">
        <v>398</v>
      </c>
      <c r="D17" s="248" t="s">
        <v>401</v>
      </c>
      <c r="E17" s="248" t="s">
        <v>10503</v>
      </c>
      <c r="F17" s="248">
        <v>2022</v>
      </c>
      <c r="G17" s="255" t="s">
        <v>378</v>
      </c>
      <c r="H17" s="248" t="s">
        <v>10536</v>
      </c>
    </row>
    <row r="18" spans="2:8" ht="87.9" thickBot="1" x14ac:dyDescent="0.45">
      <c r="B18" s="247" t="s">
        <v>110</v>
      </c>
      <c r="C18" s="248" t="s">
        <v>426</v>
      </c>
      <c r="D18" s="248" t="s">
        <v>60</v>
      </c>
      <c r="E18" s="248" t="s">
        <v>10543</v>
      </c>
      <c r="F18" s="248">
        <v>2022</v>
      </c>
      <c r="G18" s="248" t="s">
        <v>378</v>
      </c>
      <c r="H18" s="248" t="s">
        <v>10547</v>
      </c>
    </row>
    <row r="19" spans="2:8" ht="117" thickBot="1" x14ac:dyDescent="0.45">
      <c r="B19" s="247" t="s">
        <v>109</v>
      </c>
      <c r="C19" s="248" t="s">
        <v>379</v>
      </c>
      <c r="D19" s="248" t="s">
        <v>60</v>
      </c>
      <c r="E19" s="248" t="s">
        <v>10544</v>
      </c>
      <c r="F19" s="248">
        <v>2022</v>
      </c>
      <c r="G19" s="248" t="s">
        <v>378</v>
      </c>
      <c r="H19" s="248" t="s">
        <v>10552</v>
      </c>
    </row>
    <row r="20" spans="2:8" ht="15" thickBot="1" x14ac:dyDescent="0.45">
      <c r="B20" s="249" t="s">
        <v>319</v>
      </c>
      <c r="C20" s="188" t="s">
        <v>427</v>
      </c>
      <c r="D20" s="248" t="s">
        <v>60</v>
      </c>
      <c r="E20" s="248" t="s">
        <v>392</v>
      </c>
      <c r="F20" s="248">
        <v>2022</v>
      </c>
      <c r="G20" s="248" t="s">
        <v>378</v>
      </c>
      <c r="H20" s="248" t="s">
        <v>10504</v>
      </c>
    </row>
    <row r="21" spans="2:8" ht="63" customHeight="1" thickBot="1" x14ac:dyDescent="0.45">
      <c r="B21" s="188" t="s">
        <v>93</v>
      </c>
      <c r="C21" s="248" t="s">
        <v>443</v>
      </c>
      <c r="D21" s="250" t="s">
        <v>60</v>
      </c>
      <c r="E21" s="248" t="s">
        <v>383</v>
      </c>
      <c r="F21" s="248">
        <v>2022</v>
      </c>
      <c r="G21" s="248" t="s">
        <v>378</v>
      </c>
      <c r="H21" s="248" t="s">
        <v>10505</v>
      </c>
    </row>
    <row r="22" spans="2:8" ht="63" customHeight="1" thickBot="1" x14ac:dyDescent="0.45">
      <c r="B22" s="248" t="s">
        <v>320</v>
      </c>
      <c r="C22" s="248" t="s">
        <v>429</v>
      </c>
      <c r="D22" s="187" t="s">
        <v>60</v>
      </c>
      <c r="E22" s="248" t="s">
        <v>10506</v>
      </c>
      <c r="F22" s="248">
        <v>2022</v>
      </c>
      <c r="G22" s="248" t="s">
        <v>378</v>
      </c>
      <c r="H22" s="248" t="s">
        <v>10504</v>
      </c>
    </row>
    <row r="23" spans="2:8" ht="87.9" thickBot="1" x14ac:dyDescent="0.45">
      <c r="B23" s="249" t="s">
        <v>104</v>
      </c>
      <c r="C23" s="188" t="s">
        <v>197</v>
      </c>
      <c r="D23" s="248" t="s">
        <v>60</v>
      </c>
      <c r="E23" s="248" t="s">
        <v>10507</v>
      </c>
      <c r="F23" s="248">
        <v>2022</v>
      </c>
      <c r="G23" s="248" t="s">
        <v>378</v>
      </c>
      <c r="H23" s="254" t="s">
        <v>10545</v>
      </c>
    </row>
    <row r="24" spans="2:8" ht="86.05" customHeight="1" thickBot="1" x14ac:dyDescent="0.45">
      <c r="B24" s="251" t="s">
        <v>107</v>
      </c>
      <c r="C24" s="248" t="s">
        <v>380</v>
      </c>
      <c r="D24" s="248" t="s">
        <v>442</v>
      </c>
      <c r="E24" s="248" t="s">
        <v>381</v>
      </c>
      <c r="F24" s="248">
        <v>2022</v>
      </c>
      <c r="G24" s="248" t="s">
        <v>378</v>
      </c>
      <c r="H24" s="248" t="s">
        <v>10508</v>
      </c>
    </row>
    <row r="25" spans="2:8" ht="15" thickBot="1" x14ac:dyDescent="0.45">
      <c r="B25" s="247" t="s">
        <v>105</v>
      </c>
      <c r="C25" s="248" t="s">
        <v>198</v>
      </c>
      <c r="D25" s="248" t="s">
        <v>60</v>
      </c>
      <c r="E25" s="248" t="s">
        <v>382</v>
      </c>
      <c r="F25" s="248">
        <v>2022</v>
      </c>
      <c r="G25" s="248" t="s">
        <v>378</v>
      </c>
      <c r="H25" s="248" t="s">
        <v>10505</v>
      </c>
    </row>
    <row r="26" spans="2:8" ht="113.05" customHeight="1" thickBot="1" x14ac:dyDescent="0.45">
      <c r="B26" s="252" t="s">
        <v>92</v>
      </c>
      <c r="C26" s="248" t="s">
        <v>10548</v>
      </c>
      <c r="D26" s="248" t="s">
        <v>10549</v>
      </c>
      <c r="E26" s="248" t="s">
        <v>10550</v>
      </c>
      <c r="F26" s="248">
        <v>2022</v>
      </c>
      <c r="G26" s="248" t="s">
        <v>378</v>
      </c>
      <c r="H26" s="248" t="s">
        <v>10551</v>
      </c>
    </row>
    <row r="27" spans="2:8" ht="73.3" thickBot="1" x14ac:dyDescent="0.45">
      <c r="B27" s="253" t="s">
        <v>91</v>
      </c>
      <c r="C27" s="248" t="s">
        <v>393</v>
      </c>
      <c r="D27" s="248" t="s">
        <v>10509</v>
      </c>
      <c r="E27" s="248" t="s">
        <v>10510</v>
      </c>
      <c r="F27" s="248">
        <v>2022</v>
      </c>
      <c r="G27" s="248" t="s">
        <v>378</v>
      </c>
      <c r="H27" s="248" t="s">
        <v>10511</v>
      </c>
    </row>
    <row r="28" spans="2:8" ht="160.75" thickBot="1" x14ac:dyDescent="0.45">
      <c r="B28" s="247" t="s">
        <v>103</v>
      </c>
      <c r="C28" s="248" t="s">
        <v>189</v>
      </c>
      <c r="D28" s="248" t="s">
        <v>10509</v>
      </c>
      <c r="E28" s="248" t="s">
        <v>10537</v>
      </c>
      <c r="F28" s="248">
        <v>2022</v>
      </c>
      <c r="G28" s="248" t="s">
        <v>378</v>
      </c>
      <c r="H28" s="248" t="s">
        <v>10538</v>
      </c>
    </row>
    <row r="29" spans="2:8" ht="44.15" thickBot="1" x14ac:dyDescent="0.45">
      <c r="B29" s="247" t="s">
        <v>95</v>
      </c>
      <c r="C29" s="248" t="s">
        <v>186</v>
      </c>
      <c r="D29" s="248" t="s">
        <v>449</v>
      </c>
      <c r="E29" s="254" t="s">
        <v>444</v>
      </c>
      <c r="F29" s="248">
        <v>2020</v>
      </c>
      <c r="G29" s="248" t="s">
        <v>384</v>
      </c>
      <c r="H29" s="248" t="s">
        <v>10546</v>
      </c>
    </row>
    <row r="30" spans="2:8" ht="44.15" thickBot="1" x14ac:dyDescent="0.45">
      <c r="B30" s="247" t="s">
        <v>94</v>
      </c>
      <c r="C30" s="248" t="s">
        <v>185</v>
      </c>
      <c r="D30" s="248" t="s">
        <v>450</v>
      </c>
      <c r="E30" s="255" t="s">
        <v>10512</v>
      </c>
      <c r="F30" s="248">
        <v>2020</v>
      </c>
      <c r="G30" s="248" t="s">
        <v>384</v>
      </c>
      <c r="H30" s="248" t="s">
        <v>10546</v>
      </c>
    </row>
    <row r="31" spans="2:8" ht="87.9" thickBot="1" x14ac:dyDescent="0.45">
      <c r="B31" s="247" t="s">
        <v>87</v>
      </c>
      <c r="C31" s="248" t="s">
        <v>397</v>
      </c>
      <c r="D31" s="248" t="s">
        <v>362</v>
      </c>
      <c r="E31" s="248" t="s">
        <v>10513</v>
      </c>
      <c r="F31" s="248">
        <v>2022</v>
      </c>
      <c r="G31" s="255" t="s">
        <v>385</v>
      </c>
      <c r="H31" s="248" t="s">
        <v>10514</v>
      </c>
    </row>
    <row r="32" spans="2:8" ht="58.75" thickBot="1" x14ac:dyDescent="0.45">
      <c r="B32" s="247" t="s">
        <v>101</v>
      </c>
      <c r="C32" s="248" t="s">
        <v>182</v>
      </c>
      <c r="D32" s="248" t="s">
        <v>394</v>
      </c>
      <c r="E32" s="248" t="s">
        <v>10515</v>
      </c>
      <c r="F32" s="248">
        <v>2022</v>
      </c>
      <c r="G32" s="248" t="s">
        <v>378</v>
      </c>
      <c r="H32" s="248" t="s">
        <v>10505</v>
      </c>
    </row>
    <row r="33" spans="2:8" ht="44.15" thickBot="1" x14ac:dyDescent="0.45">
      <c r="B33" s="247" t="s">
        <v>100</v>
      </c>
      <c r="C33" s="248" t="s">
        <v>181</v>
      </c>
      <c r="D33" s="248" t="s">
        <v>394</v>
      </c>
      <c r="E33" s="248" t="s">
        <v>386</v>
      </c>
      <c r="F33" s="248">
        <v>2022</v>
      </c>
      <c r="G33" s="248" t="s">
        <v>378</v>
      </c>
      <c r="H33" s="248" t="s">
        <v>10505</v>
      </c>
    </row>
    <row r="34" spans="2:8" ht="102.45" thickBot="1" x14ac:dyDescent="0.45">
      <c r="B34" s="252" t="s">
        <v>180</v>
      </c>
      <c r="C34" s="248" t="s">
        <v>241</v>
      </c>
      <c r="D34" s="248" t="s">
        <v>404</v>
      </c>
      <c r="E34" s="248" t="s">
        <v>10516</v>
      </c>
      <c r="F34" s="248" t="s">
        <v>10535</v>
      </c>
      <c r="G34" s="248" t="s">
        <v>371</v>
      </c>
      <c r="H34" s="248" t="s">
        <v>10501</v>
      </c>
    </row>
    <row r="35" spans="2:8" ht="48" customHeight="1" thickBot="1" x14ac:dyDescent="0.45">
      <c r="B35" s="285" t="s">
        <v>178</v>
      </c>
      <c r="C35" s="287" t="s">
        <v>242</v>
      </c>
      <c r="D35" s="282" t="s">
        <v>404</v>
      </c>
      <c r="E35" s="282" t="s">
        <v>10517</v>
      </c>
      <c r="F35" s="282" t="s">
        <v>10535</v>
      </c>
      <c r="G35" s="287" t="s">
        <v>371</v>
      </c>
      <c r="H35" s="282" t="s">
        <v>10501</v>
      </c>
    </row>
    <row r="36" spans="2:8" ht="57" customHeight="1" thickBot="1" x14ac:dyDescent="0.45">
      <c r="B36" s="286"/>
      <c r="C36" s="287"/>
      <c r="D36" s="283"/>
      <c r="E36" s="283"/>
      <c r="F36" s="283"/>
      <c r="G36" s="287"/>
      <c r="H36" s="283"/>
    </row>
    <row r="37" spans="2:8" x14ac:dyDescent="0.4">
      <c r="C37" s="190" t="s">
        <v>10518</v>
      </c>
    </row>
    <row r="38" spans="2:8" x14ac:dyDescent="0.4">
      <c r="C38" s="190" t="s">
        <v>10519</v>
      </c>
    </row>
    <row r="39" spans="2:8" x14ac:dyDescent="0.4">
      <c r="C39" s="191" t="s">
        <v>10554</v>
      </c>
    </row>
    <row r="40" spans="2:8" x14ac:dyDescent="0.4">
      <c r="C40" s="190"/>
    </row>
    <row r="41" spans="2:8" ht="16.3" thickBot="1" x14ac:dyDescent="0.45">
      <c r="C41" s="268" t="s">
        <v>389</v>
      </c>
    </row>
    <row r="42" spans="2:8" ht="34.5" customHeight="1" thickBot="1" x14ac:dyDescent="0.45">
      <c r="B42" s="256" t="s">
        <v>431</v>
      </c>
      <c r="C42" s="256" t="s">
        <v>363</v>
      </c>
      <c r="D42" s="256" t="s">
        <v>364</v>
      </c>
      <c r="E42" s="256" t="s">
        <v>367</v>
      </c>
      <c r="F42" s="256" t="s">
        <v>368</v>
      </c>
      <c r="G42" s="257" t="s">
        <v>361</v>
      </c>
      <c r="H42" s="258" t="s">
        <v>10520</v>
      </c>
    </row>
    <row r="43" spans="2:8" s="191" customFormat="1" ht="58.75" thickBot="1" x14ac:dyDescent="0.45">
      <c r="B43" s="259">
        <v>1.1000000000000001</v>
      </c>
      <c r="C43" s="259" t="s">
        <v>2</v>
      </c>
      <c r="D43" s="259" t="s">
        <v>404</v>
      </c>
      <c r="E43" s="259" t="s">
        <v>422</v>
      </c>
      <c r="F43" s="259" t="s">
        <v>387</v>
      </c>
      <c r="G43" s="259" t="s">
        <v>371</v>
      </c>
      <c r="H43" s="248" t="s">
        <v>10521</v>
      </c>
    </row>
    <row r="44" spans="2:8" ht="15" thickBot="1" x14ac:dyDescent="0.45">
      <c r="B44" s="259">
        <v>1.1000000000000001</v>
      </c>
      <c r="C44" s="259" t="s">
        <v>399</v>
      </c>
      <c r="D44" s="259" t="s">
        <v>401</v>
      </c>
      <c r="E44" s="259" t="s">
        <v>402</v>
      </c>
      <c r="F44" s="259" t="s">
        <v>387</v>
      </c>
      <c r="G44" s="259" t="s">
        <v>371</v>
      </c>
      <c r="H44" s="248" t="s">
        <v>10502</v>
      </c>
    </row>
    <row r="45" spans="2:8" ht="15" thickBot="1" x14ac:dyDescent="0.45">
      <c r="B45" s="259">
        <v>1.1000000000000001</v>
      </c>
      <c r="C45" s="259" t="s">
        <v>400</v>
      </c>
      <c r="D45" s="259" t="s">
        <v>401</v>
      </c>
      <c r="E45" s="259" t="s">
        <v>403</v>
      </c>
      <c r="F45" s="259" t="s">
        <v>387</v>
      </c>
      <c r="G45" s="259" t="s">
        <v>371</v>
      </c>
      <c r="H45" s="248" t="s">
        <v>10502</v>
      </c>
    </row>
    <row r="46" spans="2:8" ht="15" thickBot="1" x14ac:dyDescent="0.45">
      <c r="B46" s="259">
        <v>1.1000000000000001</v>
      </c>
      <c r="C46" s="259" t="s">
        <v>362</v>
      </c>
      <c r="D46" s="259" t="s">
        <v>391</v>
      </c>
      <c r="E46" s="259" t="s">
        <v>370</v>
      </c>
      <c r="F46" s="259" t="s">
        <v>387</v>
      </c>
      <c r="G46" s="259" t="s">
        <v>371</v>
      </c>
      <c r="H46" s="248" t="s">
        <v>10502</v>
      </c>
    </row>
    <row r="47" spans="2:8" ht="15" thickBot="1" x14ac:dyDescent="0.45">
      <c r="B47" s="259">
        <v>1.1000000000000001</v>
      </c>
      <c r="C47" s="259" t="s">
        <v>365</v>
      </c>
      <c r="D47" s="259" t="s">
        <v>391</v>
      </c>
      <c r="E47" s="259" t="s">
        <v>372</v>
      </c>
      <c r="F47" s="259" t="s">
        <v>387</v>
      </c>
      <c r="G47" s="259" t="s">
        <v>371</v>
      </c>
      <c r="H47" s="248" t="s">
        <v>10502</v>
      </c>
    </row>
    <row r="48" spans="2:8" ht="15" thickBot="1" x14ac:dyDescent="0.45">
      <c r="B48" s="259">
        <v>1.1000000000000001</v>
      </c>
      <c r="C48" s="259" t="s">
        <v>374</v>
      </c>
      <c r="D48" s="259" t="s">
        <v>391</v>
      </c>
      <c r="E48" s="259" t="s">
        <v>375</v>
      </c>
      <c r="F48" s="259" t="s">
        <v>387</v>
      </c>
      <c r="G48" s="259" t="s">
        <v>371</v>
      </c>
      <c r="H48" s="248" t="s">
        <v>10502</v>
      </c>
    </row>
    <row r="49" spans="2:8" ht="15" thickBot="1" x14ac:dyDescent="0.45">
      <c r="B49" s="259">
        <v>1.1000000000000001</v>
      </c>
      <c r="C49" s="259" t="s">
        <v>207</v>
      </c>
      <c r="D49" s="259" t="s">
        <v>391</v>
      </c>
      <c r="E49" s="259" t="s">
        <v>377</v>
      </c>
      <c r="F49" s="259" t="s">
        <v>387</v>
      </c>
      <c r="G49" s="259" t="s">
        <v>371</v>
      </c>
      <c r="H49" s="248" t="s">
        <v>10502</v>
      </c>
    </row>
    <row r="50" spans="2:8" ht="15" thickBot="1" x14ac:dyDescent="0.45">
      <c r="B50" s="259">
        <v>1.2</v>
      </c>
      <c r="C50" s="259" t="s">
        <v>28</v>
      </c>
      <c r="D50" s="259" t="s">
        <v>404</v>
      </c>
      <c r="E50" s="259" t="s">
        <v>424</v>
      </c>
      <c r="F50" s="259" t="s">
        <v>432</v>
      </c>
      <c r="G50" s="259" t="s">
        <v>371</v>
      </c>
      <c r="H50" s="248" t="s">
        <v>10522</v>
      </c>
    </row>
    <row r="51" spans="2:8" ht="29.6" thickBot="1" x14ac:dyDescent="0.45">
      <c r="B51" s="259">
        <v>1.2</v>
      </c>
      <c r="C51" s="259" t="s">
        <v>38</v>
      </c>
      <c r="D51" s="259" t="s">
        <v>425</v>
      </c>
      <c r="E51" s="259" t="s">
        <v>423</v>
      </c>
      <c r="F51" s="259">
        <v>2022</v>
      </c>
      <c r="G51" s="259" t="s">
        <v>371</v>
      </c>
      <c r="H51" s="248" t="s">
        <v>10522</v>
      </c>
    </row>
    <row r="52" spans="2:8" ht="180.55" customHeight="1" thickBot="1" x14ac:dyDescent="0.45">
      <c r="B52" s="259">
        <v>2.1</v>
      </c>
      <c r="C52" s="248" t="s">
        <v>398</v>
      </c>
      <c r="D52" s="248" t="s">
        <v>401</v>
      </c>
      <c r="E52" s="248" t="s">
        <v>10503</v>
      </c>
      <c r="F52" s="248">
        <v>2022</v>
      </c>
      <c r="G52" s="248" t="s">
        <v>378</v>
      </c>
      <c r="H52" s="248" t="s">
        <v>10536</v>
      </c>
    </row>
    <row r="53" spans="2:8" ht="87.9" thickBot="1" x14ac:dyDescent="0.45">
      <c r="B53" s="259">
        <v>2.2000000000000002</v>
      </c>
      <c r="C53" s="259" t="s">
        <v>405</v>
      </c>
      <c r="D53" s="259" t="s">
        <v>10523</v>
      </c>
      <c r="E53" s="259" t="s">
        <v>10524</v>
      </c>
      <c r="F53" s="259">
        <v>2022</v>
      </c>
      <c r="G53" s="259" t="s">
        <v>378</v>
      </c>
      <c r="H53" s="248" t="s">
        <v>10525</v>
      </c>
    </row>
    <row r="54" spans="2:8" ht="87.9" thickBot="1" x14ac:dyDescent="0.45">
      <c r="B54" s="259">
        <v>2.2999999999999998</v>
      </c>
      <c r="C54" s="259" t="s">
        <v>406</v>
      </c>
      <c r="D54" s="259" t="s">
        <v>401</v>
      </c>
      <c r="E54" s="259" t="s">
        <v>10526</v>
      </c>
      <c r="F54" s="259">
        <v>2022</v>
      </c>
      <c r="G54" s="259" t="s">
        <v>378</v>
      </c>
      <c r="H54" s="248" t="s">
        <v>10527</v>
      </c>
    </row>
    <row r="55" spans="2:8" ht="102.45" thickBot="1" x14ac:dyDescent="0.45">
      <c r="B55" s="259">
        <v>3.1</v>
      </c>
      <c r="C55" s="259" t="s">
        <v>407</v>
      </c>
      <c r="D55" s="259" t="s">
        <v>60</v>
      </c>
      <c r="E55" s="259" t="s">
        <v>421</v>
      </c>
      <c r="F55" s="259">
        <v>2022</v>
      </c>
      <c r="G55" s="259" t="s">
        <v>378</v>
      </c>
      <c r="H55" s="248" t="s">
        <v>10533</v>
      </c>
    </row>
    <row r="56" spans="2:8" ht="73.3" thickBot="1" x14ac:dyDescent="0.45">
      <c r="B56" s="259">
        <v>3.2</v>
      </c>
      <c r="C56" s="259" t="s">
        <v>408</v>
      </c>
      <c r="D56" s="259" t="s">
        <v>353</v>
      </c>
      <c r="E56" s="259" t="s">
        <v>10528</v>
      </c>
      <c r="F56" s="259">
        <v>2022</v>
      </c>
      <c r="G56" s="259" t="s">
        <v>378</v>
      </c>
      <c r="H56" s="248" t="s">
        <v>10529</v>
      </c>
    </row>
    <row r="57" spans="2:8" ht="87.9" thickBot="1" x14ac:dyDescent="0.45">
      <c r="B57" s="259">
        <v>3.3</v>
      </c>
      <c r="C57" s="259" t="s">
        <v>409</v>
      </c>
      <c r="D57" s="259" t="s">
        <v>60</v>
      </c>
      <c r="E57" s="259" t="s">
        <v>420</v>
      </c>
      <c r="F57" s="259">
        <v>2022</v>
      </c>
      <c r="G57" s="259" t="s">
        <v>378</v>
      </c>
      <c r="H57" s="254" t="s">
        <v>10545</v>
      </c>
    </row>
    <row r="58" spans="2:8" ht="29.6" thickBot="1" x14ac:dyDescent="0.45">
      <c r="B58" s="259">
        <v>3.4</v>
      </c>
      <c r="C58" s="259" t="s">
        <v>410</v>
      </c>
      <c r="D58" s="259" t="s">
        <v>60</v>
      </c>
      <c r="E58" s="259" t="s">
        <v>418</v>
      </c>
      <c r="F58" s="259">
        <v>2022</v>
      </c>
      <c r="G58" s="259" t="s">
        <v>378</v>
      </c>
      <c r="H58" s="248" t="s">
        <v>10505</v>
      </c>
    </row>
    <row r="59" spans="2:8" ht="73.3" thickBot="1" x14ac:dyDescent="0.45">
      <c r="B59" s="259">
        <v>4.0999999999999996</v>
      </c>
      <c r="C59" s="259" t="s">
        <v>411</v>
      </c>
      <c r="D59" s="259" t="s">
        <v>29</v>
      </c>
      <c r="E59" s="259" t="s">
        <v>419</v>
      </c>
      <c r="F59" s="259">
        <v>2022</v>
      </c>
      <c r="G59" s="259" t="s">
        <v>378</v>
      </c>
      <c r="H59" s="248" t="s">
        <v>10511</v>
      </c>
    </row>
    <row r="60" spans="2:8" ht="117" thickBot="1" x14ac:dyDescent="0.45">
      <c r="B60" s="259">
        <v>4.2</v>
      </c>
      <c r="C60" s="259" t="s">
        <v>412</v>
      </c>
      <c r="D60" s="259" t="s">
        <v>10530</v>
      </c>
      <c r="E60" s="259" t="s">
        <v>10531</v>
      </c>
      <c r="F60" s="259">
        <v>2022</v>
      </c>
      <c r="G60" s="259" t="s">
        <v>378</v>
      </c>
      <c r="H60" s="248" t="s">
        <v>10529</v>
      </c>
    </row>
    <row r="61" spans="2:8" ht="102.45" thickBot="1" x14ac:dyDescent="0.45">
      <c r="B61" s="259">
        <v>4.3</v>
      </c>
      <c r="C61" s="259" t="s">
        <v>413</v>
      </c>
      <c r="D61" s="259" t="s">
        <v>10532</v>
      </c>
      <c r="E61" s="259" t="s">
        <v>430</v>
      </c>
      <c r="F61" s="259">
        <v>2022</v>
      </c>
      <c r="G61" s="259" t="s">
        <v>378</v>
      </c>
      <c r="H61" s="248" t="s">
        <v>10511</v>
      </c>
    </row>
    <row r="62" spans="2:8" ht="44.15" thickBot="1" x14ac:dyDescent="0.45">
      <c r="B62" s="259">
        <v>5.0999999999999996</v>
      </c>
      <c r="C62" s="259" t="s">
        <v>416</v>
      </c>
      <c r="D62" s="259" t="s">
        <v>394</v>
      </c>
      <c r="E62" s="259" t="s">
        <v>417</v>
      </c>
      <c r="F62" s="259">
        <v>2022</v>
      </c>
      <c r="G62" s="259" t="s">
        <v>378</v>
      </c>
      <c r="H62" s="248" t="s">
        <v>10505</v>
      </c>
    </row>
    <row r="63" spans="2:8" ht="58.75" thickBot="1" x14ac:dyDescent="0.45">
      <c r="B63" s="259">
        <v>5.2</v>
      </c>
      <c r="C63" s="259" t="s">
        <v>414</v>
      </c>
      <c r="D63" s="259" t="s">
        <v>394</v>
      </c>
      <c r="E63" s="259" t="s">
        <v>415</v>
      </c>
      <c r="F63" s="259">
        <v>2022</v>
      </c>
      <c r="G63" s="259" t="s">
        <v>378</v>
      </c>
      <c r="H63" s="248" t="s">
        <v>10505</v>
      </c>
    </row>
    <row r="64" spans="2:8" x14ac:dyDescent="0.4">
      <c r="C64" s="190" t="s">
        <v>10518</v>
      </c>
      <c r="H64" s="284"/>
    </row>
    <row r="65" spans="3:8" x14ac:dyDescent="0.4">
      <c r="C65" s="190" t="s">
        <v>10519</v>
      </c>
      <c r="H65" s="284"/>
    </row>
    <row r="66" spans="3:8" x14ac:dyDescent="0.4">
      <c r="C66" s="191" t="s">
        <v>10554</v>
      </c>
    </row>
  </sheetData>
  <sheetProtection algorithmName="SHA-512" hashValue="HI8Q8US2DkoXjlwDKB72w8BkFqwK+vG8ut92N1RC9BFC4OtRNetFo01os6bL5RoxQfCxdT8CGgfHeooKu+Wkww==" saltValue="9qCnuSfv51GtICxIGaK1kQ==" spinCount="100000" sheet="1" objects="1" scenarios="1"/>
  <mergeCells count="9">
    <mergeCell ref="C2:E2"/>
    <mergeCell ref="H35:H36"/>
    <mergeCell ref="H64:H65"/>
    <mergeCell ref="B35:B36"/>
    <mergeCell ref="C35:C36"/>
    <mergeCell ref="D35:D36"/>
    <mergeCell ref="E35:E36"/>
    <mergeCell ref="F35:F36"/>
    <mergeCell ref="G35:G36"/>
  </mergeCells>
  <phoneticPr fontId="14" type="noConversion"/>
  <hyperlinks>
    <hyperlink ref="E29" r:id="rId1" xr:uid="{98735AF5-B209-4FDE-B070-4D708D68A0FF}"/>
    <hyperlink ref="E30" r:id="rId2" display="Number and percentage of the working-age population (16-64) classified as employment deprived within SIMD 2020 employment domain. For information on how the SIMD 2020is calculated please see the SIMD website." xr:uid="{A3B7F11D-CD84-4FE7-9770-220B862B8B5C}"/>
    <hyperlink ref="G31" r:id="rId3" xr:uid="{5ABD44E2-721B-4966-AB5F-F3E276E74AA5}"/>
    <hyperlink ref="H23" r:id="rId4" location="panel-1" display="This indicator may be compared over time with caution. The methods to calculate the occupancy rating of a household has changed over time from the number of rooms to the number of bedrooms. Please see here for further information on the methods." xr:uid="{98D46ABA-DFAA-4272-94FB-2FD421D6D504}"/>
    <hyperlink ref="H57" r:id="rId5" location="panel-1" display="This indicator may be compared over time with caution. The methods to calculate the occupancy rating of a household has changed over time from the number of rooms to the number of bedrooms. Please see here for further information on the methods." xr:uid="{69BB254A-18F8-4FD9-9D73-58F6E5174804}"/>
    <hyperlink ref="G17" r:id="rId6" xr:uid="{11D5194D-239F-49EF-876B-12D9701144D0}"/>
  </hyperlinks>
  <pageMargins left="0.7" right="0.7" top="0.75" bottom="0.75" header="0.3" footer="0.3"/>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F7782-FABC-47CE-BF87-E8A4417172AE}">
  <sheetPr codeName="Sheet2">
    <pageSetUpPr fitToPage="1"/>
  </sheetPr>
  <dimension ref="A1:K34"/>
  <sheetViews>
    <sheetView showGridLines="0" topLeftCell="C1" zoomScale="80" zoomScaleNormal="80" workbookViewId="0">
      <selection activeCell="C1" sqref="C1"/>
    </sheetView>
  </sheetViews>
  <sheetFormatPr defaultColWidth="9.15234375" defaultRowHeight="15.9" x14ac:dyDescent="0.45"/>
  <cols>
    <col min="1" max="2" width="32.84375" style="57" hidden="1" customWidth="1"/>
    <col min="3" max="3" width="1.4609375" style="57" customWidth="1"/>
    <col min="4" max="4" width="16" style="65" customWidth="1"/>
    <col min="5" max="5" width="0.4609375" style="57" customWidth="1"/>
    <col min="6" max="6" width="54.921875" style="57" customWidth="1"/>
    <col min="7" max="8" width="9.15234375" style="57"/>
    <col min="9" max="9" width="11.4609375" style="57" customWidth="1"/>
    <col min="10" max="10" width="0.53515625" style="191" customWidth="1"/>
    <col min="11" max="11" width="29.23046875" style="57" customWidth="1"/>
    <col min="12" max="17" width="9.15234375" style="57"/>
    <col min="18" max="18" width="24.84375" style="57" customWidth="1"/>
    <col min="19" max="16384" width="9.15234375" style="57"/>
  </cols>
  <sheetData>
    <row r="1" spans="1:11" ht="44.25" customHeight="1" x14ac:dyDescent="0.4">
      <c r="D1" s="288" t="str">
        <f>CONCATENATE("Understanding Glasgow neighbourhood profile: ",Contents!$D$11)</f>
        <v>Understanding Glasgow neighbourhood profile: Anniesland, Jordanhill and Whiteinch</v>
      </c>
      <c r="E1" s="288"/>
      <c r="F1" s="288"/>
      <c r="G1" s="288"/>
      <c r="H1" s="288"/>
      <c r="I1" s="288"/>
      <c r="J1" s="288"/>
      <c r="K1" s="288"/>
    </row>
    <row r="3" spans="1:11" ht="15" customHeight="1" x14ac:dyDescent="0.4">
      <c r="D3" s="59" t="s">
        <v>217</v>
      </c>
      <c r="E3" s="66"/>
      <c r="F3" s="66"/>
    </row>
    <row r="4" spans="1:11" ht="15" customHeight="1" x14ac:dyDescent="0.4">
      <c r="D4" s="66"/>
      <c r="E4" s="66"/>
      <c r="F4" s="66"/>
    </row>
    <row r="5" spans="1:11" ht="14.6" x14ac:dyDescent="0.4">
      <c r="D5" s="66"/>
      <c r="E5" s="66"/>
      <c r="F5" s="66"/>
      <c r="I5" s="178"/>
      <c r="J5" s="196"/>
      <c r="K5" s="63" t="str">
        <f>CONCATENATE("Difference from ",Contents!D13, " (%, years)")</f>
        <v>Difference from Glasgow (%, years)</v>
      </c>
    </row>
    <row r="6" spans="1:11" ht="45" customHeight="1" x14ac:dyDescent="0.4">
      <c r="A6" s="177" t="str">
        <f>CONCATENATE(Contents!$D$11,E6)</f>
        <v>Anniesland, Jordanhill and WhiteinchID</v>
      </c>
      <c r="B6" s="177" t="str">
        <f>CONCATENATE(Contents!$D$13,E6)</f>
        <v>GlasgowID</v>
      </c>
      <c r="C6" s="177"/>
      <c r="D6" s="263" t="s">
        <v>213</v>
      </c>
      <c r="E6" s="179" t="s">
        <v>212</v>
      </c>
      <c r="F6" s="264" t="s">
        <v>174</v>
      </c>
      <c r="G6" s="265" t="s">
        <v>39</v>
      </c>
      <c r="H6" s="265" t="s">
        <v>172</v>
      </c>
      <c r="I6" s="266" t="str">
        <f>CONCATENATE("Difference from ",Contents!D13)</f>
        <v>Difference from Glasgow</v>
      </c>
      <c r="J6" s="195" t="str">
        <f>CONCATENATE("Difference from ",Contents!D13)</f>
        <v>Difference from Glasgow</v>
      </c>
      <c r="K6" s="219"/>
    </row>
    <row r="7" spans="1:11" ht="14.6" x14ac:dyDescent="0.4">
      <c r="A7" s="67" t="str">
        <f>CONCATENATE(Contents!$D$11,E7)</f>
        <v>Anniesland, Jordanhill and WhiteinchP1</v>
      </c>
      <c r="B7" s="67" t="str">
        <f>CONCATENATE(Contents!$D$13,E7)</f>
        <v>GlasgowP1</v>
      </c>
      <c r="C7" s="67"/>
      <c r="D7" s="172" t="s">
        <v>211</v>
      </c>
      <c r="E7" s="214" t="s">
        <v>99</v>
      </c>
      <c r="F7" s="169" t="s">
        <v>210</v>
      </c>
      <c r="G7" s="68">
        <f>VLOOKUP($A7,spine_data!$A$1:$G$9816,5,FALSE)</f>
        <v>1883</v>
      </c>
      <c r="H7" s="69">
        <f>VLOOKUP($A7,spine_data!$A$1:$G$9816,7,FALSE)</f>
        <v>0.18304656362399099</v>
      </c>
      <c r="I7" s="218">
        <f>($H7-VLOOKUP($B7,spine_data!$A$1:$G$9816,7,FALSE))/VLOOKUP($B7,spine_data!$A$1:$G$9816,7,FALSE)</f>
        <v>0.20426101800477559</v>
      </c>
      <c r="J7" s="194">
        <f>($H7-VLOOKUP($B7,spine_data!$A$1:$G$9816,7,FALSE))/VLOOKUP($B7,spine_data!$A$1:$G$9816,7,FALSE)</f>
        <v>0.20426101800477559</v>
      </c>
      <c r="K7" s="220"/>
    </row>
    <row r="8" spans="1:11" ht="14.6" x14ac:dyDescent="0.4">
      <c r="A8" s="67" t="str">
        <f>CONCATENATE(Contents!$D$11,E8)</f>
        <v>Anniesland, Jordanhill and WhiteinchP2</v>
      </c>
      <c r="B8" s="67" t="str">
        <f>CONCATENATE(Contents!$D$13,E8)</f>
        <v>GlasgowP2</v>
      </c>
      <c r="C8" s="67"/>
      <c r="D8" s="173"/>
      <c r="E8" s="216" t="s">
        <v>98</v>
      </c>
      <c r="F8" s="170" t="s">
        <v>209</v>
      </c>
      <c r="G8" s="72">
        <f>VLOOKUP($A8,spine_data!$A$1:$G$9816,5,FALSE)</f>
        <v>6590</v>
      </c>
      <c r="H8" s="73">
        <f>VLOOKUP($A8,spine_data!$A$1:$G$9816,7,FALSE)</f>
        <v>0.640614367648488</v>
      </c>
      <c r="I8" s="74">
        <f>($H8-VLOOKUP($B8,spine_data!$A$1:$G$9816,7,FALSE))/VLOOKUP($B8,spine_data!$A$1:$G$9816,7,FALSE)</f>
        <v>-9.5255263780346058E-2</v>
      </c>
      <c r="J8" s="192">
        <f>($H8-VLOOKUP($B8,spine_data!$A$1:$G$9816,7,FALSE))/VLOOKUP($B8,spine_data!$A$1:$G$9816,7,FALSE)</f>
        <v>-9.5255263780346058E-2</v>
      </c>
      <c r="K8" s="221"/>
    </row>
    <row r="9" spans="1:11" ht="14.6" x14ac:dyDescent="0.4">
      <c r="A9" s="67" t="str">
        <f>CONCATENATE(Contents!$D$11,E9)</f>
        <v>Anniesland, Jordanhill and WhiteinchP3</v>
      </c>
      <c r="B9" s="67" t="str">
        <f>CONCATENATE(Contents!$D$13,E9)</f>
        <v>GlasgowP3</v>
      </c>
      <c r="C9" s="67"/>
      <c r="D9" s="173"/>
      <c r="E9" s="216" t="s">
        <v>97</v>
      </c>
      <c r="F9" s="170" t="s">
        <v>208</v>
      </c>
      <c r="G9" s="72">
        <f>VLOOKUP($A9,spine_data!$A$1:$G$9816,5,FALSE)</f>
        <v>1034</v>
      </c>
      <c r="H9" s="73">
        <f>VLOOKUP($A9,spine_data!$A$1:$G$9816,7,FALSE)</f>
        <v>0.100515213376105</v>
      </c>
      <c r="I9" s="215">
        <f>($H9-VLOOKUP($B9,spine_data!$A$1:$G$9816,7,FALSE))/VLOOKUP($B9,spine_data!$A$1:$G$9816,7,FALSE)</f>
        <v>0.222576325792221</v>
      </c>
      <c r="J9" s="192">
        <f>($H9-VLOOKUP($B9,spine_data!$A$1:$G$9816,7,FALSE))/VLOOKUP($B9,spine_data!$A$1:$G$9816,7,FALSE)</f>
        <v>0.222576325792221</v>
      </c>
      <c r="K9" s="221"/>
    </row>
    <row r="10" spans="1:11" ht="14.6" x14ac:dyDescent="0.4">
      <c r="A10" s="67" t="str">
        <f>CONCATENATE(Contents!$D$11,E10)</f>
        <v>Anniesland, Jordanhill and WhiteinchP4</v>
      </c>
      <c r="B10" s="67" t="str">
        <f>CONCATENATE(Contents!$D$13,E10)</f>
        <v>GlasgowP4</v>
      </c>
      <c r="C10" s="67"/>
      <c r="D10" s="173"/>
      <c r="E10" s="217" t="s">
        <v>96</v>
      </c>
      <c r="F10" s="163" t="s">
        <v>207</v>
      </c>
      <c r="G10" s="72">
        <f>VLOOKUP($A10,spine_data!$A$1:$G$9816,5,FALSE)</f>
        <v>780</v>
      </c>
      <c r="H10" s="73">
        <f>VLOOKUP($A10,spine_data!$A$1:$G$9816,7,FALSE)</f>
        <v>7.5823855351414393E-2</v>
      </c>
      <c r="I10" s="215">
        <f>($H10-VLOOKUP($B10,spine_data!$A$1:$G$9816,7,FALSE))/VLOOKUP($B10,spine_data!$A$1:$G$9816,7,FALSE)</f>
        <v>0.31355568051107646</v>
      </c>
      <c r="J10" s="193">
        <f>($H10-VLOOKUP($B10,spine_data!$A$1:$G$9816,7,FALSE))/VLOOKUP($B10,spine_data!$A$1:$G$9816,7,FALSE)</f>
        <v>0.31355568051107646</v>
      </c>
      <c r="K10" s="222"/>
    </row>
    <row r="11" spans="1:11" ht="14.6" x14ac:dyDescent="0.4">
      <c r="A11" s="67" t="str">
        <f>CONCATENATE(Contents!$D$11,E11)</f>
        <v>Anniesland, Jordanhill and WhiteinchC1</v>
      </c>
      <c r="B11" s="67" t="str">
        <f>CONCATENATE(Contents!$D$13,E11)</f>
        <v>GlasgowC1</v>
      </c>
      <c r="C11" s="67"/>
      <c r="D11" s="173"/>
      <c r="E11" s="214" t="s">
        <v>112</v>
      </c>
      <c r="F11" s="223" t="s">
        <v>398</v>
      </c>
      <c r="G11" s="224">
        <f>VLOOKUP($A11,spine_data!$A$1:$G$9816,5,FALSE)</f>
        <v>1343</v>
      </c>
      <c r="H11" s="225">
        <f>VLOOKUP($A11,spine_data!$A$1:$G$9816,7,FALSE)</f>
        <v>0.13705480151035801</v>
      </c>
      <c r="I11" s="226">
        <f>($H11-VLOOKUP($B11,spine_data!$A$1:$G$9816,7,FALSE))/VLOOKUP($B11,spine_data!$A$1:$G$9816,7,FALSE)</f>
        <v>-0.28860275541321762</v>
      </c>
      <c r="J11" s="227">
        <f>($H11-VLOOKUP($B11,spine_data!$A$1:$G$9816,7,FALSE))/VLOOKUP($B11,spine_data!$A$1:$G$9816,7,FALSE)</f>
        <v>-0.28860275541321762</v>
      </c>
      <c r="K11" s="228"/>
    </row>
    <row r="12" spans="1:11" ht="14.6" x14ac:dyDescent="0.4">
      <c r="A12" s="67" t="str">
        <f>CONCATENATE(Contents!$D$11,E12)</f>
        <v>Anniesland, Jordanhill and WhiteinchC3</v>
      </c>
      <c r="B12" s="67" t="str">
        <f>CONCATENATE(Contents!$D$13,E12)</f>
        <v>GlasgowC3</v>
      </c>
      <c r="C12" s="67"/>
      <c r="D12" s="240" t="s">
        <v>395</v>
      </c>
      <c r="E12" s="207" t="s">
        <v>110</v>
      </c>
      <c r="F12" s="166" t="s">
        <v>426</v>
      </c>
      <c r="G12" s="85">
        <f>VLOOKUP($A12,spine_data!$A$1:$G$9816,5,FALSE)</f>
        <v>249</v>
      </c>
      <c r="H12" s="86">
        <f>VLOOKUP($A12,spine_data!$A$1:$G$9816,7,FALSE)</f>
        <v>5.25205652815861E-2</v>
      </c>
      <c r="I12" s="87">
        <f>($H12-VLOOKUP($B12,spine_data!$A$1:$G$9816,7,FALSE))/VLOOKUP($B12,spine_data!$A$1:$G$9816,7,FALSE)</f>
        <v>-0.22163118879883692</v>
      </c>
      <c r="J12" s="199">
        <f>($H12-VLOOKUP($B12,spine_data!$A$1:$G$9816,7,FALSE))/VLOOKUP($B12,spine_data!$A$1:$G$9816,7,FALSE)</f>
        <v>-0.22163118879883692</v>
      </c>
      <c r="K12" s="229"/>
    </row>
    <row r="13" spans="1:11" ht="14.6" x14ac:dyDescent="0.4">
      <c r="A13" s="67" t="str">
        <f>CONCATENATE(Contents!$D$11,E13)</f>
        <v>Anniesland, Jordanhill and WhiteinchC4</v>
      </c>
      <c r="B13" s="67" t="str">
        <f>CONCATENATE(Contents!$D$13,E13)</f>
        <v>GlasgowC4</v>
      </c>
      <c r="C13" s="67"/>
      <c r="D13" s="210"/>
      <c r="E13" s="207" t="s">
        <v>109</v>
      </c>
      <c r="F13" s="167" t="s">
        <v>379</v>
      </c>
      <c r="G13" s="82">
        <f>VLOOKUP($A13,spine_data!$A$1:$G$9816,5,FALSE)</f>
        <v>2092</v>
      </c>
      <c r="H13" s="83">
        <f>VLOOKUP($A13,spine_data!$A$1:$G$9816,7,FALSE)</f>
        <v>0.44125711875131801</v>
      </c>
      <c r="I13" s="84">
        <f>($H13-VLOOKUP($B13,spine_data!$A$1:$G$9816,7,FALSE))/VLOOKUP($B13,spine_data!$A$1:$G$9816,7,FALSE)</f>
        <v>9.5571637568697514E-3</v>
      </c>
      <c r="J13" s="198">
        <f>($H13-VLOOKUP($B13,spine_data!$A$1:$G$9816,7,FALSE))/VLOOKUP($B13,spine_data!$A$1:$G$9816,7,FALSE)</f>
        <v>9.5571637568697514E-3</v>
      </c>
      <c r="K13" s="230"/>
    </row>
    <row r="14" spans="1:11" ht="14.6" x14ac:dyDescent="0.4">
      <c r="A14" s="67" t="str">
        <f>CONCATENATE(Contents!$D$11,E14)</f>
        <v>Anniesland, Jordanhill and WhiteinchC6</v>
      </c>
      <c r="B14" s="67" t="str">
        <f>CONCATENATE(Contents!$D$13,E14)</f>
        <v>GlasgowC6</v>
      </c>
      <c r="C14" s="67"/>
      <c r="D14" s="210"/>
      <c r="E14" s="207" t="s">
        <v>319</v>
      </c>
      <c r="F14" s="167" t="s">
        <v>427</v>
      </c>
      <c r="G14" s="82">
        <f>VLOOKUP($A14,spine_data!$A$1:$G$9816,5,FALSE)</f>
        <v>738</v>
      </c>
      <c r="H14" s="202">
        <f>VLOOKUP($A14,spine_data!$A$1:$G$9816,7,FALSE)</f>
        <v>0.155663362159881</v>
      </c>
      <c r="I14" s="84">
        <f>($H14-VLOOKUP($B14,spine_data!$A$1:$G$9816,7,FALSE))/VLOOKUP($B14,spine_data!$A$1:$G$9816,7,FALSE)</f>
        <v>0.30739434115768272</v>
      </c>
      <c r="J14" s="198">
        <f>($H14-VLOOKUP($B14,spine_data!$A$1:$G$9816,7,FALSE))/VLOOKUP($B14,spine_data!$A$1:$G$9816,7,FALSE)</f>
        <v>0.30739434115768272</v>
      </c>
      <c r="K14" s="230"/>
    </row>
    <row r="15" spans="1:11" ht="14.6" x14ac:dyDescent="0.4">
      <c r="A15" s="67" t="str">
        <f>CONCATENATE(Contents!$D$11,E15)</f>
        <v>Anniesland, Jordanhill and WhiteinchS1</v>
      </c>
      <c r="B15" s="67" t="str">
        <f>CONCATENATE(Contents!$D$13,E15)</f>
        <v>GlasgowS1</v>
      </c>
      <c r="C15" s="67"/>
      <c r="D15" s="210"/>
      <c r="E15" s="208" t="s">
        <v>93</v>
      </c>
      <c r="F15" s="203" t="s">
        <v>428</v>
      </c>
      <c r="G15" s="204">
        <f>VLOOKUP($A15,spine_data!$A$1:$G$9816,5,FALSE)</f>
        <v>2826</v>
      </c>
      <c r="H15" s="83">
        <f>VLOOKUP($A15,spine_data!$A$1:$G$9816,7,FALSE)</f>
        <v>0.59607677705125495</v>
      </c>
      <c r="I15" s="205">
        <f>($H15-VLOOKUP($B15,spine_data!$A$1:$G$9816,7,FALSE))/VLOOKUP($B15,spine_data!$A$1:$G$9816,7,FALSE)</f>
        <v>0.27545096761551635</v>
      </c>
      <c r="J15" s="206">
        <f>($H15-VLOOKUP($B15,spine_data!$A$1:$G$9816,7,FALSE))/VLOOKUP($B15,spine_data!$A$1:$G$9816,7,FALSE)</f>
        <v>0.27545096761551635</v>
      </c>
      <c r="K15" s="231"/>
    </row>
    <row r="16" spans="1:11" ht="14.6" x14ac:dyDescent="0.4">
      <c r="A16" s="80" t="str">
        <f>CONCATENATE(Contents!$D$11,E16)</f>
        <v>Anniesland, Jordanhill and WhiteinchE5</v>
      </c>
      <c r="B16" s="80" t="str">
        <f>CONCATENATE(Contents!$D$13,E16)</f>
        <v>GlasgowE5</v>
      </c>
      <c r="C16" s="67"/>
      <c r="D16" s="210"/>
      <c r="E16" s="207" t="s">
        <v>320</v>
      </c>
      <c r="F16" s="167" t="s">
        <v>429</v>
      </c>
      <c r="G16" s="82">
        <f>VLOOKUP($A16,spine_data!$A$1:$G$9816,5,FALSE)</f>
        <v>1310</v>
      </c>
      <c r="H16" s="83">
        <f>VLOOKUP($A16,spine_data!$A$1:$G$9816,7,FALSE)</f>
        <v>0.27631301413203901</v>
      </c>
      <c r="I16" s="84">
        <f>($H16-VLOOKUP($B16,spine_data!$A$1:$G$9816,7,FALSE))/VLOOKUP($B16,spine_data!$A$1:$G$9816,7,FALSE)</f>
        <v>-0.20740658046199845</v>
      </c>
      <c r="J16" s="198">
        <f>($H16-VLOOKUP($B16,spine_data!$A$1:$G$9816,7,FALSE))/VLOOKUP($B16,spine_data!$A$1:$G$9816,7,FALSE)</f>
        <v>-0.20740658046199845</v>
      </c>
      <c r="K16" s="230"/>
    </row>
    <row r="17" spans="1:11" ht="14.6" x14ac:dyDescent="0.4">
      <c r="A17" s="67" t="str">
        <f>CONCATENATE(Contents!$D$11,E17)</f>
        <v>Anniesland, Jordanhill and WhiteinchE4</v>
      </c>
      <c r="B17" s="67" t="str">
        <f>CONCATENATE(Contents!$D$13,E17)</f>
        <v>GlasgowE4</v>
      </c>
      <c r="C17" s="67"/>
      <c r="D17" s="176"/>
      <c r="E17" s="209" t="s">
        <v>104</v>
      </c>
      <c r="F17" s="168" t="s">
        <v>197</v>
      </c>
      <c r="G17" s="88">
        <f>VLOOKUP($A17,spine_data!$A$1:$G$9816,5,FALSE)</f>
        <v>127</v>
      </c>
      <c r="H17" s="89">
        <f>VLOOKUP($A17,spine_data!$A$1:$G$9816,7,FALSE)</f>
        <v>2.67875975532588E-2</v>
      </c>
      <c r="I17" s="90">
        <f>($H17-VLOOKUP($B17,spine_data!$A$1:$G$9816,7,FALSE))/VLOOKUP($B17,spine_data!$A$1:$G$9816,7,FALSE)</f>
        <v>-0.43115782873972675</v>
      </c>
      <c r="J17" s="200">
        <f>($H17-VLOOKUP($B17,spine_data!$A$1:$G$9816,7,FALSE))/VLOOKUP($B17,spine_data!$A$1:$G$9816,7,FALSE)</f>
        <v>-0.43115782873972675</v>
      </c>
      <c r="K17" s="232"/>
    </row>
    <row r="18" spans="1:11" ht="14.6" x14ac:dyDescent="0.4">
      <c r="A18" s="67" t="str">
        <f>CONCATENATE(Contents!$D$11,E18)</f>
        <v>Anniesland, Jordanhill and WhiteinchE1</v>
      </c>
      <c r="B18" s="67" t="str">
        <f>CONCATENATE(Contents!$D$13,E18)</f>
        <v>GlasgowE1</v>
      </c>
      <c r="C18" s="67"/>
      <c r="D18" s="241" t="s">
        <v>396</v>
      </c>
      <c r="E18" s="91" t="s">
        <v>107</v>
      </c>
      <c r="F18" s="161" t="s">
        <v>200</v>
      </c>
      <c r="G18" s="68">
        <f>VLOOKUP($A18,spine_data!$A$1:$G$9816,5,FALSE)</f>
        <v>1115</v>
      </c>
      <c r="H18" s="69">
        <f>VLOOKUP($A18,spine_data!$A$1:$G$9816,7,FALSE)</f>
        <v>0.25163619950349803</v>
      </c>
      <c r="I18" s="70">
        <f>($H18-VLOOKUP($B18,spine_data!$A$1:$G$9816,7,FALSE))/VLOOKUP($B18,spine_data!$A$1:$G$9816,7,FALSE)</f>
        <v>-5.1640416609140698E-2</v>
      </c>
      <c r="J18" s="194">
        <f>($H18-VLOOKUP($B18,spine_data!$A$1:$G$9816,7,FALSE))/VLOOKUP($B18,spine_data!$A$1:$G$9816,7,FALSE)</f>
        <v>-5.1640416609140698E-2</v>
      </c>
      <c r="K18" s="220"/>
    </row>
    <row r="19" spans="1:11" ht="14.6" x14ac:dyDescent="0.4">
      <c r="A19" s="79" t="str">
        <f>CONCATENATE(Contents!$D$11,E19)</f>
        <v>Anniesland, Jordanhill and WhiteinchE3</v>
      </c>
      <c r="B19" s="79" t="str">
        <f>CONCATENATE(Contents!$D$13,E19)</f>
        <v>GlasgowE3</v>
      </c>
      <c r="C19" s="67"/>
      <c r="D19" s="175"/>
      <c r="E19" s="92" t="s">
        <v>105</v>
      </c>
      <c r="F19" s="164" t="s">
        <v>198</v>
      </c>
      <c r="G19" s="76">
        <f>VLOOKUP($A19,spine_data!$A$1:$G$9816,5,FALSE)</f>
        <v>3042</v>
      </c>
      <c r="H19" s="77">
        <f>VLOOKUP($A19,spine_data!$A$1:$G$9816,7,FALSE)</f>
        <v>0.64163678548829295</v>
      </c>
      <c r="I19" s="78">
        <f>($H19-VLOOKUP($B19,spine_data!$A$1:$G$9816,7,FALSE))/VLOOKUP($B19,spine_data!$A$1:$G$9816,7,FALSE)</f>
        <v>0.15109851554793999</v>
      </c>
      <c r="J19" s="193">
        <f>($H19-VLOOKUP($B19,spine_data!$A$1:$G$9816,7,FALSE))/VLOOKUP($B19,spine_data!$A$1:$G$9816,7,FALSE)</f>
        <v>0.15109851554793999</v>
      </c>
      <c r="K19" s="222"/>
    </row>
    <row r="20" spans="1:11" ht="15" customHeight="1" x14ac:dyDescent="0.4">
      <c r="A20" s="67" t="str">
        <f>CONCATENATE(Contents!$D$11,E20)</f>
        <v>Anniesland, Jordanhill and WhiteinchS2</v>
      </c>
      <c r="B20" s="67" t="str">
        <f>CONCATENATE(Contents!$D$13,E20)</f>
        <v>GlasgowS2</v>
      </c>
      <c r="C20" s="67"/>
      <c r="D20" s="240" t="s">
        <v>196</v>
      </c>
      <c r="E20" s="93" t="s">
        <v>92</v>
      </c>
      <c r="F20" s="233" t="s">
        <v>194</v>
      </c>
      <c r="G20" s="85">
        <f>VLOOKUP($A20,spine_data!$A$1:$G$9816,5,FALSE)</f>
        <v>783</v>
      </c>
      <c r="H20" s="86">
        <f>VLOOKUP($A20,spine_data!$A$1:$G$9816,7,FALSE)</f>
        <v>0.22616984402079701</v>
      </c>
      <c r="I20" s="87">
        <f>($H20-VLOOKUP($B20,spine_data!$A$1:$G$9816,7,FALSE))/VLOOKUP($B20,spine_data!$A$1:$G$9816,7,FALSE)</f>
        <v>-0.21566803593291417</v>
      </c>
      <c r="J20" s="199">
        <f>($H20-VLOOKUP($B20,spine_data!$A$1:$G$9816,7,FALSE))/VLOOKUP($B20,spine_data!$A$1:$G$9816,7,FALSE)</f>
        <v>-0.21566803593291417</v>
      </c>
      <c r="K20" s="229"/>
    </row>
    <row r="21" spans="1:11" ht="14.6" x14ac:dyDescent="0.4">
      <c r="A21" s="67" t="str">
        <f>CONCATENATE(Contents!$D$11,E21)</f>
        <v>Anniesland, Jordanhill and WhiteinchS3</v>
      </c>
      <c r="B21" s="67" t="str">
        <f>CONCATENATE(Contents!$D$13,E21)</f>
        <v>GlasgowS3</v>
      </c>
      <c r="C21" s="67"/>
      <c r="D21" s="176"/>
      <c r="E21" s="81" t="s">
        <v>91</v>
      </c>
      <c r="F21" s="168" t="s">
        <v>193</v>
      </c>
      <c r="G21" s="88">
        <f>VLOOKUP($A21,spine_data!$A$1:$G$9816,5,FALSE)</f>
        <v>4614</v>
      </c>
      <c r="H21" s="89">
        <f>VLOOKUP($A21,spine_data!$A$1:$G$9816,7,FALSE)</f>
        <v>0.57957543022233304</v>
      </c>
      <c r="I21" s="90">
        <f>($H21-VLOOKUP($B21,spine_data!$A$1:$G$9816,7,FALSE))/VLOOKUP($B21,spine_data!$A$1:$G$9816,7,FALSE)</f>
        <v>3.2852643358795897E-2</v>
      </c>
      <c r="J21" s="200">
        <f>($H21-VLOOKUP($B21,spine_data!$A$1:$G$9816,7,FALSE))/VLOOKUP($B21,spine_data!$A$1:$G$9816,7,FALSE)</f>
        <v>3.2852643358795897E-2</v>
      </c>
      <c r="K21" s="232"/>
    </row>
    <row r="22" spans="1:11" ht="14.6" x14ac:dyDescent="0.4">
      <c r="A22" s="67" t="str">
        <f>CONCATENATE(Contents!$D$11,E22)</f>
        <v>Anniesland, Jordanhill and WhiteinchED1</v>
      </c>
      <c r="B22" s="67" t="str">
        <f>CONCATENATE(Contents!$D$13,E22)</f>
        <v>GlasgowED1</v>
      </c>
      <c r="C22" s="67"/>
      <c r="D22" s="171" t="s">
        <v>190</v>
      </c>
      <c r="E22" s="91" t="s">
        <v>103</v>
      </c>
      <c r="F22" s="234" t="s">
        <v>189</v>
      </c>
      <c r="G22" s="235">
        <f>VLOOKUP($A22,spine_data!$A$1:$G$9816,5,FALSE)</f>
        <v>5679</v>
      </c>
      <c r="H22" s="236">
        <f>VLOOKUP($A22,spine_data!$A$1:$G$9816,7,FALSE)</f>
        <v>0.71335259389523897</v>
      </c>
      <c r="I22" s="237">
        <f>($H22-VLOOKUP($B22,spine_data!$A$1:$G$9816,7,FALSE))/VLOOKUP($B22,spine_data!$A$1:$G$9816,7,FALSE)</f>
        <v>0.22792774958357223</v>
      </c>
      <c r="J22" s="227">
        <f>($H22-VLOOKUP($B22,spine_data!$A$1:$G$9816,7,FALSE))/VLOOKUP($B22,spine_data!$A$1:$G$9816,7,FALSE)</f>
        <v>0.22792774958357223</v>
      </c>
      <c r="K22" s="228"/>
    </row>
    <row r="23" spans="1:11" ht="14.6" x14ac:dyDescent="0.4">
      <c r="A23" s="67" t="str">
        <f>CONCATENATE(Contents!$D$11,E23)</f>
        <v>Anniesland, Jordanhill and WhiteinchPO1</v>
      </c>
      <c r="B23" s="67" t="str">
        <f>CONCATENATE(Contents!$D$13,E23)</f>
        <v>GlasgowPO1</v>
      </c>
      <c r="C23" s="67"/>
      <c r="D23" s="211" t="s">
        <v>187</v>
      </c>
      <c r="E23" s="94" t="s">
        <v>95</v>
      </c>
      <c r="F23" s="166" t="s">
        <v>186</v>
      </c>
      <c r="G23" s="85">
        <f>VLOOKUP($A23,spine_data!$A$1:$G$9816,5,FALSE)</f>
        <v>1407</v>
      </c>
      <c r="H23" s="86">
        <f>VLOOKUP($A23,spine_data!$A$1:$G$9816,7,FALSE)</f>
        <v>0.141620533467539</v>
      </c>
      <c r="I23" s="87">
        <f>($H23-VLOOKUP($B23,spine_data!$A$1:$G$9816,7,FALSE))/VLOOKUP($B23,spine_data!$A$1:$G$9816,7,FALSE)</f>
        <v>-0.27533933740127986</v>
      </c>
      <c r="J23" s="199">
        <f>($H23-VLOOKUP($B23,spine_data!$A$1:$G$9816,7,FALSE))/VLOOKUP($B23,spine_data!$A$1:$G$9816,7,FALSE)</f>
        <v>-0.27533933740127986</v>
      </c>
      <c r="K23" s="229"/>
    </row>
    <row r="24" spans="1:11" ht="14.6" x14ac:dyDescent="0.4">
      <c r="A24" s="67" t="str">
        <f>CONCATENATE(Contents!$D$11,E24)</f>
        <v>Anniesland, Jordanhill and WhiteinchPO2</v>
      </c>
      <c r="B24" s="67" t="str">
        <f>CONCATENATE(Contents!$D$13,E24)</f>
        <v>GlasgowPO2</v>
      </c>
      <c r="C24" s="67"/>
      <c r="D24" s="212"/>
      <c r="E24" s="95" t="s">
        <v>94</v>
      </c>
      <c r="F24" s="167" t="s">
        <v>185</v>
      </c>
      <c r="G24" s="82">
        <f>VLOOKUP($A24,spine_data!$A$1:$G$9816,5,FALSE)</f>
        <v>763</v>
      </c>
      <c r="H24" s="83">
        <f>VLOOKUP($A24,spine_data!$A$1:$G$9816,7,FALSE)</f>
        <v>0.119181505779443</v>
      </c>
      <c r="I24" s="84">
        <f>($H24-VLOOKUP($B24,spine_data!$A$1:$G$9816,7,FALSE))/VLOOKUP($B24,spine_data!$A$1:$G$9816,7,FALSE)</f>
        <v>-0.12102465516957321</v>
      </c>
      <c r="J24" s="198">
        <f>($H24-VLOOKUP($B24,spine_data!$A$1:$G$9816,7,FALSE))/VLOOKUP($B24,spine_data!$A$1:$G$9816,7,FALSE)</f>
        <v>-0.12102465516957321</v>
      </c>
      <c r="K24" s="230"/>
    </row>
    <row r="25" spans="1:11" ht="14.6" x14ac:dyDescent="0.4">
      <c r="A25" s="67" t="str">
        <f>CONCATENATE(Contents!$D$11,E25)</f>
        <v>Anniesland, Jordanhill and WhiteinchPO3</v>
      </c>
      <c r="B25" s="67" t="str">
        <f>CONCATENATE(Contents!$D$13,E25)</f>
        <v>GlasgowPO3</v>
      </c>
      <c r="C25" s="67"/>
      <c r="D25" s="213"/>
      <c r="E25" s="96" t="s">
        <v>87</v>
      </c>
      <c r="F25" s="165" t="s">
        <v>397</v>
      </c>
      <c r="G25" s="88">
        <f>VLOOKUP($A25,spine_data!$A$1:$G$9816,5,FALSE)</f>
        <v>232</v>
      </c>
      <c r="H25" s="89">
        <f>VLOOKUP($A25,spine_data!$A$1:$G$9816,7,FALSE)</f>
        <v>0.125</v>
      </c>
      <c r="I25" s="90">
        <f>($H25-VLOOKUP($B25,spine_data!$A$1:$G$9816,7,FALSE))/VLOOKUP($B25,spine_data!$A$1:$G$9816,7,FALSE)</f>
        <v>-0.53201059231278314</v>
      </c>
      <c r="J25" s="200">
        <f>($H25-VLOOKUP($B25,spine_data!$A$1:$G$9816,7,FALSE))/VLOOKUP($B25,spine_data!$A$1:$G$9816,7,FALSE)</f>
        <v>-0.53201059231278314</v>
      </c>
      <c r="K25" s="232"/>
    </row>
    <row r="26" spans="1:11" ht="14.6" x14ac:dyDescent="0.4">
      <c r="A26" s="67" t="str">
        <f>CONCATENATE(Contents!$D$11,E26)</f>
        <v>Anniesland, Jordanhill and WhiteinchH1</v>
      </c>
      <c r="B26" s="67" t="str">
        <f>CONCATENATE(Contents!$D$13,E26)</f>
        <v>GlasgowH1</v>
      </c>
      <c r="C26" s="67"/>
      <c r="D26" s="242" t="s">
        <v>183</v>
      </c>
      <c r="E26" s="91" t="s">
        <v>101</v>
      </c>
      <c r="F26" s="161" t="s">
        <v>182</v>
      </c>
      <c r="G26" s="68">
        <f>VLOOKUP($A26,spine_data!$A$1:$G$9816,5,FALSE)</f>
        <v>7930</v>
      </c>
      <c r="H26" s="69">
        <f>VLOOKUP($A26,spine_data!$A$1:$G$9816,7,FALSE)</f>
        <v>0.80926625165833199</v>
      </c>
      <c r="I26" s="70">
        <f>($H26-VLOOKUP($B26,spine_data!$A$1:$G$9816,7,FALSE))/VLOOKUP($B26,spine_data!$A$1:$G$9816,7,FALSE)</f>
        <v>6.5296087019170376E-2</v>
      </c>
      <c r="J26" s="194">
        <f>($H26-VLOOKUP($B26,spine_data!$A$1:$G$9816,7,FALSE))/VLOOKUP($B26,spine_data!$A$1:$G$9816,7,FALSE)</f>
        <v>6.5296087019170376E-2</v>
      </c>
      <c r="K26" s="220"/>
    </row>
    <row r="27" spans="1:11" ht="14.6" x14ac:dyDescent="0.4">
      <c r="A27" s="67" t="str">
        <f>CONCATENATE(Contents!$D$11,E27)</f>
        <v>Anniesland, Jordanhill and WhiteinchH2</v>
      </c>
      <c r="B27" s="67" t="str">
        <f>CONCATENATE(Contents!$D$13,E27)</f>
        <v>GlasgowH2</v>
      </c>
      <c r="C27" s="67"/>
      <c r="D27" s="173"/>
      <c r="E27" s="97" t="s">
        <v>100</v>
      </c>
      <c r="F27" s="162" t="s">
        <v>181</v>
      </c>
      <c r="G27" s="72">
        <f>VLOOKUP($A27,spine_data!$A$1:$G$9816,5,FALSE)</f>
        <v>2106</v>
      </c>
      <c r="H27" s="73">
        <f>VLOOKUP($A27,spine_data!$A$1:$G$9816,7,FALSE)</f>
        <v>0.214919889784671</v>
      </c>
      <c r="I27" s="74">
        <f>($H27-VLOOKUP($B27,spine_data!$A$1:$G$9816,7,FALSE))/VLOOKUP($B27,spine_data!$A$1:$G$9816,7,FALSE)</f>
        <v>-0.17438597441221751</v>
      </c>
      <c r="J27" s="192">
        <f>($H27-VLOOKUP($B27,spine_data!$A$1:$G$9816,7,FALSE))/VLOOKUP($B27,spine_data!$A$1:$G$9816,7,FALSE)</f>
        <v>-0.17438597441221751</v>
      </c>
      <c r="K27" s="221"/>
    </row>
    <row r="28" spans="1:11" ht="14.6" x14ac:dyDescent="0.4">
      <c r="A28" s="67" t="str">
        <f>Contents!$D$11</f>
        <v>Anniesland, Jordanhill and Whiteinch</v>
      </c>
      <c r="B28" s="67" t="str">
        <f>Contents!$D$13</f>
        <v>Glasgow</v>
      </c>
      <c r="C28" s="67"/>
      <c r="D28" s="173"/>
      <c r="E28" s="71" t="s">
        <v>180</v>
      </c>
      <c r="F28" s="163" t="s">
        <v>241</v>
      </c>
      <c r="G28" s="98"/>
      <c r="H28" s="98">
        <f>VLOOKUP(CONCATENATE(A28,"2022"),'LE DATA'!$A$2:$G$1222,4,FALSE)</f>
        <v>76.716009833611494</v>
      </c>
      <c r="I28" s="197">
        <f>($H28-VLOOKUP(CONCATENATE(B28,"2022"),'LE DATA'!$A$2:$F$1222,4,FALSE))</f>
        <v>3.0948352770069931</v>
      </c>
      <c r="J28" s="192">
        <f>($H28-VLOOKUP(CONCATENATE(B28,"2022"),'LE DATA'!$A$2:$F$10500,4,FALSE))/100</f>
        <v>3.094835277006993E-2</v>
      </c>
      <c r="K28" s="238"/>
    </row>
    <row r="29" spans="1:11" ht="14.6" x14ac:dyDescent="0.4">
      <c r="A29" s="67" t="str">
        <f>Contents!$D$11</f>
        <v>Anniesland, Jordanhill and Whiteinch</v>
      </c>
      <c r="B29" s="67" t="str">
        <f>Contents!$D$13</f>
        <v>Glasgow</v>
      </c>
      <c r="C29" s="67"/>
      <c r="D29" s="174"/>
      <c r="E29" s="75" t="s">
        <v>178</v>
      </c>
      <c r="F29" s="164" t="s">
        <v>242</v>
      </c>
      <c r="G29" s="99"/>
      <c r="H29" s="99">
        <f>VLOOKUP(CONCATENATE(A29,"2022"),'LE DATA'!$A$2:$G$1221,7,FALSE)</f>
        <v>82.943225449613294</v>
      </c>
      <c r="I29" s="201">
        <f>($H29-VLOOKUP(CONCATENATE(B29,"2022"),'LE DATA'!$A$2:$G$1222,7,FALSE))</f>
        <v>4.6779227566133983</v>
      </c>
      <c r="J29" s="193">
        <f>($H29-VLOOKUP(CONCATENATE(B29,"2022"),'LE DATA'!$A$2:$G$1222,7,FALSE))/100</f>
        <v>4.677922756613398E-2</v>
      </c>
      <c r="K29" s="239"/>
    </row>
    <row r="30" spans="1:11" x14ac:dyDescent="0.45">
      <c r="A30" s="67"/>
      <c r="B30" s="67"/>
      <c r="C30" s="67"/>
      <c r="D30" s="65" t="s">
        <v>10555</v>
      </c>
    </row>
    <row r="31" spans="1:11" x14ac:dyDescent="0.45">
      <c r="A31" s="67"/>
      <c r="B31" s="67"/>
      <c r="C31" s="67"/>
      <c r="F31" s="53"/>
      <c r="G31" s="53"/>
      <c r="H31" s="53"/>
    </row>
    <row r="32" spans="1:11" x14ac:dyDescent="0.45">
      <c r="A32" s="67"/>
      <c r="B32" s="67"/>
      <c r="C32" s="67"/>
    </row>
    <row r="33" spans="1:3" x14ac:dyDescent="0.45">
      <c r="A33" s="67"/>
      <c r="B33" s="67"/>
      <c r="C33" s="67"/>
    </row>
    <row r="34" spans="1:3" x14ac:dyDescent="0.45">
      <c r="A34" s="67"/>
      <c r="B34" s="67"/>
      <c r="C34" s="67"/>
    </row>
  </sheetData>
  <sheetProtection algorithmName="SHA-512" hashValue="Cxco49EAliMTdy4Qs72SjDa6638gdqvMEKdbp4sYpti7SiJyJ8fduguGlC/vB69SL/l5q3TpCzEpuyaQTfJxTA==" saltValue="CZT7e8s+Eumd9APHHroXPA==" spinCount="100000" sheet="1" objects="1" scenarios="1"/>
  <mergeCells count="1">
    <mergeCell ref="D1:K1"/>
  </mergeCells>
  <phoneticPr fontId="0" type="noConversion"/>
  <hyperlinks>
    <hyperlink ref="D7:D10" location="Tables!C1" display="Population" xr:uid="{3DF41EFF-4638-4DA4-A978-FC0B3C10122C}"/>
    <hyperlink ref="D12:D17" location="Tables!C44" display="Cultural" xr:uid="{C361EA6C-1322-4E7E-8247-B2952D6C5EE6}"/>
    <hyperlink ref="D26:D29" location="'NH profile'!C337" display="Health" xr:uid="{1F68043E-D7B5-49AE-93A4-F404E34B11D7}"/>
    <hyperlink ref="D12" location="Tables!C108" display="Households" xr:uid="{A926A18F-0413-4C97-B5AE-7F7CD7A083E4}"/>
    <hyperlink ref="D18" location="Tables!C108" display="Environment" xr:uid="{03921394-8E16-4A8E-AC87-9BFF5C861132}"/>
    <hyperlink ref="D20" location="Tables!C193" display="Socio-economic" xr:uid="{D7C13510-5EAC-4023-8A1D-B94959741F4F}"/>
    <hyperlink ref="D26" location="Tables!C261" display="Health" xr:uid="{C9AE0F7C-9E17-41DA-849C-D8A5F3961BED}"/>
  </hyperlinks>
  <pageMargins left="0.7" right="0.7" top="0.75" bottom="0.75" header="0.3" footer="0.3"/>
  <pageSetup paperSize="9" orientation="landscape"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71E9B-76D4-4A98-B58F-D016CF0DD3CD}">
  <sheetPr codeName="Sheet12">
    <pageSetUpPr fitToPage="1"/>
  </sheetPr>
  <dimension ref="A1:W86"/>
  <sheetViews>
    <sheetView showGridLines="0" zoomScaleNormal="100" workbookViewId="0">
      <selection activeCell="I13" sqref="I13:K13"/>
    </sheetView>
  </sheetViews>
  <sheetFormatPr defaultColWidth="9.15234375" defaultRowHeight="15.9" x14ac:dyDescent="0.45"/>
  <cols>
    <col min="1" max="1" width="23.23046875" style="1" customWidth="1"/>
    <col min="2" max="2" width="21" style="1" customWidth="1"/>
    <col min="3" max="3" width="22.4609375" style="19" customWidth="1"/>
    <col min="4" max="6" width="8.69140625" style="1" customWidth="1"/>
    <col min="7" max="7" width="6.4609375" style="1" bestFit="1" customWidth="1"/>
    <col min="8" max="9" width="9.15234375" style="1"/>
    <col min="10" max="10" width="5" style="1" customWidth="1"/>
    <col min="11" max="11" width="26.84375" style="1" customWidth="1"/>
    <col min="12" max="12" width="9.15234375" style="1"/>
    <col min="13" max="22" width="14.69140625" style="41" customWidth="1"/>
    <col min="23" max="16384" width="9.15234375" style="1"/>
  </cols>
  <sheetData>
    <row r="1" spans="1:23" ht="21" customHeight="1" x14ac:dyDescent="0.4">
      <c r="C1" s="294" t="str">
        <f>CONCATENATE("Understanding Glasgow neighbourhood comparison")</f>
        <v>Understanding Glasgow neighbourhood comparison</v>
      </c>
      <c r="D1" s="294"/>
      <c r="E1" s="294"/>
      <c r="F1" s="294"/>
      <c r="G1" s="294"/>
      <c r="H1" s="294"/>
      <c r="I1" s="294"/>
      <c r="J1" s="294"/>
      <c r="K1" s="294"/>
    </row>
    <row r="3" spans="1:23" x14ac:dyDescent="0.45">
      <c r="C3" s="34" t="s">
        <v>215</v>
      </c>
    </row>
    <row r="5" spans="1:23" ht="15" customHeight="1" x14ac:dyDescent="0.4">
      <c r="C5" s="297" t="s">
        <v>220</v>
      </c>
      <c r="D5" s="297"/>
      <c r="E5" s="297"/>
      <c r="F5" s="297"/>
      <c r="G5" s="297"/>
      <c r="H5" s="297"/>
    </row>
    <row r="6" spans="1:23" ht="14.6" x14ac:dyDescent="0.4">
      <c r="C6" s="297"/>
      <c r="D6" s="297"/>
      <c r="E6" s="297"/>
      <c r="F6" s="297"/>
      <c r="G6" s="297"/>
      <c r="H6" s="297"/>
    </row>
    <row r="7" spans="1:23" x14ac:dyDescent="0.45">
      <c r="C7" s="19" t="s">
        <v>216</v>
      </c>
    </row>
    <row r="8" spans="1:23" x14ac:dyDescent="0.45">
      <c r="C8" s="19" t="s">
        <v>233</v>
      </c>
    </row>
    <row r="10" spans="1:23" ht="15.75" customHeight="1" x14ac:dyDescent="0.4">
      <c r="C10" s="291" t="s">
        <v>219</v>
      </c>
      <c r="D10" s="298" t="s">
        <v>205</v>
      </c>
      <c r="E10" s="298"/>
      <c r="F10" s="298"/>
      <c r="G10" s="298"/>
      <c r="H10" s="298"/>
      <c r="R10" s="42" t="s">
        <v>210</v>
      </c>
      <c r="S10" s="41" t="s">
        <v>99</v>
      </c>
      <c r="T10" s="41" t="s">
        <v>83</v>
      </c>
      <c r="W10" s="35"/>
    </row>
    <row r="11" spans="1:23" ht="15.75" customHeight="1" x14ac:dyDescent="0.4">
      <c r="C11" s="291"/>
      <c r="D11" s="298"/>
      <c r="E11" s="298"/>
      <c r="F11" s="298"/>
      <c r="G11" s="298"/>
      <c r="H11" s="298"/>
      <c r="R11" s="42" t="s">
        <v>209</v>
      </c>
      <c r="S11" s="41" t="s">
        <v>98</v>
      </c>
      <c r="T11" s="41" t="s">
        <v>41</v>
      </c>
      <c r="W11" s="35"/>
    </row>
    <row r="12" spans="1:23" ht="15.75" customHeight="1" x14ac:dyDescent="0.45">
      <c r="N12" s="42"/>
      <c r="O12" s="42"/>
      <c r="R12" s="42" t="s">
        <v>208</v>
      </c>
      <c r="S12" s="45" t="s">
        <v>97</v>
      </c>
    </row>
    <row r="13" spans="1:23" ht="15" customHeight="1" x14ac:dyDescent="0.4">
      <c r="A13" s="4" t="str">
        <f>CONCATENATE('NH comparison'!$D$10,$C$13)</f>
        <v>People of ethnic minorityNeighbourhood</v>
      </c>
      <c r="B13" s="4" t="str">
        <f>CONCATENATE(Contents!$D$13,C13)</f>
        <v>GlasgowNeighbourhood</v>
      </c>
      <c r="C13" s="33" t="s">
        <v>1</v>
      </c>
      <c r="D13" s="30"/>
      <c r="E13" s="30"/>
      <c r="F13" s="31" t="str">
        <f>IF(OR(D10="Male life expectancy (years)",D10="Female life expectancy (years)"),"Estimate"," ")</f>
        <v xml:space="preserve"> </v>
      </c>
      <c r="G13" s="31" t="str">
        <f>IF(OR(D10="Male life expectancy (years)",D10="Female life expectancy (years)")," ","N")</f>
        <v>N</v>
      </c>
      <c r="H13" s="32" t="str">
        <f>IF(OR(D10="Male life expectancy (years)",D10="Female life expectancy (years)")," ","%")</f>
        <v>%</v>
      </c>
      <c r="I13" s="292" t="str">
        <f>CONCATENATE("Difference from ",Contents!$D$13)</f>
        <v>Difference from Glasgow</v>
      </c>
      <c r="J13" s="292"/>
      <c r="K13" s="293"/>
      <c r="N13" s="42"/>
      <c r="O13" s="42"/>
      <c r="R13" s="43" t="s">
        <v>207</v>
      </c>
      <c r="S13" s="45" t="s">
        <v>96</v>
      </c>
    </row>
    <row r="14" spans="1:23" ht="15" customHeight="1" x14ac:dyDescent="0.4">
      <c r="A14" s="4" t="e">
        <f>CONCATENATE(C14,VLOOKUP($D$10,$R$10:$S$36,2,FALSE))</f>
        <v>#N/A</v>
      </c>
      <c r="B14" s="4" t="str">
        <f>CONCATENATE(Contents!$D$13,VLOOKUP($D$10,$R$10:$S$36,2,FALSE))</f>
        <v>GlasgowC1</v>
      </c>
      <c r="C14" s="295" t="e">
        <f>VLOOKUP(LARGE('NH Comparison (2)'!$I$13:$I$68,1),'NH Comparison (2)'!$I$13:$J$68,2,FALSE)</f>
        <v>#N/A</v>
      </c>
      <c r="D14" s="296"/>
      <c r="E14" s="296"/>
      <c r="F14" s="38" t="str">
        <f>IF(RIGHT($D$10,1)=")",VLOOKUP($A14,spine_data!$A$1:$G$9816,7,FALSE)," ")</f>
        <v xml:space="preserve"> </v>
      </c>
      <c r="G14" s="7" t="e">
        <f>IF(RIGHT($D$10,1)=")","years",VLOOKUP($A14,spine_data!$A$1:$G$9816,5,FALSE))</f>
        <v>#N/A</v>
      </c>
      <c r="H14" s="8" t="e">
        <f>IF(RIGHT($D$10,1)=")"," ",VLOOKUP($A14,spine_data!$A$1:$G$9816,7,FALSE))</f>
        <v>#N/A</v>
      </c>
      <c r="I14" s="24"/>
      <c r="J14" s="24"/>
      <c r="K14" s="9" t="e">
        <f>IF(RIGHT($D$10,1)&lt;&gt;")",(H14-VLOOKUP(B14,spine_data!$A$1:$G$9816,7,FALSE))/VLOOKUP(B14,spine_data!$A$1:$G$9816,7,FALSE),(F14-VLOOKUP(B14,spine_data!$A$1:$G$9816,7,FALSE))/VLOOKUP(B14,spine_data!$A$1:$G$9816,7,FALSE))</f>
        <v>#N/A</v>
      </c>
      <c r="N14" s="42"/>
      <c r="R14" s="42" t="s">
        <v>205</v>
      </c>
      <c r="S14" s="45" t="s">
        <v>112</v>
      </c>
    </row>
    <row r="15" spans="1:23" ht="15" customHeight="1" x14ac:dyDescent="0.4">
      <c r="A15" s="4" t="e">
        <f t="shared" ref="A15:A69" si="0">CONCATENATE(C15,VLOOKUP($D$10,$R$10:$S$36,2,FALSE))</f>
        <v>#N/A</v>
      </c>
      <c r="B15" s="4" t="str">
        <f>CONCATENATE(Contents!$D$13,VLOOKUP($D$10,$R$10:$S$36,2,FALSE))</f>
        <v>GlasgowC1</v>
      </c>
      <c r="C15" s="289" t="e">
        <f>VLOOKUP(LARGE('NH Comparison (2)'!$I$13:$I$68,2),'NH Comparison (2)'!$I$13:$J$68,2,FALSE)</f>
        <v>#N/A</v>
      </c>
      <c r="D15" s="290"/>
      <c r="E15" s="290"/>
      <c r="F15" s="39" t="str">
        <f>IF(RIGHT($D$10,1)=")",VLOOKUP($A15,spine_data!$A$1:$G$9816,7,FALSE)," ")</f>
        <v xml:space="preserve"> </v>
      </c>
      <c r="G15" s="10" t="e">
        <f>IF(RIGHT($D$10,1)=")","years",VLOOKUP($A15,spine_data!$A$1:$G$9816,5,FALSE))</f>
        <v>#N/A</v>
      </c>
      <c r="H15" s="11" t="e">
        <f>IF(RIGHT($D$10,1)=")"," ",VLOOKUP($A15,spine_data!$A$1:$G$9816,7,FALSE))</f>
        <v>#N/A</v>
      </c>
      <c r="I15" s="26"/>
      <c r="J15" s="26"/>
      <c r="K15" s="13" t="e">
        <f>IF(RIGHT($D$10,1)&lt;&gt;")",(H15-VLOOKUP(B15,spine_data!$A$1:$G$9816,7,FALSE))/VLOOKUP(B15,spine_data!$A$1:$G$9816,7,FALSE),(F15-VLOOKUP(B15,spine_data!$A$1:$G$9816,7,FALSE))/VLOOKUP(B15,spine_data!$A$1:$G$9816,7,FALSE))</f>
        <v>#N/A</v>
      </c>
      <c r="N15" s="43"/>
      <c r="R15" s="43" t="s">
        <v>204</v>
      </c>
      <c r="S15" s="46" t="s">
        <v>111</v>
      </c>
    </row>
    <row r="16" spans="1:23" ht="15" customHeight="1" x14ac:dyDescent="0.4">
      <c r="A16" s="4" t="e">
        <f t="shared" si="0"/>
        <v>#N/A</v>
      </c>
      <c r="B16" s="4" t="str">
        <f>CONCATENATE(Contents!$D$13,VLOOKUP($D$10,$R$10:$S$36,2,FALSE))</f>
        <v>GlasgowC1</v>
      </c>
      <c r="C16" s="289" t="e">
        <f>VLOOKUP(LARGE('NH Comparison (2)'!$I$13:$I$68,3),'NH Comparison (2)'!$I$13:$J$68,2,FALSE)</f>
        <v>#N/A</v>
      </c>
      <c r="D16" s="290"/>
      <c r="E16" s="290"/>
      <c r="F16" s="39" t="str">
        <f>IF(RIGHT($D$10,1)=")",VLOOKUP($A16,spine_data!$A$1:$G$9816,7,FALSE)," ")</f>
        <v xml:space="preserve"> </v>
      </c>
      <c r="G16" s="10" t="e">
        <f>IF(RIGHT($D$10,1)=")","years",VLOOKUP($A16,spine_data!$A$1:$G$9816,5,FALSE))</f>
        <v>#N/A</v>
      </c>
      <c r="H16" s="11" t="e">
        <f>IF(RIGHT($D$10,1)=")"," ",VLOOKUP($A16,spine_data!$A$1:$G$9816,7,FALSE))</f>
        <v>#N/A</v>
      </c>
      <c r="I16" s="26"/>
      <c r="J16" s="26"/>
      <c r="K16" s="13" t="e">
        <f>IF(RIGHT($D$10,1)&lt;&gt;")",(H16-VLOOKUP(B16,spine_data!$A$1:$G$9816,7,FALSE))/VLOOKUP(B16,spine_data!$A$1:$G$9816,7,FALSE),(F16-VLOOKUP(B16,spine_data!$A$1:$G$9816,7,FALSE))/VLOOKUP(B16,spine_data!$A$1:$G$9816,7,FALSE))</f>
        <v>#N/A</v>
      </c>
      <c r="N16" s="42"/>
      <c r="R16" s="42" t="s">
        <v>203</v>
      </c>
      <c r="S16" s="45" t="s">
        <v>110</v>
      </c>
    </row>
    <row r="17" spans="1:19" ht="15" customHeight="1" x14ac:dyDescent="0.4">
      <c r="A17" s="4" t="e">
        <f t="shared" si="0"/>
        <v>#N/A</v>
      </c>
      <c r="B17" s="4" t="str">
        <f>CONCATENATE(Contents!$D$13,VLOOKUP($D$10,$R$10:$S$36,2,FALSE))</f>
        <v>GlasgowC1</v>
      </c>
      <c r="C17" s="289" t="e">
        <f>VLOOKUP(LARGE('NH Comparison (2)'!$I$13:$I$68,4),'NH Comparison (2)'!$I$13:$J$68,2,FALSE)</f>
        <v>#N/A</v>
      </c>
      <c r="D17" s="290"/>
      <c r="E17" s="290"/>
      <c r="F17" s="39" t="str">
        <f>IF(RIGHT($D$10,1)=")",VLOOKUP($A17,spine_data!$A$1:$G$9816,7,FALSE)," ")</f>
        <v xml:space="preserve"> </v>
      </c>
      <c r="G17" s="10" t="e">
        <f>IF(RIGHT($D$10,1)=")","years",VLOOKUP($A17,spine_data!$A$1:$G$9816,5,FALSE))</f>
        <v>#N/A</v>
      </c>
      <c r="H17" s="11" t="e">
        <f>IF(RIGHT($D$10,1)=")"," ",VLOOKUP($A17,spine_data!$A$1:$G$9816,7,FALSE))</f>
        <v>#N/A</v>
      </c>
      <c r="I17" s="26"/>
      <c r="J17" s="26"/>
      <c r="K17" s="13" t="e">
        <f>IF(RIGHT($D$10,1)&lt;&gt;")",(H17-VLOOKUP(B17,spine_data!$A$1:$G$9816,7,FALSE))/VLOOKUP(B17,spine_data!$A$1:$G$9816,7,FALSE),(F17-VLOOKUP(B17,spine_data!$A$1:$G$9816,7,FALSE))/VLOOKUP(B17,spine_data!$A$1:$G$9816,7,FALSE))</f>
        <v>#N/A</v>
      </c>
      <c r="N17" s="42"/>
      <c r="R17" s="42" t="s">
        <v>202</v>
      </c>
      <c r="S17" s="45" t="s">
        <v>109</v>
      </c>
    </row>
    <row r="18" spans="1:19" ht="15" customHeight="1" x14ac:dyDescent="0.4">
      <c r="A18" s="4" t="e">
        <f t="shared" si="0"/>
        <v>#N/A</v>
      </c>
      <c r="B18" s="4" t="str">
        <f>CONCATENATE(Contents!$D$13,VLOOKUP($D$10,$R$10:$S$36,2,FALSE))</f>
        <v>GlasgowC1</v>
      </c>
      <c r="C18" s="289" t="e">
        <f>VLOOKUP(LARGE('NH Comparison (2)'!$I$13:$I$68,5),'NH Comparison (2)'!$I$13:$J$68,2,FALSE)</f>
        <v>#N/A</v>
      </c>
      <c r="D18" s="290"/>
      <c r="E18" s="290"/>
      <c r="F18" s="39" t="str">
        <f>IF(RIGHT($D$10,1)=")",VLOOKUP($A18,spine_data!$A$1:$G$9816,7,FALSE)," ")</f>
        <v xml:space="preserve"> </v>
      </c>
      <c r="G18" s="10" t="e">
        <f>IF(RIGHT($D$10,1)=")","years",VLOOKUP($A18,spine_data!$A$1:$G$9816,5,FALSE))</f>
        <v>#N/A</v>
      </c>
      <c r="H18" s="11" t="e">
        <f>IF(RIGHT($D$10,1)=")"," ",VLOOKUP($A18,spine_data!$A$1:$G$9816,7,FALSE))</f>
        <v>#N/A</v>
      </c>
      <c r="I18" s="12"/>
      <c r="J18" s="12"/>
      <c r="K18" s="13" t="e">
        <f>IF(RIGHT($D$10,1)&lt;&gt;")",(H18-VLOOKUP(B18,spine_data!$A$1:$G$9816,7,FALSE))/VLOOKUP(B18,spine_data!$A$1:$G$9816,7,FALSE),(F18-VLOOKUP(B18,spine_data!$A$1:$G$9816,7,FALSE))/VLOOKUP(B18,spine_data!$A$1:$G$9816,7,FALSE))</f>
        <v>#N/A</v>
      </c>
      <c r="N18" s="42"/>
      <c r="R18" s="42" t="s">
        <v>201</v>
      </c>
      <c r="S18" s="45" t="s">
        <v>108</v>
      </c>
    </row>
    <row r="19" spans="1:19" ht="15" customHeight="1" x14ac:dyDescent="0.4">
      <c r="A19" s="4" t="e">
        <f t="shared" si="0"/>
        <v>#N/A</v>
      </c>
      <c r="B19" s="4" t="str">
        <f>CONCATENATE(Contents!$D$13,VLOOKUP($D$10,$R$10:$S$36,2,FALSE))</f>
        <v>GlasgowC1</v>
      </c>
      <c r="C19" s="289" t="e">
        <f>VLOOKUP(LARGE('NH Comparison (2)'!$I$13:$I$68,6),'NH Comparison (2)'!$I$13:$J$68,2,FALSE)</f>
        <v>#N/A</v>
      </c>
      <c r="D19" s="290"/>
      <c r="E19" s="290"/>
      <c r="F19" s="39" t="str">
        <f>IF(RIGHT($D$10,1)=")",VLOOKUP($A19,spine_data!$A$1:$G$9816,7,FALSE)," ")</f>
        <v xml:space="preserve"> </v>
      </c>
      <c r="G19" s="10" t="e">
        <f>IF(RIGHT($D$10,1)=")","years",VLOOKUP($A19,spine_data!$A$1:$G$9816,5,FALSE))</f>
        <v>#N/A</v>
      </c>
      <c r="H19" s="11" t="e">
        <f>IF(RIGHT($D$10,1)=")"," ",VLOOKUP($A19,spine_data!$A$1:$G$9816,7,FALSE))</f>
        <v>#N/A</v>
      </c>
      <c r="I19" s="12"/>
      <c r="J19" s="12"/>
      <c r="K19" s="13" t="e">
        <f>IF(RIGHT($D$10,1)&lt;&gt;")",(H19-VLOOKUP(B19,spine_data!$A$1:$G$9816,7,FALSE))/VLOOKUP(B19,spine_data!$A$1:$G$9816,7,FALSE),(F19-VLOOKUP(B19,spine_data!$A$1:$G$9816,7,FALSE))/VLOOKUP(B19,spine_data!$A$1:$G$9816,7,FALSE))</f>
        <v>#N/A</v>
      </c>
      <c r="N19" s="43"/>
      <c r="R19" s="43" t="s">
        <v>200</v>
      </c>
      <c r="S19" s="46" t="s">
        <v>107</v>
      </c>
    </row>
    <row r="20" spans="1:19" ht="15" customHeight="1" x14ac:dyDescent="0.4">
      <c r="A20" s="4" t="e">
        <f t="shared" si="0"/>
        <v>#N/A</v>
      </c>
      <c r="B20" s="4" t="str">
        <f>CONCATENATE(Contents!$D$13,VLOOKUP($D$10,$R$10:$S$36,2,FALSE))</f>
        <v>GlasgowC1</v>
      </c>
      <c r="C20" s="289" t="e">
        <f>VLOOKUP(LARGE('NH Comparison (2)'!$I$13:$I$68,7),'NH Comparison (2)'!$I$13:$J$68,2,FALSE)</f>
        <v>#N/A</v>
      </c>
      <c r="D20" s="290"/>
      <c r="E20" s="290"/>
      <c r="F20" s="39" t="str">
        <f>IF(RIGHT($D$10,1)=")",VLOOKUP($A20,spine_data!$A$1:$G$9816,7,FALSE)," ")</f>
        <v xml:space="preserve"> </v>
      </c>
      <c r="G20" s="10" t="e">
        <f>IF(RIGHT($D$10,1)=")","years",VLOOKUP($A20,spine_data!$A$1:$G$9816,5,FALSE))</f>
        <v>#N/A</v>
      </c>
      <c r="H20" s="11" t="e">
        <f>IF(RIGHT($D$10,1)=")"," ",VLOOKUP($A20,spine_data!$A$1:$G$9816,7,FALSE))</f>
        <v>#N/A</v>
      </c>
      <c r="I20" s="26"/>
      <c r="J20" s="26"/>
      <c r="K20" s="13" t="e">
        <f>IF(RIGHT($D$10,1)&lt;&gt;")",(H20-VLOOKUP(B20,spine_data!$A$1:$G$9816,7,FALSE))/VLOOKUP(B20,spine_data!$A$1:$G$9816,7,FALSE),(F20-VLOOKUP(B20,spine_data!$A$1:$G$9816,7,FALSE))/VLOOKUP(B20,spine_data!$A$1:$G$9816,7,FALSE))</f>
        <v>#N/A</v>
      </c>
      <c r="N20" s="43"/>
      <c r="R20" s="43" t="s">
        <v>199</v>
      </c>
      <c r="S20" s="46" t="s">
        <v>106</v>
      </c>
    </row>
    <row r="21" spans="1:19" ht="15" customHeight="1" x14ac:dyDescent="0.4">
      <c r="A21" s="4" t="e">
        <f t="shared" si="0"/>
        <v>#N/A</v>
      </c>
      <c r="B21" s="4" t="str">
        <f>CONCATENATE(Contents!$D$13,VLOOKUP($D$10,$R$10:$S$36,2,FALSE))</f>
        <v>GlasgowC1</v>
      </c>
      <c r="C21" s="289" t="e">
        <f>VLOOKUP(LARGE('NH Comparison (2)'!$I$13:$I$68,8),'NH Comparison (2)'!$I$13:$J$68,2,FALSE)</f>
        <v>#N/A</v>
      </c>
      <c r="D21" s="290"/>
      <c r="E21" s="290"/>
      <c r="F21" s="39" t="str">
        <f>IF(RIGHT($D$10,1)=")",VLOOKUP($A21,spine_data!$A$1:$G$9816,7,FALSE)," ")</f>
        <v xml:space="preserve"> </v>
      </c>
      <c r="G21" s="10" t="e">
        <f>IF(RIGHT($D$10,1)=")","years",VLOOKUP($A21,spine_data!$A$1:$G$9816,5,FALSE))</f>
        <v>#N/A</v>
      </c>
      <c r="H21" s="11" t="e">
        <f>IF(RIGHT($D$10,1)=")"," ",VLOOKUP($A21,spine_data!$A$1:$G$9816,7,FALSE))</f>
        <v>#N/A</v>
      </c>
      <c r="I21" s="12"/>
      <c r="J21" s="12"/>
      <c r="K21" s="13" t="e">
        <f>IF(RIGHT($D$10,1)&lt;&gt;")",(H21-VLOOKUP(B21,spine_data!$A$1:$G$9816,7,FALSE))/VLOOKUP(B21,spine_data!$A$1:$G$9816,7,FALSE),(F21-VLOOKUP(B21,spine_data!$A$1:$G$9816,7,FALSE))/VLOOKUP(B21,spine_data!$A$1:$G$9816,7,FALSE))</f>
        <v>#N/A</v>
      </c>
      <c r="N21" s="42"/>
      <c r="R21" s="42" t="s">
        <v>198</v>
      </c>
      <c r="S21" s="45" t="s">
        <v>105</v>
      </c>
    </row>
    <row r="22" spans="1:19" ht="15" customHeight="1" x14ac:dyDescent="0.4">
      <c r="A22" s="4" t="e">
        <f t="shared" si="0"/>
        <v>#N/A</v>
      </c>
      <c r="B22" s="4" t="str">
        <f>CONCATENATE(Contents!$D$13,VLOOKUP($D$10,$R$10:$S$36,2,FALSE))</f>
        <v>GlasgowC1</v>
      </c>
      <c r="C22" s="289" t="e">
        <f>VLOOKUP(LARGE('NH Comparison (2)'!$I$13:$I$68,9),'NH Comparison (2)'!$I$13:$J$68,2,FALSE)</f>
        <v>#N/A</v>
      </c>
      <c r="D22" s="290"/>
      <c r="E22" s="290"/>
      <c r="F22" s="39" t="str">
        <f>IF(RIGHT($D$10,1)=")",VLOOKUP($A22,spine_data!$A$1:$G$9816,7,FALSE)," ")</f>
        <v xml:space="preserve"> </v>
      </c>
      <c r="G22" s="10" t="e">
        <f>IF(RIGHT($D$10,1)=")","years",VLOOKUP($A22,spine_data!$A$1:$G$9816,5,FALSE))</f>
        <v>#N/A</v>
      </c>
      <c r="H22" s="11" t="e">
        <f>IF(RIGHT($D$10,1)=")"," ",VLOOKUP($A22,spine_data!$A$1:$G$9816,7,FALSE))</f>
        <v>#N/A</v>
      </c>
      <c r="I22" s="26"/>
      <c r="J22" s="26"/>
      <c r="K22" s="13" t="e">
        <f>IF(RIGHT($D$10,1)&lt;&gt;")",(H22-VLOOKUP(B22,spine_data!$A$1:$G$9816,7,FALSE))/VLOOKUP(B22,spine_data!$A$1:$G$9816,7,FALSE),(F22-VLOOKUP(B22,spine_data!$A$1:$G$9816,7,FALSE))/VLOOKUP(B22,spine_data!$A$1:$G$9816,7,FALSE))</f>
        <v>#N/A</v>
      </c>
      <c r="N22" s="42"/>
      <c r="R22" s="42" t="s">
        <v>197</v>
      </c>
      <c r="S22" s="45" t="s">
        <v>104</v>
      </c>
    </row>
    <row r="23" spans="1:19" ht="15" customHeight="1" x14ac:dyDescent="0.4">
      <c r="A23" s="4" t="e">
        <f t="shared" si="0"/>
        <v>#N/A</v>
      </c>
      <c r="B23" s="4" t="str">
        <f>CONCATENATE(Contents!$D$13,VLOOKUP($D$10,$R$10:$S$36,2,FALSE))</f>
        <v>GlasgowC1</v>
      </c>
      <c r="C23" s="289" t="e">
        <f>VLOOKUP(LARGE('NH Comparison (2)'!$I$13:$I$68,10),'NH Comparison (2)'!$I$13:$J$68,2,FALSE)</f>
        <v>#N/A</v>
      </c>
      <c r="D23" s="290"/>
      <c r="E23" s="290"/>
      <c r="F23" s="39" t="str">
        <f>IF(RIGHT($D$10,1)=")",VLOOKUP($A23,spine_data!$A$1:$G$9816,7,FALSE)," ")</f>
        <v xml:space="preserve"> </v>
      </c>
      <c r="G23" s="10" t="e">
        <f>IF(RIGHT($D$10,1)=")","years",VLOOKUP($A23,spine_data!$A$1:$G$9816,5,FALSE))</f>
        <v>#N/A</v>
      </c>
      <c r="H23" s="11" t="e">
        <f>IF(RIGHT($D$10,1)=")"," ",VLOOKUP($A23,spine_data!$A$1:$G$9816,7,FALSE))</f>
        <v>#N/A</v>
      </c>
      <c r="I23" s="26"/>
      <c r="J23" s="26"/>
      <c r="K23" s="13" t="e">
        <f>IF(RIGHT($D$10,1)&lt;&gt;")",(H23-VLOOKUP(B23,spine_data!$A$1:$G$9816,7,FALSE))/VLOOKUP(B23,spine_data!$A$1:$G$9816,7,FALSE),(F23-VLOOKUP(B23,spine_data!$A$1:$G$9816,7,FALSE))/VLOOKUP(B23,spine_data!$A$1:$G$9816,7,FALSE))</f>
        <v>#N/A</v>
      </c>
      <c r="N23" s="42"/>
      <c r="R23" s="42" t="s">
        <v>195</v>
      </c>
      <c r="S23" s="45" t="s">
        <v>93</v>
      </c>
    </row>
    <row r="24" spans="1:19" ht="15" customHeight="1" x14ac:dyDescent="0.4">
      <c r="A24" s="4" t="e">
        <f t="shared" si="0"/>
        <v>#N/A</v>
      </c>
      <c r="B24" s="4" t="str">
        <f>CONCATENATE(Contents!$D$13,VLOOKUP($D$10,$R$10:$S$36,2,FALSE))</f>
        <v>GlasgowC1</v>
      </c>
      <c r="C24" s="289" t="e">
        <f>VLOOKUP(LARGE('NH Comparison (2)'!$I$13:$I$68,11),'NH Comparison (2)'!$I$13:$J$68,2,FALSE)</f>
        <v>#N/A</v>
      </c>
      <c r="D24" s="290"/>
      <c r="E24" s="290"/>
      <c r="F24" s="39" t="str">
        <f>IF(RIGHT($D$10,1)=")",VLOOKUP($A24,spine_data!$A$1:$G$9816,7,FALSE)," ")</f>
        <v xml:space="preserve"> </v>
      </c>
      <c r="G24" s="10" t="e">
        <f>IF(RIGHT($D$10,1)=")","years",VLOOKUP($A24,spine_data!$A$1:$G$9816,5,FALSE))</f>
        <v>#N/A</v>
      </c>
      <c r="H24" s="11" t="e">
        <f>IF(RIGHT($D$10,1)=")"," ",VLOOKUP($A24,spine_data!$A$1:$G$9816,7,FALSE))</f>
        <v>#N/A</v>
      </c>
      <c r="I24" s="12"/>
      <c r="J24" s="12"/>
      <c r="K24" s="13" t="e">
        <f>IF(RIGHT($D$10,1)&lt;&gt;")",(H24-VLOOKUP(B24,spine_data!$A$1:$G$9816,7,FALSE))/VLOOKUP(B24,spine_data!$A$1:$G$9816,7,FALSE),(F24-VLOOKUP(B24,spine_data!$A$1:$G$9816,7,FALSE))/VLOOKUP(B24,spine_data!$A$1:$G$9816,7,FALSE))</f>
        <v>#N/A</v>
      </c>
      <c r="N24" s="44"/>
      <c r="R24" s="44" t="s">
        <v>194</v>
      </c>
      <c r="S24" s="46" t="s">
        <v>92</v>
      </c>
    </row>
    <row r="25" spans="1:19" ht="15" customHeight="1" x14ac:dyDescent="0.4">
      <c r="A25" s="4" t="e">
        <f t="shared" si="0"/>
        <v>#N/A</v>
      </c>
      <c r="B25" s="4" t="str">
        <f>CONCATENATE(Contents!$D$13,VLOOKUP($D$10,$R$10:$S$36,2,FALSE))</f>
        <v>GlasgowC1</v>
      </c>
      <c r="C25" s="289" t="e">
        <f>VLOOKUP(LARGE('NH Comparison (2)'!$I$13:$I$68,12),'NH Comparison (2)'!$I$13:$J$68,2,FALSE)</f>
        <v>#N/A</v>
      </c>
      <c r="D25" s="290"/>
      <c r="E25" s="290"/>
      <c r="F25" s="39" t="str">
        <f>IF(RIGHT($D$10,1)=")",VLOOKUP($A25,spine_data!$A$1:$G$9816,7,FALSE)," ")</f>
        <v xml:space="preserve"> </v>
      </c>
      <c r="G25" s="10" t="e">
        <f>IF(RIGHT($D$10,1)=")","years",VLOOKUP($A25,spine_data!$A$1:$G$9816,5,FALSE))</f>
        <v>#N/A</v>
      </c>
      <c r="H25" s="11" t="e">
        <f>IF(RIGHT($D$10,1)=")"," ",VLOOKUP($A25,spine_data!$A$1:$G$9816,7,FALSE))</f>
        <v>#N/A</v>
      </c>
      <c r="I25" s="22"/>
      <c r="J25" s="22"/>
      <c r="K25" s="13" t="e">
        <f>IF(RIGHT($D$10,1)&lt;&gt;")",(H25-VLOOKUP(B25,spine_data!$A$1:$G$9816,7,FALSE))/VLOOKUP(B25,spine_data!$A$1:$G$9816,7,FALSE),(F25-VLOOKUP(B25,spine_data!$A$1:$G$9816,7,FALSE))/VLOOKUP(B25,spine_data!$A$1:$G$9816,7,FALSE))</f>
        <v>#N/A</v>
      </c>
      <c r="N25" s="42"/>
      <c r="R25" s="42" t="s">
        <v>193</v>
      </c>
      <c r="S25" s="45" t="s">
        <v>91</v>
      </c>
    </row>
    <row r="26" spans="1:19" ht="15" customHeight="1" x14ac:dyDescent="0.4">
      <c r="A26" s="4" t="e">
        <f t="shared" si="0"/>
        <v>#N/A</v>
      </c>
      <c r="B26" s="4" t="str">
        <f>CONCATENATE(Contents!$D$13,VLOOKUP($D$10,$R$10:$S$36,2,FALSE))</f>
        <v>GlasgowC1</v>
      </c>
      <c r="C26" s="289" t="e">
        <f>VLOOKUP(LARGE('NH Comparison (2)'!$I$13:$I$68,13),'NH Comparison (2)'!$I$13:$J$68,2,FALSE)</f>
        <v>#N/A</v>
      </c>
      <c r="D26" s="290"/>
      <c r="E26" s="290"/>
      <c r="F26" s="39" t="str">
        <f>IF(RIGHT($D$10,1)=")",VLOOKUP($A26,spine_data!$A$1:$G$9816,7,FALSE)," ")</f>
        <v xml:space="preserve"> </v>
      </c>
      <c r="G26" s="10" t="e">
        <f>IF(RIGHT($D$10,1)=")","years",VLOOKUP($A26,spine_data!$A$1:$G$9816,5,FALSE))</f>
        <v>#N/A</v>
      </c>
      <c r="H26" s="11" t="e">
        <f>IF(RIGHT($D$10,1)=")"," ",VLOOKUP($A26,spine_data!$A$1:$G$9816,7,FALSE))</f>
        <v>#N/A</v>
      </c>
      <c r="I26" s="26"/>
      <c r="J26" s="26"/>
      <c r="K26" s="13" t="e">
        <f>IF(RIGHT($D$10,1)&lt;&gt;")",(H26-VLOOKUP(B26,spine_data!$A$1:$G$9816,7,FALSE))/VLOOKUP(B26,spine_data!$A$1:$G$9816,7,FALSE),(F26-VLOOKUP(B26,spine_data!$A$1:$G$9816,7,FALSE))/VLOOKUP(B26,spine_data!$A$1:$G$9816,7,FALSE))</f>
        <v>#N/A</v>
      </c>
      <c r="N26" s="43"/>
      <c r="R26" s="43" t="s">
        <v>192</v>
      </c>
      <c r="S26" s="46" t="s">
        <v>90</v>
      </c>
    </row>
    <row r="27" spans="1:19" ht="15" customHeight="1" x14ac:dyDescent="0.4">
      <c r="A27" s="4" t="e">
        <f t="shared" si="0"/>
        <v>#N/A</v>
      </c>
      <c r="B27" s="4" t="str">
        <f>CONCATENATE(Contents!$D$13,VLOOKUP($D$10,$R$10:$S$36,2,FALSE))</f>
        <v>GlasgowC1</v>
      </c>
      <c r="C27" s="289" t="e">
        <f>VLOOKUP(LARGE('NH Comparison (2)'!$I$13:$I$68,14),'NH Comparison (2)'!$I$13:$J$68,2,FALSE)</f>
        <v>#N/A</v>
      </c>
      <c r="D27" s="290"/>
      <c r="E27" s="290"/>
      <c r="F27" s="39" t="str">
        <f>IF(RIGHT($D$10,1)=")",VLOOKUP($A27,spine_data!$A$1:$G$9816,7,FALSE)," ")</f>
        <v xml:space="preserve"> </v>
      </c>
      <c r="G27" s="10" t="e">
        <f>IF(RIGHT($D$10,1)=")","years",VLOOKUP($A27,spine_data!$A$1:$G$9816,5,FALSE))</f>
        <v>#N/A</v>
      </c>
      <c r="H27" s="11" t="e">
        <f>IF(RIGHT($D$10,1)=")"," ",VLOOKUP($A27,spine_data!$A$1:$G$9816,7,FALSE))</f>
        <v>#N/A</v>
      </c>
      <c r="I27" s="26"/>
      <c r="J27" s="26"/>
      <c r="K27" s="13" t="e">
        <f>IF(RIGHT($D$10,1)&lt;&gt;")",(H27-VLOOKUP(B27,spine_data!$A$1:$G$9816,7,FALSE))/VLOOKUP(B27,spine_data!$A$1:$G$9816,7,FALSE),(F27-VLOOKUP(B27,spine_data!$A$1:$G$9816,7,FALSE))/VLOOKUP(B27,spine_data!$A$1:$G$9816,7,FALSE))</f>
        <v>#N/A</v>
      </c>
      <c r="N27" s="43"/>
      <c r="R27" s="43" t="s">
        <v>191</v>
      </c>
      <c r="S27" s="46" t="s">
        <v>89</v>
      </c>
    </row>
    <row r="28" spans="1:19" ht="15" customHeight="1" x14ac:dyDescent="0.4">
      <c r="A28" s="4" t="e">
        <f t="shared" si="0"/>
        <v>#N/A</v>
      </c>
      <c r="B28" s="4" t="str">
        <f>CONCATENATE(Contents!$D$13,VLOOKUP($D$10,$R$10:$S$36,2,FALSE))</f>
        <v>GlasgowC1</v>
      </c>
      <c r="C28" s="289" t="e">
        <f>VLOOKUP(LARGE('NH Comparison (2)'!$I$13:$I$68,15),'NH Comparison (2)'!$I$13:$J$68,2,FALSE)</f>
        <v>#N/A</v>
      </c>
      <c r="D28" s="290"/>
      <c r="E28" s="290"/>
      <c r="F28" s="39" t="str">
        <f>IF(RIGHT($D$10,1)=")",VLOOKUP($A28,spine_data!$A$1:$G$9816,7,FALSE)," ")</f>
        <v xml:space="preserve"> </v>
      </c>
      <c r="G28" s="10" t="e">
        <f>IF(RIGHT($D$10,1)=")","years",VLOOKUP($A28,spine_data!$A$1:$G$9816,5,FALSE))</f>
        <v>#N/A</v>
      </c>
      <c r="H28" s="11" t="e">
        <f>IF(RIGHT($D$10,1)=")"," ",VLOOKUP($A28,spine_data!$A$1:$G$9816,7,FALSE))</f>
        <v>#N/A</v>
      </c>
      <c r="I28" s="12"/>
      <c r="J28" s="12"/>
      <c r="K28" s="13" t="e">
        <f>IF(RIGHT($D$10,1)&lt;&gt;")",(H28-VLOOKUP(B28,spine_data!$A$1:$G$9816,7,FALSE))/VLOOKUP(B28,spine_data!$A$1:$G$9816,7,FALSE),(F28-VLOOKUP(B28,spine_data!$A$1:$G$9816,7,FALSE))/VLOOKUP(B28,spine_data!$A$1:$G$9816,7,FALSE))</f>
        <v>#N/A</v>
      </c>
      <c r="N28" s="43"/>
      <c r="R28" s="43" t="s">
        <v>189</v>
      </c>
      <c r="S28" s="46" t="s">
        <v>103</v>
      </c>
    </row>
    <row r="29" spans="1:19" ht="15" customHeight="1" x14ac:dyDescent="0.4">
      <c r="A29" s="4" t="e">
        <f t="shared" si="0"/>
        <v>#N/A</v>
      </c>
      <c r="B29" s="4" t="str">
        <f>CONCATENATE(Contents!$D$13,VLOOKUP($D$10,$R$10:$S$36,2,FALSE))</f>
        <v>GlasgowC1</v>
      </c>
      <c r="C29" s="289" t="e">
        <f>VLOOKUP(LARGE('NH Comparison (2)'!$I$13:$I$68,16),'NH Comparison (2)'!$I$13:$J$68,2,FALSE)</f>
        <v>#N/A</v>
      </c>
      <c r="D29" s="290"/>
      <c r="E29" s="290"/>
      <c r="F29" s="39" t="str">
        <f>IF(RIGHT($D$10,1)=")",VLOOKUP($A29,spine_data!$A$1:$G$9816,7,FALSE)," ")</f>
        <v xml:space="preserve"> </v>
      </c>
      <c r="G29" s="10" t="e">
        <f>IF(RIGHT($D$10,1)=")","years",VLOOKUP($A29,spine_data!$A$1:$G$9816,5,FALSE))</f>
        <v>#N/A</v>
      </c>
      <c r="H29" s="11" t="e">
        <f>IF(RIGHT($D$10,1)=")"," ",VLOOKUP($A29,spine_data!$A$1:$G$9816,7,FALSE))</f>
        <v>#N/A</v>
      </c>
      <c r="I29" s="12"/>
      <c r="J29" s="12"/>
      <c r="K29" s="13" t="e">
        <f>IF(RIGHT($D$10,1)&lt;&gt;")",(H29-VLOOKUP(B29,spine_data!$A$1:$G$9816,7,FALSE))/VLOOKUP(B29,spine_data!$A$1:$G$9816,7,FALSE),(F29-VLOOKUP(B29,spine_data!$A$1:$G$9816,7,FALSE))/VLOOKUP(B29,spine_data!$A$1:$G$9816,7,FALSE))</f>
        <v>#N/A</v>
      </c>
      <c r="N29" s="43"/>
      <c r="R29" s="43" t="s">
        <v>188</v>
      </c>
      <c r="S29" s="46" t="s">
        <v>102</v>
      </c>
    </row>
    <row r="30" spans="1:19" ht="15" customHeight="1" x14ac:dyDescent="0.4">
      <c r="A30" s="4" t="e">
        <f t="shared" si="0"/>
        <v>#N/A</v>
      </c>
      <c r="B30" s="4" t="str">
        <f>CONCATENATE(Contents!$D$13,VLOOKUP($D$10,$R$10:$S$36,2,FALSE))</f>
        <v>GlasgowC1</v>
      </c>
      <c r="C30" s="289" t="e">
        <f>VLOOKUP(LARGE('NH Comparison (2)'!$I$13:$I$68,17),'NH Comparison (2)'!$I$13:$J$68,2,FALSE)</f>
        <v>#N/A</v>
      </c>
      <c r="D30" s="290"/>
      <c r="E30" s="290"/>
      <c r="F30" s="39" t="str">
        <f>IF(RIGHT($D$10,1)=")",VLOOKUP($A30,spine_data!$A$1:$G$9816,7,FALSE)," ")</f>
        <v xml:space="preserve"> </v>
      </c>
      <c r="G30" s="10" t="e">
        <f>IF(RIGHT($D$10,1)=")","years",VLOOKUP($A30,spine_data!$A$1:$G$9816,5,FALSE))</f>
        <v>#N/A</v>
      </c>
      <c r="H30" s="11" t="e">
        <f>IF(RIGHT($D$10,1)=")"," ",VLOOKUP($A30,spine_data!$A$1:$G$9816,7,FALSE))</f>
        <v>#N/A</v>
      </c>
      <c r="I30" s="26"/>
      <c r="J30" s="26"/>
      <c r="K30" s="13" t="e">
        <f>IF(RIGHT($D$10,1)&lt;&gt;")",(H30-VLOOKUP(B30,spine_data!$A$1:$G$9816,7,FALSE))/VLOOKUP(B30,spine_data!$A$1:$G$9816,7,FALSE),(F30-VLOOKUP(B30,spine_data!$A$1:$G$9816,7,FALSE))/VLOOKUP(B30,spine_data!$A$1:$G$9816,7,FALSE))</f>
        <v>#N/A</v>
      </c>
      <c r="N30" s="42"/>
      <c r="R30" s="42" t="s">
        <v>186</v>
      </c>
      <c r="S30" s="46" t="s">
        <v>95</v>
      </c>
    </row>
    <row r="31" spans="1:19" ht="15" customHeight="1" x14ac:dyDescent="0.4">
      <c r="A31" s="4" t="e">
        <f t="shared" si="0"/>
        <v>#N/A</v>
      </c>
      <c r="B31" s="4" t="str">
        <f>CONCATENATE(Contents!$D$13,VLOOKUP($D$10,$R$10:$S$36,2,FALSE))</f>
        <v>GlasgowC1</v>
      </c>
      <c r="C31" s="289" t="e">
        <f>VLOOKUP(LARGE('NH Comparison (2)'!$I$13:$I$68,18),'NH Comparison (2)'!$I$13:$J$68,2,FALSE)</f>
        <v>#N/A</v>
      </c>
      <c r="D31" s="290"/>
      <c r="E31" s="290"/>
      <c r="F31" s="39" t="str">
        <f>IF(RIGHT($D$10,1)=")",VLOOKUP($A31,spine_data!$A$1:$G$9816,7,FALSE)," ")</f>
        <v xml:space="preserve"> </v>
      </c>
      <c r="G31" s="10" t="e">
        <f>IF(RIGHT($D$10,1)=")","years",VLOOKUP($A31,spine_data!$A$1:$G$9816,5,FALSE))</f>
        <v>#N/A</v>
      </c>
      <c r="H31" s="11" t="e">
        <f>IF(RIGHT($D$10,1)=")"," ",VLOOKUP($A31,spine_data!$A$1:$G$9816,7,FALSE))</f>
        <v>#N/A</v>
      </c>
      <c r="I31" s="26"/>
      <c r="J31" s="26"/>
      <c r="K31" s="13" t="e">
        <f>IF(RIGHT($D$10,1)&lt;&gt;")",(H31-VLOOKUP(B31,spine_data!$A$1:$G$9816,7,FALSE))/VLOOKUP(B31,spine_data!$A$1:$G$9816,7,FALSE),(F31-VLOOKUP(B31,spine_data!$A$1:$G$9816,7,FALSE))/VLOOKUP(B31,spine_data!$A$1:$G$9816,7,FALSE))</f>
        <v>#N/A</v>
      </c>
      <c r="N31" s="42"/>
      <c r="R31" s="42" t="s">
        <v>185</v>
      </c>
      <c r="S31" s="46" t="s">
        <v>94</v>
      </c>
    </row>
    <row r="32" spans="1:19" ht="15" customHeight="1" x14ac:dyDescent="0.4">
      <c r="A32" s="4" t="e">
        <f t="shared" si="0"/>
        <v>#N/A</v>
      </c>
      <c r="B32" s="4" t="str">
        <f>CONCATENATE(Contents!$D$13,VLOOKUP($D$10,$R$10:$S$36,2,FALSE))</f>
        <v>GlasgowC1</v>
      </c>
      <c r="C32" s="289" t="e">
        <f>VLOOKUP(LARGE('NH Comparison (2)'!$I$13:$I$68,19),'NH Comparison (2)'!$I$13:$J$68,2,FALSE)</f>
        <v>#N/A</v>
      </c>
      <c r="D32" s="290"/>
      <c r="E32" s="290"/>
      <c r="F32" s="39" t="str">
        <f>IF(RIGHT($D$10,1)=")",VLOOKUP($A32,spine_data!$A$1:$G$9816,7,FALSE)," ")</f>
        <v xml:space="preserve"> </v>
      </c>
      <c r="G32" s="10" t="e">
        <f>IF(RIGHT($D$10,1)=")","years",VLOOKUP($A32,spine_data!$A$1:$G$9816,5,FALSE))</f>
        <v>#N/A</v>
      </c>
      <c r="H32" s="11" t="e">
        <f>IF(RIGHT($D$10,1)=")"," ",VLOOKUP($A32,spine_data!$A$1:$G$9816,7,FALSE))</f>
        <v>#N/A</v>
      </c>
      <c r="I32" s="26"/>
      <c r="J32" s="26"/>
      <c r="K32" s="13" t="e">
        <f>IF(RIGHT($D$10,1)&lt;&gt;")",(H32-VLOOKUP(B32,spine_data!$A$1:$G$9816,7,FALSE))/VLOOKUP(B32,spine_data!$A$1:$G$9816,7,FALSE),(F32-VLOOKUP(B32,spine_data!$A$1:$G$9816,7,FALSE))/VLOOKUP(B32,spine_data!$A$1:$G$9816,7,FALSE))</f>
        <v>#N/A</v>
      </c>
      <c r="N32" s="43"/>
      <c r="R32" s="43" t="s">
        <v>184</v>
      </c>
      <c r="S32" s="46" t="s">
        <v>87</v>
      </c>
    </row>
    <row r="33" spans="1:19" ht="15" customHeight="1" x14ac:dyDescent="0.4">
      <c r="A33" s="4" t="e">
        <f t="shared" si="0"/>
        <v>#N/A</v>
      </c>
      <c r="B33" s="4" t="str">
        <f>CONCATENATE(Contents!$D$13,VLOOKUP($D$10,$R$10:$S$36,2,FALSE))</f>
        <v>GlasgowC1</v>
      </c>
      <c r="C33" s="289" t="e">
        <f>VLOOKUP(LARGE('NH Comparison (2)'!$I$13:$I$68,20),'NH Comparison (2)'!$I$13:$J$68,2,FALSE)</f>
        <v>#N/A</v>
      </c>
      <c r="D33" s="290"/>
      <c r="E33" s="290"/>
      <c r="F33" s="39" t="str">
        <f>IF(RIGHT($D$10,1)=")",VLOOKUP($A33,spine_data!$A$1:$G$9816,7,FALSE)," ")</f>
        <v xml:space="preserve"> </v>
      </c>
      <c r="G33" s="10" t="e">
        <f>IF(RIGHT($D$10,1)=")","years",VLOOKUP($A33,spine_data!$A$1:$G$9816,5,FALSE))</f>
        <v>#N/A</v>
      </c>
      <c r="H33" s="11" t="e">
        <f>IF(RIGHT($D$10,1)=")"," ",VLOOKUP($A33,spine_data!$A$1:$G$9816,7,FALSE))</f>
        <v>#N/A</v>
      </c>
      <c r="I33" s="12"/>
      <c r="J33" s="12"/>
      <c r="K33" s="13" t="e">
        <f>IF(RIGHT($D$10,1)&lt;&gt;")",(H33-VLOOKUP(B33,spine_data!$A$1:$G$9816,7,FALSE))/VLOOKUP(B33,spine_data!$A$1:$G$9816,7,FALSE),(F33-VLOOKUP(B33,spine_data!$A$1:$G$9816,7,FALSE))/VLOOKUP(B33,spine_data!$A$1:$G$9816,7,FALSE))</f>
        <v>#N/A</v>
      </c>
      <c r="N33" s="43"/>
      <c r="R33" s="43" t="s">
        <v>182</v>
      </c>
      <c r="S33" s="46" t="s">
        <v>101</v>
      </c>
    </row>
    <row r="34" spans="1:19" ht="15" customHeight="1" x14ac:dyDescent="0.4">
      <c r="A34" s="4" t="e">
        <f t="shared" si="0"/>
        <v>#N/A</v>
      </c>
      <c r="B34" s="4" t="str">
        <f>CONCATENATE(Contents!$D$13,VLOOKUP($D$10,$R$10:$S$36,2,FALSE))</f>
        <v>GlasgowC1</v>
      </c>
      <c r="C34" s="289" t="e">
        <f>VLOOKUP(LARGE('NH Comparison (2)'!$I$13:$I$68,21),'NH Comparison (2)'!$I$13:$J$68,2,FALSE)</f>
        <v>#N/A</v>
      </c>
      <c r="D34" s="290"/>
      <c r="E34" s="290"/>
      <c r="F34" s="39" t="str">
        <f>IF(RIGHT($D$10,1)=")",VLOOKUP($A34,spine_data!$A$1:$G$9816,7,FALSE)," ")</f>
        <v xml:space="preserve"> </v>
      </c>
      <c r="G34" s="10" t="e">
        <f>IF(RIGHT($D$10,1)=")","years",VLOOKUP($A34,spine_data!$A$1:$G$9816,5,FALSE))</f>
        <v>#N/A</v>
      </c>
      <c r="H34" s="11" t="e">
        <f>IF(RIGHT($D$10,1)=")"," ",VLOOKUP($A34,spine_data!$A$1:$G$9816,7,FALSE))</f>
        <v>#N/A</v>
      </c>
      <c r="I34" s="12"/>
      <c r="J34" s="12"/>
      <c r="K34" s="13" t="e">
        <f>IF(RIGHT($D$10,1)&lt;&gt;")",(H34-VLOOKUP(B34,spine_data!$A$1:$G$9816,7,FALSE))/VLOOKUP(B34,spine_data!$A$1:$G$9816,7,FALSE),(F34-VLOOKUP(B34,spine_data!$A$1:$G$9816,7,FALSE))/VLOOKUP(B34,spine_data!$A$1:$G$9816,7,FALSE))</f>
        <v>#N/A</v>
      </c>
      <c r="N34" s="43"/>
      <c r="R34" s="43" t="s">
        <v>181</v>
      </c>
      <c r="S34" s="46" t="s">
        <v>100</v>
      </c>
    </row>
    <row r="35" spans="1:19" ht="15" customHeight="1" x14ac:dyDescent="0.4">
      <c r="A35" s="4" t="e">
        <f t="shared" si="0"/>
        <v>#N/A</v>
      </c>
      <c r="B35" s="4" t="str">
        <f>CONCATENATE(Contents!$D$13,VLOOKUP($D$10,$R$10:$S$36,2,FALSE))</f>
        <v>GlasgowC1</v>
      </c>
      <c r="C35" s="289" t="e">
        <f>VLOOKUP(LARGE('NH Comparison (2)'!$I$13:$I$68,22),'NH Comparison (2)'!$I$13:$J$68,2,FALSE)</f>
        <v>#N/A</v>
      </c>
      <c r="D35" s="290"/>
      <c r="E35" s="290"/>
      <c r="F35" s="39" t="str">
        <f>IF(RIGHT($D$10,1)=")",VLOOKUP($A35,spine_data!$A$1:$G$9816,7,FALSE)," ")</f>
        <v xml:space="preserve"> </v>
      </c>
      <c r="G35" s="10" t="e">
        <f>IF(RIGHT($D$10,1)=")","years",VLOOKUP($A35,spine_data!$A$1:$G$9816,5,FALSE))</f>
        <v>#N/A</v>
      </c>
      <c r="H35" s="11" t="e">
        <f>IF(RIGHT($D$10,1)=")"," ",VLOOKUP($A35,spine_data!$A$1:$G$9816,7,FALSE))</f>
        <v>#N/A</v>
      </c>
      <c r="I35" s="26"/>
      <c r="J35" s="26"/>
      <c r="K35" s="13" t="e">
        <f>IF(RIGHT($D$10,1)&lt;&gt;")",(H35-VLOOKUP(B35,spine_data!$A$1:$G$9816,7,FALSE))/VLOOKUP(B35,spine_data!$A$1:$G$9816,7,FALSE),(F35-VLOOKUP(B35,spine_data!$A$1:$G$9816,7,FALSE))/VLOOKUP(B35,spine_data!$A$1:$G$9816,7,FALSE))</f>
        <v>#N/A</v>
      </c>
      <c r="N35" s="43"/>
      <c r="R35" s="43" t="s">
        <v>179</v>
      </c>
      <c r="S35" s="45" t="s">
        <v>223</v>
      </c>
    </row>
    <row r="36" spans="1:19" ht="15" customHeight="1" x14ac:dyDescent="0.4">
      <c r="A36" s="4" t="e">
        <f t="shared" si="0"/>
        <v>#N/A</v>
      </c>
      <c r="B36" s="4" t="str">
        <f>CONCATENATE(Contents!$D$13,VLOOKUP($D$10,$R$10:$S$36,2,FALSE))</f>
        <v>GlasgowC1</v>
      </c>
      <c r="C36" s="289" t="e">
        <f>VLOOKUP(LARGE('NH Comparison (2)'!$I$13:$I$68,23),'NH Comparison (2)'!$I$13:$J$68,2,FALSE)</f>
        <v>#N/A</v>
      </c>
      <c r="D36" s="290"/>
      <c r="E36" s="290"/>
      <c r="F36" s="39" t="str">
        <f>IF(RIGHT($D$10,1)=")",VLOOKUP($A36,spine_data!$A$1:$G$9816,7,FALSE)," ")</f>
        <v xml:space="preserve"> </v>
      </c>
      <c r="G36" s="10" t="e">
        <f>IF(RIGHT($D$10,1)=")","years",VLOOKUP($A36,spine_data!$A$1:$G$9816,5,FALSE))</f>
        <v>#N/A</v>
      </c>
      <c r="H36" s="11" t="e">
        <f>IF(RIGHT($D$10,1)=")"," ",VLOOKUP($A36,spine_data!$A$1:$G$9816,7,FALSE))</f>
        <v>#N/A</v>
      </c>
      <c r="I36" s="12"/>
      <c r="J36" s="12"/>
      <c r="K36" s="13" t="e">
        <f>IF(RIGHT($D$10,1)&lt;&gt;")",(H36-VLOOKUP(B36,spine_data!$A$1:$G$9816,7,FALSE))/VLOOKUP(B36,spine_data!$A$1:$G$9816,7,FALSE),(F36-VLOOKUP(B36,spine_data!$A$1:$G$9816,7,FALSE))/VLOOKUP(B36,spine_data!$A$1:$G$9816,7,FALSE))</f>
        <v>#N/A</v>
      </c>
      <c r="N36" s="43"/>
      <c r="R36" s="43" t="s">
        <v>177</v>
      </c>
      <c r="S36" s="45" t="s">
        <v>224</v>
      </c>
    </row>
    <row r="37" spans="1:19" ht="15" customHeight="1" x14ac:dyDescent="0.4">
      <c r="A37" s="4" t="e">
        <f t="shared" si="0"/>
        <v>#N/A</v>
      </c>
      <c r="B37" s="4" t="str">
        <f>CONCATENATE(Contents!$D$13,VLOOKUP($D$10,$R$10:$S$36,2,FALSE))</f>
        <v>GlasgowC1</v>
      </c>
      <c r="C37" s="289" t="e">
        <f>VLOOKUP(LARGE('NH Comparison (2)'!$I$13:$I$68,24),'NH Comparison (2)'!$I$13:$J$68,2,FALSE)</f>
        <v>#N/A</v>
      </c>
      <c r="D37" s="290"/>
      <c r="E37" s="290"/>
      <c r="F37" s="39" t="str">
        <f>IF(RIGHT($D$10,1)=")",VLOOKUP($A37,spine_data!$A$1:$G$9816,7,FALSE)," ")</f>
        <v xml:space="preserve"> </v>
      </c>
      <c r="G37" s="10" t="e">
        <f>IF(RIGHT($D$10,1)=")","years",VLOOKUP($A37,spine_data!$A$1:$G$9816,5,FALSE))</f>
        <v>#N/A</v>
      </c>
      <c r="H37" s="11" t="e">
        <f>IF(RIGHT($D$10,1)=")"," ",VLOOKUP($A37,spine_data!$A$1:$G$9816,7,FALSE))</f>
        <v>#N/A</v>
      </c>
      <c r="I37" s="12"/>
      <c r="J37" s="12"/>
      <c r="K37" s="13" t="e">
        <f>IF(RIGHT($D$10,1)&lt;&gt;")",(H37-VLOOKUP(B37,spine_data!$A$1:$G$9816,7,FALSE))/VLOOKUP(B37,spine_data!$A$1:$G$9816,7,FALSE),(F37-VLOOKUP(B37,spine_data!$A$1:$G$9816,7,FALSE))/VLOOKUP(B37,spine_data!$A$1:$G$9816,7,FALSE))</f>
        <v>#N/A</v>
      </c>
    </row>
    <row r="38" spans="1:19" ht="15" customHeight="1" x14ac:dyDescent="0.4">
      <c r="A38" s="4" t="e">
        <f t="shared" si="0"/>
        <v>#N/A</v>
      </c>
      <c r="B38" s="4" t="str">
        <f>CONCATENATE(Contents!$D$13,VLOOKUP($D$10,$R$10:$S$36,2,FALSE))</f>
        <v>GlasgowC1</v>
      </c>
      <c r="C38" s="289" t="e">
        <f>VLOOKUP(LARGE('NH Comparison (2)'!$I$13:$I$68,25),'NH Comparison (2)'!$I$13:$J$68,2,FALSE)</f>
        <v>#N/A</v>
      </c>
      <c r="D38" s="290"/>
      <c r="E38" s="290"/>
      <c r="F38" s="39" t="str">
        <f>IF(RIGHT($D$10,1)=")",VLOOKUP($A38,spine_data!$A$1:$G$9816,7,FALSE)," ")</f>
        <v xml:space="preserve"> </v>
      </c>
      <c r="G38" s="10" t="e">
        <f>IF(RIGHT($D$10,1)=")","years",VLOOKUP($A38,spine_data!$A$1:$G$9816,5,FALSE))</f>
        <v>#N/A</v>
      </c>
      <c r="H38" s="11" t="e">
        <f>IF(RIGHT($D$10,1)=")"," ",VLOOKUP($A38,spine_data!$A$1:$G$9816,7,FALSE))</f>
        <v>#N/A</v>
      </c>
      <c r="I38" s="12"/>
      <c r="J38" s="12"/>
      <c r="K38" s="13" t="e">
        <f>IF(RIGHT($D$10,1)&lt;&gt;")",(H38-VLOOKUP(B38,spine_data!$A$1:$G$9816,7,FALSE))/VLOOKUP(B38,spine_data!$A$1:$G$9816,7,FALSE),(F38-VLOOKUP(B38,spine_data!$A$1:$G$9816,7,FALSE))/VLOOKUP(B38,spine_data!$A$1:$G$9816,7,FALSE))</f>
        <v>#N/A</v>
      </c>
    </row>
    <row r="39" spans="1:19" ht="15" customHeight="1" x14ac:dyDescent="0.4">
      <c r="A39" s="4" t="e">
        <f t="shared" si="0"/>
        <v>#N/A</v>
      </c>
      <c r="B39" s="4" t="str">
        <f>CONCATENATE(Contents!$D$13,VLOOKUP($D$10,$R$10:$S$36,2,FALSE))</f>
        <v>GlasgowC1</v>
      </c>
      <c r="C39" s="289" t="e">
        <f>VLOOKUP(LARGE('NH Comparison (2)'!$I$13:$I$68,26),'NH Comparison (2)'!$I$13:$J$68,2,FALSE)</f>
        <v>#N/A</v>
      </c>
      <c r="D39" s="290"/>
      <c r="E39" s="290"/>
      <c r="F39" s="39" t="str">
        <f>IF(RIGHT($D$10,1)=")",VLOOKUP($A39,spine_data!$A$1:$G$9816,7,FALSE)," ")</f>
        <v xml:space="preserve"> </v>
      </c>
      <c r="G39" s="10" t="e">
        <f>IF(RIGHT($D$10,1)=")","years",VLOOKUP($A39,spine_data!$A$1:$G$9816,5,FALSE))</f>
        <v>#N/A</v>
      </c>
      <c r="H39" s="11" t="e">
        <f>IF(RIGHT($D$10,1)=")"," ",VLOOKUP($A39,spine_data!$A$1:$G$9816,7,FALSE))</f>
        <v>#N/A</v>
      </c>
      <c r="I39" s="26"/>
      <c r="J39" s="26"/>
      <c r="K39" s="13" t="e">
        <f>IF(RIGHT($D$10,1)&lt;&gt;")",(H39-VLOOKUP(B39,spine_data!$A$1:$G$9816,7,FALSE))/VLOOKUP(B39,spine_data!$A$1:$G$9816,7,FALSE),(F39-VLOOKUP(B39,spine_data!$A$1:$G$9816,7,FALSE))/VLOOKUP(B39,spine_data!$A$1:$G$9816,7,FALSE))</f>
        <v>#N/A</v>
      </c>
    </row>
    <row r="40" spans="1:19" ht="15" customHeight="1" x14ac:dyDescent="0.4">
      <c r="A40" s="4" t="e">
        <f t="shared" si="0"/>
        <v>#N/A</v>
      </c>
      <c r="B40" s="4" t="str">
        <f>CONCATENATE(Contents!$D$13,VLOOKUP($D$10,$R$10:$S$36,2,FALSE))</f>
        <v>GlasgowC1</v>
      </c>
      <c r="C40" s="289" t="e">
        <f>VLOOKUP(LARGE('NH Comparison (2)'!$I$13:$I$68,27),'NH Comparison (2)'!$I$13:$J$68,2,FALSE)</f>
        <v>#N/A</v>
      </c>
      <c r="D40" s="290"/>
      <c r="E40" s="290"/>
      <c r="F40" s="39" t="str">
        <f>IF(RIGHT($D$10,1)=")",VLOOKUP($A40,spine_data!$A$1:$G$9816,7,FALSE)," ")</f>
        <v xml:space="preserve"> </v>
      </c>
      <c r="G40" s="10" t="e">
        <f>IF(RIGHT($D$10,1)=")","years",VLOOKUP($A40,spine_data!$A$1:$G$9816,5,FALSE))</f>
        <v>#N/A</v>
      </c>
      <c r="H40" s="11" t="e">
        <f>IF(RIGHT($D$10,1)=")"," ",VLOOKUP($A40,spine_data!$A$1:$G$9816,7,FALSE))</f>
        <v>#N/A</v>
      </c>
      <c r="I40" s="12"/>
      <c r="J40" s="12"/>
      <c r="K40" s="13" t="e">
        <f>IF(RIGHT($D$10,1)&lt;&gt;")",(H40-VLOOKUP(B40,spine_data!$A$1:$G$9816,7,FALSE))/VLOOKUP(B40,spine_data!$A$1:$G$9816,7,FALSE),(F40-VLOOKUP(B40,spine_data!$A$1:$G$9816,7,FALSE))/VLOOKUP(B40,spine_data!$A$1:$G$9816,7,FALSE))</f>
        <v>#N/A</v>
      </c>
    </row>
    <row r="41" spans="1:19" ht="14.6" x14ac:dyDescent="0.4">
      <c r="A41" s="4" t="e">
        <f t="shared" si="0"/>
        <v>#N/A</v>
      </c>
      <c r="B41" s="4" t="str">
        <f>CONCATENATE(Contents!$D$13,VLOOKUP($D$10,$R$10:$S$36,2,FALSE))</f>
        <v>GlasgowC1</v>
      </c>
      <c r="C41" s="289" t="e">
        <f>VLOOKUP(LARGE('NH Comparison (2)'!$I$13:$I$68,28),'NH Comparison (2)'!$I$13:$J$68,2,FALSE)</f>
        <v>#N/A</v>
      </c>
      <c r="D41" s="290"/>
      <c r="E41" s="290"/>
      <c r="F41" s="39" t="str">
        <f>IF(RIGHT($D$10,1)=")",VLOOKUP($A41,spine_data!$A$1:$G$9816,7,FALSE)," ")</f>
        <v xml:space="preserve"> </v>
      </c>
      <c r="G41" s="10" t="e">
        <f>IF(RIGHT($D$10,1)=")","years",VLOOKUP($A41,spine_data!$A$1:$G$9816,5,FALSE))</f>
        <v>#N/A</v>
      </c>
      <c r="H41" s="11" t="e">
        <f>IF(RIGHT($D$10,1)=")"," ",VLOOKUP($A41,spine_data!$A$1:$G$9816,7,FALSE))</f>
        <v>#N/A</v>
      </c>
      <c r="I41" s="12"/>
      <c r="J41" s="12"/>
      <c r="K41" s="13" t="e">
        <f>IF(RIGHT($D$10,1)&lt;&gt;")",(H41-VLOOKUP(B41,spine_data!$A$1:$G$9816,7,FALSE))/VLOOKUP(B41,spine_data!$A$1:$G$9816,7,FALSE),(F41-VLOOKUP(B41,spine_data!$A$1:$G$9816,7,FALSE))/VLOOKUP(B41,spine_data!$A$1:$G$9816,7,FALSE))</f>
        <v>#N/A</v>
      </c>
    </row>
    <row r="42" spans="1:19" ht="14.6" x14ac:dyDescent="0.4">
      <c r="A42" s="4" t="e">
        <f t="shared" si="0"/>
        <v>#N/A</v>
      </c>
      <c r="B42" s="4" t="str">
        <f>CONCATENATE(Contents!$D$13,VLOOKUP($D$10,$R$10:$S$36,2,FALSE))</f>
        <v>GlasgowC1</v>
      </c>
      <c r="C42" s="289" t="e">
        <f>VLOOKUP(LARGE('NH Comparison (2)'!$I$13:$I$68,29),'NH Comparison (2)'!$I$13:$J$68,2,FALSE)</f>
        <v>#N/A</v>
      </c>
      <c r="D42" s="290"/>
      <c r="E42" s="290"/>
      <c r="F42" s="39" t="str">
        <f>IF(RIGHT($D$10,1)=")",VLOOKUP($A42,spine_data!$A$1:$G$9816,7,FALSE)," ")</f>
        <v xml:space="preserve"> </v>
      </c>
      <c r="G42" s="10" t="e">
        <f>IF(RIGHT($D$10,1)=")","years",VLOOKUP($A42,spine_data!$A$1:$G$9816,5,FALSE))</f>
        <v>#N/A</v>
      </c>
      <c r="H42" s="11" t="e">
        <f>IF(RIGHT($D$10,1)=")"," ",VLOOKUP($A42,spine_data!$A$1:$G$9816,7,FALSE))</f>
        <v>#N/A</v>
      </c>
      <c r="I42" s="26"/>
      <c r="J42" s="26"/>
      <c r="K42" s="13" t="e">
        <f>IF(RIGHT($D$10,1)&lt;&gt;")",(H42-VLOOKUP(B42,spine_data!$A$1:$G$9816,7,FALSE))/VLOOKUP(B42,spine_data!$A$1:$G$9816,7,FALSE),(F42-VLOOKUP(B42,spine_data!$A$1:$G$9816,7,FALSE))/VLOOKUP(B42,spine_data!$A$1:$G$9816,7,FALSE))</f>
        <v>#N/A</v>
      </c>
    </row>
    <row r="43" spans="1:19" ht="14.6" x14ac:dyDescent="0.4">
      <c r="A43" s="4" t="e">
        <f t="shared" si="0"/>
        <v>#N/A</v>
      </c>
      <c r="B43" s="4" t="str">
        <f>CONCATENATE(Contents!$D$13,VLOOKUP($D$10,$R$10:$S$36,2,FALSE))</f>
        <v>GlasgowC1</v>
      </c>
      <c r="C43" s="289" t="e">
        <f>VLOOKUP(LARGE('NH Comparison (2)'!$I$13:$I$68,30),'NH Comparison (2)'!$I$13:$J$68,2,FALSE)</f>
        <v>#N/A</v>
      </c>
      <c r="D43" s="290"/>
      <c r="E43" s="290"/>
      <c r="F43" s="39" t="str">
        <f>IF(RIGHT($D$10,1)=")",VLOOKUP($A43,spine_data!$A$1:$G$9816,7,FALSE)," ")</f>
        <v xml:space="preserve"> </v>
      </c>
      <c r="G43" s="10" t="e">
        <f>IF(RIGHT($D$10,1)=")","years",VLOOKUP($A43,spine_data!$A$1:$G$9816,5,FALSE))</f>
        <v>#N/A</v>
      </c>
      <c r="H43" s="11" t="e">
        <f>IF(RIGHT($D$10,1)=")"," ",VLOOKUP($A43,spine_data!$A$1:$G$9816,7,FALSE))</f>
        <v>#N/A</v>
      </c>
      <c r="I43" s="12"/>
      <c r="J43" s="12"/>
      <c r="K43" s="13" t="e">
        <f>IF(RIGHT($D$10,1)&lt;&gt;")",(H43-VLOOKUP(B43,spine_data!$A$1:$G$9816,7,FALSE))/VLOOKUP(B43,spine_data!$A$1:$G$9816,7,FALSE),(F43-VLOOKUP(B43,spine_data!$A$1:$G$9816,7,FALSE))/VLOOKUP(B43,spine_data!$A$1:$G$9816,7,FALSE))</f>
        <v>#N/A</v>
      </c>
    </row>
    <row r="44" spans="1:19" ht="14.6" x14ac:dyDescent="0.4">
      <c r="A44" s="4" t="e">
        <f t="shared" si="0"/>
        <v>#N/A</v>
      </c>
      <c r="B44" s="4" t="str">
        <f>CONCATENATE(Contents!$D$13,VLOOKUP($D$10,$R$10:$S$36,2,FALSE))</f>
        <v>GlasgowC1</v>
      </c>
      <c r="C44" s="289" t="e">
        <f>VLOOKUP(LARGE('NH Comparison (2)'!$I$13:$I$68,31),'NH Comparison (2)'!$I$13:$J$68,2,FALSE)</f>
        <v>#N/A</v>
      </c>
      <c r="D44" s="290"/>
      <c r="E44" s="290"/>
      <c r="F44" s="39" t="str">
        <f>IF(RIGHT($D$10,1)=")",VLOOKUP($A44,spine_data!$A$1:$G$9816,7,FALSE)," ")</f>
        <v xml:space="preserve"> </v>
      </c>
      <c r="G44" s="10" t="e">
        <f>IF(RIGHT($D$10,1)=")","years",VLOOKUP($A44,spine_data!$A$1:$G$9816,5,FALSE))</f>
        <v>#N/A</v>
      </c>
      <c r="H44" s="11" t="e">
        <f>IF(RIGHT($D$10,1)=")"," ",VLOOKUP($A44,spine_data!$A$1:$G$9816,7,FALSE))</f>
        <v>#N/A</v>
      </c>
      <c r="I44" s="26"/>
      <c r="J44" s="26"/>
      <c r="K44" s="13" t="e">
        <f>IF(RIGHT($D$10,1)&lt;&gt;")",(H44-VLOOKUP(B44,spine_data!$A$1:$G$9816,7,FALSE))/VLOOKUP(B44,spine_data!$A$1:$G$9816,7,FALSE),(F44-VLOOKUP(B44,spine_data!$A$1:$G$9816,7,FALSE))/VLOOKUP(B44,spine_data!$A$1:$G$9816,7,FALSE))</f>
        <v>#N/A</v>
      </c>
    </row>
    <row r="45" spans="1:19" ht="14.6" x14ac:dyDescent="0.4">
      <c r="A45" s="4" t="e">
        <f t="shared" si="0"/>
        <v>#N/A</v>
      </c>
      <c r="B45" s="4" t="str">
        <f>CONCATENATE(Contents!$D$13,VLOOKUP($D$10,$R$10:$S$36,2,FALSE))</f>
        <v>GlasgowC1</v>
      </c>
      <c r="C45" s="289" t="e">
        <f>VLOOKUP(LARGE('NH Comparison (2)'!$I$13:$I$68,32),'NH Comparison (2)'!$I$13:$J$68,2,FALSE)</f>
        <v>#N/A</v>
      </c>
      <c r="D45" s="290"/>
      <c r="E45" s="290"/>
      <c r="F45" s="39" t="str">
        <f>IF(RIGHT($D$10,1)=")",VLOOKUP($A45,spine_data!$A$1:$G$9816,7,FALSE)," ")</f>
        <v xml:space="preserve"> </v>
      </c>
      <c r="G45" s="10" t="e">
        <f>IF(RIGHT($D$10,1)=")","years",VLOOKUP($A45,spine_data!$A$1:$G$9816,5,FALSE))</f>
        <v>#N/A</v>
      </c>
      <c r="H45" s="11" t="e">
        <f>IF(RIGHT($D$10,1)=")"," ",VLOOKUP($A45,spine_data!$A$1:$G$9816,7,FALSE))</f>
        <v>#N/A</v>
      </c>
      <c r="I45" s="12"/>
      <c r="J45" s="12"/>
      <c r="K45" s="13" t="e">
        <f>IF(RIGHT($D$10,1)&lt;&gt;")",(H45-VLOOKUP(B45,spine_data!$A$1:$G$9816,7,FALSE))/VLOOKUP(B45,spine_data!$A$1:$G$9816,7,FALSE),(F45-VLOOKUP(B45,spine_data!$A$1:$G$9816,7,FALSE))/VLOOKUP(B45,spine_data!$A$1:$G$9816,7,FALSE))</f>
        <v>#N/A</v>
      </c>
    </row>
    <row r="46" spans="1:19" ht="14.6" x14ac:dyDescent="0.4">
      <c r="A46" s="4" t="e">
        <f t="shared" si="0"/>
        <v>#N/A</v>
      </c>
      <c r="B46" s="4" t="str">
        <f>CONCATENATE(Contents!$D$13,VLOOKUP($D$10,$R$10:$S$36,2,FALSE))</f>
        <v>GlasgowC1</v>
      </c>
      <c r="C46" s="289" t="e">
        <f>VLOOKUP(LARGE('NH Comparison (2)'!$I$13:$I$68,33),'NH Comparison (2)'!$I$13:$J$68,2,FALSE)</f>
        <v>#N/A</v>
      </c>
      <c r="D46" s="290"/>
      <c r="E46" s="290"/>
      <c r="F46" s="39" t="str">
        <f>IF(RIGHT($D$10,1)=")",VLOOKUP($A46,spine_data!$A$1:$G$9816,7,FALSE)," ")</f>
        <v xml:space="preserve"> </v>
      </c>
      <c r="G46" s="10" t="e">
        <f>IF(RIGHT($D$10,1)=")","years",VLOOKUP($A46,spine_data!$A$1:$G$9816,5,FALSE))</f>
        <v>#N/A</v>
      </c>
      <c r="H46" s="11" t="e">
        <f>IF(RIGHT($D$10,1)=")"," ",VLOOKUP($A46,spine_data!$A$1:$G$9816,7,FALSE))</f>
        <v>#N/A</v>
      </c>
      <c r="I46" s="12"/>
      <c r="J46" s="12"/>
      <c r="K46" s="13" t="e">
        <f>IF(RIGHT($D$10,1)&lt;&gt;")",(H46-VLOOKUP(B46,spine_data!$A$1:$G$9816,7,FALSE))/VLOOKUP(B46,spine_data!$A$1:$G$9816,7,FALSE),(F46-VLOOKUP(B46,spine_data!$A$1:$G$9816,7,FALSE))/VLOOKUP(B46,spine_data!$A$1:$G$9816,7,FALSE))</f>
        <v>#N/A</v>
      </c>
    </row>
    <row r="47" spans="1:19" ht="14.6" x14ac:dyDescent="0.4">
      <c r="A47" s="4" t="e">
        <f t="shared" si="0"/>
        <v>#N/A</v>
      </c>
      <c r="B47" s="4" t="str">
        <f>CONCATENATE(Contents!$D$13,VLOOKUP($D$10,$R$10:$S$36,2,FALSE))</f>
        <v>GlasgowC1</v>
      </c>
      <c r="C47" s="289" t="e">
        <f>VLOOKUP(LARGE('NH Comparison (2)'!$I$13:$I$68,34),'NH Comparison (2)'!$I$13:$J$68,2,FALSE)</f>
        <v>#N/A</v>
      </c>
      <c r="D47" s="290"/>
      <c r="E47" s="290"/>
      <c r="F47" s="39" t="str">
        <f>IF(RIGHT($D$10,1)=")",VLOOKUP($A47,spine_data!$A$1:$G$9816,7,FALSE)," ")</f>
        <v xml:space="preserve"> </v>
      </c>
      <c r="G47" s="10" t="e">
        <f>IF(RIGHT($D$10,1)=")","years",VLOOKUP($A47,spine_data!$A$1:$G$9816,5,FALSE))</f>
        <v>#N/A</v>
      </c>
      <c r="H47" s="11" t="e">
        <f>IF(RIGHT($D$10,1)=")"," ",VLOOKUP($A47,spine_data!$A$1:$G$9816,7,FALSE))</f>
        <v>#N/A</v>
      </c>
      <c r="I47" s="26"/>
      <c r="J47" s="26"/>
      <c r="K47" s="13" t="e">
        <f>IF(RIGHT($D$10,1)&lt;&gt;")",(H47-VLOOKUP(B47,spine_data!$A$1:$G$9816,7,FALSE))/VLOOKUP(B47,spine_data!$A$1:$G$9816,7,FALSE),(F47-VLOOKUP(B47,spine_data!$A$1:$G$9816,7,FALSE))/VLOOKUP(B47,spine_data!$A$1:$G$9816,7,FALSE))</f>
        <v>#N/A</v>
      </c>
    </row>
    <row r="48" spans="1:19" ht="14.6" x14ac:dyDescent="0.4">
      <c r="A48" s="4" t="e">
        <f t="shared" si="0"/>
        <v>#N/A</v>
      </c>
      <c r="B48" s="4" t="str">
        <f>CONCATENATE(Contents!$D$13,VLOOKUP($D$10,$R$10:$S$36,2,FALSE))</f>
        <v>GlasgowC1</v>
      </c>
      <c r="C48" s="289" t="e">
        <f>VLOOKUP(LARGE('NH Comparison (2)'!$I$13:$I$68,35),'NH Comparison (2)'!$I$13:$J$68,2,FALSE)</f>
        <v>#N/A</v>
      </c>
      <c r="D48" s="290"/>
      <c r="E48" s="290"/>
      <c r="F48" s="39" t="str">
        <f>IF(RIGHT($D$10,1)=")",VLOOKUP($A48,spine_data!$A$1:$G$9816,7,FALSE)," ")</f>
        <v xml:space="preserve"> </v>
      </c>
      <c r="G48" s="10" t="e">
        <f>IF(RIGHT($D$10,1)=")","years",VLOOKUP($A48,spine_data!$A$1:$G$9816,5,FALSE))</f>
        <v>#N/A</v>
      </c>
      <c r="H48" s="11" t="e">
        <f>IF(RIGHT($D$10,1)=")"," ",VLOOKUP($A48,spine_data!$A$1:$G$9816,7,FALSE))</f>
        <v>#N/A</v>
      </c>
      <c r="I48" s="12"/>
      <c r="J48" s="12"/>
      <c r="K48" s="13" t="e">
        <f>IF(RIGHT($D$10,1)&lt;&gt;")",(H48-VLOOKUP(B48,spine_data!$A$1:$G$9816,7,FALSE))/VLOOKUP(B48,spine_data!$A$1:$G$9816,7,FALSE),(F48-VLOOKUP(B48,spine_data!$A$1:$G$9816,7,FALSE))/VLOOKUP(B48,spine_data!$A$1:$G$9816,7,FALSE))</f>
        <v>#N/A</v>
      </c>
    </row>
    <row r="49" spans="1:11" ht="14.6" x14ac:dyDescent="0.4">
      <c r="A49" s="4" t="e">
        <f t="shared" si="0"/>
        <v>#N/A</v>
      </c>
      <c r="B49" s="4" t="str">
        <f>CONCATENATE(Contents!$D$13,VLOOKUP($D$10,$R$10:$S$36,2,FALSE))</f>
        <v>GlasgowC1</v>
      </c>
      <c r="C49" s="289" t="e">
        <f>VLOOKUP(LARGE('NH Comparison (2)'!$I$13:$I$68,36),'NH Comparison (2)'!$I$13:$J$68,2,FALSE)</f>
        <v>#N/A</v>
      </c>
      <c r="D49" s="290"/>
      <c r="E49" s="290"/>
      <c r="F49" s="39" t="str">
        <f>IF(RIGHT($D$10,1)=")",VLOOKUP($A49,spine_data!$A$1:$G$9816,7,FALSE)," ")</f>
        <v xml:space="preserve"> </v>
      </c>
      <c r="G49" s="10" t="e">
        <f>IF(RIGHT($D$10,1)=")","years",VLOOKUP($A49,spine_data!$A$1:$G$9816,5,FALSE))</f>
        <v>#N/A</v>
      </c>
      <c r="H49" s="11" t="e">
        <f>IF(RIGHT($D$10,1)=")"," ",VLOOKUP($A49,spine_data!$A$1:$G$9816,7,FALSE))</f>
        <v>#N/A</v>
      </c>
      <c r="I49" s="12"/>
      <c r="J49" s="12"/>
      <c r="K49" s="13" t="e">
        <f>IF(RIGHT($D$10,1)&lt;&gt;")",(H49-VLOOKUP(B49,spine_data!$A$1:$G$9816,7,FALSE))/VLOOKUP(B49,spine_data!$A$1:$G$9816,7,FALSE),(F49-VLOOKUP(B49,spine_data!$A$1:$G$9816,7,FALSE))/VLOOKUP(B49,spine_data!$A$1:$G$9816,7,FALSE))</f>
        <v>#N/A</v>
      </c>
    </row>
    <row r="50" spans="1:11" ht="14.6" x14ac:dyDescent="0.4">
      <c r="A50" s="4" t="e">
        <f t="shared" si="0"/>
        <v>#N/A</v>
      </c>
      <c r="B50" s="4" t="str">
        <f>CONCATENATE(Contents!$D$13,VLOOKUP($D$10,$R$10:$S$36,2,FALSE))</f>
        <v>GlasgowC1</v>
      </c>
      <c r="C50" s="289" t="e">
        <f>VLOOKUP(LARGE('NH Comparison (2)'!$I$13:$I$68,37),'NH Comparison (2)'!$I$13:$J$68,2,FALSE)</f>
        <v>#N/A</v>
      </c>
      <c r="D50" s="290"/>
      <c r="E50" s="290"/>
      <c r="F50" s="39" t="str">
        <f>IF(RIGHT($D$10,1)=")",VLOOKUP($A50,spine_data!$A$1:$G$9816,7,FALSE)," ")</f>
        <v xml:space="preserve"> </v>
      </c>
      <c r="G50" s="10" t="e">
        <f>IF(RIGHT($D$10,1)=")","years",VLOOKUP($A50,spine_data!$A$1:$G$9816,5,FALSE))</f>
        <v>#N/A</v>
      </c>
      <c r="H50" s="11" t="e">
        <f>IF(RIGHT($D$10,1)=")"," ",VLOOKUP($A50,spine_data!$A$1:$G$9816,7,FALSE))</f>
        <v>#N/A</v>
      </c>
      <c r="I50" s="26"/>
      <c r="J50" s="26"/>
      <c r="K50" s="13" t="e">
        <f>IF(RIGHT($D$10,1)&lt;&gt;")",(H50-VLOOKUP(B50,spine_data!$A$1:$G$9816,7,FALSE))/VLOOKUP(B50,spine_data!$A$1:$G$9816,7,FALSE),(F50-VLOOKUP(B50,spine_data!$A$1:$G$9816,7,FALSE))/VLOOKUP(B50,spine_data!$A$1:$G$9816,7,FALSE))</f>
        <v>#N/A</v>
      </c>
    </row>
    <row r="51" spans="1:11" ht="14.6" x14ac:dyDescent="0.4">
      <c r="A51" s="4" t="e">
        <f t="shared" si="0"/>
        <v>#N/A</v>
      </c>
      <c r="B51" s="4" t="str">
        <f>CONCATENATE(Contents!$D$13,VLOOKUP($D$10,$R$10:$S$36,2,FALSE))</f>
        <v>GlasgowC1</v>
      </c>
      <c r="C51" s="289" t="e">
        <f>VLOOKUP(LARGE('NH Comparison (2)'!$I$13:$I$68,38),'NH Comparison (2)'!$I$13:$J$68,2,FALSE)</f>
        <v>#N/A</v>
      </c>
      <c r="D51" s="290"/>
      <c r="E51" s="290"/>
      <c r="F51" s="39" t="str">
        <f>IF(RIGHT($D$10,1)=")",VLOOKUP($A51,spine_data!$A$1:$G$9816,7,FALSE)," ")</f>
        <v xml:space="preserve"> </v>
      </c>
      <c r="G51" s="10" t="e">
        <f>IF(RIGHT($D$10,1)=")","years",VLOOKUP($A51,spine_data!$A$1:$G$9816,5,FALSE))</f>
        <v>#N/A</v>
      </c>
      <c r="H51" s="11" t="e">
        <f>IF(RIGHT($D$10,1)=")"," ",VLOOKUP($A51,spine_data!$A$1:$G$9816,7,FALSE))</f>
        <v>#N/A</v>
      </c>
      <c r="I51" s="12"/>
      <c r="J51" s="12"/>
      <c r="K51" s="13" t="e">
        <f>IF(RIGHT($D$10,1)&lt;&gt;")",(H51-VLOOKUP(B51,spine_data!$A$1:$G$9816,7,FALSE))/VLOOKUP(B51,spine_data!$A$1:$G$9816,7,FALSE),(F51-VLOOKUP(B51,spine_data!$A$1:$G$9816,7,FALSE))/VLOOKUP(B51,spine_data!$A$1:$G$9816,7,FALSE))</f>
        <v>#N/A</v>
      </c>
    </row>
    <row r="52" spans="1:11" ht="14.6" x14ac:dyDescent="0.4">
      <c r="A52" s="4" t="e">
        <f t="shared" si="0"/>
        <v>#N/A</v>
      </c>
      <c r="B52" s="4" t="str">
        <f>CONCATENATE(Contents!$D$13,VLOOKUP($D$10,$R$10:$S$36,2,FALSE))</f>
        <v>GlasgowC1</v>
      </c>
      <c r="C52" s="289" t="e">
        <f>VLOOKUP(LARGE('NH Comparison (2)'!$I$13:$I$68,39),'NH Comparison (2)'!$I$13:$J$68,2,FALSE)</f>
        <v>#N/A</v>
      </c>
      <c r="D52" s="290"/>
      <c r="E52" s="290"/>
      <c r="F52" s="39" t="str">
        <f>IF(RIGHT($D$10,1)=")",VLOOKUP($A52,spine_data!$A$1:$G$9816,7,FALSE)," ")</f>
        <v xml:space="preserve"> </v>
      </c>
      <c r="G52" s="10" t="e">
        <f>IF(RIGHT($D$10,1)=")","years",VLOOKUP($A52,spine_data!$A$1:$G$9816,5,FALSE))</f>
        <v>#N/A</v>
      </c>
      <c r="H52" s="11" t="e">
        <f>IF(RIGHT($D$10,1)=")"," ",VLOOKUP($A52,spine_data!$A$1:$G$9816,7,FALSE))</f>
        <v>#N/A</v>
      </c>
      <c r="I52" s="26"/>
      <c r="J52" s="26"/>
      <c r="K52" s="13" t="e">
        <f>IF(RIGHT($D$10,1)&lt;&gt;")",(H52-VLOOKUP(B52,spine_data!$A$1:$G$9816,7,FALSE))/VLOOKUP(B52,spine_data!$A$1:$G$9816,7,FALSE),(F52-VLOOKUP(B52,spine_data!$A$1:$G$9816,7,FALSE))/VLOOKUP(B52,spine_data!$A$1:$G$9816,7,FALSE))</f>
        <v>#N/A</v>
      </c>
    </row>
    <row r="53" spans="1:11" ht="14.6" x14ac:dyDescent="0.4">
      <c r="A53" s="4" t="e">
        <f t="shared" si="0"/>
        <v>#N/A</v>
      </c>
      <c r="B53" s="4" t="str">
        <f>CONCATENATE(Contents!$D$13,VLOOKUP($D$10,$R$10:$S$36,2,FALSE))</f>
        <v>GlasgowC1</v>
      </c>
      <c r="C53" s="289" t="e">
        <f>VLOOKUP(LARGE('NH Comparison (2)'!$I$13:$I$68,40),'NH Comparison (2)'!$I$13:$J$68,2,FALSE)</f>
        <v>#N/A</v>
      </c>
      <c r="D53" s="290"/>
      <c r="E53" s="290"/>
      <c r="F53" s="39" t="str">
        <f>IF(RIGHT($D$10,1)=")",VLOOKUP($A53,spine_data!$A$1:$G$9816,7,FALSE)," ")</f>
        <v xml:space="preserve"> </v>
      </c>
      <c r="G53" s="10" t="e">
        <f>IF(RIGHT($D$10,1)=")","years",VLOOKUP($A53,spine_data!$A$1:$G$9816,5,FALSE))</f>
        <v>#N/A</v>
      </c>
      <c r="H53" s="11" t="e">
        <f>IF(RIGHT($D$10,1)=")"," ",VLOOKUP($A53,spine_data!$A$1:$G$9816,7,FALSE))</f>
        <v>#N/A</v>
      </c>
      <c r="I53" s="12"/>
      <c r="J53" s="12"/>
      <c r="K53" s="13" t="e">
        <f>IF(RIGHT($D$10,1)&lt;&gt;")",(H53-VLOOKUP(B53,spine_data!$A$1:$G$9816,7,FALSE))/VLOOKUP(B53,spine_data!$A$1:$G$9816,7,FALSE),(F53-VLOOKUP(B53,spine_data!$A$1:$G$9816,7,FALSE))/VLOOKUP(B53,spine_data!$A$1:$G$9816,7,FALSE))</f>
        <v>#N/A</v>
      </c>
    </row>
    <row r="54" spans="1:11" ht="14.6" x14ac:dyDescent="0.4">
      <c r="A54" s="4" t="e">
        <f t="shared" si="0"/>
        <v>#N/A</v>
      </c>
      <c r="B54" s="4" t="str">
        <f>CONCATENATE(Contents!$D$13,VLOOKUP($D$10,$R$10:$S$36,2,FALSE))</f>
        <v>GlasgowC1</v>
      </c>
      <c r="C54" s="289" t="e">
        <f>VLOOKUP(LARGE('NH Comparison (2)'!$I$13:$I$68,41),'NH Comparison (2)'!$I$13:$J$68,2,FALSE)</f>
        <v>#N/A</v>
      </c>
      <c r="D54" s="290"/>
      <c r="E54" s="290"/>
      <c r="F54" s="39" t="str">
        <f>IF(RIGHT($D$10,1)=")",VLOOKUP($A54,spine_data!$A$1:$G$9816,7,FALSE)," ")</f>
        <v xml:space="preserve"> </v>
      </c>
      <c r="G54" s="10" t="e">
        <f>IF(RIGHT($D$10,1)=")","years",VLOOKUP($A54,spine_data!$A$1:$G$9816,5,FALSE))</f>
        <v>#N/A</v>
      </c>
      <c r="H54" s="11" t="e">
        <f>IF(RIGHT($D$10,1)=")"," ",VLOOKUP($A54,spine_data!$A$1:$G$9816,7,FALSE))</f>
        <v>#N/A</v>
      </c>
      <c r="I54" s="26"/>
      <c r="J54" s="26"/>
      <c r="K54" s="13" t="e">
        <f>IF(RIGHT($D$10,1)&lt;&gt;")",(H54-VLOOKUP(B54,spine_data!$A$1:$G$9816,7,FALSE))/VLOOKUP(B54,spine_data!$A$1:$G$9816,7,FALSE),(F54-VLOOKUP(B54,spine_data!$A$1:$G$9816,7,FALSE))/VLOOKUP(B54,spine_data!$A$1:$G$9816,7,FALSE))</f>
        <v>#N/A</v>
      </c>
    </row>
    <row r="55" spans="1:11" ht="14.6" x14ac:dyDescent="0.4">
      <c r="A55" s="4" t="e">
        <f t="shared" si="0"/>
        <v>#N/A</v>
      </c>
      <c r="B55" s="4" t="str">
        <f>CONCATENATE(Contents!$D$13,VLOOKUP($D$10,$R$10:$S$36,2,FALSE))</f>
        <v>GlasgowC1</v>
      </c>
      <c r="C55" s="289" t="e">
        <f>VLOOKUP(LARGE('NH Comparison (2)'!$I$13:$I$68,42),'NH Comparison (2)'!$I$13:$J$68,2,FALSE)</f>
        <v>#N/A</v>
      </c>
      <c r="D55" s="290"/>
      <c r="E55" s="290"/>
      <c r="F55" s="39" t="str">
        <f>IF(RIGHT($D$10,1)=")",VLOOKUP($A55,spine_data!$A$1:$G$9816,7,FALSE)," ")</f>
        <v xml:space="preserve"> </v>
      </c>
      <c r="G55" s="10" t="e">
        <f>IF(RIGHT($D$10,1)=")","years",VLOOKUP($A55,spine_data!$A$1:$G$9816,5,FALSE))</f>
        <v>#N/A</v>
      </c>
      <c r="H55" s="11" t="e">
        <f>IF(RIGHT($D$10,1)=")"," ",VLOOKUP($A55,spine_data!$A$1:$G$9816,7,FALSE))</f>
        <v>#N/A</v>
      </c>
      <c r="I55" s="26"/>
      <c r="J55" s="26"/>
      <c r="K55" s="13" t="e">
        <f>IF(RIGHT($D$10,1)&lt;&gt;")",(H55-VLOOKUP(B55,spine_data!$A$1:$G$9816,7,FALSE))/VLOOKUP(B55,spine_data!$A$1:$G$9816,7,FALSE),(F55-VLOOKUP(B55,spine_data!$A$1:$G$9816,7,FALSE))/VLOOKUP(B55,spine_data!$A$1:$G$9816,7,FALSE))</f>
        <v>#N/A</v>
      </c>
    </row>
    <row r="56" spans="1:11" ht="14.6" x14ac:dyDescent="0.4">
      <c r="A56" s="4" t="e">
        <f t="shared" si="0"/>
        <v>#N/A</v>
      </c>
      <c r="B56" s="4" t="str">
        <f>CONCATENATE(Contents!$D$13,VLOOKUP($D$10,$R$10:$S$36,2,FALSE))</f>
        <v>GlasgowC1</v>
      </c>
      <c r="C56" s="289" t="e">
        <f>VLOOKUP(LARGE('NH Comparison (2)'!$I$13:$I$68,43),'NH Comparison (2)'!$I$13:$J$68,2,FALSE)</f>
        <v>#N/A</v>
      </c>
      <c r="D56" s="290"/>
      <c r="E56" s="290"/>
      <c r="F56" s="39" t="str">
        <f>IF(RIGHT($D$10,1)=")",VLOOKUP($A56,spine_data!$A$1:$G$9816,7,FALSE)," ")</f>
        <v xml:space="preserve"> </v>
      </c>
      <c r="G56" s="10" t="e">
        <f>IF(RIGHT($D$10,1)=")","years",VLOOKUP($A56,spine_data!$A$1:$G$9816,5,FALSE))</f>
        <v>#N/A</v>
      </c>
      <c r="H56" s="11" t="e">
        <f>IF(RIGHT($D$10,1)=")"," ",VLOOKUP($A56,spine_data!$A$1:$G$9816,7,FALSE))</f>
        <v>#N/A</v>
      </c>
      <c r="I56" s="26"/>
      <c r="J56" s="26"/>
      <c r="K56" s="13" t="e">
        <f>IF(RIGHT($D$10,1)&lt;&gt;")",(H56-VLOOKUP(B56,spine_data!$A$1:$G$9816,7,FALSE))/VLOOKUP(B56,spine_data!$A$1:$G$9816,7,FALSE),(F56-VLOOKUP(B56,spine_data!$A$1:$G$9816,7,FALSE))/VLOOKUP(B56,spine_data!$A$1:$G$9816,7,FALSE))</f>
        <v>#N/A</v>
      </c>
    </row>
    <row r="57" spans="1:11" ht="14.6" x14ac:dyDescent="0.4">
      <c r="A57" s="4" t="e">
        <f t="shared" si="0"/>
        <v>#N/A</v>
      </c>
      <c r="B57" s="4" t="str">
        <f>CONCATENATE(Contents!$D$13,VLOOKUP($D$10,$R$10:$S$36,2,FALSE))</f>
        <v>GlasgowC1</v>
      </c>
      <c r="C57" s="289" t="e">
        <f>VLOOKUP(LARGE('NH Comparison (2)'!$I$13:$I$68,44),'NH Comparison (2)'!$I$13:$J$68,2,FALSE)</f>
        <v>#N/A</v>
      </c>
      <c r="D57" s="290"/>
      <c r="E57" s="290"/>
      <c r="F57" s="39" t="str">
        <f>IF(RIGHT($D$10,1)=")",VLOOKUP($A57,spine_data!$A$1:$G$9816,7,FALSE)," ")</f>
        <v xml:space="preserve"> </v>
      </c>
      <c r="G57" s="10" t="e">
        <f>IF(RIGHT($D$10,1)=")","years",VLOOKUP($A57,spine_data!$A$1:$G$9816,5,FALSE))</f>
        <v>#N/A</v>
      </c>
      <c r="H57" s="11" t="e">
        <f>IF(RIGHT($D$10,1)=")"," ",VLOOKUP($A57,spine_data!$A$1:$G$9816,7,FALSE))</f>
        <v>#N/A</v>
      </c>
      <c r="I57" s="12"/>
      <c r="J57" s="12"/>
      <c r="K57" s="13" t="e">
        <f>IF(RIGHT($D$10,1)&lt;&gt;")",(H57-VLOOKUP(B57,spine_data!$A$1:$G$9816,7,FALSE))/VLOOKUP(B57,spine_data!$A$1:$G$9816,7,FALSE),(F57-VLOOKUP(B57,spine_data!$A$1:$G$9816,7,FALSE))/VLOOKUP(B57,spine_data!$A$1:$G$9816,7,FALSE))</f>
        <v>#N/A</v>
      </c>
    </row>
    <row r="58" spans="1:11" ht="14.6" x14ac:dyDescent="0.4">
      <c r="A58" s="4" t="e">
        <f t="shared" si="0"/>
        <v>#N/A</v>
      </c>
      <c r="B58" s="4" t="str">
        <f>CONCATENATE(Contents!$D$13,VLOOKUP($D$10,$R$10:$S$36,2,FALSE))</f>
        <v>GlasgowC1</v>
      </c>
      <c r="C58" s="289" t="e">
        <f>VLOOKUP(LARGE('NH Comparison (2)'!$I$13:$I$68,45),'NH Comparison (2)'!$I$13:$J$68,2,FALSE)</f>
        <v>#N/A</v>
      </c>
      <c r="D58" s="290"/>
      <c r="E58" s="290"/>
      <c r="F58" s="39" t="str">
        <f>IF(RIGHT($D$10,1)=")",VLOOKUP($A58,spine_data!$A$1:$G$9816,7,FALSE)," ")</f>
        <v xml:space="preserve"> </v>
      </c>
      <c r="G58" s="10" t="e">
        <f>IF(RIGHT($D$10,1)=")","years",VLOOKUP($A58,spine_data!$A$1:$G$9816,5,FALSE))</f>
        <v>#N/A</v>
      </c>
      <c r="H58" s="11" t="e">
        <f>IF(RIGHT($D$10,1)=")"," ",VLOOKUP($A58,spine_data!$A$1:$G$9816,7,FALSE))</f>
        <v>#N/A</v>
      </c>
      <c r="I58" s="12"/>
      <c r="J58" s="12"/>
      <c r="K58" s="13" t="e">
        <f>IF(RIGHT($D$10,1)&lt;&gt;")",(H58-VLOOKUP(B58,spine_data!$A$1:$G$9816,7,FALSE))/VLOOKUP(B58,spine_data!$A$1:$G$9816,7,FALSE),(F58-VLOOKUP(B58,spine_data!$A$1:$G$9816,7,FALSE))/VLOOKUP(B58,spine_data!$A$1:$G$9816,7,FALSE))</f>
        <v>#N/A</v>
      </c>
    </row>
    <row r="59" spans="1:11" ht="14.6" x14ac:dyDescent="0.4">
      <c r="A59" s="4" t="e">
        <f t="shared" si="0"/>
        <v>#N/A</v>
      </c>
      <c r="B59" s="4" t="str">
        <f>CONCATENATE(Contents!$D$13,VLOOKUP($D$10,$R$10:$S$36,2,FALSE))</f>
        <v>GlasgowC1</v>
      </c>
      <c r="C59" s="289" t="e">
        <f>VLOOKUP(LARGE('NH Comparison (2)'!$I$13:$I$68,46),'NH Comparison (2)'!$I$13:$J$68,2,FALSE)</f>
        <v>#N/A</v>
      </c>
      <c r="D59" s="290"/>
      <c r="E59" s="290"/>
      <c r="F59" s="39" t="str">
        <f>IF(RIGHT($D$10,1)=")",VLOOKUP($A59,spine_data!$A$1:$G$9816,7,FALSE)," ")</f>
        <v xml:space="preserve"> </v>
      </c>
      <c r="G59" s="10" t="e">
        <f>IF(RIGHT($D$10,1)=")","years",VLOOKUP($A59,spine_data!$A$1:$G$9816,5,FALSE))</f>
        <v>#N/A</v>
      </c>
      <c r="H59" s="11" t="e">
        <f>IF(RIGHT($D$10,1)=")"," ",VLOOKUP($A59,spine_data!$A$1:$G$9816,7,FALSE))</f>
        <v>#N/A</v>
      </c>
      <c r="I59" s="22"/>
      <c r="J59" s="22"/>
      <c r="K59" s="13" t="e">
        <f>IF(RIGHT($D$10,1)&lt;&gt;")",(H59-VLOOKUP(B59,spine_data!$A$1:$G$9816,7,FALSE))/VLOOKUP(B59,spine_data!$A$1:$G$9816,7,FALSE),(F59-VLOOKUP(B59,spine_data!$A$1:$G$9816,7,FALSE))/VLOOKUP(B59,spine_data!$A$1:$G$9816,7,FALSE))</f>
        <v>#N/A</v>
      </c>
    </row>
    <row r="60" spans="1:11" ht="14.6" x14ac:dyDescent="0.4">
      <c r="A60" s="4" t="e">
        <f t="shared" si="0"/>
        <v>#N/A</v>
      </c>
      <c r="B60" s="4" t="str">
        <f>CONCATENATE(Contents!$D$13,VLOOKUP($D$10,$R$10:$S$36,2,FALSE))</f>
        <v>GlasgowC1</v>
      </c>
      <c r="C60" s="289" t="e">
        <f>VLOOKUP(LARGE('NH Comparison (2)'!$I$13:$I$68,47),'NH Comparison (2)'!$I$13:$J$68,2,FALSE)</f>
        <v>#N/A</v>
      </c>
      <c r="D60" s="290"/>
      <c r="E60" s="290"/>
      <c r="F60" s="39" t="str">
        <f>IF(RIGHT($D$10,1)=")",VLOOKUP($A60,spine_data!$A$1:$G$9816,7,FALSE)," ")</f>
        <v xml:space="preserve"> </v>
      </c>
      <c r="G60" s="10" t="e">
        <f>IF(RIGHT($D$10,1)=")","years",VLOOKUP($A60,spine_data!$A$1:$G$9816,5,FALSE))</f>
        <v>#N/A</v>
      </c>
      <c r="H60" s="11" t="e">
        <f>IF(RIGHT($D$10,1)=")"," ",VLOOKUP($A60,spine_data!$A$1:$G$9816,7,FALSE))</f>
        <v>#N/A</v>
      </c>
      <c r="I60" s="26"/>
      <c r="J60" s="26"/>
      <c r="K60" s="13" t="e">
        <f>IF(RIGHT($D$10,1)&lt;&gt;")",(H60-VLOOKUP(B60,spine_data!$A$1:$G$9816,7,FALSE))/VLOOKUP(B60,spine_data!$A$1:$G$9816,7,FALSE),(F60-VLOOKUP(B60,spine_data!$A$1:$G$9816,7,FALSE))/VLOOKUP(B60,spine_data!$A$1:$G$9816,7,FALSE))</f>
        <v>#N/A</v>
      </c>
    </row>
    <row r="61" spans="1:11" ht="14.6" x14ac:dyDescent="0.4">
      <c r="A61" s="4" t="e">
        <f t="shared" si="0"/>
        <v>#N/A</v>
      </c>
      <c r="B61" s="4" t="str">
        <f>CONCATENATE(Contents!$D$13,VLOOKUP($D$10,$R$10:$S$36,2,FALSE))</f>
        <v>GlasgowC1</v>
      </c>
      <c r="C61" s="289" t="e">
        <f>VLOOKUP(LARGE('NH Comparison (2)'!$I$13:$I$68,48),'NH Comparison (2)'!$I$13:$J$68,2,FALSE)</f>
        <v>#N/A</v>
      </c>
      <c r="D61" s="290"/>
      <c r="E61" s="290"/>
      <c r="F61" s="39" t="str">
        <f>IF(RIGHT($D$10,1)=")",VLOOKUP($A61,spine_data!$A$1:$G$9816,7,FALSE)," ")</f>
        <v xml:space="preserve"> </v>
      </c>
      <c r="G61" s="10" t="e">
        <f>IF(RIGHT($D$10,1)=")","years",VLOOKUP($A61,spine_data!$A$1:$G$9816,5,FALSE))</f>
        <v>#N/A</v>
      </c>
      <c r="H61" s="11" t="e">
        <f>IF(RIGHT($D$10,1)=")"," ",VLOOKUP($A61,spine_data!$A$1:$G$9816,7,FALSE))</f>
        <v>#N/A</v>
      </c>
      <c r="I61" s="26"/>
      <c r="J61" s="26"/>
      <c r="K61" s="13" t="e">
        <f>IF(RIGHT($D$10,1)&lt;&gt;")",(H61-VLOOKUP(B61,spine_data!$A$1:$G$9816,7,FALSE))/VLOOKUP(B61,spine_data!$A$1:$G$9816,7,FALSE),(F61-VLOOKUP(B61,spine_data!$A$1:$G$9816,7,FALSE))/VLOOKUP(B61,spine_data!$A$1:$G$9816,7,FALSE))</f>
        <v>#N/A</v>
      </c>
    </row>
    <row r="62" spans="1:11" ht="14.6" x14ac:dyDescent="0.4">
      <c r="A62" s="4" t="e">
        <f t="shared" si="0"/>
        <v>#N/A</v>
      </c>
      <c r="B62" s="4" t="str">
        <f>CONCATENATE(Contents!$D$13,VLOOKUP($D$10,$R$10:$S$36,2,FALSE))</f>
        <v>GlasgowC1</v>
      </c>
      <c r="C62" s="289" t="e">
        <f>VLOOKUP(LARGE('NH Comparison (2)'!$I$13:$I$68,49),'NH Comparison (2)'!$I$13:$J$68,2,FALSE)</f>
        <v>#N/A</v>
      </c>
      <c r="D62" s="290"/>
      <c r="E62" s="290"/>
      <c r="F62" s="39" t="str">
        <f>IF(RIGHT($D$10,1)=")",VLOOKUP($A62,spine_data!$A$1:$G$9816,7,FALSE)," ")</f>
        <v xml:space="preserve"> </v>
      </c>
      <c r="G62" s="10" t="e">
        <f>IF(RIGHT($D$10,1)=")","years",VLOOKUP($A62,spine_data!$A$1:$G$9816,5,FALSE))</f>
        <v>#N/A</v>
      </c>
      <c r="H62" s="11" t="e">
        <f>IF(RIGHT($D$10,1)=")"," ",VLOOKUP($A62,spine_data!$A$1:$G$9816,7,FALSE))</f>
        <v>#N/A</v>
      </c>
      <c r="I62" s="26"/>
      <c r="J62" s="26"/>
      <c r="K62" s="13" t="e">
        <f>IF(RIGHT($D$10,1)&lt;&gt;")",(H62-VLOOKUP(B62,spine_data!$A$1:$G$9816,7,FALSE))/VLOOKUP(B62,spine_data!$A$1:$G$9816,7,FALSE),(F62-VLOOKUP(B62,spine_data!$A$1:$G$9816,7,FALSE))/VLOOKUP(B62,spine_data!$A$1:$G$9816,7,FALSE))</f>
        <v>#N/A</v>
      </c>
    </row>
    <row r="63" spans="1:11" ht="14.6" x14ac:dyDescent="0.4">
      <c r="A63" s="4" t="e">
        <f t="shared" si="0"/>
        <v>#N/A</v>
      </c>
      <c r="B63" s="4" t="str">
        <f>CONCATENATE(Contents!$D$13,VLOOKUP($D$10,$R$10:$S$36,2,FALSE))</f>
        <v>GlasgowC1</v>
      </c>
      <c r="C63" s="289" t="e">
        <f>VLOOKUP(LARGE('NH Comparison (2)'!$I$13:$I$68,50),'NH Comparison (2)'!$I$13:$J$68,2,FALSE)</f>
        <v>#N/A</v>
      </c>
      <c r="D63" s="290"/>
      <c r="E63" s="290"/>
      <c r="F63" s="39" t="str">
        <f>IF(RIGHT($D$10,1)=")",VLOOKUP($A63,spine_data!$A$1:$G$9816,7,FALSE)," ")</f>
        <v xml:space="preserve"> </v>
      </c>
      <c r="G63" s="10" t="e">
        <f>IF(RIGHT($D$10,1)=")","years",VLOOKUP($A63,spine_data!$A$1:$G$9816,5,FALSE))</f>
        <v>#N/A</v>
      </c>
      <c r="H63" s="11" t="e">
        <f>IF(RIGHT($D$10,1)=")"," ",VLOOKUP($A63,spine_data!$A$1:$G$9816,7,FALSE))</f>
        <v>#N/A</v>
      </c>
      <c r="I63" s="26"/>
      <c r="J63" s="26"/>
      <c r="K63" s="13" t="e">
        <f>IF(RIGHT($D$10,1)&lt;&gt;")",(H63-VLOOKUP(B63,spine_data!$A$1:$G$9816,7,FALSE))/VLOOKUP(B63,spine_data!$A$1:$G$9816,7,FALSE),(F63-VLOOKUP(B63,spine_data!$A$1:$G$9816,7,FALSE))/VLOOKUP(B63,spine_data!$A$1:$G$9816,7,FALSE))</f>
        <v>#N/A</v>
      </c>
    </row>
    <row r="64" spans="1:11" ht="14.6" x14ac:dyDescent="0.4">
      <c r="A64" s="4" t="e">
        <f t="shared" si="0"/>
        <v>#N/A</v>
      </c>
      <c r="B64" s="4" t="str">
        <f>CONCATENATE(Contents!$D$13,VLOOKUP($D$10,$R$10:$S$36,2,FALSE))</f>
        <v>GlasgowC1</v>
      </c>
      <c r="C64" s="289" t="e">
        <f>VLOOKUP(LARGE('NH Comparison (2)'!$I$13:$I$68,51),'NH Comparison (2)'!$I$13:$J$68,2,FALSE)</f>
        <v>#N/A</v>
      </c>
      <c r="D64" s="290"/>
      <c r="E64" s="290"/>
      <c r="F64" s="39" t="str">
        <f>IF(RIGHT($D$10,1)=")",VLOOKUP($A64,spine_data!$A$1:$G$9816,7,FALSE)," ")</f>
        <v xml:space="preserve"> </v>
      </c>
      <c r="G64" s="10" t="e">
        <f>IF(RIGHT($D$10,1)=")","years",VLOOKUP($A64,spine_data!$A$1:$G$9816,5,FALSE))</f>
        <v>#N/A</v>
      </c>
      <c r="H64" s="11" t="e">
        <f>IF(RIGHT($D$10,1)=")"," ",VLOOKUP($A64,spine_data!$A$1:$G$9816,7,FALSE))</f>
        <v>#N/A</v>
      </c>
      <c r="I64" s="26"/>
      <c r="J64" s="26"/>
      <c r="K64" s="13" t="e">
        <f>IF(RIGHT($D$10,1)&lt;&gt;")",(H64-VLOOKUP(B64,spine_data!$A$1:$G$9816,7,FALSE))/VLOOKUP(B64,spine_data!$A$1:$G$9816,7,FALSE),(F64-VLOOKUP(B64,spine_data!$A$1:$G$9816,7,FALSE))/VLOOKUP(B64,spine_data!$A$1:$G$9816,7,FALSE))</f>
        <v>#N/A</v>
      </c>
    </row>
    <row r="65" spans="1:11" ht="14.6" x14ac:dyDescent="0.4">
      <c r="A65" s="4" t="e">
        <f t="shared" si="0"/>
        <v>#N/A</v>
      </c>
      <c r="B65" s="4" t="str">
        <f>CONCATENATE(Contents!$D$13,VLOOKUP($D$10,$R$10:$S$36,2,FALSE))</f>
        <v>GlasgowC1</v>
      </c>
      <c r="C65" s="289" t="e">
        <f>VLOOKUP(LARGE('NH Comparison (2)'!$I$13:$I$68,52),'NH Comparison (2)'!$I$13:$J$68,2,FALSE)</f>
        <v>#N/A</v>
      </c>
      <c r="D65" s="290"/>
      <c r="E65" s="290"/>
      <c r="F65" s="39" t="str">
        <f>IF(RIGHT($D$10,1)=")",VLOOKUP($A65,spine_data!$A$1:$G$9816,7,FALSE)," ")</f>
        <v xml:space="preserve"> </v>
      </c>
      <c r="G65" s="10" t="e">
        <f>IF(RIGHT($D$10,1)=")","years",VLOOKUP($A65,spine_data!$A$1:$G$9816,5,FALSE))</f>
        <v>#N/A</v>
      </c>
      <c r="H65" s="11" t="e">
        <f>IF(RIGHT($D$10,1)=")"," ",VLOOKUP($A65,spine_data!$A$1:$G$9816,7,FALSE))</f>
        <v>#N/A</v>
      </c>
      <c r="I65" s="26"/>
      <c r="J65" s="26"/>
      <c r="K65" s="13" t="e">
        <f>IF(RIGHT($D$10,1)&lt;&gt;")",(H65-VLOOKUP(B65,spine_data!$A$1:$G$9816,7,FALSE))/VLOOKUP(B65,spine_data!$A$1:$G$9816,7,FALSE),(F65-VLOOKUP(B65,spine_data!$A$1:$G$9816,7,FALSE))/VLOOKUP(B65,spine_data!$A$1:$G$9816,7,FALSE))</f>
        <v>#N/A</v>
      </c>
    </row>
    <row r="66" spans="1:11" ht="14.6" x14ac:dyDescent="0.4">
      <c r="A66" s="4" t="e">
        <f t="shared" si="0"/>
        <v>#N/A</v>
      </c>
      <c r="B66" s="4" t="str">
        <f>CONCATENATE(Contents!$D$13,VLOOKUP($D$10,$R$10:$S$36,2,FALSE))</f>
        <v>GlasgowC1</v>
      </c>
      <c r="C66" s="289" t="e">
        <f>VLOOKUP(LARGE('NH Comparison (2)'!$I$13:$I$68,53),'NH Comparison (2)'!$I$13:$J$68,2,FALSE)</f>
        <v>#N/A</v>
      </c>
      <c r="D66" s="290"/>
      <c r="E66" s="290"/>
      <c r="F66" s="39" t="str">
        <f>IF(RIGHT($D$10,1)=")",VLOOKUP($A66,spine_data!$A$1:$G$9816,7,FALSE)," ")</f>
        <v xml:space="preserve"> </v>
      </c>
      <c r="G66" s="10" t="e">
        <f>IF(RIGHT($D$10,1)=")","years",VLOOKUP($A66,spine_data!$A$1:$G$9816,5,FALSE))</f>
        <v>#N/A</v>
      </c>
      <c r="H66" s="11" t="e">
        <f>IF(RIGHT($D$10,1)=")"," ",VLOOKUP($A66,spine_data!$A$1:$G$9816,7,FALSE))</f>
        <v>#N/A</v>
      </c>
      <c r="I66" s="12"/>
      <c r="J66" s="12"/>
      <c r="K66" s="13" t="e">
        <f>IF(RIGHT($D$10,1)&lt;&gt;")",(H66-VLOOKUP(B66,spine_data!$A$1:$G$9816,7,FALSE))/VLOOKUP(B66,spine_data!$A$1:$G$9816,7,FALSE),(F66-VLOOKUP(B66,spine_data!$A$1:$G$9816,7,FALSE))/VLOOKUP(B66,spine_data!$A$1:$G$9816,7,FALSE))</f>
        <v>#N/A</v>
      </c>
    </row>
    <row r="67" spans="1:11" ht="14.6" x14ac:dyDescent="0.4">
      <c r="A67" s="4" t="e">
        <f t="shared" si="0"/>
        <v>#N/A</v>
      </c>
      <c r="B67" s="4" t="str">
        <f>CONCATENATE(Contents!$D$13,VLOOKUP($D$10,$R$10:$S$36,2,FALSE))</f>
        <v>GlasgowC1</v>
      </c>
      <c r="C67" s="289" t="e">
        <f>VLOOKUP(LARGE('NH Comparison (2)'!$I$13:$I$68,54),'NH Comparison (2)'!$I$13:$J$68,2,FALSE)</f>
        <v>#N/A</v>
      </c>
      <c r="D67" s="290"/>
      <c r="E67" s="290"/>
      <c r="F67" s="39" t="str">
        <f>IF(RIGHT($D$10,1)=")",VLOOKUP($A67,spine_data!$A$1:$G$9816,7,FALSE)," ")</f>
        <v xml:space="preserve"> </v>
      </c>
      <c r="G67" s="10" t="e">
        <f>IF(RIGHT($D$10,1)=")","years",VLOOKUP($A67,spine_data!$A$1:$G$9816,5,FALSE))</f>
        <v>#N/A</v>
      </c>
      <c r="H67" s="11" t="e">
        <f>IF(RIGHT($D$10,1)=")"," ",VLOOKUP($A67,spine_data!$A$1:$G$9816,7,FALSE))</f>
        <v>#N/A</v>
      </c>
      <c r="I67" s="26"/>
      <c r="J67" s="26"/>
      <c r="K67" s="13" t="e">
        <f>IF(RIGHT($D$10,1)&lt;&gt;")",(H67-VLOOKUP(B67,spine_data!$A$1:$G$9816,7,FALSE))/VLOOKUP(B67,spine_data!$A$1:$G$9816,7,FALSE),(F67-VLOOKUP(B67,spine_data!$A$1:$G$9816,7,FALSE))/VLOOKUP(B67,spine_data!$A$1:$G$9816,7,FALSE))</f>
        <v>#N/A</v>
      </c>
    </row>
    <row r="68" spans="1:11" ht="14.6" x14ac:dyDescent="0.4">
      <c r="A68" s="4" t="e">
        <f t="shared" si="0"/>
        <v>#N/A</v>
      </c>
      <c r="B68" s="4" t="str">
        <f>CONCATENATE(Contents!$D$13,VLOOKUP($D$10,$R$10:$S$36,2,FALSE))</f>
        <v>GlasgowC1</v>
      </c>
      <c r="C68" s="289" t="e">
        <f>VLOOKUP(LARGE('NH Comparison (2)'!$I$13:$I$68,55),'NH Comparison (2)'!$I$13:$J$68,2,FALSE)</f>
        <v>#N/A</v>
      </c>
      <c r="D68" s="290"/>
      <c r="E68" s="290"/>
      <c r="F68" s="39" t="str">
        <f>IF(RIGHT($D$10,1)=")",VLOOKUP($A68,spine_data!$A$1:$G$9816,7,FALSE)," ")</f>
        <v xml:space="preserve"> </v>
      </c>
      <c r="G68" s="10" t="e">
        <f>IF(RIGHT($D$10,1)=")","years",VLOOKUP($A68,spine_data!$A$1:$G$9816,5,FALSE))</f>
        <v>#N/A</v>
      </c>
      <c r="H68" s="11" t="e">
        <f>IF(RIGHT($D$10,1)=")"," ",VLOOKUP($A68,spine_data!$A$1:$G$9816,7,FALSE))</f>
        <v>#N/A</v>
      </c>
      <c r="I68" s="12"/>
      <c r="J68" s="12"/>
      <c r="K68" s="13" t="e">
        <f>IF(RIGHT($D$10,1)&lt;&gt;")",(H68-VLOOKUP(B68,spine_data!$A$1:$G$9816,7,FALSE))/VLOOKUP(B68,spine_data!$A$1:$G$9816,7,FALSE),(F68-VLOOKUP(B68,spine_data!$A$1:$G$9816,7,FALSE))/VLOOKUP(B68,spine_data!$A$1:$G$9816,7,FALSE))</f>
        <v>#N/A</v>
      </c>
    </row>
    <row r="69" spans="1:11" ht="14.6" x14ac:dyDescent="0.4">
      <c r="A69" s="4" t="e">
        <f t="shared" si="0"/>
        <v>#N/A</v>
      </c>
      <c r="B69" s="4" t="str">
        <f>CONCATENATE(Contents!$D$13,VLOOKUP($D$10,$R$10:$S$36,2,FALSE))</f>
        <v>GlasgowC1</v>
      </c>
      <c r="C69" s="299" t="e">
        <f>VLOOKUP(LARGE('NH Comparison (2)'!$I$13:$I$68,56),'NH Comparison (2)'!$I$13:$J$68,2,FALSE)</f>
        <v>#N/A</v>
      </c>
      <c r="D69" s="300"/>
      <c r="E69" s="300"/>
      <c r="F69" s="40" t="str">
        <f>IF(RIGHT($D$10,1)=")",VLOOKUP($A69,spine_data!$A$1:$G$9816,7,FALSE)," ")</f>
        <v xml:space="preserve"> </v>
      </c>
      <c r="G69" s="14" t="e">
        <f>IF(RIGHT($D$10,1)=")","years",VLOOKUP($A69,spine_data!$A$1:$G$9816,5,FALSE))</f>
        <v>#N/A</v>
      </c>
      <c r="H69" s="15" t="e">
        <f>IF(RIGHT($D$10,1)=")"," ",VLOOKUP($A69,spine_data!$A$1:$G$9816,7,FALSE))</f>
        <v>#N/A</v>
      </c>
      <c r="I69" s="16"/>
      <c r="J69" s="16"/>
      <c r="K69" s="17" t="e">
        <f>IF(RIGHT($D$10,1)&lt;&gt;")",(H69-VLOOKUP(B69,spine_data!$A$1:$G$9816,7,FALSE))/VLOOKUP(B69,spine_data!$A$1:$G$9816,7,FALSE),(F69-VLOOKUP(B69,spine_data!$A$1:$G$9816,7,FALSE))/VLOOKUP(B69,spine_data!$A$1:$G$9816,7,FALSE))</f>
        <v>#N/A</v>
      </c>
    </row>
    <row r="86" spans="3:3" x14ac:dyDescent="0.45">
      <c r="C86" s="19" t="str">
        <f>Contents!D11</f>
        <v>Anniesland, Jordanhill and Whiteinch</v>
      </c>
    </row>
  </sheetData>
  <sheetProtection algorithmName="SHA-512" hashValue="v8IZJTSYyufVdTsc3EQKv6hmOJQfL+/JuadilAyPigUYtsRelnKAJtjdRygq+abWegGQexkZcw3DU0ZzqBmlhw==" saltValue="3zxt5GbT+xOBdk51GT6fsA==" spinCount="100000" sheet="1" objects="1" scenarios="1"/>
  <mergeCells count="61">
    <mergeCell ref="C59:E59"/>
    <mergeCell ref="C68:E68"/>
    <mergeCell ref="C69:E69"/>
    <mergeCell ref="C60:E60"/>
    <mergeCell ref="C61:E61"/>
    <mergeCell ref="C62:E62"/>
    <mergeCell ref="C63:E63"/>
    <mergeCell ref="C66:E66"/>
    <mergeCell ref="C67:E67"/>
    <mergeCell ref="C64:E64"/>
    <mergeCell ref="C65:E65"/>
    <mergeCell ref="C55:E55"/>
    <mergeCell ref="C54:E54"/>
    <mergeCell ref="C56:E56"/>
    <mergeCell ref="C57:E57"/>
    <mergeCell ref="C58:E58"/>
    <mergeCell ref="C30:E30"/>
    <mergeCell ref="C31:E31"/>
    <mergeCell ref="C32:E32"/>
    <mergeCell ref="C33:E33"/>
    <mergeCell ref="C34:E34"/>
    <mergeCell ref="C35:E35"/>
    <mergeCell ref="C36:E36"/>
    <mergeCell ref="C37:E37"/>
    <mergeCell ref="C38:E38"/>
    <mergeCell ref="C39:E39"/>
    <mergeCell ref="C40:E40"/>
    <mergeCell ref="C41:E41"/>
    <mergeCell ref="C52:E52"/>
    <mergeCell ref="C53:E53"/>
    <mergeCell ref="C42:E42"/>
    <mergeCell ref="C43:E43"/>
    <mergeCell ref="C44:E44"/>
    <mergeCell ref="C45:E45"/>
    <mergeCell ref="C46:E46"/>
    <mergeCell ref="C47:E47"/>
    <mergeCell ref="C48:E48"/>
    <mergeCell ref="C49:E49"/>
    <mergeCell ref="C50:E50"/>
    <mergeCell ref="C51:E51"/>
    <mergeCell ref="I13:K13"/>
    <mergeCell ref="C28:E28"/>
    <mergeCell ref="C29:E29"/>
    <mergeCell ref="C26:E26"/>
    <mergeCell ref="C1:K1"/>
    <mergeCell ref="C14:E14"/>
    <mergeCell ref="C15:E15"/>
    <mergeCell ref="C16:E16"/>
    <mergeCell ref="C17:E17"/>
    <mergeCell ref="C18:E18"/>
    <mergeCell ref="C23:E23"/>
    <mergeCell ref="C24:E24"/>
    <mergeCell ref="C25:E25"/>
    <mergeCell ref="C27:E27"/>
    <mergeCell ref="C5:H6"/>
    <mergeCell ref="D10:H11"/>
    <mergeCell ref="C19:E19"/>
    <mergeCell ref="C21:E21"/>
    <mergeCell ref="C22:E22"/>
    <mergeCell ref="C10:C11"/>
    <mergeCell ref="C20:E20"/>
  </mergeCells>
  <phoneticPr fontId="0" type="noConversion"/>
  <conditionalFormatting sqref="C14:C69">
    <cfRule type="cellIs" dxfId="2" priority="1" stopIfTrue="1" operator="equal">
      <formula>$C$86</formula>
    </cfRule>
  </conditionalFormatting>
  <conditionalFormatting sqref="H14:H69">
    <cfRule type="expression" dxfId="1" priority="4">
      <formula>RIGHT($D$10,3)="rs)"</formula>
    </cfRule>
    <cfRule type="expression" dxfId="0" priority="5">
      <formula>RIGHT($D$10,3)&lt;&gt;"rs)"</formula>
    </cfRule>
  </conditionalFormatting>
  <dataValidations count="1">
    <dataValidation type="list" allowBlank="1" showInputMessage="1" showErrorMessage="1" prompt="Select a _x000a_Variable" sqref="D10:H11" xr:uid="{7951FC03-CB12-42B1-A697-5AC2131D87DF}">
      <formula1>$R$10:$R$36</formula1>
    </dataValidation>
  </dataValidations>
  <pageMargins left="0.7" right="0.7" top="0.75" bottom="0.75" header="0.3" footer="0.3"/>
  <pageSetup paperSize="9" scale="7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60D64-2473-4EF3-81EF-3D2ED15189E6}">
  <sheetPr codeName="Sheet13"/>
  <dimension ref="C1:J68"/>
  <sheetViews>
    <sheetView showGridLines="0" zoomScaleNormal="100" workbookViewId="0">
      <selection activeCell="I13" sqref="I13:K13"/>
    </sheetView>
  </sheetViews>
  <sheetFormatPr defaultColWidth="9.15234375" defaultRowHeight="15.9" x14ac:dyDescent="0.45"/>
  <cols>
    <col min="1" max="2" width="9.15234375" style="1"/>
    <col min="3" max="3" width="23.23046875" style="1" customWidth="1"/>
    <col min="4" max="4" width="18.4609375" style="18" customWidth="1"/>
    <col min="5" max="7" width="8.69140625" style="1" customWidth="1"/>
    <col min="8" max="9" width="15" style="1" customWidth="1"/>
    <col min="10" max="16384" width="9.15234375" style="1"/>
  </cols>
  <sheetData>
    <row r="1" spans="3:10" ht="20.6" x14ac:dyDescent="0.55000000000000004">
      <c r="D1" s="301" t="s">
        <v>214</v>
      </c>
      <c r="E1" s="301"/>
      <c r="F1" s="301"/>
      <c r="G1" s="301"/>
      <c r="H1" s="301"/>
      <c r="I1" s="20"/>
    </row>
    <row r="3" spans="3:10" x14ac:dyDescent="0.45">
      <c r="D3" s="2" t="s">
        <v>215</v>
      </c>
    </row>
    <row r="5" spans="3:10" ht="15" customHeight="1" x14ac:dyDescent="0.4">
      <c r="D5" s="297" t="s">
        <v>220</v>
      </c>
      <c r="E5" s="297"/>
      <c r="F5" s="297"/>
      <c r="G5" s="297"/>
      <c r="H5" s="297"/>
      <c r="I5" s="21"/>
    </row>
    <row r="6" spans="3:10" ht="14.6" x14ac:dyDescent="0.4">
      <c r="D6" s="297"/>
      <c r="E6" s="297"/>
      <c r="F6" s="297"/>
      <c r="G6" s="297"/>
      <c r="H6" s="297"/>
      <c r="I6" s="21"/>
    </row>
    <row r="7" spans="3:10" x14ac:dyDescent="0.45">
      <c r="D7" s="18" t="s">
        <v>216</v>
      </c>
    </row>
    <row r="9" spans="3:10" x14ac:dyDescent="0.45">
      <c r="D9" s="302" t="s">
        <v>219</v>
      </c>
      <c r="E9" s="2"/>
      <c r="F9" s="303" t="str">
        <f>'NH comparison'!D10</f>
        <v>People of ethnic minority</v>
      </c>
      <c r="G9" s="303"/>
      <c r="H9" s="303"/>
    </row>
    <row r="10" spans="3:10" x14ac:dyDescent="0.45">
      <c r="D10" s="302"/>
      <c r="E10" s="2"/>
      <c r="F10" s="303"/>
      <c r="G10" s="303"/>
      <c r="H10" s="303"/>
    </row>
    <row r="11" spans="3:10" ht="15.75" customHeight="1" x14ac:dyDescent="0.45"/>
    <row r="12" spans="3:10" ht="15" customHeight="1" x14ac:dyDescent="0.4">
      <c r="C12" s="4" t="str">
        <f>CONCATENATE('NH Comparison (2)'!$F$9,D12)</f>
        <v>People of ethnic minorityID</v>
      </c>
      <c r="D12" s="6" t="s">
        <v>212</v>
      </c>
      <c r="E12" s="6"/>
      <c r="F12" s="6"/>
      <c r="G12" s="6"/>
      <c r="H12" s="5" t="s">
        <v>218</v>
      </c>
      <c r="I12" s="29"/>
    </row>
    <row r="13" spans="3:10" ht="15" customHeight="1" x14ac:dyDescent="0.4">
      <c r="C13" s="4" t="str">
        <f>CONCATENATE(D13,VLOOKUP('NH comparison'!$D$10,'NH comparison'!$R$10:$S$36,2,FALSE))</f>
        <v>KnightswoodC1</v>
      </c>
      <c r="D13" s="23" t="s">
        <v>5</v>
      </c>
      <c r="E13" s="24"/>
      <c r="F13" s="24"/>
      <c r="G13" s="24"/>
      <c r="H13" s="7">
        <f>VLOOKUP($C13,spine_data!$A$1:$G$9816,5,FALSE)</f>
        <v>2530</v>
      </c>
      <c r="I13" s="48">
        <f>VLOOKUP($C13,spine_data!$A$1:$G$9816,7,FALSE)</f>
        <v>0.155481809242871</v>
      </c>
      <c r="J13" s="1" t="str">
        <f t="shared" ref="J13:J44" si="0">D13</f>
        <v>Knightswood</v>
      </c>
    </row>
    <row r="14" spans="3:10" ht="15" customHeight="1" x14ac:dyDescent="0.4">
      <c r="C14" s="4" t="str">
        <f>CONCATENATE(D14,VLOOKUP('NH comparison'!$D$10,'NH comparison'!$R$10:$S$36,2,FALSE))</f>
        <v>CastlemilkC1</v>
      </c>
      <c r="D14" s="25" t="s">
        <v>11</v>
      </c>
      <c r="E14" s="26"/>
      <c r="F14" s="26"/>
      <c r="G14" s="26"/>
      <c r="H14" s="10">
        <f>VLOOKUP($C14,spine_data!$A$1:$G$9816,5,FALSE)</f>
        <v>1676</v>
      </c>
      <c r="I14" s="47">
        <f>VLOOKUP($C14,spine_data!$A$1:$G$9816,7,FALSE)</f>
        <v>0.11209952511537601</v>
      </c>
      <c r="J14" s="1" t="str">
        <f t="shared" si="0"/>
        <v>Castlemilk</v>
      </c>
    </row>
    <row r="15" spans="3:10" ht="15" customHeight="1" x14ac:dyDescent="0.4">
      <c r="C15" s="4" t="str">
        <f>CONCATENATE(D15,VLOOKUP('NH comparison'!$D$10,'NH comparison'!$R$10:$S$36,2,FALSE))</f>
        <v>Tollcross and West ShettlestonC1</v>
      </c>
      <c r="D15" s="25" t="s">
        <v>290</v>
      </c>
      <c r="E15" s="26"/>
      <c r="F15" s="26"/>
      <c r="G15" s="26"/>
      <c r="H15" s="10">
        <f>VLOOKUP($C15,spine_data!$A$1:$G$9816,5,FALSE)</f>
        <v>1518</v>
      </c>
      <c r="I15" s="47">
        <f>VLOOKUP($C15,spine_data!$A$1:$G$9816,7,FALSE)</f>
        <v>9.9332548095798903E-2</v>
      </c>
      <c r="J15" s="1" t="str">
        <f t="shared" si="0"/>
        <v>Tollcross and West Shettleston</v>
      </c>
    </row>
    <row r="16" spans="3:10" ht="15" customHeight="1" x14ac:dyDescent="0.4">
      <c r="C16" s="4" t="str">
        <f>CONCATENATE(D16,VLOOKUP('NH comparison'!$D$10,'NH comparison'!$R$10:$S$36,2,FALSE))</f>
        <v>Lambhill and MiltonC1</v>
      </c>
      <c r="D16" s="25" t="s">
        <v>263</v>
      </c>
      <c r="E16" s="26"/>
      <c r="F16" s="26"/>
      <c r="G16" s="26"/>
      <c r="H16" s="10">
        <f>VLOOKUP($C16,spine_data!$A$1:$G$9816,5,FALSE)</f>
        <v>1870</v>
      </c>
      <c r="I16" s="47">
        <f>VLOOKUP($C16,spine_data!$A$1:$G$9816,7,FALSE)</f>
        <v>0.14470324228120399</v>
      </c>
      <c r="J16" s="1" t="str">
        <f t="shared" si="0"/>
        <v>Lambhill and Milton</v>
      </c>
    </row>
    <row r="17" spans="3:10" ht="15" customHeight="1" x14ac:dyDescent="0.4">
      <c r="C17" s="4" t="str">
        <f>CONCATENATE(D17,VLOOKUP('NH comparison'!$D$10,'NH comparison'!$R$10:$S$36,2,FALSE))</f>
        <v>Springboig and BarlanarkC1</v>
      </c>
      <c r="D17" s="25" t="s">
        <v>289</v>
      </c>
      <c r="E17" s="26"/>
      <c r="F17" s="26"/>
      <c r="G17" s="26"/>
      <c r="H17" s="10">
        <f>VLOOKUP($C17,spine_data!$A$1:$G$9816,5,FALSE)</f>
        <v>1371</v>
      </c>
      <c r="I17" s="47">
        <f>VLOOKUP($C17,spine_data!$A$1:$G$9816,7,FALSE)</f>
        <v>9.4071634417455696E-2</v>
      </c>
      <c r="J17" s="1" t="str">
        <f t="shared" si="0"/>
        <v>Springboig and Barlanark</v>
      </c>
    </row>
    <row r="18" spans="3:10" ht="15" customHeight="1" x14ac:dyDescent="0.4">
      <c r="C18" s="4" t="str">
        <f>CONCATENATE(D18,VLOOKUP('NH comparison'!$D$10,'NH comparison'!$R$10:$S$36,2,FALSE))</f>
        <v>Baillieston and GarrowhillC1</v>
      </c>
      <c r="D18" s="25" t="s">
        <v>282</v>
      </c>
      <c r="E18" s="26"/>
      <c r="F18" s="26"/>
      <c r="G18" s="26"/>
      <c r="H18" s="10">
        <f>VLOOKUP($C18,spine_data!$A$1:$G$9816,5,FALSE)</f>
        <v>1174</v>
      </c>
      <c r="I18" s="47">
        <f>VLOOKUP($C18,spine_data!$A$1:$G$9816,7,FALSE)</f>
        <v>5.99622044026763E-2</v>
      </c>
      <c r="J18" s="1" t="str">
        <f t="shared" si="0"/>
        <v>Baillieston and Garrowhill</v>
      </c>
    </row>
    <row r="19" spans="3:10" ht="15" customHeight="1" x14ac:dyDescent="0.4">
      <c r="C19" s="4" t="str">
        <f>CONCATENATE(D19,VLOOKUP('NH comparison'!$D$10,'NH comparison'!$R$10:$S$36,2,FALSE))</f>
        <v>Calton and BridgetonC1</v>
      </c>
      <c r="D19" s="25" t="s">
        <v>283</v>
      </c>
      <c r="E19" s="26"/>
      <c r="F19" s="26"/>
      <c r="G19" s="26"/>
      <c r="H19" s="10">
        <f>VLOOKUP($C19,spine_data!$A$1:$G$9816,5,FALSE)</f>
        <v>4930</v>
      </c>
      <c r="I19" s="47">
        <f>VLOOKUP($C19,spine_data!$A$1:$G$9816,7,FALSE)</f>
        <v>0.25999367155363301</v>
      </c>
      <c r="J19" s="1" t="str">
        <f t="shared" si="0"/>
        <v>Calton and Bridgeton</v>
      </c>
    </row>
    <row r="20" spans="3:10" ht="15" customHeight="1" x14ac:dyDescent="0.4">
      <c r="C20" s="4" t="str">
        <f>CONCATENATE(D20,VLOOKUP('NH comparison'!$D$10,'NH comparison'!$R$10:$S$36,2,FALSE))</f>
        <v>Riddrie and CranhillC1</v>
      </c>
      <c r="D20" s="25" t="s">
        <v>287</v>
      </c>
      <c r="E20" s="26"/>
      <c r="F20" s="26"/>
      <c r="G20" s="26"/>
      <c r="H20" s="10">
        <f>VLOOKUP($C20,spine_data!$A$1:$G$9816,5,FALSE)</f>
        <v>1301</v>
      </c>
      <c r="I20" s="47">
        <f>VLOOKUP($C20,spine_data!$A$1:$G$9816,7,FALSE)</f>
        <v>0.108879404134237</v>
      </c>
      <c r="J20" s="1" t="str">
        <f t="shared" si="0"/>
        <v>Riddrie and Cranhill</v>
      </c>
    </row>
    <row r="21" spans="3:10" ht="15" customHeight="1" x14ac:dyDescent="0.4">
      <c r="C21" s="4" t="str">
        <f>CONCATENATE(D21,VLOOKUP('NH comparison'!$D$10,'NH comparison'!$R$10:$S$36,2,FALSE))</f>
        <v>Greater GovanC1</v>
      </c>
      <c r="D21" s="25" t="s">
        <v>8</v>
      </c>
      <c r="E21" s="26"/>
      <c r="F21" s="26"/>
      <c r="G21" s="26"/>
      <c r="H21" s="10">
        <f>VLOOKUP($C21,spine_data!$A$1:$G$9816,5,FALSE)</f>
        <v>2124</v>
      </c>
      <c r="I21" s="47">
        <f>VLOOKUP($C21,spine_data!$A$1:$G$9816,7,FALSE)</f>
        <v>0.15276179516685801</v>
      </c>
      <c r="J21" s="1" t="str">
        <f t="shared" si="0"/>
        <v>Greater Govan</v>
      </c>
    </row>
    <row r="22" spans="3:10" ht="15" customHeight="1" x14ac:dyDescent="0.4">
      <c r="C22" s="4" t="str">
        <f>CONCATENATE(D22,VLOOKUP('NH comparison'!$D$10,'NH comparison'!$R$10:$S$36,2,FALSE))</f>
        <v>DrumchapelC1</v>
      </c>
      <c r="D22" s="25" t="s">
        <v>4</v>
      </c>
      <c r="E22" s="26"/>
      <c r="F22" s="26"/>
      <c r="G22" s="26"/>
      <c r="H22" s="10">
        <f>VLOOKUP($C22,spine_data!$A$1:$G$9816,5,FALSE)</f>
        <v>1453</v>
      </c>
      <c r="I22" s="47">
        <f>VLOOKUP($C22,spine_data!$A$1:$G$9816,7,FALSE)</f>
        <v>0.113746672929387</v>
      </c>
      <c r="J22" s="1" t="str">
        <f t="shared" si="0"/>
        <v>Drumchapel</v>
      </c>
    </row>
    <row r="23" spans="3:10" ht="15" customHeight="1" x14ac:dyDescent="0.4">
      <c r="C23" s="4" t="str">
        <f>CONCATENATE(D23,VLOOKUP('NH comparison'!$D$10,'NH comparison'!$R$10:$S$36,2,FALSE))</f>
        <v>North Cardonald and PenileeC1</v>
      </c>
      <c r="D23" s="25" t="s">
        <v>274</v>
      </c>
      <c r="E23" s="26"/>
      <c r="F23" s="26"/>
      <c r="G23" s="26"/>
      <c r="H23" s="10">
        <f>VLOOKUP($C23,spine_data!$A$1:$G$9816,5,FALSE)</f>
        <v>1889</v>
      </c>
      <c r="I23" s="47">
        <f>VLOOKUP($C23,spine_data!$A$1:$G$9816,7,FALSE)</f>
        <v>0.143030211251609</v>
      </c>
      <c r="J23" s="1" t="str">
        <f t="shared" si="0"/>
        <v>North Cardonald and Penilee</v>
      </c>
    </row>
    <row r="24" spans="3:10" ht="15" customHeight="1" x14ac:dyDescent="0.4">
      <c r="C24" s="4" t="str">
        <f>CONCATENATE(D24,VLOOKUP('NH comparison'!$D$10,'NH comparison'!$R$10:$S$36,2,FALSE))</f>
        <v>SpringburnC1</v>
      </c>
      <c r="D24" s="25" t="s">
        <v>7</v>
      </c>
      <c r="E24" s="26"/>
      <c r="F24" s="26"/>
      <c r="G24" s="26"/>
      <c r="H24" s="10">
        <f>VLOOKUP($C24,spine_data!$A$1:$G$9816,5,FALSE)</f>
        <v>2982</v>
      </c>
      <c r="I24" s="47">
        <f>VLOOKUP($C24,spine_data!$A$1:$G$9816,7,FALSE)</f>
        <v>0.23285959706387599</v>
      </c>
      <c r="J24" s="1" t="str">
        <f t="shared" si="0"/>
        <v>Springburn</v>
      </c>
    </row>
    <row r="25" spans="3:10" ht="15" customHeight="1" x14ac:dyDescent="0.4">
      <c r="C25" s="4" t="str">
        <f>CONCATENATE(D25,VLOOKUP('NH comparison'!$D$10,'NH comparison'!$R$10:$S$36,2,FALSE))</f>
        <v>Ruchill and PossilparkC1</v>
      </c>
      <c r="D25" s="25" t="s">
        <v>266</v>
      </c>
      <c r="E25" s="26"/>
      <c r="F25" s="26"/>
      <c r="G25" s="26"/>
      <c r="H25" s="10">
        <f>VLOOKUP($C25,spine_data!$A$1:$G$9816,5,FALSE)</f>
        <v>2904</v>
      </c>
      <c r="I25" s="47">
        <f>VLOOKUP($C25,spine_data!$A$1:$G$9816,7,FALSE)</f>
        <v>0.25567881669307901</v>
      </c>
      <c r="J25" s="1" t="str">
        <f t="shared" si="0"/>
        <v>Ruchill and Possilpark</v>
      </c>
    </row>
    <row r="26" spans="3:10" ht="15" customHeight="1" x14ac:dyDescent="0.4">
      <c r="C26" s="4" t="str">
        <f>CONCATENATE(D26,VLOOKUP('NH comparison'!$D$10,'NH comparison'!$R$10:$S$36,2,FALSE))</f>
        <v>GovanhillC1</v>
      </c>
      <c r="D26" s="25" t="s">
        <v>13</v>
      </c>
      <c r="E26" s="26"/>
      <c r="F26" s="26"/>
      <c r="G26" s="26"/>
      <c r="H26" s="10">
        <f>VLOOKUP($C26,spine_data!$A$1:$G$9816,5,FALSE)</f>
        <v>7081</v>
      </c>
      <c r="I26" s="47">
        <f>VLOOKUP($C26,spine_data!$A$1:$G$9816,7,FALSE)</f>
        <v>0.44134879082522999</v>
      </c>
      <c r="J26" s="1" t="str">
        <f t="shared" si="0"/>
        <v>Govanhill</v>
      </c>
    </row>
    <row r="27" spans="3:10" ht="15" customHeight="1" x14ac:dyDescent="0.4">
      <c r="C27" s="4" t="str">
        <f>CONCATENATE(D27,VLOOKUP('NH comparison'!$D$10,'NH comparison'!$R$10:$S$36,2,FALSE))</f>
        <v>Mount Vernon and East ShettlestonC1</v>
      </c>
      <c r="D27" s="25" t="s">
        <v>285</v>
      </c>
      <c r="E27" s="26"/>
      <c r="F27" s="26"/>
      <c r="G27" s="26"/>
      <c r="H27" s="10">
        <f>VLOOKUP($C27,spine_data!$A$1:$G$9816,5,FALSE)</f>
        <v>555</v>
      </c>
      <c r="I27" s="47">
        <f>VLOOKUP($C27,spine_data!$A$1:$G$9816,7,FALSE)</f>
        <v>5.96133190118152E-2</v>
      </c>
      <c r="J27" s="1" t="str">
        <f t="shared" si="0"/>
        <v>Mount Vernon and East Shettleston</v>
      </c>
    </row>
    <row r="28" spans="3:10" ht="15" customHeight="1" x14ac:dyDescent="0.4">
      <c r="C28" s="4" t="str">
        <f>CONCATENATE(D28,VLOOKUP('NH comparison'!$D$10,'NH comparison'!$R$10:$S$36,2,FALSE))</f>
        <v>Hillhead and WoodlandsC1</v>
      </c>
      <c r="D28" s="25" t="s">
        <v>255</v>
      </c>
      <c r="E28" s="26"/>
      <c r="F28" s="26"/>
      <c r="G28" s="26"/>
      <c r="H28" s="10">
        <f>VLOOKUP($C28,spine_data!$A$1:$G$9816,5,FALSE)</f>
        <v>5761</v>
      </c>
      <c r="I28" s="47">
        <f>VLOOKUP($C28,spine_data!$A$1:$G$9816,7,FALSE)</f>
        <v>0.26536158452326097</v>
      </c>
      <c r="J28" s="1" t="str">
        <f t="shared" si="0"/>
        <v>Hillhead and Woodlands</v>
      </c>
    </row>
    <row r="29" spans="3:10" ht="15" customHeight="1" x14ac:dyDescent="0.4">
      <c r="C29" s="4" t="str">
        <f>CONCATENATE(D29,VLOOKUP('NH comparison'!$D$10,'NH comparison'!$R$10:$S$36,2,FALSE))</f>
        <v>Maryhill Road CorridorC1</v>
      </c>
      <c r="D29" s="25" t="s">
        <v>6</v>
      </c>
      <c r="E29" s="26"/>
      <c r="F29" s="26"/>
      <c r="G29" s="26"/>
      <c r="H29" s="10">
        <f>VLOOKUP($C29,spine_data!$A$1:$G$9816,5,FALSE)</f>
        <v>3088</v>
      </c>
      <c r="I29" s="47">
        <f>VLOOKUP($C29,spine_data!$A$1:$G$9816,7,FALSE)</f>
        <v>0.18707215120857801</v>
      </c>
      <c r="J29" s="1" t="str">
        <f t="shared" si="0"/>
        <v>Maryhill Road Corridor</v>
      </c>
    </row>
    <row r="30" spans="3:10" ht="15" customHeight="1" x14ac:dyDescent="0.4">
      <c r="C30" s="4" t="str">
        <f>CONCATENATE(D30,VLOOKUP('NH comparison'!$D$10,'NH comparison'!$R$10:$S$36,2,FALSE))</f>
        <v>Pollokshaws and MansewoodC1</v>
      </c>
      <c r="D30" s="25" t="s">
        <v>275</v>
      </c>
      <c r="E30" s="26"/>
      <c r="F30" s="26"/>
      <c r="G30" s="26"/>
      <c r="H30" s="10">
        <f>VLOOKUP($C30,spine_data!$A$1:$G$9816,5,FALSE)</f>
        <v>2352</v>
      </c>
      <c r="I30" s="47">
        <f>VLOOKUP($C30,spine_data!$A$1:$G$9816,7,FALSE)</f>
        <v>0.214873012972775</v>
      </c>
      <c r="J30" s="1" t="str">
        <f t="shared" si="0"/>
        <v>Pollokshaws and Mansewood</v>
      </c>
    </row>
    <row r="31" spans="3:10" ht="15" customHeight="1" x14ac:dyDescent="0.4">
      <c r="C31" s="4" t="str">
        <f>CONCATENATE(D31,VLOOKUP('NH comparison'!$D$10,'NH comparison'!$R$10:$S$36,2,FALSE))</f>
        <v>North Maryhill and SummerstonC1</v>
      </c>
      <c r="D31" s="25" t="s">
        <v>264</v>
      </c>
      <c r="E31" s="26"/>
      <c r="F31" s="26"/>
      <c r="G31" s="26"/>
      <c r="H31" s="10">
        <f>VLOOKUP($C31,spine_data!$A$1:$G$9816,5,FALSE)</f>
        <v>2162</v>
      </c>
      <c r="I31" s="47">
        <f>VLOOKUP($C31,spine_data!$A$1:$G$9816,7,FALSE)</f>
        <v>0.17016922471467899</v>
      </c>
      <c r="J31" s="1" t="str">
        <f t="shared" si="0"/>
        <v>North Maryhill and Summerston</v>
      </c>
    </row>
    <row r="32" spans="3:10" ht="15" customHeight="1" x14ac:dyDescent="0.4">
      <c r="C32" s="4" t="str">
        <f>CONCATENATE(D32,VLOOKUP('NH comparison'!$D$10,'NH comparison'!$R$10:$S$36,2,FALSE))</f>
        <v>Temple and AnnieslandC1</v>
      </c>
      <c r="D32" s="25" t="s">
        <v>257</v>
      </c>
      <c r="E32" s="26"/>
      <c r="F32" s="26"/>
      <c r="G32" s="26"/>
      <c r="H32" s="10">
        <f>VLOOKUP($C32,spine_data!$A$1:$G$9816,5,FALSE)</f>
        <v>1910</v>
      </c>
      <c r="I32" s="47">
        <f>VLOOKUP($C32,spine_data!$A$1:$G$9816,7,FALSE)</f>
        <v>0.14876548017758301</v>
      </c>
      <c r="J32" s="1" t="str">
        <f t="shared" si="0"/>
        <v>Temple and Anniesland</v>
      </c>
    </row>
    <row r="33" spans="3:10" ht="15" customHeight="1" x14ac:dyDescent="0.4">
      <c r="C33" s="4" t="str">
        <f>CONCATENATE(D33,VLOOKUP('NH comparison'!$D$10,'NH comparison'!$R$10:$S$36,2,FALSE))</f>
        <v>Haghill and CarntyneC1</v>
      </c>
      <c r="D33" s="25" t="s">
        <v>284</v>
      </c>
      <c r="E33" s="26"/>
      <c r="F33" s="26"/>
      <c r="G33" s="26"/>
      <c r="H33" s="10">
        <f>VLOOKUP($C33,spine_data!$A$1:$G$9816,5,FALSE)</f>
        <v>1057</v>
      </c>
      <c r="I33" s="47">
        <f>VLOOKUP($C33,spine_data!$A$1:$G$9816,7,FALSE)</f>
        <v>0.1173140954495</v>
      </c>
      <c r="J33" s="1" t="str">
        <f t="shared" si="0"/>
        <v>Haghill and Carntyne</v>
      </c>
    </row>
    <row r="34" spans="3:10" ht="15" customHeight="1" x14ac:dyDescent="0.4">
      <c r="C34" s="4" t="str">
        <f>CONCATENATE(D34,VLOOKUP('NH comparison'!$D$10,'NH comparison'!$R$10:$S$36,2,FALSE))</f>
        <v>Yoker and ScotstounC1</v>
      </c>
      <c r="D34" s="25" t="s">
        <v>258</v>
      </c>
      <c r="E34" s="26"/>
      <c r="F34" s="26"/>
      <c r="G34" s="26"/>
      <c r="H34" s="10">
        <f>VLOOKUP($C34,spine_data!$A$1:$G$9816,5,FALSE)</f>
        <v>2812</v>
      </c>
      <c r="I34" s="47">
        <f>VLOOKUP($C34,spine_data!$A$1:$G$9816,7,FALSE)</f>
        <v>0.23887189942235801</v>
      </c>
      <c r="J34" s="1" t="str">
        <f t="shared" si="0"/>
        <v>Yoker and Scotstoun</v>
      </c>
    </row>
    <row r="35" spans="3:10" ht="15" customHeight="1" x14ac:dyDescent="0.4">
      <c r="C35" s="4" t="str">
        <f>CONCATENATE(D35,VLOOKUP('NH comparison'!$D$10,'NH comparison'!$R$10:$S$36,2,FALSE))</f>
        <v>Bellahouston, Craigton and MossparkC1</v>
      </c>
      <c r="D35" s="25" t="s">
        <v>269</v>
      </c>
      <c r="E35" s="26"/>
      <c r="F35" s="26"/>
      <c r="G35" s="26"/>
      <c r="H35" s="10">
        <f>VLOOKUP($C35,spine_data!$A$1:$G$9816,5,FALSE)</f>
        <v>1432</v>
      </c>
      <c r="I35" s="47">
        <f>VLOOKUP($C35,spine_data!$A$1:$G$9816,7,FALSE)</f>
        <v>0.167760074976569</v>
      </c>
      <c r="J35" s="1" t="str">
        <f t="shared" si="0"/>
        <v>Bellahouston, Craigton and Mosspark</v>
      </c>
    </row>
    <row r="36" spans="3:10" ht="15" customHeight="1" x14ac:dyDescent="0.4">
      <c r="C36" s="4" t="str">
        <f>CONCATENATE(D36,VLOOKUP('NH comparison'!$D$10,'NH comparison'!$R$10:$S$36,2,FALSE))</f>
        <v>PollokC1</v>
      </c>
      <c r="D36" s="25" t="s">
        <v>9</v>
      </c>
      <c r="E36" s="26"/>
      <c r="F36" s="26"/>
      <c r="G36" s="26"/>
      <c r="H36" s="10">
        <f>VLOOKUP($C36,spine_data!$A$1:$G$9816,5,FALSE)</f>
        <v>1923</v>
      </c>
      <c r="I36" s="47">
        <f>VLOOKUP($C36,spine_data!$A$1:$G$9816,7,FALSE)</f>
        <v>0.15406184906265</v>
      </c>
      <c r="J36" s="1" t="str">
        <f t="shared" si="0"/>
        <v>Pollok</v>
      </c>
    </row>
    <row r="37" spans="3:10" ht="15" customHeight="1" x14ac:dyDescent="0.4">
      <c r="C37" s="4" t="str">
        <f>CONCATENATE(D37,VLOOKUP('NH comparison'!$D$10,'NH comparison'!$R$10:$S$36,2,FALSE))</f>
        <v>Hyndland, Dowanhill and Partick EastC1</v>
      </c>
      <c r="D37" s="25" t="s">
        <v>256</v>
      </c>
      <c r="E37" s="26"/>
      <c r="F37" s="26"/>
      <c r="G37" s="26"/>
      <c r="H37" s="10">
        <f>VLOOKUP($C37,spine_data!$A$1:$G$9816,5,FALSE)</f>
        <v>4261</v>
      </c>
      <c r="I37" s="47">
        <f>VLOOKUP($C37,spine_data!$A$1:$G$9816,7,FALSE)</f>
        <v>0.181574125367537</v>
      </c>
      <c r="J37" s="1" t="str">
        <f t="shared" si="0"/>
        <v>Hyndland, Dowanhill and Partick East</v>
      </c>
    </row>
    <row r="38" spans="3:10" ht="15" customHeight="1" x14ac:dyDescent="0.4">
      <c r="C38" s="4" t="str">
        <f>CONCATENATE(D38,VLOOKUP('NH comparison'!$D$10,'NH comparison'!$R$10:$S$36,2,FALSE))</f>
        <v>City Centre and Merchant CityC1</v>
      </c>
      <c r="D38" s="25" t="s">
        <v>254</v>
      </c>
      <c r="E38" s="26"/>
      <c r="F38" s="26"/>
      <c r="G38" s="26"/>
      <c r="H38" s="10">
        <f>VLOOKUP($C38,spine_data!$A$1:$G$9816,5,FALSE)</f>
        <v>7842</v>
      </c>
      <c r="I38" s="47">
        <f>VLOOKUP($C38,spine_data!$A$1:$G$9816,7,FALSE)</f>
        <v>0.36763395996437098</v>
      </c>
      <c r="J38" s="1" t="str">
        <f t="shared" si="0"/>
        <v>City Centre and Merchant City</v>
      </c>
    </row>
    <row r="39" spans="3:10" ht="15" customHeight="1" x14ac:dyDescent="0.4">
      <c r="C39" s="4" t="str">
        <f>CONCATENATE(D39,VLOOKUP('NH comparison'!$D$10,'NH comparison'!$R$10:$S$36,2,FALSE))</f>
        <v>EasterhouseC1</v>
      </c>
      <c r="D39" s="25" t="s">
        <v>19</v>
      </c>
      <c r="E39" s="26"/>
      <c r="F39" s="26"/>
      <c r="G39" s="26"/>
      <c r="H39" s="10">
        <f>VLOOKUP($C39,spine_data!$A$1:$G$9816,5,FALSE)</f>
        <v>867</v>
      </c>
      <c r="I39" s="47">
        <f>VLOOKUP($C39,spine_data!$A$1:$G$9816,7,FALSE)</f>
        <v>9.6936493738819296E-2</v>
      </c>
      <c r="J39" s="1" t="str">
        <f t="shared" si="0"/>
        <v>Easterhouse</v>
      </c>
    </row>
    <row r="40" spans="3:10" ht="14.6" x14ac:dyDescent="0.4">
      <c r="C40" s="4" t="str">
        <f>CONCATENATE(D40,VLOOKUP('NH comparison'!$D$10,'NH comparison'!$R$10:$S$36,2,FALSE))</f>
        <v>Greater GorbalsC1</v>
      </c>
      <c r="D40" s="25" t="s">
        <v>14</v>
      </c>
      <c r="E40" s="26"/>
      <c r="F40" s="26"/>
      <c r="G40" s="26"/>
      <c r="H40" s="10">
        <f>VLOOKUP($C40,spine_data!$A$1:$G$9816,5,FALSE)</f>
        <v>2766</v>
      </c>
      <c r="I40" s="47">
        <f>VLOOKUP($C40,spine_data!$A$1:$G$9816,7,FALSE)</f>
        <v>0.274241522903033</v>
      </c>
      <c r="J40" s="1" t="str">
        <f t="shared" si="0"/>
        <v>Greater Gorbals</v>
      </c>
    </row>
    <row r="41" spans="3:10" ht="14.6" x14ac:dyDescent="0.4">
      <c r="C41" s="4" t="str">
        <f>CONCATENATE(D41,VLOOKUP('NH comparison'!$D$10,'NH comparison'!$R$10:$S$36,2,FALSE))</f>
        <v>Ibrox and KingstonC1</v>
      </c>
      <c r="D41" s="25" t="s">
        <v>272</v>
      </c>
      <c r="E41" s="26"/>
      <c r="F41" s="26"/>
      <c r="G41" s="26"/>
      <c r="H41" s="10">
        <f>VLOOKUP($C41,spine_data!$A$1:$G$9816,5,FALSE)</f>
        <v>4223</v>
      </c>
      <c r="I41" s="47">
        <f>VLOOKUP($C41,spine_data!$A$1:$G$9816,7,FALSE)</f>
        <v>0.31246762856085802</v>
      </c>
      <c r="J41" s="1" t="str">
        <f t="shared" si="0"/>
        <v>Ibrox and Kingston</v>
      </c>
    </row>
    <row r="42" spans="3:10" ht="14.6" x14ac:dyDescent="0.4">
      <c r="C42" s="4" t="str">
        <f>CONCATENATE(D42,VLOOKUP('NH comparison'!$D$10,'NH comparison'!$R$10:$S$36,2,FALSE))</f>
        <v>Priesthill and HousehillwoodC1</v>
      </c>
      <c r="D42" s="25" t="s">
        <v>276</v>
      </c>
      <c r="E42" s="26"/>
      <c r="F42" s="26"/>
      <c r="G42" s="26"/>
      <c r="H42" s="10">
        <f>VLOOKUP($C42,spine_data!$A$1:$G$9816,5,FALSE)</f>
        <v>1249</v>
      </c>
      <c r="I42" s="47">
        <f>VLOOKUP($C42,spine_data!$A$1:$G$9816,7,FALSE)</f>
        <v>0.128975629904997</v>
      </c>
      <c r="J42" s="1" t="str">
        <f t="shared" si="0"/>
        <v>Priesthill and Househillwood</v>
      </c>
    </row>
    <row r="43" spans="3:10" ht="14.6" x14ac:dyDescent="0.4">
      <c r="C43" s="4" t="str">
        <f>CONCATENATE(D43,VLOOKUP('NH comparison'!$D$10,'NH comparison'!$R$10:$S$36,2,FALSE))</f>
        <v>Sighthill, Roystonhill and GermistonC1</v>
      </c>
      <c r="D43" s="25" t="s">
        <v>267</v>
      </c>
      <c r="E43" s="26"/>
      <c r="F43" s="26"/>
      <c r="G43" s="26"/>
      <c r="H43" s="10">
        <f>VLOOKUP($C43,spine_data!$A$1:$G$9816,5,FALSE)</f>
        <v>1886</v>
      </c>
      <c r="I43" s="47">
        <f>VLOOKUP($C43,spine_data!$A$1:$G$9816,7,FALSE)</f>
        <v>0.30631801201884001</v>
      </c>
      <c r="J43" s="1" t="str">
        <f t="shared" si="0"/>
        <v>Sighthill, Roystonhill and Germiston</v>
      </c>
    </row>
    <row r="44" spans="3:10" ht="14.6" x14ac:dyDescent="0.4">
      <c r="C44" s="4" t="str">
        <f>CONCATENATE(D44,VLOOKUP('NH comparison'!$D$10,'NH comparison'!$R$10:$S$36,2,FALSE))</f>
        <v>Broomhill and Partick WestC1</v>
      </c>
      <c r="D44" s="25" t="s">
        <v>253</v>
      </c>
      <c r="E44" s="26"/>
      <c r="F44" s="26"/>
      <c r="G44" s="26"/>
      <c r="H44" s="10">
        <f>VLOOKUP($C44,spine_data!$A$1:$G$9816,5,FALSE)</f>
        <v>1935</v>
      </c>
      <c r="I44" s="47">
        <f>VLOOKUP($C44,spine_data!$A$1:$G$9816,7,FALSE)</f>
        <v>0.159574468085106</v>
      </c>
      <c r="J44" s="1" t="str">
        <f t="shared" si="0"/>
        <v>Broomhill and Partick West</v>
      </c>
    </row>
    <row r="45" spans="3:10" ht="14.6" x14ac:dyDescent="0.4">
      <c r="C45" s="4" t="str">
        <f>CONCATENATE(D45,VLOOKUP('NH comparison'!$D$10,'NH comparison'!$R$10:$S$36,2,FALSE))</f>
        <v>Parkhead and DalmarnockC1</v>
      </c>
      <c r="D45" s="25" t="s">
        <v>286</v>
      </c>
      <c r="E45" s="26"/>
      <c r="F45" s="26"/>
      <c r="G45" s="26"/>
      <c r="H45" s="10">
        <f>VLOOKUP($C45,spine_data!$A$1:$G$9816,5,FALSE)</f>
        <v>1830</v>
      </c>
      <c r="I45" s="47">
        <f>VLOOKUP($C45,spine_data!$A$1:$G$9816,7,FALSE)</f>
        <v>0.165073065127187</v>
      </c>
      <c r="J45" s="1" t="str">
        <f t="shared" ref="J45:J68" si="1">D45</f>
        <v>Parkhead and Dalmarnock</v>
      </c>
    </row>
    <row r="46" spans="3:10" ht="14.6" x14ac:dyDescent="0.4">
      <c r="C46" s="4" t="str">
        <f>CONCATENATE(D46,VLOOKUP('NH comparison'!$D$10,'NH comparison'!$R$10:$S$36,2,FALSE))</f>
        <v>Balornock and BarmullochC1</v>
      </c>
      <c r="D46" s="25" t="s">
        <v>260</v>
      </c>
      <c r="E46" s="26"/>
      <c r="F46" s="26"/>
      <c r="G46" s="26"/>
      <c r="H46" s="10">
        <f>VLOOKUP($C46,spine_data!$A$1:$G$9816,5,FALSE)</f>
        <v>962</v>
      </c>
      <c r="I46" s="47">
        <f>VLOOKUP($C46,spine_data!$A$1:$G$9816,7,FALSE)</f>
        <v>0.121756739653208</v>
      </c>
      <c r="J46" s="1" t="str">
        <f t="shared" si="1"/>
        <v>Balornock and Barmulloch</v>
      </c>
    </row>
    <row r="47" spans="3:10" ht="14.6" x14ac:dyDescent="0.4">
      <c r="C47" s="4" t="str">
        <f>CONCATENATE(D47,VLOOKUP('NH comparison'!$D$10,'NH comparison'!$R$10:$S$36,2,FALSE))</f>
        <v>DennistounC1</v>
      </c>
      <c r="D47" s="25" t="s">
        <v>18</v>
      </c>
      <c r="E47" s="26"/>
      <c r="F47" s="26"/>
      <c r="G47" s="26"/>
      <c r="H47" s="10">
        <f>VLOOKUP($C47,spine_data!$A$1:$G$9816,5,FALSE)</f>
        <v>1192</v>
      </c>
      <c r="I47" s="47">
        <f>VLOOKUP($C47,spine_data!$A$1:$G$9816,7,FALSE)</f>
        <v>0.12722809264595999</v>
      </c>
      <c r="J47" s="1" t="str">
        <f t="shared" si="1"/>
        <v>Dennistoun</v>
      </c>
    </row>
    <row r="48" spans="3:10" ht="14.6" x14ac:dyDescent="0.4">
      <c r="C48" s="4" t="str">
        <f>CONCATENATE(D48,VLOOKUP('NH comparison'!$D$10,'NH comparison'!$R$10:$S$36,2,FALSE))</f>
        <v>Langside and BattlefieldC1</v>
      </c>
      <c r="D48" s="25" t="s">
        <v>280</v>
      </c>
      <c r="E48" s="26"/>
      <c r="F48" s="26"/>
      <c r="G48" s="26"/>
      <c r="H48" s="10">
        <f>VLOOKUP($C48,spine_data!$A$1:$G$9816,5,FALSE)</f>
        <v>1608</v>
      </c>
      <c r="I48" s="47">
        <f>VLOOKUP($C48,spine_data!$A$1:$G$9816,7,FALSE)</f>
        <v>0.11634469285869301</v>
      </c>
      <c r="J48" s="1" t="str">
        <f t="shared" si="1"/>
        <v>Langside and Battlefield</v>
      </c>
    </row>
    <row r="49" spans="3:10" ht="14.6" x14ac:dyDescent="0.4">
      <c r="C49" s="4" t="str">
        <f>CONCATENATE(D49,VLOOKUP('NH comparison'!$D$10,'NH comparison'!$R$10:$S$36,2,FALSE))</f>
        <v>Arden and CarnwadricC1</v>
      </c>
      <c r="D49" s="25" t="s">
        <v>268</v>
      </c>
      <c r="E49" s="26"/>
      <c r="F49" s="26"/>
      <c r="G49" s="26"/>
      <c r="H49" s="10">
        <f>VLOOKUP($C49,spine_data!$A$1:$G$9816,5,FALSE)</f>
        <v>2167</v>
      </c>
      <c r="I49" s="47">
        <f>VLOOKUP($C49,spine_data!$A$1:$G$9816,7,FALSE)</f>
        <v>0.235722832590014</v>
      </c>
      <c r="J49" s="1" t="str">
        <f t="shared" si="1"/>
        <v>Arden and Carnwadric</v>
      </c>
    </row>
    <row r="50" spans="3:10" ht="14.6" x14ac:dyDescent="0.4">
      <c r="C50" s="4" t="str">
        <f>CONCATENATE(D50,VLOOKUP('NH comparison'!$D$10,'NH comparison'!$R$10:$S$36,2,FALSE))</f>
        <v>Anniesland, Jordanhill and WhiteinchC1</v>
      </c>
      <c r="D50" s="25" t="s">
        <v>252</v>
      </c>
      <c r="E50" s="26"/>
      <c r="F50" s="26"/>
      <c r="G50" s="26"/>
      <c r="H50" s="10">
        <f>VLOOKUP($C50,spine_data!$A$1:$G$9816,5,FALSE)</f>
        <v>1343</v>
      </c>
      <c r="I50" s="47">
        <f>VLOOKUP($C50,spine_data!$A$1:$G$9816,7,FALSE)</f>
        <v>0.13705480151035801</v>
      </c>
      <c r="J50" s="1" t="str">
        <f t="shared" si="1"/>
        <v>Anniesland, Jordanhill and Whiteinch</v>
      </c>
    </row>
    <row r="51" spans="3:10" ht="14.6" x14ac:dyDescent="0.4">
      <c r="C51" s="4" t="str">
        <f>CONCATENATE(D51,VLOOKUP('NH comparison'!$D$10,'NH comparison'!$R$10:$S$36,2,FALSE))</f>
        <v>Crookston and South CardonaldC1</v>
      </c>
      <c r="D51" s="25" t="s">
        <v>271</v>
      </c>
      <c r="E51" s="26"/>
      <c r="F51" s="26"/>
      <c r="G51" s="26"/>
      <c r="H51" s="10">
        <f>VLOOKUP($C51,spine_data!$A$1:$G$9816,5,FALSE)</f>
        <v>669</v>
      </c>
      <c r="I51" s="47">
        <f>VLOOKUP($C51,spine_data!$A$1:$G$9816,7,FALSE)</f>
        <v>9.4398193876111106E-2</v>
      </c>
      <c r="J51" s="1" t="str">
        <f t="shared" si="1"/>
        <v>Crookston and South Cardonald</v>
      </c>
    </row>
    <row r="52" spans="3:10" ht="14.6" x14ac:dyDescent="0.4">
      <c r="C52" s="4" t="str">
        <f>CONCATENATE(D52,VLOOKUP('NH comparison'!$D$10,'NH comparison'!$R$10:$S$36,2,FALSE))</f>
        <v>Ruchazie and GarthamlockC1</v>
      </c>
      <c r="D52" s="25" t="s">
        <v>288</v>
      </c>
      <c r="E52" s="26"/>
      <c r="F52" s="26"/>
      <c r="G52" s="26"/>
      <c r="H52" s="10">
        <f>VLOOKUP($C52,spine_data!$A$1:$G$9816,5,FALSE)</f>
        <v>1019</v>
      </c>
      <c r="I52" s="47">
        <f>VLOOKUP($C52,spine_data!$A$1:$G$9816,7,FALSE)</f>
        <v>0.127041516020446</v>
      </c>
      <c r="J52" s="1" t="str">
        <f t="shared" si="1"/>
        <v>Ruchazie and Garthamlock</v>
      </c>
    </row>
    <row r="53" spans="3:10" ht="14.6" x14ac:dyDescent="0.4">
      <c r="C53" s="4" t="str">
        <f>CONCATENATE(D53,VLOOKUP('NH comparison'!$D$10,'NH comparison'!$R$10:$S$36,2,FALSE))</f>
        <v>Kingspark and Mount FloridaC1</v>
      </c>
      <c r="D53" s="25" t="s">
        <v>279</v>
      </c>
      <c r="E53" s="26"/>
      <c r="F53" s="26"/>
      <c r="G53" s="26"/>
      <c r="H53" s="10" t="e">
        <f>VLOOKUP($C53,spine_data!$A$1:$G$9816,5,FALSE)</f>
        <v>#N/A</v>
      </c>
      <c r="I53" s="47" t="e">
        <f>VLOOKUP($C53,spine_data!$A$1:$G$9816,7,FALSE)</f>
        <v>#N/A</v>
      </c>
      <c r="J53" s="1" t="str">
        <f t="shared" si="1"/>
        <v>Kingspark and Mount Florida</v>
      </c>
    </row>
    <row r="54" spans="3:10" ht="14.6" x14ac:dyDescent="0.4">
      <c r="C54" s="4" t="str">
        <f>CONCATENATE(D54,VLOOKUP('NH comparison'!$D$10,'NH comparison'!$R$10:$S$36,2,FALSE))</f>
        <v>Pollokshields EastC1</v>
      </c>
      <c r="D54" s="25" t="s">
        <v>15</v>
      </c>
      <c r="E54" s="26"/>
      <c r="F54" s="26"/>
      <c r="G54" s="26"/>
      <c r="H54" s="10">
        <f>VLOOKUP($C54,spine_data!$A$1:$G$9816,5,FALSE)</f>
        <v>4482</v>
      </c>
      <c r="I54" s="47">
        <f>VLOOKUP($C54,spine_data!$A$1:$G$9816,7,FALSE)</f>
        <v>0.53478105238038398</v>
      </c>
      <c r="J54" s="1" t="str">
        <f t="shared" si="1"/>
        <v>Pollokshields East</v>
      </c>
    </row>
    <row r="55" spans="3:10" ht="14.6" x14ac:dyDescent="0.4">
      <c r="C55" s="4" t="str">
        <f>CONCATENATE(D55,VLOOKUP('NH comparison'!$D$10,'NH comparison'!$R$10:$S$36,2,FALSE))</f>
        <v>ToryglenC1</v>
      </c>
      <c r="D55" s="25" t="s">
        <v>17</v>
      </c>
      <c r="E55" s="26"/>
      <c r="F55" s="26"/>
      <c r="G55" s="26"/>
      <c r="H55" s="10">
        <f>VLOOKUP($C55,spine_data!$A$1:$G$9816,5,FALSE)</f>
        <v>1138</v>
      </c>
      <c r="I55" s="47">
        <f>VLOOKUP($C55,spine_data!$A$1:$G$9816,7,FALSE)</f>
        <v>0.22067093271281699</v>
      </c>
      <c r="J55" s="1" t="str">
        <f t="shared" si="1"/>
        <v>Toryglen</v>
      </c>
    </row>
    <row r="56" spans="3:10" ht="14.6" x14ac:dyDescent="0.4">
      <c r="C56" s="4" t="str">
        <f>CONCATENATE(D56,VLOOKUP('NH comparison'!$D$10,'NH comparison'!$R$10:$S$36,2,FALSE))</f>
        <v>Kelvindale and KelvinsideC1</v>
      </c>
      <c r="D56" s="25" t="s">
        <v>262</v>
      </c>
      <c r="E56" s="26"/>
      <c r="F56" s="26"/>
      <c r="G56" s="26"/>
      <c r="H56" s="10">
        <f>VLOOKUP($C56,spine_data!$A$1:$G$9816,5,FALSE)</f>
        <v>1430</v>
      </c>
      <c r="I56" s="47">
        <f>VLOOKUP($C56,spine_data!$A$1:$G$9816,7,FALSE)</f>
        <v>0.177683896620278</v>
      </c>
      <c r="J56" s="1" t="str">
        <f t="shared" si="1"/>
        <v>Kelvindale and Kelvinside</v>
      </c>
    </row>
    <row r="57" spans="3:10" ht="14.6" x14ac:dyDescent="0.4">
      <c r="C57" s="4" t="str">
        <f>CONCATENATE(D57,VLOOKUP('NH comparison'!$D$10,'NH comparison'!$R$10:$S$36,2,FALSE))</f>
        <v>South Nitshill and DarnleyC1</v>
      </c>
      <c r="D57" s="25" t="s">
        <v>277</v>
      </c>
      <c r="E57" s="26"/>
      <c r="F57" s="26"/>
      <c r="G57" s="26"/>
      <c r="H57" s="10">
        <f>VLOOKUP($C57,spine_data!$A$1:$G$9816,5,FALSE)</f>
        <v>3646</v>
      </c>
      <c r="I57" s="47">
        <f>VLOOKUP($C57,spine_data!$A$1:$G$9816,7,FALSE)</f>
        <v>0.37368043455980299</v>
      </c>
      <c r="J57" s="1" t="str">
        <f t="shared" si="1"/>
        <v>South Nitshill and Darnley</v>
      </c>
    </row>
    <row r="58" spans="3:10" ht="14.6" x14ac:dyDescent="0.4">
      <c r="C58" s="4" t="str">
        <f>CONCATENATE(D58,VLOOKUP('NH comparison'!$D$10,'NH comparison'!$R$10:$S$36,2,FALSE))</f>
        <v>Yorkhill and AnderstonC1</v>
      </c>
      <c r="D58" s="25" t="s">
        <v>259</v>
      </c>
      <c r="E58" s="26"/>
      <c r="F58" s="26"/>
      <c r="G58" s="26"/>
      <c r="H58" s="10">
        <f>VLOOKUP($C58,spine_data!$A$1:$G$9816,5,FALSE)</f>
        <v>4619</v>
      </c>
      <c r="I58" s="47">
        <f>VLOOKUP($C58,spine_data!$A$1:$G$9816,7,FALSE)</f>
        <v>0.33575634222577599</v>
      </c>
      <c r="J58" s="1" t="str">
        <f t="shared" si="1"/>
        <v>Yorkhill and Anderston</v>
      </c>
    </row>
    <row r="59" spans="3:10" ht="14.6" x14ac:dyDescent="0.4">
      <c r="C59" s="4" t="str">
        <f>CONCATENATE(D59,VLOOKUP('NH comparison'!$D$10,'NH comparison'!$R$10:$S$36,2,FALSE))</f>
        <v>Shawlands and StrathbungoC1</v>
      </c>
      <c r="D59" s="25" t="s">
        <v>281</v>
      </c>
      <c r="E59" s="26"/>
      <c r="F59" s="26"/>
      <c r="G59" s="26"/>
      <c r="H59" s="10">
        <f>VLOOKUP($C59,spine_data!$A$1:$G$9816,5,FALSE)</f>
        <v>1543</v>
      </c>
      <c r="I59" s="47">
        <f>VLOOKUP($C59,spine_data!$A$1:$G$9816,7,FALSE)</f>
        <v>0.170610349402919</v>
      </c>
      <c r="J59" s="1" t="str">
        <f t="shared" si="1"/>
        <v>Shawlands and Strathbungo</v>
      </c>
    </row>
    <row r="60" spans="3:10" ht="14.6" x14ac:dyDescent="0.4">
      <c r="C60" s="4" t="str">
        <f>CONCATENATE(D60,VLOOKUP('NH comparison'!$D$10,'NH comparison'!$R$10:$S$36,2,FALSE))</f>
        <v>Newlands and CathcartC1</v>
      </c>
      <c r="D60" s="25" t="s">
        <v>273</v>
      </c>
      <c r="E60" s="26"/>
      <c r="F60" s="26"/>
      <c r="G60" s="26"/>
      <c r="H60" s="10">
        <f>VLOOKUP($C60,spine_data!$A$1:$G$9816,5,FALSE)</f>
        <v>861</v>
      </c>
      <c r="I60" s="47">
        <f>VLOOKUP($C60,spine_data!$A$1:$G$9816,7,FALSE)</f>
        <v>0.12802973977695101</v>
      </c>
      <c r="J60" s="1" t="str">
        <f t="shared" si="1"/>
        <v>Newlands and Cathcart</v>
      </c>
    </row>
    <row r="61" spans="3:10" ht="14.6" x14ac:dyDescent="0.4">
      <c r="C61" s="4" t="str">
        <f>CONCATENATE(D61,VLOOKUP('NH comparison'!$D$10,'NH comparison'!$R$10:$S$36,2,FALSE))</f>
        <v>Pollokshields WestC1</v>
      </c>
      <c r="D61" s="25" t="s">
        <v>16</v>
      </c>
      <c r="E61" s="26"/>
      <c r="F61" s="26"/>
      <c r="G61" s="26"/>
      <c r="H61" s="10">
        <f>VLOOKUP($C61,spine_data!$A$1:$G$9816,5,FALSE)</f>
        <v>2854</v>
      </c>
      <c r="I61" s="47">
        <f>VLOOKUP($C61,spine_data!$A$1:$G$9816,7,FALSE)</f>
        <v>0.39262622093823002</v>
      </c>
      <c r="J61" s="1" t="str">
        <f t="shared" si="1"/>
        <v>Pollokshields West</v>
      </c>
    </row>
    <row r="62" spans="3:10" ht="14.6" x14ac:dyDescent="0.4">
      <c r="C62" s="4" t="str">
        <f>CONCATENATE(D62,VLOOKUP('NH comparison'!$D$10,'NH comparison'!$R$10:$S$36,2,FALSE))</f>
        <v>Cathcart and SimshillC1</v>
      </c>
      <c r="D62" s="25" t="s">
        <v>278</v>
      </c>
      <c r="E62" s="26"/>
      <c r="F62" s="26"/>
      <c r="G62" s="26"/>
      <c r="H62" s="10">
        <f>VLOOKUP($C62,spine_data!$A$1:$G$9816,5,FALSE)</f>
        <v>603</v>
      </c>
      <c r="I62" s="47">
        <f>VLOOKUP($C62,spine_data!$A$1:$G$9816,7,FALSE)</f>
        <v>8.2455900451251202E-2</v>
      </c>
      <c r="J62" s="1" t="str">
        <f t="shared" si="1"/>
        <v>Cathcart and Simshill</v>
      </c>
    </row>
    <row r="63" spans="3:10" ht="14.6" x14ac:dyDescent="0.4">
      <c r="C63" s="4" t="str">
        <f>CONCATENATE(D63,VLOOKUP('NH comparison'!$D$10,'NH comparison'!$R$10:$S$36,2,FALSE))</f>
        <v>Corkerhill and North PollokC1</v>
      </c>
      <c r="D63" s="25" t="s">
        <v>270</v>
      </c>
      <c r="E63" s="26"/>
      <c r="F63" s="26"/>
      <c r="G63" s="26"/>
      <c r="H63" s="10">
        <f>VLOOKUP($C63,spine_data!$A$1:$G$9816,5,FALSE)</f>
        <v>575</v>
      </c>
      <c r="I63" s="47">
        <f>VLOOKUP($C63,spine_data!$A$1:$G$9816,7,FALSE)</f>
        <v>0.124029335634167</v>
      </c>
      <c r="J63" s="1" t="str">
        <f t="shared" si="1"/>
        <v>Corkerhill and North Pollok</v>
      </c>
    </row>
    <row r="64" spans="3:10" ht="14.6" x14ac:dyDescent="0.4">
      <c r="C64" s="4" t="str">
        <f>CONCATENATE(D64,VLOOKUP('NH comparison'!$D$10,'NH comparison'!$R$10:$S$36,2,FALSE))</f>
        <v>CroftfootC1</v>
      </c>
      <c r="D64" s="25" t="s">
        <v>12</v>
      </c>
      <c r="E64" s="26"/>
      <c r="F64" s="26"/>
      <c r="G64" s="26"/>
      <c r="H64" s="10">
        <f>VLOOKUP($C64,spine_data!$A$1:$G$9816,5,FALSE)</f>
        <v>767</v>
      </c>
      <c r="I64" s="47">
        <f>VLOOKUP($C64,spine_data!$A$1:$G$9816,7,FALSE)</f>
        <v>0.12958269978036799</v>
      </c>
      <c r="J64" s="1" t="str">
        <f t="shared" si="1"/>
        <v>Croftfoot</v>
      </c>
    </row>
    <row r="65" spans="3:10" ht="14.6" x14ac:dyDescent="0.4">
      <c r="C65" s="4" t="str">
        <f>CONCATENATE(D65,VLOOKUP('NH comparison'!$D$10,'NH comparison'!$R$10:$S$36,2,FALSE))</f>
        <v>Blackhill and HogganfieldC1</v>
      </c>
      <c r="D65" s="25" t="s">
        <v>261</v>
      </c>
      <c r="E65" s="26"/>
      <c r="F65" s="26"/>
      <c r="G65" s="26"/>
      <c r="H65" s="10">
        <f>VLOOKUP($C65,spine_data!$A$1:$G$9816,5,FALSE)</f>
        <v>604</v>
      </c>
      <c r="I65" s="47">
        <f>VLOOKUP($C65,spine_data!$A$1:$G$9816,7,FALSE)</f>
        <v>0.179868969624776</v>
      </c>
      <c r="J65" s="1" t="str">
        <f t="shared" si="1"/>
        <v>Blackhill and Hogganfield</v>
      </c>
    </row>
    <row r="66" spans="3:10" ht="14.6" x14ac:dyDescent="0.4">
      <c r="C66" s="4" t="str">
        <f>CONCATENATE(D66,VLOOKUP('NH comparison'!$D$10,'NH comparison'!$R$10:$S$36,2,FALSE))</f>
        <v>BlairdardieC1</v>
      </c>
      <c r="D66" s="25" t="s">
        <v>3</v>
      </c>
      <c r="E66" s="26"/>
      <c r="F66" s="26"/>
      <c r="G66" s="26"/>
      <c r="H66" s="10">
        <f>VLOOKUP($C66,spine_data!$A$1:$G$9816,5,FALSE)</f>
        <v>326</v>
      </c>
      <c r="I66" s="47">
        <f>VLOOKUP($C66,spine_data!$A$1:$G$9816,7,FALSE)</f>
        <v>8.8779956427015194E-2</v>
      </c>
      <c r="J66" s="1" t="str">
        <f t="shared" si="1"/>
        <v>Blairdardie</v>
      </c>
    </row>
    <row r="67" spans="3:10" ht="14.6" x14ac:dyDescent="0.4">
      <c r="C67" s="4" t="str">
        <f>CONCATENATE(D67,VLOOKUP('NH comparison'!$D$10,'NH comparison'!$R$10:$S$36,2,FALSE))</f>
        <v>Robroyston and MillerstonC1</v>
      </c>
      <c r="D67" s="25" t="s">
        <v>265</v>
      </c>
      <c r="E67" s="26"/>
      <c r="F67" s="26"/>
      <c r="G67" s="26"/>
      <c r="H67" s="10">
        <f>VLOOKUP($C67,spine_data!$A$1:$G$9816,5,FALSE)</f>
        <v>1444</v>
      </c>
      <c r="I67" s="47">
        <f>VLOOKUP($C67,spine_data!$A$1:$G$9816,7,FALSE)</f>
        <v>0.222427603203943</v>
      </c>
      <c r="J67" s="1" t="str">
        <f t="shared" si="1"/>
        <v>Robroyston and Millerston</v>
      </c>
    </row>
    <row r="68" spans="3:10" ht="14.6" x14ac:dyDescent="0.4">
      <c r="C68" s="4" t="str">
        <f>CONCATENATE(D68,VLOOKUP('NH comparison'!$D$10,'NH comparison'!$R$10:$S$36,2,FALSE))</f>
        <v>CarmunnockC1</v>
      </c>
      <c r="D68" s="27" t="s">
        <v>10</v>
      </c>
      <c r="E68" s="28"/>
      <c r="F68" s="28"/>
      <c r="G68" s="28"/>
      <c r="H68" s="14">
        <f>VLOOKUP($C68,spine_data!$A$1:$G$9816,5,FALSE)</f>
        <v>40</v>
      </c>
      <c r="I68" s="47">
        <f>VLOOKUP($C68,spine_data!$A$1:$G$9816,7,FALSE)</f>
        <v>5.0314465408804999E-2</v>
      </c>
      <c r="J68" s="1" t="str">
        <f t="shared" si="1"/>
        <v>Carmunnock</v>
      </c>
    </row>
  </sheetData>
  <sheetProtection algorithmName="SHA-512" hashValue="h6pQkyjextUpVhRCKxp+d9u1BEXSSMVpUGweJzPa3rpymSI8ZwThsr/sTyciKL2EX3JYhfITwb+c+Yez4FN2mw==" saltValue="KC96rGBj24OMyXT7tcaQtQ==" spinCount="100000" sheet="1" objects="1" scenarios="1"/>
  <mergeCells count="4">
    <mergeCell ref="D1:H1"/>
    <mergeCell ref="D5:H6"/>
    <mergeCell ref="D9:D10"/>
    <mergeCell ref="F9:H10"/>
  </mergeCells>
  <phoneticPr fontId="0" type="noConversion"/>
  <dataValidations count="1">
    <dataValidation allowBlank="1" showInputMessage="1" showErrorMessage="1" prompt="Select a Neighbourhood" sqref="F9:H10" xr:uid="{E4EBFB5F-4B69-4CE0-8B01-4FCFEEA05DB9}"/>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1605D-DCE7-440A-A858-6B9AA9ECBE05}">
  <sheetPr codeName="Sheet6" filterMode="1">
    <tabColor theme="9"/>
  </sheetPr>
  <dimension ref="A1:H1282"/>
  <sheetViews>
    <sheetView topLeftCell="A1225" workbookViewId="0">
      <selection activeCell="A1228" sqref="A1228"/>
    </sheetView>
  </sheetViews>
  <sheetFormatPr defaultRowHeight="12.45" x14ac:dyDescent="0.3"/>
  <sheetData>
    <row r="1" spans="1:8" x14ac:dyDescent="0.3">
      <c r="A1" t="s">
        <v>310</v>
      </c>
      <c r="B1" t="s">
        <v>313</v>
      </c>
      <c r="C1" t="s">
        <v>314</v>
      </c>
      <c r="D1" t="s">
        <v>311</v>
      </c>
      <c r="E1" t="s">
        <v>316</v>
      </c>
      <c r="F1" t="s">
        <v>317</v>
      </c>
      <c r="G1" t="s">
        <v>318</v>
      </c>
      <c r="H1" t="s">
        <v>312</v>
      </c>
    </row>
    <row r="2" spans="1:8" hidden="1" x14ac:dyDescent="0.3">
      <c r="A2" t="s">
        <v>451</v>
      </c>
      <c r="B2">
        <v>1</v>
      </c>
      <c r="C2" t="s">
        <v>252</v>
      </c>
      <c r="D2" t="s">
        <v>112</v>
      </c>
      <c r="E2">
        <v>1343</v>
      </c>
      <c r="F2">
        <v>9799</v>
      </c>
      <c r="G2">
        <v>0.13705480151035801</v>
      </c>
      <c r="H2" t="s">
        <v>398</v>
      </c>
    </row>
    <row r="3" spans="1:8" hidden="1" x14ac:dyDescent="0.3">
      <c r="A3" t="s">
        <v>452</v>
      </c>
      <c r="B3">
        <v>1</v>
      </c>
      <c r="C3" t="s">
        <v>252</v>
      </c>
      <c r="D3" t="s">
        <v>110</v>
      </c>
      <c r="E3">
        <v>249</v>
      </c>
      <c r="F3">
        <v>4741</v>
      </c>
      <c r="G3">
        <v>5.25205652815861E-2</v>
      </c>
      <c r="H3" t="s">
        <v>10304</v>
      </c>
    </row>
    <row r="4" spans="1:8" hidden="1" x14ac:dyDescent="0.3">
      <c r="A4" t="s">
        <v>453</v>
      </c>
      <c r="B4">
        <v>1</v>
      </c>
      <c r="C4" t="s">
        <v>252</v>
      </c>
      <c r="D4" t="s">
        <v>109</v>
      </c>
      <c r="E4">
        <v>2092</v>
      </c>
      <c r="F4">
        <v>4741</v>
      </c>
      <c r="G4">
        <v>0.44125711875131801</v>
      </c>
      <c r="H4" t="s">
        <v>379</v>
      </c>
    </row>
    <row r="5" spans="1:8" hidden="1" x14ac:dyDescent="0.3">
      <c r="A5" t="s">
        <v>454</v>
      </c>
      <c r="B5">
        <v>1</v>
      </c>
      <c r="C5" t="s">
        <v>252</v>
      </c>
      <c r="D5" t="s">
        <v>319</v>
      </c>
      <c r="E5">
        <v>738</v>
      </c>
      <c r="F5">
        <v>4741</v>
      </c>
      <c r="G5">
        <v>0.155663362159881</v>
      </c>
      <c r="H5" t="s">
        <v>455</v>
      </c>
    </row>
    <row r="6" spans="1:8" hidden="1" x14ac:dyDescent="0.3">
      <c r="A6" t="s">
        <v>456</v>
      </c>
      <c r="B6">
        <v>1</v>
      </c>
      <c r="C6" t="s">
        <v>252</v>
      </c>
      <c r="D6" t="s">
        <v>107</v>
      </c>
      <c r="E6">
        <v>1115</v>
      </c>
      <c r="F6">
        <v>4431</v>
      </c>
      <c r="G6">
        <v>0.25163619950349803</v>
      </c>
      <c r="H6" t="s">
        <v>200</v>
      </c>
    </row>
    <row r="7" spans="1:8" hidden="1" x14ac:dyDescent="0.3">
      <c r="A7" t="s">
        <v>457</v>
      </c>
      <c r="B7">
        <v>1</v>
      </c>
      <c r="C7" t="s">
        <v>252</v>
      </c>
      <c r="D7" t="s">
        <v>105</v>
      </c>
      <c r="E7">
        <v>3042</v>
      </c>
      <c r="F7">
        <v>4741</v>
      </c>
      <c r="G7">
        <v>0.64163678548829295</v>
      </c>
      <c r="H7" t="s">
        <v>198</v>
      </c>
    </row>
    <row r="8" spans="1:8" hidden="1" x14ac:dyDescent="0.3">
      <c r="A8" t="s">
        <v>458</v>
      </c>
      <c r="B8">
        <v>1</v>
      </c>
      <c r="C8" t="s">
        <v>252</v>
      </c>
      <c r="D8" t="s">
        <v>104</v>
      </c>
      <c r="E8">
        <v>127</v>
      </c>
      <c r="F8">
        <v>4741</v>
      </c>
      <c r="G8">
        <v>2.67875975532588E-2</v>
      </c>
      <c r="H8" t="s">
        <v>197</v>
      </c>
    </row>
    <row r="9" spans="1:8" hidden="1" x14ac:dyDescent="0.3">
      <c r="A9" t="s">
        <v>459</v>
      </c>
      <c r="B9">
        <v>1</v>
      </c>
      <c r="C9" t="s">
        <v>252</v>
      </c>
      <c r="D9" t="s">
        <v>320</v>
      </c>
      <c r="E9">
        <v>1310</v>
      </c>
      <c r="F9">
        <v>4741</v>
      </c>
      <c r="G9">
        <v>0.27631301413203901</v>
      </c>
      <c r="H9" t="s">
        <v>10305</v>
      </c>
    </row>
    <row r="10" spans="1:8" hidden="1" x14ac:dyDescent="0.3">
      <c r="A10" t="s">
        <v>460</v>
      </c>
      <c r="B10">
        <v>1</v>
      </c>
      <c r="C10" t="s">
        <v>252</v>
      </c>
      <c r="D10" t="s">
        <v>103</v>
      </c>
      <c r="E10">
        <v>5679</v>
      </c>
      <c r="F10">
        <v>7961</v>
      </c>
      <c r="G10">
        <v>0.71335259389523897</v>
      </c>
      <c r="H10" t="s">
        <v>189</v>
      </c>
    </row>
    <row r="11" spans="1:8" hidden="1" x14ac:dyDescent="0.3">
      <c r="A11" t="s">
        <v>461</v>
      </c>
      <c r="B11">
        <v>1</v>
      </c>
      <c r="C11" t="s">
        <v>252</v>
      </c>
      <c r="D11" t="s">
        <v>101</v>
      </c>
      <c r="E11">
        <v>7930</v>
      </c>
      <c r="F11">
        <v>9799</v>
      </c>
      <c r="G11">
        <v>0.80926625165833199</v>
      </c>
      <c r="H11" t="s">
        <v>182</v>
      </c>
    </row>
    <row r="12" spans="1:8" hidden="1" x14ac:dyDescent="0.3">
      <c r="A12" t="s">
        <v>462</v>
      </c>
      <c r="B12">
        <v>1</v>
      </c>
      <c r="C12" t="s">
        <v>252</v>
      </c>
      <c r="D12" t="s">
        <v>100</v>
      </c>
      <c r="E12">
        <v>2106</v>
      </c>
      <c r="F12">
        <v>9799</v>
      </c>
      <c r="G12">
        <v>0.214919889784671</v>
      </c>
      <c r="H12" t="s">
        <v>181</v>
      </c>
    </row>
    <row r="13" spans="1:8" hidden="1" x14ac:dyDescent="0.3">
      <c r="A13" t="s">
        <v>463</v>
      </c>
      <c r="B13">
        <v>1</v>
      </c>
      <c r="C13" t="s">
        <v>252</v>
      </c>
      <c r="D13" t="s">
        <v>99</v>
      </c>
      <c r="E13">
        <v>1883</v>
      </c>
      <c r="F13">
        <v>10287</v>
      </c>
      <c r="G13">
        <v>0.18304656362399099</v>
      </c>
      <c r="H13" t="s">
        <v>210</v>
      </c>
    </row>
    <row r="14" spans="1:8" hidden="1" x14ac:dyDescent="0.3">
      <c r="A14" t="s">
        <v>464</v>
      </c>
      <c r="B14">
        <v>1</v>
      </c>
      <c r="C14" t="s">
        <v>252</v>
      </c>
      <c r="D14" t="s">
        <v>98</v>
      </c>
      <c r="E14">
        <v>6590</v>
      </c>
      <c r="F14">
        <v>10287</v>
      </c>
      <c r="G14">
        <v>0.640614367648488</v>
      </c>
      <c r="H14" t="s">
        <v>209</v>
      </c>
    </row>
    <row r="15" spans="1:8" hidden="1" x14ac:dyDescent="0.3">
      <c r="A15" t="s">
        <v>465</v>
      </c>
      <c r="B15">
        <v>1</v>
      </c>
      <c r="C15" t="s">
        <v>252</v>
      </c>
      <c r="D15" t="s">
        <v>97</v>
      </c>
      <c r="E15">
        <v>1034</v>
      </c>
      <c r="F15">
        <v>10287</v>
      </c>
      <c r="G15">
        <v>0.100515213376105</v>
      </c>
      <c r="H15" t="s">
        <v>208</v>
      </c>
    </row>
    <row r="16" spans="1:8" hidden="1" x14ac:dyDescent="0.3">
      <c r="A16" t="s">
        <v>466</v>
      </c>
      <c r="B16">
        <v>1</v>
      </c>
      <c r="C16" t="s">
        <v>252</v>
      </c>
      <c r="D16" t="s">
        <v>96</v>
      </c>
      <c r="E16">
        <v>780</v>
      </c>
      <c r="F16">
        <v>10287</v>
      </c>
      <c r="G16">
        <v>7.5823855351414393E-2</v>
      </c>
      <c r="H16" t="s">
        <v>207</v>
      </c>
    </row>
    <row r="17" spans="1:8" hidden="1" x14ac:dyDescent="0.3">
      <c r="A17" t="s">
        <v>467</v>
      </c>
      <c r="B17">
        <v>1</v>
      </c>
      <c r="C17" t="s">
        <v>252</v>
      </c>
      <c r="D17" t="s">
        <v>95</v>
      </c>
      <c r="E17">
        <v>1407</v>
      </c>
      <c r="F17">
        <v>9935</v>
      </c>
      <c r="G17">
        <v>0.141620533467539</v>
      </c>
      <c r="H17" t="s">
        <v>10306</v>
      </c>
    </row>
    <row r="18" spans="1:8" hidden="1" x14ac:dyDescent="0.3">
      <c r="A18" t="s">
        <v>468</v>
      </c>
      <c r="B18">
        <v>1</v>
      </c>
      <c r="C18" t="s">
        <v>252</v>
      </c>
      <c r="D18" t="s">
        <v>94</v>
      </c>
      <c r="E18">
        <v>763</v>
      </c>
      <c r="F18">
        <v>6402</v>
      </c>
      <c r="G18">
        <v>0.119181505779443</v>
      </c>
      <c r="H18" t="s">
        <v>10307</v>
      </c>
    </row>
    <row r="19" spans="1:8" hidden="1" x14ac:dyDescent="0.3">
      <c r="A19" t="s">
        <v>469</v>
      </c>
      <c r="B19">
        <v>1</v>
      </c>
      <c r="C19" t="s">
        <v>252</v>
      </c>
      <c r="D19" t="s">
        <v>87</v>
      </c>
      <c r="E19">
        <v>232</v>
      </c>
      <c r="F19">
        <v>1856</v>
      </c>
      <c r="G19">
        <v>0.125</v>
      </c>
      <c r="H19" t="s">
        <v>397</v>
      </c>
    </row>
    <row r="20" spans="1:8" hidden="1" x14ac:dyDescent="0.3">
      <c r="A20" t="s">
        <v>470</v>
      </c>
      <c r="B20">
        <v>1</v>
      </c>
      <c r="C20" t="s">
        <v>252</v>
      </c>
      <c r="D20" t="s">
        <v>93</v>
      </c>
      <c r="E20">
        <v>2826</v>
      </c>
      <c r="F20">
        <v>4741</v>
      </c>
      <c r="G20">
        <v>0.59607677705125495</v>
      </c>
      <c r="H20" t="s">
        <v>195</v>
      </c>
    </row>
    <row r="21" spans="1:8" hidden="1" x14ac:dyDescent="0.3">
      <c r="A21" t="s">
        <v>471</v>
      </c>
      <c r="B21">
        <v>1</v>
      </c>
      <c r="C21" t="s">
        <v>252</v>
      </c>
      <c r="D21" t="s">
        <v>92</v>
      </c>
      <c r="E21">
        <v>783</v>
      </c>
      <c r="F21">
        <v>3462</v>
      </c>
      <c r="G21">
        <v>0.22616984402079701</v>
      </c>
      <c r="H21" t="s">
        <v>194</v>
      </c>
    </row>
    <row r="22" spans="1:8" hidden="1" x14ac:dyDescent="0.3">
      <c r="A22" t="s">
        <v>472</v>
      </c>
      <c r="B22">
        <v>1</v>
      </c>
      <c r="C22" t="s">
        <v>252</v>
      </c>
      <c r="D22" t="s">
        <v>91</v>
      </c>
      <c r="E22">
        <v>4614</v>
      </c>
      <c r="F22">
        <v>7961</v>
      </c>
      <c r="G22">
        <v>0.57957543022233304</v>
      </c>
      <c r="H22" t="s">
        <v>193</v>
      </c>
    </row>
    <row r="23" spans="1:8" hidden="1" x14ac:dyDescent="0.3">
      <c r="A23" t="s">
        <v>473</v>
      </c>
      <c r="B23">
        <v>22</v>
      </c>
      <c r="C23" t="s">
        <v>268</v>
      </c>
      <c r="D23" t="s">
        <v>112</v>
      </c>
      <c r="E23">
        <v>2167</v>
      </c>
      <c r="F23">
        <v>9193</v>
      </c>
      <c r="G23">
        <v>0.235722832590014</v>
      </c>
      <c r="H23" t="s">
        <v>398</v>
      </c>
    </row>
    <row r="24" spans="1:8" hidden="1" x14ac:dyDescent="0.3">
      <c r="A24" t="s">
        <v>474</v>
      </c>
      <c r="B24">
        <v>22</v>
      </c>
      <c r="C24" t="s">
        <v>268</v>
      </c>
      <c r="D24" t="s">
        <v>110</v>
      </c>
      <c r="E24">
        <v>415</v>
      </c>
      <c r="F24">
        <v>4162</v>
      </c>
      <c r="G24">
        <v>9.9711677078327704E-2</v>
      </c>
      <c r="H24" t="s">
        <v>10304</v>
      </c>
    </row>
    <row r="25" spans="1:8" hidden="1" x14ac:dyDescent="0.3">
      <c r="A25" t="s">
        <v>475</v>
      </c>
      <c r="B25">
        <v>22</v>
      </c>
      <c r="C25" t="s">
        <v>268</v>
      </c>
      <c r="D25" t="s">
        <v>109</v>
      </c>
      <c r="E25">
        <v>1728</v>
      </c>
      <c r="F25">
        <v>4162</v>
      </c>
      <c r="G25">
        <v>0.415185007208073</v>
      </c>
      <c r="H25" t="s">
        <v>379</v>
      </c>
    </row>
    <row r="26" spans="1:8" hidden="1" x14ac:dyDescent="0.3">
      <c r="A26" t="s">
        <v>476</v>
      </c>
      <c r="B26">
        <v>22</v>
      </c>
      <c r="C26" t="s">
        <v>268</v>
      </c>
      <c r="D26" t="s">
        <v>319</v>
      </c>
      <c r="E26">
        <v>424</v>
      </c>
      <c r="F26">
        <v>4162</v>
      </c>
      <c r="G26">
        <v>0.10187409899086899</v>
      </c>
      <c r="H26" t="s">
        <v>455</v>
      </c>
    </row>
    <row r="27" spans="1:8" hidden="1" x14ac:dyDescent="0.3">
      <c r="A27" t="s">
        <v>477</v>
      </c>
      <c r="B27">
        <v>22</v>
      </c>
      <c r="C27" t="s">
        <v>268</v>
      </c>
      <c r="D27" t="s">
        <v>107</v>
      </c>
      <c r="E27">
        <v>869</v>
      </c>
      <c r="F27">
        <v>3922</v>
      </c>
      <c r="G27">
        <v>0.22157062723100401</v>
      </c>
      <c r="H27" t="s">
        <v>200</v>
      </c>
    </row>
    <row r="28" spans="1:8" hidden="1" x14ac:dyDescent="0.3">
      <c r="A28" t="s">
        <v>478</v>
      </c>
      <c r="B28">
        <v>22</v>
      </c>
      <c r="C28" t="s">
        <v>268</v>
      </c>
      <c r="D28" t="s">
        <v>105</v>
      </c>
      <c r="E28">
        <v>2287</v>
      </c>
      <c r="F28">
        <v>4162</v>
      </c>
      <c r="G28">
        <v>0.54949543488707298</v>
      </c>
      <c r="H28" t="s">
        <v>198</v>
      </c>
    </row>
    <row r="29" spans="1:8" hidden="1" x14ac:dyDescent="0.3">
      <c r="A29" t="s">
        <v>479</v>
      </c>
      <c r="B29">
        <v>22</v>
      </c>
      <c r="C29" t="s">
        <v>268</v>
      </c>
      <c r="D29" t="s">
        <v>104</v>
      </c>
      <c r="E29">
        <v>227</v>
      </c>
      <c r="F29">
        <v>4162</v>
      </c>
      <c r="G29">
        <v>5.4541086016338301E-2</v>
      </c>
      <c r="H29" t="s">
        <v>197</v>
      </c>
    </row>
    <row r="30" spans="1:8" hidden="1" x14ac:dyDescent="0.3">
      <c r="A30" t="s">
        <v>480</v>
      </c>
      <c r="B30">
        <v>22</v>
      </c>
      <c r="C30" t="s">
        <v>268</v>
      </c>
      <c r="D30" t="s">
        <v>320</v>
      </c>
      <c r="E30">
        <v>2177</v>
      </c>
      <c r="F30">
        <v>4162</v>
      </c>
      <c r="G30">
        <v>0.52306583373378102</v>
      </c>
      <c r="H30" t="s">
        <v>10305</v>
      </c>
    </row>
    <row r="31" spans="1:8" hidden="1" x14ac:dyDescent="0.3">
      <c r="A31" t="s">
        <v>481</v>
      </c>
      <c r="B31">
        <v>22</v>
      </c>
      <c r="C31" t="s">
        <v>268</v>
      </c>
      <c r="D31" t="s">
        <v>103</v>
      </c>
      <c r="E31">
        <v>3346</v>
      </c>
      <c r="F31">
        <v>7431</v>
      </c>
      <c r="G31">
        <v>0.450275871349751</v>
      </c>
      <c r="H31" t="s">
        <v>189</v>
      </c>
    </row>
    <row r="32" spans="1:8" hidden="1" x14ac:dyDescent="0.3">
      <c r="A32" t="s">
        <v>482</v>
      </c>
      <c r="B32">
        <v>22</v>
      </c>
      <c r="C32" t="s">
        <v>268</v>
      </c>
      <c r="D32" t="s">
        <v>101</v>
      </c>
      <c r="E32">
        <v>6671</v>
      </c>
      <c r="F32">
        <v>9193</v>
      </c>
      <c r="G32">
        <v>0.72566082889154704</v>
      </c>
      <c r="H32" t="s">
        <v>182</v>
      </c>
    </row>
    <row r="33" spans="1:8" hidden="1" x14ac:dyDescent="0.3">
      <c r="A33" t="s">
        <v>483</v>
      </c>
      <c r="B33">
        <v>22</v>
      </c>
      <c r="C33" t="s">
        <v>268</v>
      </c>
      <c r="D33" t="s">
        <v>100</v>
      </c>
      <c r="E33">
        <v>2673</v>
      </c>
      <c r="F33">
        <v>9193</v>
      </c>
      <c r="G33">
        <v>0.29076471228108303</v>
      </c>
      <c r="H33" t="s">
        <v>181</v>
      </c>
    </row>
    <row r="34" spans="1:8" hidden="1" x14ac:dyDescent="0.3">
      <c r="A34" t="s">
        <v>484</v>
      </c>
      <c r="B34">
        <v>22</v>
      </c>
      <c r="C34" t="s">
        <v>268</v>
      </c>
      <c r="D34" t="s">
        <v>99</v>
      </c>
      <c r="E34">
        <v>1914</v>
      </c>
      <c r="F34">
        <v>9640</v>
      </c>
      <c r="G34">
        <v>0.198547717842323</v>
      </c>
      <c r="H34" t="s">
        <v>210</v>
      </c>
    </row>
    <row r="35" spans="1:8" hidden="1" x14ac:dyDescent="0.3">
      <c r="A35" t="s">
        <v>485</v>
      </c>
      <c r="B35">
        <v>22</v>
      </c>
      <c r="C35" t="s">
        <v>268</v>
      </c>
      <c r="D35" t="s">
        <v>98</v>
      </c>
      <c r="E35">
        <v>6413</v>
      </c>
      <c r="F35">
        <v>9640</v>
      </c>
      <c r="G35">
        <v>0.66524896265560096</v>
      </c>
      <c r="H35" t="s">
        <v>209</v>
      </c>
    </row>
    <row r="36" spans="1:8" hidden="1" x14ac:dyDescent="0.3">
      <c r="A36" t="s">
        <v>486</v>
      </c>
      <c r="B36">
        <v>22</v>
      </c>
      <c r="C36" t="s">
        <v>268</v>
      </c>
      <c r="D36" t="s">
        <v>97</v>
      </c>
      <c r="E36">
        <v>850</v>
      </c>
      <c r="F36">
        <v>9640</v>
      </c>
      <c r="G36">
        <v>8.8174273858921098E-2</v>
      </c>
      <c r="H36" t="s">
        <v>208</v>
      </c>
    </row>
    <row r="37" spans="1:8" hidden="1" x14ac:dyDescent="0.3">
      <c r="A37" t="s">
        <v>487</v>
      </c>
      <c r="B37">
        <v>22</v>
      </c>
      <c r="C37" t="s">
        <v>268</v>
      </c>
      <c r="D37" t="s">
        <v>96</v>
      </c>
      <c r="E37">
        <v>463</v>
      </c>
      <c r="F37">
        <v>9640</v>
      </c>
      <c r="G37">
        <v>4.8029045643153502E-2</v>
      </c>
      <c r="H37" t="s">
        <v>207</v>
      </c>
    </row>
    <row r="38" spans="1:8" hidden="1" x14ac:dyDescent="0.3">
      <c r="A38" t="s">
        <v>488</v>
      </c>
      <c r="B38">
        <v>22</v>
      </c>
      <c r="C38" t="s">
        <v>268</v>
      </c>
      <c r="D38" t="s">
        <v>95</v>
      </c>
      <c r="E38">
        <v>2342</v>
      </c>
      <c r="F38">
        <v>9146</v>
      </c>
      <c r="G38">
        <v>0.25606822654712402</v>
      </c>
      <c r="H38" t="s">
        <v>10306</v>
      </c>
    </row>
    <row r="39" spans="1:8" hidden="1" x14ac:dyDescent="0.3">
      <c r="A39" t="s">
        <v>489</v>
      </c>
      <c r="B39">
        <v>22</v>
      </c>
      <c r="C39" t="s">
        <v>268</v>
      </c>
      <c r="D39" t="s">
        <v>94</v>
      </c>
      <c r="E39">
        <v>1082</v>
      </c>
      <c r="F39">
        <v>6158</v>
      </c>
      <c r="G39">
        <v>0.17570639818122699</v>
      </c>
      <c r="H39" t="s">
        <v>10307</v>
      </c>
    </row>
    <row r="40" spans="1:8" hidden="1" x14ac:dyDescent="0.3">
      <c r="A40" t="s">
        <v>490</v>
      </c>
      <c r="B40">
        <v>22</v>
      </c>
      <c r="C40" t="s">
        <v>268</v>
      </c>
      <c r="D40" t="s">
        <v>87</v>
      </c>
      <c r="E40">
        <v>633</v>
      </c>
      <c r="F40">
        <v>1736</v>
      </c>
      <c r="G40">
        <v>0.36463133640552903</v>
      </c>
      <c r="H40" t="s">
        <v>397</v>
      </c>
    </row>
    <row r="41" spans="1:8" hidden="1" x14ac:dyDescent="0.3">
      <c r="A41" t="s">
        <v>491</v>
      </c>
      <c r="B41">
        <v>22</v>
      </c>
      <c r="C41" t="s">
        <v>268</v>
      </c>
      <c r="D41" t="s">
        <v>93</v>
      </c>
      <c r="E41">
        <v>1628</v>
      </c>
      <c r="F41">
        <v>4162</v>
      </c>
      <c r="G41">
        <v>0.39115809706871602</v>
      </c>
      <c r="H41" t="s">
        <v>195</v>
      </c>
    </row>
    <row r="42" spans="1:8" hidden="1" x14ac:dyDescent="0.3">
      <c r="A42" t="s">
        <v>492</v>
      </c>
      <c r="B42">
        <v>22</v>
      </c>
      <c r="C42" t="s">
        <v>268</v>
      </c>
      <c r="D42" t="s">
        <v>92</v>
      </c>
      <c r="E42">
        <v>1343</v>
      </c>
      <c r="F42">
        <v>3332</v>
      </c>
      <c r="G42">
        <v>0.40306122448979498</v>
      </c>
      <c r="H42" t="s">
        <v>194</v>
      </c>
    </row>
    <row r="43" spans="1:8" hidden="1" x14ac:dyDescent="0.3">
      <c r="A43" t="s">
        <v>493</v>
      </c>
      <c r="B43">
        <v>22</v>
      </c>
      <c r="C43" t="s">
        <v>268</v>
      </c>
      <c r="D43" t="s">
        <v>91</v>
      </c>
      <c r="E43">
        <v>4124</v>
      </c>
      <c r="F43">
        <v>7431</v>
      </c>
      <c r="G43">
        <v>0.55497241286502397</v>
      </c>
      <c r="H43" t="s">
        <v>193</v>
      </c>
    </row>
    <row r="44" spans="1:8" hidden="1" x14ac:dyDescent="0.3">
      <c r="A44" t="s">
        <v>494</v>
      </c>
      <c r="B44">
        <v>46</v>
      </c>
      <c r="C44" t="s">
        <v>282</v>
      </c>
      <c r="D44" t="s">
        <v>112</v>
      </c>
      <c r="E44">
        <v>1174</v>
      </c>
      <c r="F44">
        <v>19579</v>
      </c>
      <c r="G44">
        <v>5.99622044026763E-2</v>
      </c>
      <c r="H44" t="s">
        <v>398</v>
      </c>
    </row>
    <row r="45" spans="1:8" hidden="1" x14ac:dyDescent="0.3">
      <c r="A45" t="s">
        <v>495</v>
      </c>
      <c r="B45">
        <v>46</v>
      </c>
      <c r="C45" t="s">
        <v>282</v>
      </c>
      <c r="D45" t="s">
        <v>110</v>
      </c>
      <c r="E45">
        <v>471</v>
      </c>
      <c r="F45">
        <v>8325</v>
      </c>
      <c r="G45">
        <v>5.6576576576576498E-2</v>
      </c>
      <c r="H45" t="s">
        <v>10304</v>
      </c>
    </row>
    <row r="46" spans="1:8" hidden="1" x14ac:dyDescent="0.3">
      <c r="A46" t="s">
        <v>496</v>
      </c>
      <c r="B46">
        <v>46</v>
      </c>
      <c r="C46" t="s">
        <v>282</v>
      </c>
      <c r="D46" t="s">
        <v>109</v>
      </c>
      <c r="E46">
        <v>2306</v>
      </c>
      <c r="F46">
        <v>8325</v>
      </c>
      <c r="G46">
        <v>0.27699699699699698</v>
      </c>
      <c r="H46" t="s">
        <v>379</v>
      </c>
    </row>
    <row r="47" spans="1:8" hidden="1" x14ac:dyDescent="0.3">
      <c r="A47" t="s">
        <v>497</v>
      </c>
      <c r="B47">
        <v>46</v>
      </c>
      <c r="C47" t="s">
        <v>282</v>
      </c>
      <c r="D47" t="s">
        <v>319</v>
      </c>
      <c r="E47">
        <v>1021</v>
      </c>
      <c r="F47">
        <v>8325</v>
      </c>
      <c r="G47">
        <v>0.12264264264264201</v>
      </c>
      <c r="H47" t="s">
        <v>455</v>
      </c>
    </row>
    <row r="48" spans="1:8" hidden="1" x14ac:dyDescent="0.3">
      <c r="A48" t="s">
        <v>498</v>
      </c>
      <c r="B48">
        <v>46</v>
      </c>
      <c r="C48" t="s">
        <v>282</v>
      </c>
      <c r="D48" t="s">
        <v>107</v>
      </c>
      <c r="E48">
        <v>1289</v>
      </c>
      <c r="F48">
        <v>10019</v>
      </c>
      <c r="G48">
        <v>0.128655554446551</v>
      </c>
      <c r="H48" t="s">
        <v>200</v>
      </c>
    </row>
    <row r="49" spans="1:8" hidden="1" x14ac:dyDescent="0.3">
      <c r="A49" t="s">
        <v>499</v>
      </c>
      <c r="B49">
        <v>46</v>
      </c>
      <c r="C49" t="s">
        <v>282</v>
      </c>
      <c r="D49" t="s">
        <v>105</v>
      </c>
      <c r="E49">
        <v>6580</v>
      </c>
      <c r="F49">
        <v>8325</v>
      </c>
      <c r="G49">
        <v>0.79039039039039005</v>
      </c>
      <c r="H49" t="s">
        <v>198</v>
      </c>
    </row>
    <row r="50" spans="1:8" hidden="1" x14ac:dyDescent="0.3">
      <c r="A50" t="s">
        <v>500</v>
      </c>
      <c r="B50">
        <v>46</v>
      </c>
      <c r="C50" t="s">
        <v>282</v>
      </c>
      <c r="D50" t="s">
        <v>104</v>
      </c>
      <c r="E50">
        <v>201</v>
      </c>
      <c r="F50">
        <v>8325</v>
      </c>
      <c r="G50">
        <v>2.4144144144144099E-2</v>
      </c>
      <c r="H50" t="s">
        <v>197</v>
      </c>
    </row>
    <row r="51" spans="1:8" hidden="1" x14ac:dyDescent="0.3">
      <c r="A51" t="s">
        <v>501</v>
      </c>
      <c r="B51">
        <v>46</v>
      </c>
      <c r="C51" t="s">
        <v>282</v>
      </c>
      <c r="D51" t="s">
        <v>320</v>
      </c>
      <c r="E51">
        <v>880</v>
      </c>
      <c r="F51">
        <v>8325</v>
      </c>
      <c r="G51">
        <v>0.10570570570570501</v>
      </c>
      <c r="H51" t="s">
        <v>10305</v>
      </c>
    </row>
    <row r="52" spans="1:8" hidden="1" x14ac:dyDescent="0.3">
      <c r="A52" t="s">
        <v>502</v>
      </c>
      <c r="B52">
        <v>46</v>
      </c>
      <c r="C52" t="s">
        <v>282</v>
      </c>
      <c r="D52" t="s">
        <v>103</v>
      </c>
      <c r="E52">
        <v>8327</v>
      </c>
      <c r="F52">
        <v>16297</v>
      </c>
      <c r="G52">
        <v>0.51095293612321202</v>
      </c>
      <c r="H52" t="s">
        <v>189</v>
      </c>
    </row>
    <row r="53" spans="1:8" hidden="1" x14ac:dyDescent="0.3">
      <c r="A53" t="s">
        <v>503</v>
      </c>
      <c r="B53">
        <v>46</v>
      </c>
      <c r="C53" t="s">
        <v>282</v>
      </c>
      <c r="D53" t="s">
        <v>101</v>
      </c>
      <c r="E53">
        <v>15416</v>
      </c>
      <c r="F53">
        <v>19579</v>
      </c>
      <c r="G53">
        <v>0.78737422748863495</v>
      </c>
      <c r="H53" t="s">
        <v>182</v>
      </c>
    </row>
    <row r="54" spans="1:8" hidden="1" x14ac:dyDescent="0.3">
      <c r="A54" t="s">
        <v>504</v>
      </c>
      <c r="B54">
        <v>46</v>
      </c>
      <c r="C54" t="s">
        <v>282</v>
      </c>
      <c r="D54" t="s">
        <v>100</v>
      </c>
      <c r="E54">
        <v>4540</v>
      </c>
      <c r="F54">
        <v>19579</v>
      </c>
      <c r="G54">
        <v>0.23188109709382501</v>
      </c>
      <c r="H54" t="s">
        <v>181</v>
      </c>
    </row>
    <row r="55" spans="1:8" hidden="1" x14ac:dyDescent="0.3">
      <c r="A55" t="s">
        <v>505</v>
      </c>
      <c r="B55">
        <v>46</v>
      </c>
      <c r="C55" t="s">
        <v>282</v>
      </c>
      <c r="D55" t="s">
        <v>99</v>
      </c>
      <c r="E55">
        <v>3430</v>
      </c>
      <c r="F55">
        <v>20090</v>
      </c>
      <c r="G55">
        <v>0.17073170731707299</v>
      </c>
      <c r="H55" t="s">
        <v>210</v>
      </c>
    </row>
    <row r="56" spans="1:8" hidden="1" x14ac:dyDescent="0.3">
      <c r="A56" t="s">
        <v>506</v>
      </c>
      <c r="B56">
        <v>46</v>
      </c>
      <c r="C56" t="s">
        <v>282</v>
      </c>
      <c r="D56" t="s">
        <v>98</v>
      </c>
      <c r="E56">
        <v>12892</v>
      </c>
      <c r="F56">
        <v>20090</v>
      </c>
      <c r="G56">
        <v>0.64171229467396695</v>
      </c>
      <c r="H56" t="s">
        <v>209</v>
      </c>
    </row>
    <row r="57" spans="1:8" hidden="1" x14ac:dyDescent="0.3">
      <c r="A57" t="s">
        <v>507</v>
      </c>
      <c r="B57">
        <v>46</v>
      </c>
      <c r="C57" t="s">
        <v>282</v>
      </c>
      <c r="D57" t="s">
        <v>97</v>
      </c>
      <c r="E57">
        <v>2203</v>
      </c>
      <c r="F57">
        <v>20090</v>
      </c>
      <c r="G57">
        <v>0.109656545545047</v>
      </c>
      <c r="H57" t="s">
        <v>208</v>
      </c>
    </row>
    <row r="58" spans="1:8" hidden="1" x14ac:dyDescent="0.3">
      <c r="A58" t="s">
        <v>508</v>
      </c>
      <c r="B58">
        <v>46</v>
      </c>
      <c r="C58" t="s">
        <v>282</v>
      </c>
      <c r="D58" t="s">
        <v>96</v>
      </c>
      <c r="E58">
        <v>1565</v>
      </c>
      <c r="F58">
        <v>20090</v>
      </c>
      <c r="G58">
        <v>7.7899452463912305E-2</v>
      </c>
      <c r="H58" t="s">
        <v>207</v>
      </c>
    </row>
    <row r="59" spans="1:8" hidden="1" x14ac:dyDescent="0.3">
      <c r="A59" t="s">
        <v>509</v>
      </c>
      <c r="B59">
        <v>46</v>
      </c>
      <c r="C59" t="s">
        <v>282</v>
      </c>
      <c r="D59" t="s">
        <v>95</v>
      </c>
      <c r="E59">
        <v>1994</v>
      </c>
      <c r="F59">
        <v>19360</v>
      </c>
      <c r="G59">
        <v>0.102995867768595</v>
      </c>
      <c r="H59" t="s">
        <v>10306</v>
      </c>
    </row>
    <row r="60" spans="1:8" hidden="1" x14ac:dyDescent="0.3">
      <c r="A60" t="s">
        <v>510</v>
      </c>
      <c r="B60">
        <v>46</v>
      </c>
      <c r="C60" t="s">
        <v>282</v>
      </c>
      <c r="D60" t="s">
        <v>94</v>
      </c>
      <c r="E60">
        <v>994</v>
      </c>
      <c r="F60">
        <v>12709</v>
      </c>
      <c r="G60">
        <v>7.8212290502793297E-2</v>
      </c>
      <c r="H60" t="s">
        <v>10307</v>
      </c>
    </row>
    <row r="61" spans="1:8" hidden="1" x14ac:dyDescent="0.3">
      <c r="A61" t="s">
        <v>511</v>
      </c>
      <c r="B61">
        <v>46</v>
      </c>
      <c r="C61" t="s">
        <v>282</v>
      </c>
      <c r="D61" t="s">
        <v>87</v>
      </c>
      <c r="E61">
        <v>439</v>
      </c>
      <c r="F61">
        <v>3284</v>
      </c>
      <c r="G61">
        <v>0.1336784409257</v>
      </c>
      <c r="H61" t="s">
        <v>397</v>
      </c>
    </row>
    <row r="62" spans="1:8" hidden="1" x14ac:dyDescent="0.3">
      <c r="A62" t="s">
        <v>512</v>
      </c>
      <c r="B62">
        <v>46</v>
      </c>
      <c r="C62" t="s">
        <v>282</v>
      </c>
      <c r="D62" t="s">
        <v>93</v>
      </c>
      <c r="E62">
        <v>6871</v>
      </c>
      <c r="F62">
        <v>8325</v>
      </c>
      <c r="G62">
        <v>0.82534534534534498</v>
      </c>
      <c r="H62" t="s">
        <v>195</v>
      </c>
    </row>
    <row r="63" spans="1:8" hidden="1" x14ac:dyDescent="0.3">
      <c r="A63" t="s">
        <v>513</v>
      </c>
      <c r="B63">
        <v>46</v>
      </c>
      <c r="C63" t="s">
        <v>282</v>
      </c>
      <c r="D63" t="s">
        <v>92</v>
      </c>
      <c r="E63">
        <v>1072</v>
      </c>
      <c r="F63">
        <v>6005</v>
      </c>
      <c r="G63">
        <v>0.17851790174854201</v>
      </c>
      <c r="H63" t="s">
        <v>194</v>
      </c>
    </row>
    <row r="64" spans="1:8" hidden="1" x14ac:dyDescent="0.3">
      <c r="A64" t="s">
        <v>514</v>
      </c>
      <c r="B64">
        <v>46</v>
      </c>
      <c r="C64" t="s">
        <v>282</v>
      </c>
      <c r="D64" t="s">
        <v>91</v>
      </c>
      <c r="E64">
        <v>10379</v>
      </c>
      <c r="F64">
        <v>16297</v>
      </c>
      <c r="G64">
        <v>0.63686568080014705</v>
      </c>
      <c r="H64" t="s">
        <v>193</v>
      </c>
    </row>
    <row r="65" spans="1:8" hidden="1" x14ac:dyDescent="0.3">
      <c r="A65" t="s">
        <v>515</v>
      </c>
      <c r="B65">
        <v>12</v>
      </c>
      <c r="C65" t="s">
        <v>260</v>
      </c>
      <c r="D65" t="s">
        <v>112</v>
      </c>
      <c r="E65">
        <v>962</v>
      </c>
      <c r="F65">
        <v>7901</v>
      </c>
      <c r="G65">
        <v>0.121756739653208</v>
      </c>
      <c r="H65" t="s">
        <v>398</v>
      </c>
    </row>
    <row r="66" spans="1:8" hidden="1" x14ac:dyDescent="0.3">
      <c r="A66" t="s">
        <v>516</v>
      </c>
      <c r="B66">
        <v>12</v>
      </c>
      <c r="C66" t="s">
        <v>260</v>
      </c>
      <c r="D66" t="s">
        <v>110</v>
      </c>
      <c r="E66">
        <v>369</v>
      </c>
      <c r="F66">
        <v>3421</v>
      </c>
      <c r="G66">
        <v>0.10786319789535199</v>
      </c>
      <c r="H66" t="s">
        <v>10304</v>
      </c>
    </row>
    <row r="67" spans="1:8" hidden="1" x14ac:dyDescent="0.3">
      <c r="A67" t="s">
        <v>517</v>
      </c>
      <c r="B67">
        <v>12</v>
      </c>
      <c r="C67" t="s">
        <v>260</v>
      </c>
      <c r="D67" t="s">
        <v>109</v>
      </c>
      <c r="E67">
        <v>1174</v>
      </c>
      <c r="F67">
        <v>3421</v>
      </c>
      <c r="G67">
        <v>0.34317451037708202</v>
      </c>
      <c r="H67" t="s">
        <v>379</v>
      </c>
    </row>
    <row r="68" spans="1:8" hidden="1" x14ac:dyDescent="0.3">
      <c r="A68" t="s">
        <v>518</v>
      </c>
      <c r="B68">
        <v>12</v>
      </c>
      <c r="C68" t="s">
        <v>260</v>
      </c>
      <c r="D68" t="s">
        <v>319</v>
      </c>
      <c r="E68">
        <v>468</v>
      </c>
      <c r="F68">
        <v>3421</v>
      </c>
      <c r="G68">
        <v>0.13680210464776299</v>
      </c>
      <c r="H68" t="s">
        <v>455</v>
      </c>
    </row>
    <row r="69" spans="1:8" hidden="1" x14ac:dyDescent="0.3">
      <c r="A69" t="s">
        <v>519</v>
      </c>
      <c r="B69">
        <v>12</v>
      </c>
      <c r="C69" t="s">
        <v>260</v>
      </c>
      <c r="D69" t="s">
        <v>107</v>
      </c>
      <c r="E69">
        <v>763</v>
      </c>
      <c r="F69">
        <v>3208</v>
      </c>
      <c r="G69">
        <v>0.23784289276807899</v>
      </c>
      <c r="H69" t="s">
        <v>200</v>
      </c>
    </row>
    <row r="70" spans="1:8" hidden="1" x14ac:dyDescent="0.3">
      <c r="A70" t="s">
        <v>520</v>
      </c>
      <c r="B70">
        <v>12</v>
      </c>
      <c r="C70" t="s">
        <v>260</v>
      </c>
      <c r="D70" t="s">
        <v>105</v>
      </c>
      <c r="E70">
        <v>1881</v>
      </c>
      <c r="F70">
        <v>3421</v>
      </c>
      <c r="G70">
        <v>0.54983922829581899</v>
      </c>
      <c r="H70" t="s">
        <v>198</v>
      </c>
    </row>
    <row r="71" spans="1:8" hidden="1" x14ac:dyDescent="0.3">
      <c r="A71" t="s">
        <v>521</v>
      </c>
      <c r="B71">
        <v>12</v>
      </c>
      <c r="C71" t="s">
        <v>260</v>
      </c>
      <c r="D71" t="s">
        <v>104</v>
      </c>
      <c r="E71">
        <v>188</v>
      </c>
      <c r="F71">
        <v>3421</v>
      </c>
      <c r="G71">
        <v>5.4954691610640101E-2</v>
      </c>
      <c r="H71" t="s">
        <v>197</v>
      </c>
    </row>
    <row r="72" spans="1:8" hidden="1" x14ac:dyDescent="0.3">
      <c r="A72" t="s">
        <v>522</v>
      </c>
      <c r="B72">
        <v>12</v>
      </c>
      <c r="C72" t="s">
        <v>260</v>
      </c>
      <c r="D72" t="s">
        <v>320</v>
      </c>
      <c r="E72">
        <v>1667</v>
      </c>
      <c r="F72">
        <v>3421</v>
      </c>
      <c r="G72">
        <v>0.48728441976030401</v>
      </c>
      <c r="H72" t="s">
        <v>10305</v>
      </c>
    </row>
    <row r="73" spans="1:8" hidden="1" x14ac:dyDescent="0.3">
      <c r="A73" t="s">
        <v>523</v>
      </c>
      <c r="B73">
        <v>12</v>
      </c>
      <c r="C73" t="s">
        <v>260</v>
      </c>
      <c r="D73" t="s">
        <v>103</v>
      </c>
      <c r="E73">
        <v>2259</v>
      </c>
      <c r="F73">
        <v>6439</v>
      </c>
      <c r="G73">
        <v>0.35083087435937199</v>
      </c>
      <c r="H73" t="s">
        <v>189</v>
      </c>
    </row>
    <row r="74" spans="1:8" hidden="1" x14ac:dyDescent="0.3">
      <c r="A74" t="s">
        <v>524</v>
      </c>
      <c r="B74">
        <v>12</v>
      </c>
      <c r="C74" t="s">
        <v>260</v>
      </c>
      <c r="D74" t="s">
        <v>101</v>
      </c>
      <c r="E74">
        <v>5343</v>
      </c>
      <c r="F74">
        <v>7901</v>
      </c>
      <c r="G74">
        <v>0.676243513479306</v>
      </c>
      <c r="H74" t="s">
        <v>182</v>
      </c>
    </row>
    <row r="75" spans="1:8" hidden="1" x14ac:dyDescent="0.3">
      <c r="A75" t="s">
        <v>525</v>
      </c>
      <c r="B75">
        <v>12</v>
      </c>
      <c r="C75" t="s">
        <v>260</v>
      </c>
      <c r="D75" t="s">
        <v>100</v>
      </c>
      <c r="E75">
        <v>2727</v>
      </c>
      <c r="F75">
        <v>7901</v>
      </c>
      <c r="G75">
        <v>0.34514618402733799</v>
      </c>
      <c r="H75" t="s">
        <v>181</v>
      </c>
    </row>
    <row r="76" spans="1:8" hidden="1" x14ac:dyDescent="0.3">
      <c r="A76" t="s">
        <v>526</v>
      </c>
      <c r="B76">
        <v>12</v>
      </c>
      <c r="C76" t="s">
        <v>260</v>
      </c>
      <c r="D76" t="s">
        <v>99</v>
      </c>
      <c r="E76">
        <v>1490</v>
      </c>
      <c r="F76">
        <v>8050</v>
      </c>
      <c r="G76">
        <v>0.18509316770186299</v>
      </c>
      <c r="H76" t="s">
        <v>210</v>
      </c>
    </row>
    <row r="77" spans="1:8" hidden="1" x14ac:dyDescent="0.3">
      <c r="A77" t="s">
        <v>527</v>
      </c>
      <c r="B77">
        <v>12</v>
      </c>
      <c r="C77" t="s">
        <v>260</v>
      </c>
      <c r="D77" t="s">
        <v>98</v>
      </c>
      <c r="E77">
        <v>5131</v>
      </c>
      <c r="F77">
        <v>8050</v>
      </c>
      <c r="G77">
        <v>0.63739130434782598</v>
      </c>
      <c r="H77" t="s">
        <v>209</v>
      </c>
    </row>
    <row r="78" spans="1:8" hidden="1" x14ac:dyDescent="0.3">
      <c r="A78" t="s">
        <v>528</v>
      </c>
      <c r="B78">
        <v>12</v>
      </c>
      <c r="C78" t="s">
        <v>260</v>
      </c>
      <c r="D78" t="s">
        <v>97</v>
      </c>
      <c r="E78">
        <v>768</v>
      </c>
      <c r="F78">
        <v>8050</v>
      </c>
      <c r="G78">
        <v>9.5403726708074496E-2</v>
      </c>
      <c r="H78" t="s">
        <v>208</v>
      </c>
    </row>
    <row r="79" spans="1:8" hidden="1" x14ac:dyDescent="0.3">
      <c r="A79" t="s">
        <v>529</v>
      </c>
      <c r="B79">
        <v>12</v>
      </c>
      <c r="C79" t="s">
        <v>260</v>
      </c>
      <c r="D79" t="s">
        <v>96</v>
      </c>
      <c r="E79">
        <v>661</v>
      </c>
      <c r="F79">
        <v>8050</v>
      </c>
      <c r="G79">
        <v>8.2111801242235993E-2</v>
      </c>
      <c r="H79" t="s">
        <v>207</v>
      </c>
    </row>
    <row r="80" spans="1:8" hidden="1" x14ac:dyDescent="0.3">
      <c r="A80" t="s">
        <v>530</v>
      </c>
      <c r="B80">
        <v>12</v>
      </c>
      <c r="C80" t="s">
        <v>260</v>
      </c>
      <c r="D80" t="s">
        <v>95</v>
      </c>
      <c r="E80">
        <v>2122</v>
      </c>
      <c r="F80">
        <v>8011</v>
      </c>
      <c r="G80">
        <v>0.264885782049681</v>
      </c>
      <c r="H80" t="s">
        <v>10306</v>
      </c>
    </row>
    <row r="81" spans="1:8" hidden="1" x14ac:dyDescent="0.3">
      <c r="A81" t="s">
        <v>531</v>
      </c>
      <c r="B81">
        <v>12</v>
      </c>
      <c r="C81" t="s">
        <v>260</v>
      </c>
      <c r="D81" t="s">
        <v>94</v>
      </c>
      <c r="E81">
        <v>978</v>
      </c>
      <c r="F81">
        <v>5110</v>
      </c>
      <c r="G81">
        <v>0.191389432485322</v>
      </c>
      <c r="H81" t="s">
        <v>10307</v>
      </c>
    </row>
    <row r="82" spans="1:8" hidden="1" x14ac:dyDescent="0.3">
      <c r="A82" t="s">
        <v>532</v>
      </c>
      <c r="B82">
        <v>12</v>
      </c>
      <c r="C82" t="s">
        <v>260</v>
      </c>
      <c r="D82" t="s">
        <v>87</v>
      </c>
      <c r="E82">
        <v>438</v>
      </c>
      <c r="F82">
        <v>1452</v>
      </c>
      <c r="G82">
        <v>0.30165289256198302</v>
      </c>
      <c r="H82" t="s">
        <v>397</v>
      </c>
    </row>
    <row r="83" spans="1:8" hidden="1" x14ac:dyDescent="0.3">
      <c r="A83" t="s">
        <v>533</v>
      </c>
      <c r="B83">
        <v>12</v>
      </c>
      <c r="C83" t="s">
        <v>260</v>
      </c>
      <c r="D83" t="s">
        <v>93</v>
      </c>
      <c r="E83">
        <v>1548</v>
      </c>
      <c r="F83">
        <v>3421</v>
      </c>
      <c r="G83">
        <v>0.45249926921952599</v>
      </c>
      <c r="H83" t="s">
        <v>195</v>
      </c>
    </row>
    <row r="84" spans="1:8" hidden="1" x14ac:dyDescent="0.3">
      <c r="A84" t="s">
        <v>534</v>
      </c>
      <c r="B84">
        <v>12</v>
      </c>
      <c r="C84" t="s">
        <v>260</v>
      </c>
      <c r="D84" t="s">
        <v>92</v>
      </c>
      <c r="E84">
        <v>1049</v>
      </c>
      <c r="F84">
        <v>2456</v>
      </c>
      <c r="G84">
        <v>0.42711726384364801</v>
      </c>
      <c r="H84" t="s">
        <v>194</v>
      </c>
    </row>
    <row r="85" spans="1:8" hidden="1" x14ac:dyDescent="0.3">
      <c r="A85" t="s">
        <v>535</v>
      </c>
      <c r="B85">
        <v>12</v>
      </c>
      <c r="C85" t="s">
        <v>260</v>
      </c>
      <c r="D85" t="s">
        <v>91</v>
      </c>
      <c r="E85">
        <v>3340</v>
      </c>
      <c r="F85">
        <v>6439</v>
      </c>
      <c r="G85">
        <v>0.51871408603820401</v>
      </c>
      <c r="H85" t="s">
        <v>193</v>
      </c>
    </row>
    <row r="86" spans="1:8" hidden="1" x14ac:dyDescent="0.3">
      <c r="A86" t="s">
        <v>536</v>
      </c>
      <c r="B86">
        <v>23</v>
      </c>
      <c r="C86" t="s">
        <v>269</v>
      </c>
      <c r="D86" t="s">
        <v>112</v>
      </c>
      <c r="E86">
        <v>1432</v>
      </c>
      <c r="F86">
        <v>8536</v>
      </c>
      <c r="G86">
        <v>0.167760074976569</v>
      </c>
      <c r="H86" t="s">
        <v>398</v>
      </c>
    </row>
    <row r="87" spans="1:8" hidden="1" x14ac:dyDescent="0.3">
      <c r="A87" t="s">
        <v>537</v>
      </c>
      <c r="B87">
        <v>23</v>
      </c>
      <c r="C87" t="s">
        <v>269</v>
      </c>
      <c r="D87" t="s">
        <v>110</v>
      </c>
      <c r="E87">
        <v>215</v>
      </c>
      <c r="F87">
        <v>4194</v>
      </c>
      <c r="G87">
        <v>5.1263710061993303E-2</v>
      </c>
      <c r="H87" t="s">
        <v>10304</v>
      </c>
    </row>
    <row r="88" spans="1:8" hidden="1" x14ac:dyDescent="0.3">
      <c r="A88" t="s">
        <v>538</v>
      </c>
      <c r="B88">
        <v>23</v>
      </c>
      <c r="C88" t="s">
        <v>269</v>
      </c>
      <c r="D88" t="s">
        <v>109</v>
      </c>
      <c r="E88">
        <v>1923</v>
      </c>
      <c r="F88">
        <v>4194</v>
      </c>
      <c r="G88">
        <v>0.45851216022889801</v>
      </c>
      <c r="H88" t="s">
        <v>379</v>
      </c>
    </row>
    <row r="89" spans="1:8" hidden="1" x14ac:dyDescent="0.3">
      <c r="A89" t="s">
        <v>539</v>
      </c>
      <c r="B89">
        <v>23</v>
      </c>
      <c r="C89" t="s">
        <v>269</v>
      </c>
      <c r="D89" t="s">
        <v>319</v>
      </c>
      <c r="E89">
        <v>707</v>
      </c>
      <c r="F89">
        <v>4194</v>
      </c>
      <c r="G89">
        <v>0.16857415355269401</v>
      </c>
      <c r="H89" t="s">
        <v>455</v>
      </c>
    </row>
    <row r="90" spans="1:8" hidden="1" x14ac:dyDescent="0.3">
      <c r="A90" t="s">
        <v>540</v>
      </c>
      <c r="B90">
        <v>23</v>
      </c>
      <c r="C90" t="s">
        <v>269</v>
      </c>
      <c r="D90" t="s">
        <v>107</v>
      </c>
      <c r="E90">
        <v>929</v>
      </c>
      <c r="F90">
        <v>3887</v>
      </c>
      <c r="G90">
        <v>0.23900180087471001</v>
      </c>
      <c r="H90" t="s">
        <v>200</v>
      </c>
    </row>
    <row r="91" spans="1:8" hidden="1" x14ac:dyDescent="0.3">
      <c r="A91" t="s">
        <v>541</v>
      </c>
      <c r="B91">
        <v>23</v>
      </c>
      <c r="C91" t="s">
        <v>269</v>
      </c>
      <c r="D91" t="s">
        <v>105</v>
      </c>
      <c r="E91">
        <v>2533</v>
      </c>
      <c r="F91">
        <v>4194</v>
      </c>
      <c r="G91">
        <v>0.603958035288507</v>
      </c>
      <c r="H91" t="s">
        <v>198</v>
      </c>
    </row>
    <row r="92" spans="1:8" hidden="1" x14ac:dyDescent="0.3">
      <c r="A92" t="s">
        <v>542</v>
      </c>
      <c r="B92">
        <v>23</v>
      </c>
      <c r="C92" t="s">
        <v>269</v>
      </c>
      <c r="D92" t="s">
        <v>104</v>
      </c>
      <c r="E92">
        <v>184</v>
      </c>
      <c r="F92">
        <v>4194</v>
      </c>
      <c r="G92">
        <v>4.3872198378636103E-2</v>
      </c>
      <c r="H92" t="s">
        <v>197</v>
      </c>
    </row>
    <row r="93" spans="1:8" hidden="1" x14ac:dyDescent="0.3">
      <c r="A93" t="s">
        <v>543</v>
      </c>
      <c r="B93">
        <v>23</v>
      </c>
      <c r="C93" t="s">
        <v>269</v>
      </c>
      <c r="D93" t="s">
        <v>320</v>
      </c>
      <c r="E93">
        <v>1122</v>
      </c>
      <c r="F93">
        <v>4194</v>
      </c>
      <c r="G93">
        <v>0.267525035765379</v>
      </c>
      <c r="H93" t="s">
        <v>10305</v>
      </c>
    </row>
    <row r="94" spans="1:8" hidden="1" x14ac:dyDescent="0.3">
      <c r="A94" t="s">
        <v>544</v>
      </c>
      <c r="B94">
        <v>23</v>
      </c>
      <c r="C94" t="s">
        <v>269</v>
      </c>
      <c r="D94" t="s">
        <v>103</v>
      </c>
      <c r="E94">
        <v>3870</v>
      </c>
      <c r="F94">
        <v>7260</v>
      </c>
      <c r="G94">
        <v>0.53305785123966898</v>
      </c>
      <c r="H94" t="s">
        <v>189</v>
      </c>
    </row>
    <row r="95" spans="1:8" hidden="1" x14ac:dyDescent="0.3">
      <c r="A95" t="s">
        <v>545</v>
      </c>
      <c r="B95">
        <v>23</v>
      </c>
      <c r="C95" t="s">
        <v>269</v>
      </c>
      <c r="D95" t="s">
        <v>101</v>
      </c>
      <c r="E95">
        <v>6292</v>
      </c>
      <c r="F95">
        <v>8536</v>
      </c>
      <c r="G95">
        <v>0.73711340206185505</v>
      </c>
      <c r="H95" t="s">
        <v>182</v>
      </c>
    </row>
    <row r="96" spans="1:8" hidden="1" x14ac:dyDescent="0.3">
      <c r="A96" t="s">
        <v>546</v>
      </c>
      <c r="B96">
        <v>23</v>
      </c>
      <c r="C96" t="s">
        <v>269</v>
      </c>
      <c r="D96" t="s">
        <v>100</v>
      </c>
      <c r="E96">
        <v>2496</v>
      </c>
      <c r="F96">
        <v>8536</v>
      </c>
      <c r="G96">
        <v>0.292408622305529</v>
      </c>
      <c r="H96" t="s">
        <v>181</v>
      </c>
    </row>
    <row r="97" spans="1:8" hidden="1" x14ac:dyDescent="0.3">
      <c r="A97" t="s">
        <v>547</v>
      </c>
      <c r="B97">
        <v>23</v>
      </c>
      <c r="C97" t="s">
        <v>269</v>
      </c>
      <c r="D97" t="s">
        <v>99</v>
      </c>
      <c r="E97">
        <v>1318</v>
      </c>
      <c r="F97">
        <v>8778</v>
      </c>
      <c r="G97">
        <v>0.150148097516518</v>
      </c>
      <c r="H97" t="s">
        <v>210</v>
      </c>
    </row>
    <row r="98" spans="1:8" hidden="1" x14ac:dyDescent="0.3">
      <c r="A98" t="s">
        <v>548</v>
      </c>
      <c r="B98">
        <v>23</v>
      </c>
      <c r="C98" t="s">
        <v>269</v>
      </c>
      <c r="D98" t="s">
        <v>98</v>
      </c>
      <c r="E98">
        <v>5856</v>
      </c>
      <c r="F98">
        <v>8778</v>
      </c>
      <c r="G98">
        <v>0.66712235133287701</v>
      </c>
      <c r="H98" t="s">
        <v>209</v>
      </c>
    </row>
    <row r="99" spans="1:8" hidden="1" x14ac:dyDescent="0.3">
      <c r="A99" t="s">
        <v>549</v>
      </c>
      <c r="B99">
        <v>23</v>
      </c>
      <c r="C99" t="s">
        <v>269</v>
      </c>
      <c r="D99" t="s">
        <v>97</v>
      </c>
      <c r="E99">
        <v>978</v>
      </c>
      <c r="F99">
        <v>8778</v>
      </c>
      <c r="G99">
        <v>0.11141490088858499</v>
      </c>
      <c r="H99" t="s">
        <v>208</v>
      </c>
    </row>
    <row r="100" spans="1:8" hidden="1" x14ac:dyDescent="0.3">
      <c r="A100" t="s">
        <v>550</v>
      </c>
      <c r="B100">
        <v>23</v>
      </c>
      <c r="C100" t="s">
        <v>269</v>
      </c>
      <c r="D100" t="s">
        <v>96</v>
      </c>
      <c r="E100">
        <v>626</v>
      </c>
      <c r="F100">
        <v>8778</v>
      </c>
      <c r="G100">
        <v>7.1314650262018595E-2</v>
      </c>
      <c r="H100" t="s">
        <v>207</v>
      </c>
    </row>
    <row r="101" spans="1:8" hidden="1" x14ac:dyDescent="0.3">
      <c r="A101" t="s">
        <v>551</v>
      </c>
      <c r="B101">
        <v>23</v>
      </c>
      <c r="C101" t="s">
        <v>269</v>
      </c>
      <c r="D101" t="s">
        <v>95</v>
      </c>
      <c r="E101">
        <v>1570</v>
      </c>
      <c r="F101">
        <v>8631</v>
      </c>
      <c r="G101">
        <v>0.18190244467616701</v>
      </c>
      <c r="H101" t="s">
        <v>10306</v>
      </c>
    </row>
    <row r="102" spans="1:8" hidden="1" x14ac:dyDescent="0.3">
      <c r="A102" t="s">
        <v>552</v>
      </c>
      <c r="B102">
        <v>23</v>
      </c>
      <c r="C102" t="s">
        <v>269</v>
      </c>
      <c r="D102" t="s">
        <v>94</v>
      </c>
      <c r="E102">
        <v>759</v>
      </c>
      <c r="F102">
        <v>5721</v>
      </c>
      <c r="G102">
        <v>0.13266911379129501</v>
      </c>
      <c r="H102" t="s">
        <v>10307</v>
      </c>
    </row>
    <row r="103" spans="1:8" hidden="1" x14ac:dyDescent="0.3">
      <c r="A103" t="s">
        <v>553</v>
      </c>
      <c r="B103">
        <v>23</v>
      </c>
      <c r="C103" t="s">
        <v>269</v>
      </c>
      <c r="D103" t="s">
        <v>87</v>
      </c>
      <c r="E103">
        <v>302</v>
      </c>
      <c r="F103">
        <v>1263</v>
      </c>
      <c r="G103">
        <v>0.239113222486144</v>
      </c>
      <c r="H103" t="s">
        <v>397</v>
      </c>
    </row>
    <row r="104" spans="1:8" hidden="1" x14ac:dyDescent="0.3">
      <c r="A104" t="s">
        <v>554</v>
      </c>
      <c r="B104">
        <v>23</v>
      </c>
      <c r="C104" t="s">
        <v>269</v>
      </c>
      <c r="D104" t="s">
        <v>93</v>
      </c>
      <c r="E104">
        <v>2584</v>
      </c>
      <c r="F104">
        <v>4194</v>
      </c>
      <c r="G104">
        <v>0.61611826418693305</v>
      </c>
      <c r="H104" t="s">
        <v>195</v>
      </c>
    </row>
    <row r="105" spans="1:8" hidden="1" x14ac:dyDescent="0.3">
      <c r="A105" t="s">
        <v>555</v>
      </c>
      <c r="B105">
        <v>23</v>
      </c>
      <c r="C105" t="s">
        <v>269</v>
      </c>
      <c r="D105" t="s">
        <v>92</v>
      </c>
      <c r="E105">
        <v>823</v>
      </c>
      <c r="F105">
        <v>2967</v>
      </c>
      <c r="G105">
        <v>0.27738456353218699</v>
      </c>
      <c r="H105" t="s">
        <v>194</v>
      </c>
    </row>
    <row r="106" spans="1:8" hidden="1" x14ac:dyDescent="0.3">
      <c r="A106" t="s">
        <v>556</v>
      </c>
      <c r="B106">
        <v>23</v>
      </c>
      <c r="C106" t="s">
        <v>269</v>
      </c>
      <c r="D106" t="s">
        <v>91</v>
      </c>
      <c r="E106">
        <v>4031</v>
      </c>
      <c r="F106">
        <v>7260</v>
      </c>
      <c r="G106">
        <v>0.55523415977961399</v>
      </c>
      <c r="H106" t="s">
        <v>193</v>
      </c>
    </row>
    <row r="107" spans="1:8" hidden="1" x14ac:dyDescent="0.3">
      <c r="A107" t="s">
        <v>557</v>
      </c>
      <c r="B107">
        <v>13</v>
      </c>
      <c r="C107" t="s">
        <v>261</v>
      </c>
      <c r="D107" t="s">
        <v>112</v>
      </c>
      <c r="E107">
        <v>604</v>
      </c>
      <c r="F107">
        <v>3358</v>
      </c>
      <c r="G107">
        <v>0.179868969624776</v>
      </c>
      <c r="H107" t="s">
        <v>398</v>
      </c>
    </row>
    <row r="108" spans="1:8" hidden="1" x14ac:dyDescent="0.3">
      <c r="A108" t="s">
        <v>558</v>
      </c>
      <c r="B108">
        <v>13</v>
      </c>
      <c r="C108" t="s">
        <v>261</v>
      </c>
      <c r="D108" t="s">
        <v>110</v>
      </c>
      <c r="E108">
        <v>147</v>
      </c>
      <c r="F108">
        <v>1459</v>
      </c>
      <c r="G108">
        <v>0.10075394105551699</v>
      </c>
      <c r="H108" t="s">
        <v>10304</v>
      </c>
    </row>
    <row r="109" spans="1:8" hidden="1" x14ac:dyDescent="0.3">
      <c r="A109" t="s">
        <v>559</v>
      </c>
      <c r="B109">
        <v>13</v>
      </c>
      <c r="C109" t="s">
        <v>261</v>
      </c>
      <c r="D109" t="s">
        <v>109</v>
      </c>
      <c r="E109">
        <v>493</v>
      </c>
      <c r="F109">
        <v>1459</v>
      </c>
      <c r="G109">
        <v>0.337902673063742</v>
      </c>
      <c r="H109" t="s">
        <v>379</v>
      </c>
    </row>
    <row r="110" spans="1:8" hidden="1" x14ac:dyDescent="0.3">
      <c r="A110" t="s">
        <v>560</v>
      </c>
      <c r="B110">
        <v>13</v>
      </c>
      <c r="C110" t="s">
        <v>261</v>
      </c>
      <c r="D110" t="s">
        <v>319</v>
      </c>
      <c r="E110">
        <v>163</v>
      </c>
      <c r="F110">
        <v>1459</v>
      </c>
      <c r="G110">
        <v>0.11172035640849801</v>
      </c>
      <c r="H110" t="s">
        <v>455</v>
      </c>
    </row>
    <row r="111" spans="1:8" hidden="1" x14ac:dyDescent="0.3">
      <c r="A111" t="s">
        <v>561</v>
      </c>
      <c r="B111">
        <v>13</v>
      </c>
      <c r="C111" t="s">
        <v>261</v>
      </c>
      <c r="D111" t="s">
        <v>107</v>
      </c>
      <c r="E111">
        <v>265</v>
      </c>
      <c r="F111">
        <v>1428</v>
      </c>
      <c r="G111">
        <v>0.18557422969187601</v>
      </c>
      <c r="H111" t="s">
        <v>200</v>
      </c>
    </row>
    <row r="112" spans="1:8" hidden="1" x14ac:dyDescent="0.3">
      <c r="A112" t="s">
        <v>562</v>
      </c>
      <c r="B112">
        <v>13</v>
      </c>
      <c r="C112" t="s">
        <v>261</v>
      </c>
      <c r="D112" t="s">
        <v>105</v>
      </c>
      <c r="E112">
        <v>943</v>
      </c>
      <c r="F112">
        <v>1459</v>
      </c>
      <c r="G112">
        <v>0.64633310486634599</v>
      </c>
      <c r="H112" t="s">
        <v>198</v>
      </c>
    </row>
    <row r="113" spans="1:8" hidden="1" x14ac:dyDescent="0.3">
      <c r="A113" t="s">
        <v>563</v>
      </c>
      <c r="B113">
        <v>13</v>
      </c>
      <c r="C113" t="s">
        <v>261</v>
      </c>
      <c r="D113" t="s">
        <v>104</v>
      </c>
      <c r="E113">
        <v>72</v>
      </c>
      <c r="F113">
        <v>1459</v>
      </c>
      <c r="G113">
        <v>4.9348869088416701E-2</v>
      </c>
      <c r="H113" t="s">
        <v>197</v>
      </c>
    </row>
    <row r="114" spans="1:8" hidden="1" x14ac:dyDescent="0.3">
      <c r="A114" t="s">
        <v>564</v>
      </c>
      <c r="B114">
        <v>13</v>
      </c>
      <c r="C114" t="s">
        <v>261</v>
      </c>
      <c r="D114" t="s">
        <v>320</v>
      </c>
      <c r="E114">
        <v>483</v>
      </c>
      <c r="F114">
        <v>1459</v>
      </c>
      <c r="G114">
        <v>0.331048663468128</v>
      </c>
      <c r="H114" t="s">
        <v>10305</v>
      </c>
    </row>
    <row r="115" spans="1:8" hidden="1" x14ac:dyDescent="0.3">
      <c r="A115" t="s">
        <v>565</v>
      </c>
      <c r="B115">
        <v>13</v>
      </c>
      <c r="C115" t="s">
        <v>261</v>
      </c>
      <c r="D115" t="s">
        <v>103</v>
      </c>
      <c r="E115">
        <v>1109</v>
      </c>
      <c r="F115">
        <v>2686</v>
      </c>
      <c r="G115">
        <v>0.41288160833953802</v>
      </c>
      <c r="H115" t="s">
        <v>189</v>
      </c>
    </row>
    <row r="116" spans="1:8" hidden="1" x14ac:dyDescent="0.3">
      <c r="A116" t="s">
        <v>566</v>
      </c>
      <c r="B116">
        <v>13</v>
      </c>
      <c r="C116" t="s">
        <v>261</v>
      </c>
      <c r="D116" t="s">
        <v>101</v>
      </c>
      <c r="E116">
        <v>2430</v>
      </c>
      <c r="F116">
        <v>3358</v>
      </c>
      <c r="G116">
        <v>0.72364502680166698</v>
      </c>
      <c r="H116" t="s">
        <v>182</v>
      </c>
    </row>
    <row r="117" spans="1:8" hidden="1" x14ac:dyDescent="0.3">
      <c r="A117" t="s">
        <v>567</v>
      </c>
      <c r="B117">
        <v>13</v>
      </c>
      <c r="C117" t="s">
        <v>261</v>
      </c>
      <c r="D117" t="s">
        <v>100</v>
      </c>
      <c r="E117">
        <v>1015</v>
      </c>
      <c r="F117">
        <v>3358</v>
      </c>
      <c r="G117">
        <v>0.30226325193567599</v>
      </c>
      <c r="H117" t="s">
        <v>181</v>
      </c>
    </row>
    <row r="118" spans="1:8" hidden="1" x14ac:dyDescent="0.3">
      <c r="A118" t="s">
        <v>568</v>
      </c>
      <c r="B118">
        <v>13</v>
      </c>
      <c r="C118" t="s">
        <v>261</v>
      </c>
      <c r="D118" t="s">
        <v>99</v>
      </c>
      <c r="E118">
        <v>650</v>
      </c>
      <c r="F118">
        <v>3383</v>
      </c>
      <c r="G118">
        <v>0.19213715637008499</v>
      </c>
      <c r="H118" t="s">
        <v>210</v>
      </c>
    </row>
    <row r="119" spans="1:8" hidden="1" x14ac:dyDescent="0.3">
      <c r="A119" t="s">
        <v>569</v>
      </c>
      <c r="B119">
        <v>13</v>
      </c>
      <c r="C119" t="s">
        <v>261</v>
      </c>
      <c r="D119" t="s">
        <v>98</v>
      </c>
      <c r="E119">
        <v>2162</v>
      </c>
      <c r="F119">
        <v>3383</v>
      </c>
      <c r="G119">
        <v>0.63907774164942299</v>
      </c>
      <c r="H119" t="s">
        <v>209</v>
      </c>
    </row>
    <row r="120" spans="1:8" hidden="1" x14ac:dyDescent="0.3">
      <c r="A120" t="s">
        <v>570</v>
      </c>
      <c r="B120">
        <v>13</v>
      </c>
      <c r="C120" t="s">
        <v>261</v>
      </c>
      <c r="D120" t="s">
        <v>97</v>
      </c>
      <c r="E120">
        <v>343</v>
      </c>
      <c r="F120">
        <v>3383</v>
      </c>
      <c r="G120">
        <v>0.101389299438368</v>
      </c>
      <c r="H120" t="s">
        <v>208</v>
      </c>
    </row>
    <row r="121" spans="1:8" hidden="1" x14ac:dyDescent="0.3">
      <c r="A121" t="s">
        <v>571</v>
      </c>
      <c r="B121">
        <v>13</v>
      </c>
      <c r="C121" t="s">
        <v>261</v>
      </c>
      <c r="D121" t="s">
        <v>96</v>
      </c>
      <c r="E121">
        <v>228</v>
      </c>
      <c r="F121">
        <v>3383</v>
      </c>
      <c r="G121">
        <v>6.7395802542122296E-2</v>
      </c>
      <c r="H121" t="s">
        <v>207</v>
      </c>
    </row>
    <row r="122" spans="1:8" hidden="1" x14ac:dyDescent="0.3">
      <c r="A122" t="s">
        <v>572</v>
      </c>
      <c r="B122">
        <v>13</v>
      </c>
      <c r="C122" t="s">
        <v>261</v>
      </c>
      <c r="D122" t="s">
        <v>95</v>
      </c>
      <c r="E122">
        <v>676</v>
      </c>
      <c r="F122">
        <v>3356</v>
      </c>
      <c r="G122">
        <v>0.201430274135876</v>
      </c>
      <c r="H122" t="s">
        <v>10306</v>
      </c>
    </row>
    <row r="123" spans="1:8" hidden="1" x14ac:dyDescent="0.3">
      <c r="A123" t="s">
        <v>573</v>
      </c>
      <c r="B123">
        <v>13</v>
      </c>
      <c r="C123" t="s">
        <v>261</v>
      </c>
      <c r="D123" t="s">
        <v>94</v>
      </c>
      <c r="E123">
        <v>330</v>
      </c>
      <c r="F123">
        <v>2138</v>
      </c>
      <c r="G123">
        <v>0.15434985968194501</v>
      </c>
      <c r="H123" t="s">
        <v>10307</v>
      </c>
    </row>
    <row r="124" spans="1:8" hidden="1" x14ac:dyDescent="0.3">
      <c r="A124" t="s">
        <v>574</v>
      </c>
      <c r="B124">
        <v>13</v>
      </c>
      <c r="C124" t="s">
        <v>261</v>
      </c>
      <c r="D124" t="s">
        <v>87</v>
      </c>
      <c r="E124">
        <v>147</v>
      </c>
      <c r="F124">
        <v>659</v>
      </c>
      <c r="G124">
        <v>0.22306525037936201</v>
      </c>
      <c r="H124" t="s">
        <v>397</v>
      </c>
    </row>
    <row r="125" spans="1:8" hidden="1" x14ac:dyDescent="0.3">
      <c r="A125" t="s">
        <v>575</v>
      </c>
      <c r="B125">
        <v>13</v>
      </c>
      <c r="C125" t="s">
        <v>261</v>
      </c>
      <c r="D125" t="s">
        <v>93</v>
      </c>
      <c r="E125">
        <v>847</v>
      </c>
      <c r="F125">
        <v>1459</v>
      </c>
      <c r="G125">
        <v>0.58053461274845697</v>
      </c>
      <c r="H125" t="s">
        <v>195</v>
      </c>
    </row>
    <row r="126" spans="1:8" hidden="1" x14ac:dyDescent="0.3">
      <c r="A126" t="s">
        <v>576</v>
      </c>
      <c r="B126">
        <v>13</v>
      </c>
      <c r="C126" t="s">
        <v>261</v>
      </c>
      <c r="D126" t="s">
        <v>92</v>
      </c>
      <c r="E126">
        <v>389</v>
      </c>
      <c r="F126">
        <v>1099</v>
      </c>
      <c r="G126">
        <v>0.35395814376706097</v>
      </c>
      <c r="H126" t="s">
        <v>194</v>
      </c>
    </row>
    <row r="127" spans="1:8" hidden="1" x14ac:dyDescent="0.3">
      <c r="A127" t="s">
        <v>577</v>
      </c>
      <c r="B127">
        <v>13</v>
      </c>
      <c r="C127" t="s">
        <v>261</v>
      </c>
      <c r="D127" t="s">
        <v>91</v>
      </c>
      <c r="E127">
        <v>1485</v>
      </c>
      <c r="F127">
        <v>2686</v>
      </c>
      <c r="G127">
        <v>0.55286671630677497</v>
      </c>
      <c r="H127" t="s">
        <v>193</v>
      </c>
    </row>
    <row r="128" spans="1:8" hidden="1" x14ac:dyDescent="0.3">
      <c r="A128" t="s">
        <v>578</v>
      </c>
      <c r="B128">
        <v>2</v>
      </c>
      <c r="C128" t="s">
        <v>3</v>
      </c>
      <c r="D128" t="s">
        <v>112</v>
      </c>
      <c r="E128">
        <v>326</v>
      </c>
      <c r="F128">
        <v>3672</v>
      </c>
      <c r="G128">
        <v>8.8779956427015194E-2</v>
      </c>
      <c r="H128" t="s">
        <v>398</v>
      </c>
    </row>
    <row r="129" spans="1:8" hidden="1" x14ac:dyDescent="0.3">
      <c r="A129" t="s">
        <v>579</v>
      </c>
      <c r="B129">
        <v>2</v>
      </c>
      <c r="C129" t="s">
        <v>3</v>
      </c>
      <c r="D129" t="s">
        <v>110</v>
      </c>
      <c r="E129">
        <v>108</v>
      </c>
      <c r="F129">
        <v>1717</v>
      </c>
      <c r="G129">
        <v>6.2900407687827606E-2</v>
      </c>
      <c r="H129" t="s">
        <v>10304</v>
      </c>
    </row>
    <row r="130" spans="1:8" hidden="1" x14ac:dyDescent="0.3">
      <c r="A130" t="s">
        <v>580</v>
      </c>
      <c r="B130">
        <v>2</v>
      </c>
      <c r="C130" t="s">
        <v>3</v>
      </c>
      <c r="D130" t="s">
        <v>109</v>
      </c>
      <c r="E130">
        <v>667</v>
      </c>
      <c r="F130">
        <v>1717</v>
      </c>
      <c r="G130">
        <v>0.388468258590564</v>
      </c>
      <c r="H130" t="s">
        <v>379</v>
      </c>
    </row>
    <row r="131" spans="1:8" hidden="1" x14ac:dyDescent="0.3">
      <c r="A131" t="s">
        <v>581</v>
      </c>
      <c r="B131">
        <v>2</v>
      </c>
      <c r="C131" t="s">
        <v>3</v>
      </c>
      <c r="D131" t="s">
        <v>319</v>
      </c>
      <c r="E131">
        <v>271</v>
      </c>
      <c r="F131">
        <v>1717</v>
      </c>
      <c r="G131">
        <v>0.15783343040186301</v>
      </c>
      <c r="H131" t="s">
        <v>455</v>
      </c>
    </row>
    <row r="132" spans="1:8" hidden="1" x14ac:dyDescent="0.3">
      <c r="A132" t="s">
        <v>582</v>
      </c>
      <c r="B132">
        <v>2</v>
      </c>
      <c r="C132" t="s">
        <v>3</v>
      </c>
      <c r="D132" t="s">
        <v>107</v>
      </c>
      <c r="E132">
        <v>296</v>
      </c>
      <c r="F132">
        <v>1620</v>
      </c>
      <c r="G132">
        <v>0.18271604938271599</v>
      </c>
      <c r="H132" t="s">
        <v>200</v>
      </c>
    </row>
    <row r="133" spans="1:8" hidden="1" x14ac:dyDescent="0.3">
      <c r="A133" t="s">
        <v>583</v>
      </c>
      <c r="B133">
        <v>2</v>
      </c>
      <c r="C133" t="s">
        <v>3</v>
      </c>
      <c r="D133" t="s">
        <v>105</v>
      </c>
      <c r="E133">
        <v>1090</v>
      </c>
      <c r="F133">
        <v>1717</v>
      </c>
      <c r="G133">
        <v>0.63482818870122304</v>
      </c>
      <c r="H133" t="s">
        <v>198</v>
      </c>
    </row>
    <row r="134" spans="1:8" hidden="1" x14ac:dyDescent="0.3">
      <c r="A134" t="s">
        <v>584</v>
      </c>
      <c r="B134">
        <v>2</v>
      </c>
      <c r="C134" t="s">
        <v>3</v>
      </c>
      <c r="D134" t="s">
        <v>104</v>
      </c>
      <c r="E134">
        <v>52</v>
      </c>
      <c r="F134">
        <v>1717</v>
      </c>
      <c r="G134">
        <v>3.02853814793244E-2</v>
      </c>
      <c r="H134" t="s">
        <v>197</v>
      </c>
    </row>
    <row r="135" spans="1:8" hidden="1" x14ac:dyDescent="0.3">
      <c r="A135" t="s">
        <v>585</v>
      </c>
      <c r="B135">
        <v>2</v>
      </c>
      <c r="C135" t="s">
        <v>3</v>
      </c>
      <c r="D135" t="s">
        <v>320</v>
      </c>
      <c r="E135">
        <v>544</v>
      </c>
      <c r="F135">
        <v>1717</v>
      </c>
      <c r="G135">
        <v>0.316831683168316</v>
      </c>
      <c r="H135" t="s">
        <v>10305</v>
      </c>
    </row>
    <row r="136" spans="1:8" hidden="1" x14ac:dyDescent="0.3">
      <c r="A136" t="s">
        <v>586</v>
      </c>
      <c r="B136">
        <v>2</v>
      </c>
      <c r="C136" t="s">
        <v>3</v>
      </c>
      <c r="D136" t="s">
        <v>103</v>
      </c>
      <c r="E136">
        <v>1484</v>
      </c>
      <c r="F136">
        <v>3089</v>
      </c>
      <c r="G136">
        <v>0.480414373583684</v>
      </c>
      <c r="H136" t="s">
        <v>189</v>
      </c>
    </row>
    <row r="137" spans="1:8" hidden="1" x14ac:dyDescent="0.3">
      <c r="A137" t="s">
        <v>587</v>
      </c>
      <c r="B137">
        <v>2</v>
      </c>
      <c r="C137" t="s">
        <v>3</v>
      </c>
      <c r="D137" t="s">
        <v>101</v>
      </c>
      <c r="E137">
        <v>2743</v>
      </c>
      <c r="F137">
        <v>3672</v>
      </c>
      <c r="G137">
        <v>0.74700435729847403</v>
      </c>
      <c r="H137" t="s">
        <v>182</v>
      </c>
    </row>
    <row r="138" spans="1:8" hidden="1" x14ac:dyDescent="0.3">
      <c r="A138" t="s">
        <v>588</v>
      </c>
      <c r="B138">
        <v>2</v>
      </c>
      <c r="C138" t="s">
        <v>3</v>
      </c>
      <c r="D138" t="s">
        <v>100</v>
      </c>
      <c r="E138">
        <v>1008</v>
      </c>
      <c r="F138">
        <v>3672</v>
      </c>
      <c r="G138">
        <v>0.27450980392156799</v>
      </c>
      <c r="H138" t="s">
        <v>181</v>
      </c>
    </row>
    <row r="139" spans="1:8" hidden="1" x14ac:dyDescent="0.3">
      <c r="A139" t="s">
        <v>589</v>
      </c>
      <c r="B139">
        <v>2</v>
      </c>
      <c r="C139" t="s">
        <v>3</v>
      </c>
      <c r="D139" t="s">
        <v>99</v>
      </c>
      <c r="E139">
        <v>592</v>
      </c>
      <c r="F139">
        <v>3725</v>
      </c>
      <c r="G139">
        <v>0.15892617449664401</v>
      </c>
      <c r="H139" t="s">
        <v>210</v>
      </c>
    </row>
    <row r="140" spans="1:8" hidden="1" x14ac:dyDescent="0.3">
      <c r="A140" t="s">
        <v>590</v>
      </c>
      <c r="B140">
        <v>2</v>
      </c>
      <c r="C140" t="s">
        <v>3</v>
      </c>
      <c r="D140" t="s">
        <v>98</v>
      </c>
      <c r="E140">
        <v>2389</v>
      </c>
      <c r="F140">
        <v>3725</v>
      </c>
      <c r="G140">
        <v>0.64134228187919395</v>
      </c>
      <c r="H140" t="s">
        <v>209</v>
      </c>
    </row>
    <row r="141" spans="1:8" hidden="1" x14ac:dyDescent="0.3">
      <c r="A141" t="s">
        <v>591</v>
      </c>
      <c r="B141">
        <v>2</v>
      </c>
      <c r="C141" t="s">
        <v>3</v>
      </c>
      <c r="D141" t="s">
        <v>97</v>
      </c>
      <c r="E141">
        <v>448</v>
      </c>
      <c r="F141">
        <v>3725</v>
      </c>
      <c r="G141">
        <v>0.120268456375838</v>
      </c>
      <c r="H141" t="s">
        <v>208</v>
      </c>
    </row>
    <row r="142" spans="1:8" hidden="1" x14ac:dyDescent="0.3">
      <c r="A142" t="s">
        <v>592</v>
      </c>
      <c r="B142">
        <v>2</v>
      </c>
      <c r="C142" t="s">
        <v>3</v>
      </c>
      <c r="D142" t="s">
        <v>96</v>
      </c>
      <c r="E142">
        <v>296</v>
      </c>
      <c r="F142">
        <v>3725</v>
      </c>
      <c r="G142">
        <v>7.9463087248322101E-2</v>
      </c>
      <c r="H142" t="s">
        <v>207</v>
      </c>
    </row>
    <row r="143" spans="1:8" hidden="1" x14ac:dyDescent="0.3">
      <c r="A143" t="s">
        <v>593</v>
      </c>
      <c r="B143">
        <v>2</v>
      </c>
      <c r="C143" t="s">
        <v>3</v>
      </c>
      <c r="D143" t="s">
        <v>95</v>
      </c>
      <c r="E143">
        <v>633</v>
      </c>
      <c r="F143">
        <v>3796</v>
      </c>
      <c r="G143">
        <v>0.166754478398314</v>
      </c>
      <c r="H143" t="s">
        <v>10306</v>
      </c>
    </row>
    <row r="144" spans="1:8" hidden="1" x14ac:dyDescent="0.3">
      <c r="A144" t="s">
        <v>594</v>
      </c>
      <c r="B144">
        <v>2</v>
      </c>
      <c r="C144" t="s">
        <v>3</v>
      </c>
      <c r="D144" t="s">
        <v>94</v>
      </c>
      <c r="E144">
        <v>325</v>
      </c>
      <c r="F144">
        <v>2438</v>
      </c>
      <c r="G144">
        <v>0.133305988515176</v>
      </c>
      <c r="H144" t="s">
        <v>10307</v>
      </c>
    </row>
    <row r="145" spans="1:8" hidden="1" x14ac:dyDescent="0.3">
      <c r="A145" t="s">
        <v>595</v>
      </c>
      <c r="B145">
        <v>2</v>
      </c>
      <c r="C145" t="s">
        <v>3</v>
      </c>
      <c r="D145" t="s">
        <v>87</v>
      </c>
      <c r="E145">
        <v>112</v>
      </c>
      <c r="F145">
        <v>578</v>
      </c>
      <c r="G145">
        <v>0.19377162629757699</v>
      </c>
      <c r="H145" t="s">
        <v>397</v>
      </c>
    </row>
    <row r="146" spans="1:8" hidden="1" x14ac:dyDescent="0.3">
      <c r="A146" t="s">
        <v>596</v>
      </c>
      <c r="B146">
        <v>2</v>
      </c>
      <c r="C146" t="s">
        <v>3</v>
      </c>
      <c r="D146" t="s">
        <v>93</v>
      </c>
      <c r="E146">
        <v>1064</v>
      </c>
      <c r="F146">
        <v>1717</v>
      </c>
      <c r="G146">
        <v>0.61968549796156003</v>
      </c>
      <c r="H146" t="s">
        <v>195</v>
      </c>
    </row>
    <row r="147" spans="1:8" hidden="1" x14ac:dyDescent="0.3">
      <c r="A147" t="s">
        <v>597</v>
      </c>
      <c r="B147">
        <v>2</v>
      </c>
      <c r="C147" t="s">
        <v>3</v>
      </c>
      <c r="D147" t="s">
        <v>92</v>
      </c>
      <c r="E147">
        <v>365</v>
      </c>
      <c r="F147">
        <v>1208</v>
      </c>
      <c r="G147">
        <v>0.302152317880794</v>
      </c>
      <c r="H147" t="s">
        <v>194</v>
      </c>
    </row>
    <row r="148" spans="1:8" hidden="1" x14ac:dyDescent="0.3">
      <c r="A148" t="s">
        <v>598</v>
      </c>
      <c r="B148">
        <v>2</v>
      </c>
      <c r="C148" t="s">
        <v>3</v>
      </c>
      <c r="D148" t="s">
        <v>91</v>
      </c>
      <c r="E148">
        <v>1684</v>
      </c>
      <c r="F148">
        <v>3089</v>
      </c>
      <c r="G148">
        <v>0.54516024603431501</v>
      </c>
      <c r="H148" t="s">
        <v>193</v>
      </c>
    </row>
    <row r="149" spans="1:8" hidden="1" x14ac:dyDescent="0.3">
      <c r="A149" t="s">
        <v>599</v>
      </c>
      <c r="B149">
        <v>3</v>
      </c>
      <c r="C149" t="s">
        <v>253</v>
      </c>
      <c r="D149" t="s">
        <v>112</v>
      </c>
      <c r="E149">
        <v>1935</v>
      </c>
      <c r="F149">
        <v>12126</v>
      </c>
      <c r="G149">
        <v>0.159574468085106</v>
      </c>
      <c r="H149" t="s">
        <v>398</v>
      </c>
    </row>
    <row r="150" spans="1:8" hidden="1" x14ac:dyDescent="0.3">
      <c r="A150" t="s">
        <v>600</v>
      </c>
      <c r="B150">
        <v>3</v>
      </c>
      <c r="C150" t="s">
        <v>253</v>
      </c>
      <c r="D150" t="s">
        <v>110</v>
      </c>
      <c r="E150">
        <v>256</v>
      </c>
      <c r="F150">
        <v>7088</v>
      </c>
      <c r="G150">
        <v>3.61173814898419E-2</v>
      </c>
      <c r="H150" t="s">
        <v>10304</v>
      </c>
    </row>
    <row r="151" spans="1:8" hidden="1" x14ac:dyDescent="0.3">
      <c r="A151" t="s">
        <v>601</v>
      </c>
      <c r="B151">
        <v>3</v>
      </c>
      <c r="C151" t="s">
        <v>253</v>
      </c>
      <c r="D151" t="s">
        <v>109</v>
      </c>
      <c r="E151">
        <v>3768</v>
      </c>
      <c r="F151">
        <v>7088</v>
      </c>
      <c r="G151">
        <v>0.53160270880361105</v>
      </c>
      <c r="H151" t="s">
        <v>379</v>
      </c>
    </row>
    <row r="152" spans="1:8" hidden="1" x14ac:dyDescent="0.3">
      <c r="A152" t="s">
        <v>602</v>
      </c>
      <c r="B152">
        <v>3</v>
      </c>
      <c r="C152" t="s">
        <v>253</v>
      </c>
      <c r="D152" t="s">
        <v>319</v>
      </c>
      <c r="E152">
        <v>713</v>
      </c>
      <c r="F152">
        <v>7088</v>
      </c>
      <c r="G152">
        <v>0.100592550790067</v>
      </c>
      <c r="H152" t="s">
        <v>455</v>
      </c>
    </row>
    <row r="153" spans="1:8" hidden="1" x14ac:dyDescent="0.3">
      <c r="A153" t="s">
        <v>603</v>
      </c>
      <c r="B153">
        <v>3</v>
      </c>
      <c r="C153" t="s">
        <v>253</v>
      </c>
      <c r="D153" t="s">
        <v>107</v>
      </c>
      <c r="E153">
        <v>1971</v>
      </c>
      <c r="F153">
        <v>6581</v>
      </c>
      <c r="G153">
        <v>0.29949855645038698</v>
      </c>
      <c r="H153" t="s">
        <v>200</v>
      </c>
    </row>
    <row r="154" spans="1:8" hidden="1" x14ac:dyDescent="0.3">
      <c r="A154" t="s">
        <v>604</v>
      </c>
      <c r="B154">
        <v>3</v>
      </c>
      <c r="C154" t="s">
        <v>253</v>
      </c>
      <c r="D154" t="s">
        <v>105</v>
      </c>
      <c r="E154">
        <v>3968</v>
      </c>
      <c r="F154">
        <v>7088</v>
      </c>
      <c r="G154">
        <v>0.55981941309255001</v>
      </c>
      <c r="H154" t="s">
        <v>198</v>
      </c>
    </row>
    <row r="155" spans="1:8" hidden="1" x14ac:dyDescent="0.3">
      <c r="A155" t="s">
        <v>605</v>
      </c>
      <c r="B155">
        <v>3</v>
      </c>
      <c r="C155" t="s">
        <v>253</v>
      </c>
      <c r="D155" t="s">
        <v>104</v>
      </c>
      <c r="E155">
        <v>207</v>
      </c>
      <c r="F155">
        <v>7088</v>
      </c>
      <c r="G155">
        <v>2.9204288939051901E-2</v>
      </c>
      <c r="H155" t="s">
        <v>197</v>
      </c>
    </row>
    <row r="156" spans="1:8" hidden="1" x14ac:dyDescent="0.3">
      <c r="A156" t="s">
        <v>606</v>
      </c>
      <c r="B156">
        <v>3</v>
      </c>
      <c r="C156" t="s">
        <v>253</v>
      </c>
      <c r="D156" t="s">
        <v>320</v>
      </c>
      <c r="E156">
        <v>1370</v>
      </c>
      <c r="F156">
        <v>7088</v>
      </c>
      <c r="G156">
        <v>0.19328442437923199</v>
      </c>
      <c r="H156" t="s">
        <v>10305</v>
      </c>
    </row>
    <row r="157" spans="1:8" hidden="1" x14ac:dyDescent="0.3">
      <c r="A157" t="s">
        <v>607</v>
      </c>
      <c r="B157">
        <v>3</v>
      </c>
      <c r="C157" t="s">
        <v>253</v>
      </c>
      <c r="D157" t="s">
        <v>103</v>
      </c>
      <c r="E157">
        <v>8582</v>
      </c>
      <c r="F157">
        <v>10818</v>
      </c>
      <c r="G157">
        <v>0.79330745054538698</v>
      </c>
      <c r="H157" t="s">
        <v>189</v>
      </c>
    </row>
    <row r="158" spans="1:8" hidden="1" x14ac:dyDescent="0.3">
      <c r="A158" t="s">
        <v>608</v>
      </c>
      <c r="B158">
        <v>3</v>
      </c>
      <c r="C158" t="s">
        <v>253</v>
      </c>
      <c r="D158" t="s">
        <v>101</v>
      </c>
      <c r="E158">
        <v>9968</v>
      </c>
      <c r="F158">
        <v>12126</v>
      </c>
      <c r="G158">
        <v>0.82203529605805703</v>
      </c>
      <c r="H158" t="s">
        <v>182</v>
      </c>
    </row>
    <row r="159" spans="1:8" hidden="1" x14ac:dyDescent="0.3">
      <c r="A159" t="s">
        <v>609</v>
      </c>
      <c r="B159">
        <v>3</v>
      </c>
      <c r="C159" t="s">
        <v>253</v>
      </c>
      <c r="D159" t="s">
        <v>100</v>
      </c>
      <c r="E159">
        <v>2464</v>
      </c>
      <c r="F159">
        <v>12126</v>
      </c>
      <c r="G159">
        <v>0.203199736104238</v>
      </c>
      <c r="H159" t="s">
        <v>181</v>
      </c>
    </row>
    <row r="160" spans="1:8" hidden="1" x14ac:dyDescent="0.3">
      <c r="A160" t="s">
        <v>610</v>
      </c>
      <c r="B160">
        <v>3</v>
      </c>
      <c r="C160" t="s">
        <v>253</v>
      </c>
      <c r="D160" t="s">
        <v>99</v>
      </c>
      <c r="E160">
        <v>1349</v>
      </c>
      <c r="F160">
        <v>12499</v>
      </c>
      <c r="G160">
        <v>0.10792863429074299</v>
      </c>
      <c r="H160" t="s">
        <v>210</v>
      </c>
    </row>
    <row r="161" spans="1:8" hidden="1" x14ac:dyDescent="0.3">
      <c r="A161" t="s">
        <v>611</v>
      </c>
      <c r="B161">
        <v>3</v>
      </c>
      <c r="C161" t="s">
        <v>253</v>
      </c>
      <c r="D161" t="s">
        <v>98</v>
      </c>
      <c r="E161">
        <v>9473</v>
      </c>
      <c r="F161">
        <v>12499</v>
      </c>
      <c r="G161">
        <v>0.75790063205056402</v>
      </c>
      <c r="H161" t="s">
        <v>209</v>
      </c>
    </row>
    <row r="162" spans="1:8" hidden="1" x14ac:dyDescent="0.3">
      <c r="A162" t="s">
        <v>612</v>
      </c>
      <c r="B162">
        <v>3</v>
      </c>
      <c r="C162" t="s">
        <v>253</v>
      </c>
      <c r="D162" t="s">
        <v>97</v>
      </c>
      <c r="E162">
        <v>1020</v>
      </c>
      <c r="F162">
        <v>12499</v>
      </c>
      <c r="G162">
        <v>8.1606528522281702E-2</v>
      </c>
      <c r="H162" t="s">
        <v>208</v>
      </c>
    </row>
    <row r="163" spans="1:8" hidden="1" x14ac:dyDescent="0.3">
      <c r="A163" t="s">
        <v>613</v>
      </c>
      <c r="B163">
        <v>3</v>
      </c>
      <c r="C163" t="s">
        <v>253</v>
      </c>
      <c r="D163" t="s">
        <v>96</v>
      </c>
      <c r="E163">
        <v>657</v>
      </c>
      <c r="F163">
        <v>12499</v>
      </c>
      <c r="G163">
        <v>5.2564205136410899E-2</v>
      </c>
      <c r="H163" t="s">
        <v>207</v>
      </c>
    </row>
    <row r="164" spans="1:8" hidden="1" x14ac:dyDescent="0.3">
      <c r="A164" t="s">
        <v>614</v>
      </c>
      <c r="B164">
        <v>3</v>
      </c>
      <c r="C164" t="s">
        <v>253</v>
      </c>
      <c r="D164" t="s">
        <v>95</v>
      </c>
      <c r="E164">
        <v>1444</v>
      </c>
      <c r="F164">
        <v>12320</v>
      </c>
      <c r="G164">
        <v>0.117207792207792</v>
      </c>
      <c r="H164" t="s">
        <v>10306</v>
      </c>
    </row>
    <row r="165" spans="1:8" hidden="1" x14ac:dyDescent="0.3">
      <c r="A165" t="s">
        <v>615</v>
      </c>
      <c r="B165">
        <v>3</v>
      </c>
      <c r="C165" t="s">
        <v>253</v>
      </c>
      <c r="D165" t="s">
        <v>94</v>
      </c>
      <c r="E165">
        <v>843</v>
      </c>
      <c r="F165">
        <v>9422</v>
      </c>
      <c r="G165">
        <v>8.9471449798344302E-2</v>
      </c>
      <c r="H165" t="s">
        <v>10307</v>
      </c>
    </row>
    <row r="166" spans="1:8" hidden="1" x14ac:dyDescent="0.3">
      <c r="A166" t="s">
        <v>616</v>
      </c>
      <c r="B166">
        <v>3</v>
      </c>
      <c r="C166" t="s">
        <v>253</v>
      </c>
      <c r="D166" t="s">
        <v>87</v>
      </c>
      <c r="E166">
        <v>181</v>
      </c>
      <c r="F166">
        <v>1318</v>
      </c>
      <c r="G166">
        <v>0.13732928679817899</v>
      </c>
      <c r="H166" t="s">
        <v>397</v>
      </c>
    </row>
    <row r="167" spans="1:8" hidden="1" x14ac:dyDescent="0.3">
      <c r="A167" t="s">
        <v>617</v>
      </c>
      <c r="B167">
        <v>3</v>
      </c>
      <c r="C167" t="s">
        <v>253</v>
      </c>
      <c r="D167" t="s">
        <v>93</v>
      </c>
      <c r="E167">
        <v>3392</v>
      </c>
      <c r="F167">
        <v>7088</v>
      </c>
      <c r="G167">
        <v>0.47855530474040597</v>
      </c>
      <c r="H167" t="s">
        <v>195</v>
      </c>
    </row>
    <row r="168" spans="1:8" hidden="1" x14ac:dyDescent="0.3">
      <c r="A168" t="s">
        <v>618</v>
      </c>
      <c r="B168">
        <v>3</v>
      </c>
      <c r="C168" t="s">
        <v>253</v>
      </c>
      <c r="D168" t="s">
        <v>92</v>
      </c>
      <c r="E168">
        <v>901</v>
      </c>
      <c r="F168">
        <v>5878</v>
      </c>
      <c r="G168">
        <v>0.15328342973800599</v>
      </c>
      <c r="H168" t="s">
        <v>194</v>
      </c>
    </row>
    <row r="169" spans="1:8" hidden="1" x14ac:dyDescent="0.3">
      <c r="A169" t="s">
        <v>619</v>
      </c>
      <c r="B169">
        <v>3</v>
      </c>
      <c r="C169" t="s">
        <v>253</v>
      </c>
      <c r="D169" t="s">
        <v>91</v>
      </c>
      <c r="E169">
        <v>7004</v>
      </c>
      <c r="F169">
        <v>10818</v>
      </c>
      <c r="G169">
        <v>0.64743945276391202</v>
      </c>
      <c r="H169" t="s">
        <v>193</v>
      </c>
    </row>
    <row r="170" spans="1:8" hidden="1" x14ac:dyDescent="0.3">
      <c r="A170" t="s">
        <v>620</v>
      </c>
      <c r="B170">
        <v>47</v>
      </c>
      <c r="C170" t="s">
        <v>283</v>
      </c>
      <c r="D170" t="s">
        <v>112</v>
      </c>
      <c r="E170">
        <v>4930</v>
      </c>
      <c r="F170">
        <v>18962</v>
      </c>
      <c r="G170">
        <v>0.25999367155363301</v>
      </c>
      <c r="H170" t="s">
        <v>398</v>
      </c>
    </row>
    <row r="171" spans="1:8" hidden="1" x14ac:dyDescent="0.3">
      <c r="A171" t="s">
        <v>621</v>
      </c>
      <c r="B171">
        <v>47</v>
      </c>
      <c r="C171" t="s">
        <v>283</v>
      </c>
      <c r="D171" t="s">
        <v>110</v>
      </c>
      <c r="E171">
        <v>572</v>
      </c>
      <c r="F171">
        <v>9252</v>
      </c>
      <c r="G171">
        <v>6.1824470384781602E-2</v>
      </c>
      <c r="H171" t="s">
        <v>10304</v>
      </c>
    </row>
    <row r="172" spans="1:8" hidden="1" x14ac:dyDescent="0.3">
      <c r="A172" t="s">
        <v>622</v>
      </c>
      <c r="B172">
        <v>47</v>
      </c>
      <c r="C172" t="s">
        <v>283</v>
      </c>
      <c r="D172" t="s">
        <v>109</v>
      </c>
      <c r="E172">
        <v>4783</v>
      </c>
      <c r="F172">
        <v>9252</v>
      </c>
      <c r="G172">
        <v>0.51696930393428397</v>
      </c>
      <c r="H172" t="s">
        <v>379</v>
      </c>
    </row>
    <row r="173" spans="1:8" hidden="1" x14ac:dyDescent="0.3">
      <c r="A173" t="s">
        <v>623</v>
      </c>
      <c r="B173">
        <v>47</v>
      </c>
      <c r="C173" t="s">
        <v>283</v>
      </c>
      <c r="D173" t="s">
        <v>319</v>
      </c>
      <c r="E173">
        <v>947</v>
      </c>
      <c r="F173">
        <v>9252</v>
      </c>
      <c r="G173">
        <v>0.102356247297881</v>
      </c>
      <c r="H173" t="s">
        <v>455</v>
      </c>
    </row>
    <row r="174" spans="1:8" hidden="1" x14ac:dyDescent="0.3">
      <c r="A174" t="s">
        <v>624</v>
      </c>
      <c r="B174">
        <v>47</v>
      </c>
      <c r="C174" t="s">
        <v>283</v>
      </c>
      <c r="D174" t="s">
        <v>107</v>
      </c>
      <c r="E174">
        <v>2725</v>
      </c>
      <c r="F174">
        <v>7585</v>
      </c>
      <c r="G174">
        <v>0.35926170072511499</v>
      </c>
      <c r="H174" t="s">
        <v>200</v>
      </c>
    </row>
    <row r="175" spans="1:8" hidden="1" x14ac:dyDescent="0.3">
      <c r="A175" t="s">
        <v>625</v>
      </c>
      <c r="B175">
        <v>47</v>
      </c>
      <c r="C175" t="s">
        <v>283</v>
      </c>
      <c r="D175" t="s">
        <v>105</v>
      </c>
      <c r="E175">
        <v>3734</v>
      </c>
      <c r="F175">
        <v>9252</v>
      </c>
      <c r="G175">
        <v>0.40358841331603901</v>
      </c>
      <c r="H175" t="s">
        <v>198</v>
      </c>
    </row>
    <row r="176" spans="1:8" hidden="1" x14ac:dyDescent="0.3">
      <c r="A176" t="s">
        <v>626</v>
      </c>
      <c r="B176">
        <v>47</v>
      </c>
      <c r="C176" t="s">
        <v>283</v>
      </c>
      <c r="D176" t="s">
        <v>104</v>
      </c>
      <c r="E176">
        <v>438</v>
      </c>
      <c r="F176">
        <v>9252</v>
      </c>
      <c r="G176">
        <v>4.7341115434500598E-2</v>
      </c>
      <c r="H176" t="s">
        <v>197</v>
      </c>
    </row>
    <row r="177" spans="1:8" hidden="1" x14ac:dyDescent="0.3">
      <c r="A177" t="s">
        <v>627</v>
      </c>
      <c r="B177">
        <v>47</v>
      </c>
      <c r="C177" t="s">
        <v>283</v>
      </c>
      <c r="D177" t="s">
        <v>320</v>
      </c>
      <c r="E177">
        <v>4200</v>
      </c>
      <c r="F177">
        <v>9252</v>
      </c>
      <c r="G177">
        <v>0.45395590142671799</v>
      </c>
      <c r="H177" t="s">
        <v>10305</v>
      </c>
    </row>
    <row r="178" spans="1:8" hidden="1" x14ac:dyDescent="0.3">
      <c r="A178" t="s">
        <v>628</v>
      </c>
      <c r="B178">
        <v>47</v>
      </c>
      <c r="C178" t="s">
        <v>283</v>
      </c>
      <c r="D178" t="s">
        <v>103</v>
      </c>
      <c r="E178">
        <v>10383</v>
      </c>
      <c r="F178">
        <v>16590</v>
      </c>
      <c r="G178">
        <v>0.62585895117540602</v>
      </c>
      <c r="H178" t="s">
        <v>189</v>
      </c>
    </row>
    <row r="179" spans="1:8" hidden="1" x14ac:dyDescent="0.3">
      <c r="A179" t="s">
        <v>629</v>
      </c>
      <c r="B179">
        <v>47</v>
      </c>
      <c r="C179" t="s">
        <v>283</v>
      </c>
      <c r="D179" t="s">
        <v>101</v>
      </c>
      <c r="E179">
        <v>14358</v>
      </c>
      <c r="F179">
        <v>18962</v>
      </c>
      <c r="G179">
        <v>0.75719860774179903</v>
      </c>
      <c r="H179" t="s">
        <v>182</v>
      </c>
    </row>
    <row r="180" spans="1:8" hidden="1" x14ac:dyDescent="0.3">
      <c r="A180" t="s">
        <v>630</v>
      </c>
      <c r="B180">
        <v>47</v>
      </c>
      <c r="C180" t="s">
        <v>283</v>
      </c>
      <c r="D180" t="s">
        <v>100</v>
      </c>
      <c r="E180">
        <v>4693</v>
      </c>
      <c r="F180">
        <v>18962</v>
      </c>
      <c r="G180">
        <v>0.247494989979959</v>
      </c>
      <c r="H180" t="s">
        <v>181</v>
      </c>
    </row>
    <row r="181" spans="1:8" hidden="1" x14ac:dyDescent="0.3">
      <c r="A181" t="s">
        <v>631</v>
      </c>
      <c r="B181">
        <v>47</v>
      </c>
      <c r="C181" t="s">
        <v>283</v>
      </c>
      <c r="D181" t="s">
        <v>99</v>
      </c>
      <c r="E181">
        <v>2824</v>
      </c>
      <c r="F181">
        <v>21776</v>
      </c>
      <c r="G181">
        <v>0.129684055841293</v>
      </c>
      <c r="H181" t="s">
        <v>210</v>
      </c>
    </row>
    <row r="182" spans="1:8" hidden="1" x14ac:dyDescent="0.3">
      <c r="A182" t="s">
        <v>632</v>
      </c>
      <c r="B182">
        <v>47</v>
      </c>
      <c r="C182" t="s">
        <v>283</v>
      </c>
      <c r="D182" t="s">
        <v>98</v>
      </c>
      <c r="E182">
        <v>16911</v>
      </c>
      <c r="F182">
        <v>21776</v>
      </c>
      <c r="G182">
        <v>0.77658890521675195</v>
      </c>
      <c r="H182" t="s">
        <v>209</v>
      </c>
    </row>
    <row r="183" spans="1:8" hidden="1" x14ac:dyDescent="0.3">
      <c r="A183" t="s">
        <v>633</v>
      </c>
      <c r="B183">
        <v>47</v>
      </c>
      <c r="C183" t="s">
        <v>283</v>
      </c>
      <c r="D183" t="s">
        <v>97</v>
      </c>
      <c r="E183">
        <v>1221</v>
      </c>
      <c r="F183">
        <v>21776</v>
      </c>
      <c r="G183">
        <v>5.6070903747244598E-2</v>
      </c>
      <c r="H183" t="s">
        <v>208</v>
      </c>
    </row>
    <row r="184" spans="1:8" hidden="1" x14ac:dyDescent="0.3">
      <c r="A184" t="s">
        <v>634</v>
      </c>
      <c r="B184">
        <v>47</v>
      </c>
      <c r="C184" t="s">
        <v>283</v>
      </c>
      <c r="D184" t="s">
        <v>96</v>
      </c>
      <c r="E184">
        <v>820</v>
      </c>
      <c r="F184">
        <v>21776</v>
      </c>
      <c r="G184">
        <v>3.76561351947097E-2</v>
      </c>
      <c r="H184" t="s">
        <v>207</v>
      </c>
    </row>
    <row r="185" spans="1:8" hidden="1" x14ac:dyDescent="0.3">
      <c r="A185" t="s">
        <v>635</v>
      </c>
      <c r="B185">
        <v>47</v>
      </c>
      <c r="C185" t="s">
        <v>283</v>
      </c>
      <c r="D185" t="s">
        <v>95</v>
      </c>
      <c r="E185">
        <v>4229</v>
      </c>
      <c r="F185">
        <v>18384</v>
      </c>
      <c r="G185">
        <v>0.23003698868581299</v>
      </c>
      <c r="H185" t="s">
        <v>10306</v>
      </c>
    </row>
    <row r="186" spans="1:8" hidden="1" x14ac:dyDescent="0.3">
      <c r="A186" t="s">
        <v>636</v>
      </c>
      <c r="B186">
        <v>47</v>
      </c>
      <c r="C186" t="s">
        <v>283</v>
      </c>
      <c r="D186" t="s">
        <v>94</v>
      </c>
      <c r="E186">
        <v>2142</v>
      </c>
      <c r="F186">
        <v>14172</v>
      </c>
      <c r="G186">
        <v>0.151143099068585</v>
      </c>
      <c r="H186" t="s">
        <v>10307</v>
      </c>
    </row>
    <row r="187" spans="1:8" hidden="1" x14ac:dyDescent="0.3">
      <c r="A187" t="s">
        <v>637</v>
      </c>
      <c r="B187">
        <v>47</v>
      </c>
      <c r="C187" t="s">
        <v>283</v>
      </c>
      <c r="D187" t="s">
        <v>87</v>
      </c>
      <c r="E187">
        <v>865</v>
      </c>
      <c r="F187">
        <v>2433</v>
      </c>
      <c r="G187">
        <v>0.35552815454171799</v>
      </c>
      <c r="H187" t="s">
        <v>397</v>
      </c>
    </row>
    <row r="188" spans="1:8" hidden="1" x14ac:dyDescent="0.3">
      <c r="A188" t="s">
        <v>638</v>
      </c>
      <c r="B188">
        <v>47</v>
      </c>
      <c r="C188" t="s">
        <v>283</v>
      </c>
      <c r="D188" t="s">
        <v>93</v>
      </c>
      <c r="E188">
        <v>2531</v>
      </c>
      <c r="F188">
        <v>9252</v>
      </c>
      <c r="G188">
        <v>0.27356247297881497</v>
      </c>
      <c r="H188" t="s">
        <v>195</v>
      </c>
    </row>
    <row r="189" spans="1:8" hidden="1" x14ac:dyDescent="0.3">
      <c r="A189" t="s">
        <v>639</v>
      </c>
      <c r="B189">
        <v>47</v>
      </c>
      <c r="C189" t="s">
        <v>283</v>
      </c>
      <c r="D189" t="s">
        <v>92</v>
      </c>
      <c r="E189">
        <v>2352</v>
      </c>
      <c r="F189">
        <v>7753</v>
      </c>
      <c r="G189">
        <v>0.303366438797884</v>
      </c>
      <c r="H189" t="s">
        <v>194</v>
      </c>
    </row>
    <row r="190" spans="1:8" hidden="1" x14ac:dyDescent="0.3">
      <c r="A190" t="s">
        <v>640</v>
      </c>
      <c r="B190">
        <v>47</v>
      </c>
      <c r="C190" t="s">
        <v>283</v>
      </c>
      <c r="D190" t="s">
        <v>91</v>
      </c>
      <c r="E190">
        <v>8668</v>
      </c>
      <c r="F190">
        <v>16590</v>
      </c>
      <c r="G190">
        <v>0.52248342374924595</v>
      </c>
      <c r="H190" t="s">
        <v>193</v>
      </c>
    </row>
    <row r="191" spans="1:8" hidden="1" x14ac:dyDescent="0.3">
      <c r="A191" t="s">
        <v>641</v>
      </c>
      <c r="B191">
        <v>34</v>
      </c>
      <c r="C191" t="s">
        <v>10</v>
      </c>
      <c r="D191" t="s">
        <v>112</v>
      </c>
      <c r="E191">
        <v>40</v>
      </c>
      <c r="F191">
        <v>795</v>
      </c>
      <c r="G191">
        <v>5.0314465408804999E-2</v>
      </c>
      <c r="H191" t="s">
        <v>398</v>
      </c>
    </row>
    <row r="192" spans="1:8" hidden="1" x14ac:dyDescent="0.3">
      <c r="A192" t="s">
        <v>642</v>
      </c>
      <c r="B192">
        <v>34</v>
      </c>
      <c r="C192" t="s">
        <v>10</v>
      </c>
      <c r="D192" t="s">
        <v>110</v>
      </c>
      <c r="E192">
        <v>8</v>
      </c>
      <c r="F192">
        <v>341</v>
      </c>
      <c r="G192">
        <v>2.3460410557184699E-2</v>
      </c>
      <c r="H192" t="s">
        <v>10304</v>
      </c>
    </row>
    <row r="193" spans="1:8" hidden="1" x14ac:dyDescent="0.3">
      <c r="A193" t="s">
        <v>643</v>
      </c>
      <c r="B193">
        <v>34</v>
      </c>
      <c r="C193" t="s">
        <v>10</v>
      </c>
      <c r="D193" t="s">
        <v>109</v>
      </c>
      <c r="E193">
        <v>101</v>
      </c>
      <c r="F193">
        <v>341</v>
      </c>
      <c r="G193">
        <v>0.29618768328445699</v>
      </c>
      <c r="H193" t="s">
        <v>379</v>
      </c>
    </row>
    <row r="194" spans="1:8" hidden="1" x14ac:dyDescent="0.3">
      <c r="A194" t="s">
        <v>644</v>
      </c>
      <c r="B194">
        <v>34</v>
      </c>
      <c r="C194" t="s">
        <v>10</v>
      </c>
      <c r="D194" t="s">
        <v>319</v>
      </c>
      <c r="E194">
        <v>60</v>
      </c>
      <c r="F194">
        <v>341</v>
      </c>
      <c r="G194">
        <v>0.175953079178885</v>
      </c>
      <c r="H194" t="s">
        <v>455</v>
      </c>
    </row>
    <row r="195" spans="1:8" hidden="1" x14ac:dyDescent="0.3">
      <c r="A195" t="s">
        <v>645</v>
      </c>
      <c r="B195">
        <v>34</v>
      </c>
      <c r="C195" t="s">
        <v>10</v>
      </c>
      <c r="D195" t="s">
        <v>107</v>
      </c>
      <c r="E195">
        <v>29</v>
      </c>
      <c r="F195">
        <v>362</v>
      </c>
      <c r="G195">
        <v>8.0110497237568995E-2</v>
      </c>
      <c r="H195" t="s">
        <v>200</v>
      </c>
    </row>
    <row r="196" spans="1:8" hidden="1" x14ac:dyDescent="0.3">
      <c r="A196" t="s">
        <v>646</v>
      </c>
      <c r="B196">
        <v>34</v>
      </c>
      <c r="C196" t="s">
        <v>10</v>
      </c>
      <c r="D196" t="s">
        <v>105</v>
      </c>
      <c r="E196">
        <v>274</v>
      </c>
      <c r="F196">
        <v>341</v>
      </c>
      <c r="G196">
        <v>0.803519061583577</v>
      </c>
      <c r="H196" t="s">
        <v>198</v>
      </c>
    </row>
    <row r="197" spans="1:8" hidden="1" x14ac:dyDescent="0.3">
      <c r="A197" t="s">
        <v>647</v>
      </c>
      <c r="B197">
        <v>34</v>
      </c>
      <c r="C197" t="s">
        <v>10</v>
      </c>
      <c r="D197" t="s">
        <v>104</v>
      </c>
      <c r="E197">
        <v>4</v>
      </c>
      <c r="F197">
        <v>341</v>
      </c>
      <c r="G197">
        <v>1.1730205278592301E-2</v>
      </c>
      <c r="H197" t="s">
        <v>197</v>
      </c>
    </row>
    <row r="198" spans="1:8" hidden="1" x14ac:dyDescent="0.3">
      <c r="A198" t="s">
        <v>648</v>
      </c>
      <c r="B198">
        <v>34</v>
      </c>
      <c r="C198" t="s">
        <v>10</v>
      </c>
      <c r="D198" t="s">
        <v>320</v>
      </c>
      <c r="E198">
        <v>21</v>
      </c>
      <c r="F198">
        <v>341</v>
      </c>
      <c r="G198">
        <v>6.1583577712609902E-2</v>
      </c>
      <c r="H198" t="s">
        <v>10305</v>
      </c>
    </row>
    <row r="199" spans="1:8" hidden="1" x14ac:dyDescent="0.3">
      <c r="A199" t="s">
        <v>649</v>
      </c>
      <c r="B199">
        <v>34</v>
      </c>
      <c r="C199" t="s">
        <v>10</v>
      </c>
      <c r="D199" t="s">
        <v>103</v>
      </c>
      <c r="E199">
        <v>469</v>
      </c>
      <c r="F199">
        <v>658</v>
      </c>
      <c r="G199">
        <v>0.71276595744680804</v>
      </c>
      <c r="H199" t="s">
        <v>189</v>
      </c>
    </row>
    <row r="200" spans="1:8" hidden="1" x14ac:dyDescent="0.3">
      <c r="A200" t="s">
        <v>650</v>
      </c>
      <c r="B200">
        <v>34</v>
      </c>
      <c r="C200" t="s">
        <v>10</v>
      </c>
      <c r="D200" t="s">
        <v>101</v>
      </c>
      <c r="E200">
        <v>676</v>
      </c>
      <c r="F200">
        <v>795</v>
      </c>
      <c r="G200">
        <v>0.85031446540880495</v>
      </c>
      <c r="H200" t="s">
        <v>182</v>
      </c>
    </row>
    <row r="201" spans="1:8" hidden="1" x14ac:dyDescent="0.3">
      <c r="A201" t="s">
        <v>651</v>
      </c>
      <c r="B201">
        <v>34</v>
      </c>
      <c r="C201" t="s">
        <v>10</v>
      </c>
      <c r="D201" t="s">
        <v>100</v>
      </c>
      <c r="E201">
        <v>149</v>
      </c>
      <c r="F201">
        <v>795</v>
      </c>
      <c r="G201">
        <v>0.18742138364779801</v>
      </c>
      <c r="H201" t="s">
        <v>181</v>
      </c>
    </row>
    <row r="202" spans="1:8" hidden="1" x14ac:dyDescent="0.3">
      <c r="A202" t="s">
        <v>652</v>
      </c>
      <c r="B202">
        <v>34</v>
      </c>
      <c r="C202" t="s">
        <v>10</v>
      </c>
      <c r="D202" t="s">
        <v>99</v>
      </c>
      <c r="E202">
        <v>127</v>
      </c>
      <c r="F202">
        <v>750</v>
      </c>
      <c r="G202">
        <v>0.169333333333333</v>
      </c>
      <c r="H202" t="s">
        <v>210</v>
      </c>
    </row>
    <row r="203" spans="1:8" hidden="1" x14ac:dyDescent="0.3">
      <c r="A203" t="s">
        <v>653</v>
      </c>
      <c r="B203">
        <v>34</v>
      </c>
      <c r="C203" t="s">
        <v>10</v>
      </c>
      <c r="D203" t="s">
        <v>98</v>
      </c>
      <c r="E203">
        <v>412</v>
      </c>
      <c r="F203">
        <v>750</v>
      </c>
      <c r="G203">
        <v>0.54933333333333301</v>
      </c>
      <c r="H203" t="s">
        <v>209</v>
      </c>
    </row>
    <row r="204" spans="1:8" hidden="1" x14ac:dyDescent="0.3">
      <c r="A204" t="s">
        <v>654</v>
      </c>
      <c r="B204">
        <v>34</v>
      </c>
      <c r="C204" t="s">
        <v>10</v>
      </c>
      <c r="D204" t="s">
        <v>97</v>
      </c>
      <c r="E204">
        <v>118</v>
      </c>
      <c r="F204">
        <v>750</v>
      </c>
      <c r="G204">
        <v>0.15733333333333299</v>
      </c>
      <c r="H204" t="s">
        <v>208</v>
      </c>
    </row>
    <row r="205" spans="1:8" hidden="1" x14ac:dyDescent="0.3">
      <c r="A205" t="s">
        <v>655</v>
      </c>
      <c r="B205">
        <v>34</v>
      </c>
      <c r="C205" t="s">
        <v>10</v>
      </c>
      <c r="D205" t="s">
        <v>96</v>
      </c>
      <c r="E205">
        <v>93</v>
      </c>
      <c r="F205">
        <v>750</v>
      </c>
      <c r="G205">
        <v>0.124</v>
      </c>
      <c r="H205" t="s">
        <v>207</v>
      </c>
    </row>
    <row r="206" spans="1:8" hidden="1" x14ac:dyDescent="0.3">
      <c r="A206" t="s">
        <v>656</v>
      </c>
      <c r="B206">
        <v>34</v>
      </c>
      <c r="C206" t="s">
        <v>10</v>
      </c>
      <c r="D206" t="s">
        <v>95</v>
      </c>
      <c r="E206">
        <v>28</v>
      </c>
      <c r="F206">
        <v>841</v>
      </c>
      <c r="G206">
        <v>3.3293697978596902E-2</v>
      </c>
      <c r="H206" t="s">
        <v>10306</v>
      </c>
    </row>
    <row r="207" spans="1:8" hidden="1" x14ac:dyDescent="0.3">
      <c r="A207" t="s">
        <v>657</v>
      </c>
      <c r="B207">
        <v>34</v>
      </c>
      <c r="C207" t="s">
        <v>10</v>
      </c>
      <c r="D207" t="s">
        <v>94</v>
      </c>
      <c r="E207">
        <v>13</v>
      </c>
      <c r="F207">
        <v>476</v>
      </c>
      <c r="G207">
        <v>2.7310924369747899E-2</v>
      </c>
      <c r="H207" t="s">
        <v>10307</v>
      </c>
    </row>
    <row r="208" spans="1:8" hidden="1" x14ac:dyDescent="0.3">
      <c r="A208" t="s">
        <v>658</v>
      </c>
      <c r="B208">
        <v>34</v>
      </c>
      <c r="C208" t="s">
        <v>10</v>
      </c>
      <c r="D208" t="s">
        <v>87</v>
      </c>
      <c r="E208">
        <v>7</v>
      </c>
      <c r="F208">
        <v>133</v>
      </c>
      <c r="G208">
        <v>5.2631578947368397E-2</v>
      </c>
      <c r="H208" t="s">
        <v>397</v>
      </c>
    </row>
    <row r="209" spans="1:8" hidden="1" x14ac:dyDescent="0.3">
      <c r="A209" t="s">
        <v>659</v>
      </c>
      <c r="B209">
        <v>34</v>
      </c>
      <c r="C209" t="s">
        <v>10</v>
      </c>
      <c r="D209" t="s">
        <v>93</v>
      </c>
      <c r="E209">
        <v>287</v>
      </c>
      <c r="F209">
        <v>341</v>
      </c>
      <c r="G209">
        <v>0.84164222873900296</v>
      </c>
      <c r="H209" t="s">
        <v>195</v>
      </c>
    </row>
    <row r="210" spans="1:8" hidden="1" x14ac:dyDescent="0.3">
      <c r="A210" t="s">
        <v>660</v>
      </c>
      <c r="B210">
        <v>34</v>
      </c>
      <c r="C210" t="s">
        <v>10</v>
      </c>
      <c r="D210" t="s">
        <v>92</v>
      </c>
      <c r="E210">
        <v>17</v>
      </c>
      <c r="F210">
        <v>205</v>
      </c>
      <c r="G210">
        <v>8.2926829268292604E-2</v>
      </c>
      <c r="H210" t="s">
        <v>194</v>
      </c>
    </row>
    <row r="211" spans="1:8" hidden="1" x14ac:dyDescent="0.3">
      <c r="A211" t="s">
        <v>661</v>
      </c>
      <c r="B211">
        <v>34</v>
      </c>
      <c r="C211" t="s">
        <v>10</v>
      </c>
      <c r="D211" t="s">
        <v>91</v>
      </c>
      <c r="E211">
        <v>368</v>
      </c>
      <c r="F211">
        <v>658</v>
      </c>
      <c r="G211">
        <v>0.55927051671732497</v>
      </c>
      <c r="H211" t="s">
        <v>193</v>
      </c>
    </row>
    <row r="212" spans="1:8" hidden="1" x14ac:dyDescent="0.3">
      <c r="A212" t="s">
        <v>662</v>
      </c>
      <c r="B212">
        <v>35</v>
      </c>
      <c r="C212" t="s">
        <v>11</v>
      </c>
      <c r="D212" t="s">
        <v>112</v>
      </c>
      <c r="E212">
        <v>1676</v>
      </c>
      <c r="F212">
        <v>14951</v>
      </c>
      <c r="G212">
        <v>0.11209952511537601</v>
      </c>
      <c r="H212" t="s">
        <v>398</v>
      </c>
    </row>
    <row r="213" spans="1:8" hidden="1" x14ac:dyDescent="0.3">
      <c r="A213" t="s">
        <v>663</v>
      </c>
      <c r="B213">
        <v>35</v>
      </c>
      <c r="C213" t="s">
        <v>11</v>
      </c>
      <c r="D213" t="s">
        <v>110</v>
      </c>
      <c r="E213">
        <v>881</v>
      </c>
      <c r="F213">
        <v>7119</v>
      </c>
      <c r="G213">
        <v>0.123753336142716</v>
      </c>
      <c r="H213" t="s">
        <v>10304</v>
      </c>
    </row>
    <row r="214" spans="1:8" hidden="1" x14ac:dyDescent="0.3">
      <c r="A214" t="s">
        <v>664</v>
      </c>
      <c r="B214">
        <v>35</v>
      </c>
      <c r="C214" t="s">
        <v>11</v>
      </c>
      <c r="D214" t="s">
        <v>109</v>
      </c>
      <c r="E214">
        <v>3127</v>
      </c>
      <c r="F214">
        <v>7119</v>
      </c>
      <c r="G214">
        <v>0.43924708526478401</v>
      </c>
      <c r="H214" t="s">
        <v>379</v>
      </c>
    </row>
    <row r="215" spans="1:8" hidden="1" x14ac:dyDescent="0.3">
      <c r="A215" t="s">
        <v>665</v>
      </c>
      <c r="B215">
        <v>35</v>
      </c>
      <c r="C215" t="s">
        <v>11</v>
      </c>
      <c r="D215" t="s">
        <v>319</v>
      </c>
      <c r="E215">
        <v>996</v>
      </c>
      <c r="F215">
        <v>7119</v>
      </c>
      <c r="G215">
        <v>0.13990729034976801</v>
      </c>
      <c r="H215" t="s">
        <v>455</v>
      </c>
    </row>
    <row r="216" spans="1:8" hidden="1" x14ac:dyDescent="0.3">
      <c r="A216" t="s">
        <v>666</v>
      </c>
      <c r="B216">
        <v>35</v>
      </c>
      <c r="C216" t="s">
        <v>11</v>
      </c>
      <c r="D216" t="s">
        <v>107</v>
      </c>
      <c r="E216">
        <v>1573</v>
      </c>
      <c r="F216">
        <v>5767</v>
      </c>
      <c r="G216">
        <v>0.27275880006935999</v>
      </c>
      <c r="H216" t="s">
        <v>200</v>
      </c>
    </row>
    <row r="217" spans="1:8" hidden="1" x14ac:dyDescent="0.3">
      <c r="A217" t="s">
        <v>667</v>
      </c>
      <c r="B217">
        <v>35</v>
      </c>
      <c r="C217" t="s">
        <v>11</v>
      </c>
      <c r="D217" t="s">
        <v>105</v>
      </c>
      <c r="E217">
        <v>3375</v>
      </c>
      <c r="F217">
        <v>7119</v>
      </c>
      <c r="G217">
        <v>0.47408343868520803</v>
      </c>
      <c r="H217" t="s">
        <v>198</v>
      </c>
    </row>
    <row r="218" spans="1:8" hidden="1" x14ac:dyDescent="0.3">
      <c r="A218" t="s">
        <v>668</v>
      </c>
      <c r="B218">
        <v>35</v>
      </c>
      <c r="C218" t="s">
        <v>11</v>
      </c>
      <c r="D218" t="s">
        <v>104</v>
      </c>
      <c r="E218">
        <v>349</v>
      </c>
      <c r="F218">
        <v>7119</v>
      </c>
      <c r="G218">
        <v>4.9023739289226001E-2</v>
      </c>
      <c r="H218" t="s">
        <v>197</v>
      </c>
    </row>
    <row r="219" spans="1:8" hidden="1" x14ac:dyDescent="0.3">
      <c r="A219" t="s">
        <v>669</v>
      </c>
      <c r="B219">
        <v>35</v>
      </c>
      <c r="C219" t="s">
        <v>11</v>
      </c>
      <c r="D219" t="s">
        <v>320</v>
      </c>
      <c r="E219">
        <v>4892</v>
      </c>
      <c r="F219">
        <v>7119</v>
      </c>
      <c r="G219">
        <v>0.68717516505127096</v>
      </c>
      <c r="H219" t="s">
        <v>10305</v>
      </c>
    </row>
    <row r="220" spans="1:8" hidden="1" x14ac:dyDescent="0.3">
      <c r="A220" t="s">
        <v>670</v>
      </c>
      <c r="B220">
        <v>35</v>
      </c>
      <c r="C220" t="s">
        <v>11</v>
      </c>
      <c r="D220" t="s">
        <v>103</v>
      </c>
      <c r="E220">
        <v>4643</v>
      </c>
      <c r="F220">
        <v>12011</v>
      </c>
      <c r="G220">
        <v>0.386562317875281</v>
      </c>
      <c r="H220" t="s">
        <v>189</v>
      </c>
    </row>
    <row r="221" spans="1:8" hidden="1" x14ac:dyDescent="0.3">
      <c r="A221" t="s">
        <v>671</v>
      </c>
      <c r="B221">
        <v>35</v>
      </c>
      <c r="C221" t="s">
        <v>11</v>
      </c>
      <c r="D221" t="s">
        <v>101</v>
      </c>
      <c r="E221">
        <v>10183</v>
      </c>
      <c r="F221">
        <v>14951</v>
      </c>
      <c r="G221">
        <v>0.68109156578155305</v>
      </c>
      <c r="H221" t="s">
        <v>182</v>
      </c>
    </row>
    <row r="222" spans="1:8" hidden="1" x14ac:dyDescent="0.3">
      <c r="A222" t="s">
        <v>672</v>
      </c>
      <c r="B222">
        <v>35</v>
      </c>
      <c r="C222" t="s">
        <v>11</v>
      </c>
      <c r="D222" t="s">
        <v>100</v>
      </c>
      <c r="E222">
        <v>5119</v>
      </c>
      <c r="F222">
        <v>14951</v>
      </c>
      <c r="G222">
        <v>0.34238512474082</v>
      </c>
      <c r="H222" t="s">
        <v>181</v>
      </c>
    </row>
    <row r="223" spans="1:8" hidden="1" x14ac:dyDescent="0.3">
      <c r="A223" t="s">
        <v>673</v>
      </c>
      <c r="B223">
        <v>35</v>
      </c>
      <c r="C223" t="s">
        <v>11</v>
      </c>
      <c r="D223" t="s">
        <v>99</v>
      </c>
      <c r="E223">
        <v>3007</v>
      </c>
      <c r="F223">
        <v>15536</v>
      </c>
      <c r="G223">
        <v>0.19355046343975199</v>
      </c>
      <c r="H223" t="s">
        <v>210</v>
      </c>
    </row>
    <row r="224" spans="1:8" hidden="1" x14ac:dyDescent="0.3">
      <c r="A224" t="s">
        <v>674</v>
      </c>
      <c r="B224">
        <v>35</v>
      </c>
      <c r="C224" t="s">
        <v>11</v>
      </c>
      <c r="D224" t="s">
        <v>98</v>
      </c>
      <c r="E224">
        <v>10267</v>
      </c>
      <c r="F224">
        <v>15536</v>
      </c>
      <c r="G224">
        <v>0.66085221421215201</v>
      </c>
      <c r="H224" t="s">
        <v>209</v>
      </c>
    </row>
    <row r="225" spans="1:8" hidden="1" x14ac:dyDescent="0.3">
      <c r="A225" t="s">
        <v>675</v>
      </c>
      <c r="B225">
        <v>35</v>
      </c>
      <c r="C225" t="s">
        <v>11</v>
      </c>
      <c r="D225" t="s">
        <v>97</v>
      </c>
      <c r="E225">
        <v>1429</v>
      </c>
      <c r="F225">
        <v>15536</v>
      </c>
      <c r="G225">
        <v>9.1979917610710601E-2</v>
      </c>
      <c r="H225" t="s">
        <v>208</v>
      </c>
    </row>
    <row r="226" spans="1:8" hidden="1" x14ac:dyDescent="0.3">
      <c r="A226" t="s">
        <v>676</v>
      </c>
      <c r="B226">
        <v>35</v>
      </c>
      <c r="C226" t="s">
        <v>11</v>
      </c>
      <c r="D226" t="s">
        <v>96</v>
      </c>
      <c r="E226">
        <v>833</v>
      </c>
      <c r="F226">
        <v>15536</v>
      </c>
      <c r="G226">
        <v>5.3617404737384099E-2</v>
      </c>
      <c r="H226" t="s">
        <v>207</v>
      </c>
    </row>
    <row r="227" spans="1:8" hidden="1" x14ac:dyDescent="0.3">
      <c r="A227" t="s">
        <v>677</v>
      </c>
      <c r="B227">
        <v>35</v>
      </c>
      <c r="C227" t="s">
        <v>11</v>
      </c>
      <c r="D227" t="s">
        <v>95</v>
      </c>
      <c r="E227">
        <v>4984</v>
      </c>
      <c r="F227">
        <v>14657</v>
      </c>
      <c r="G227">
        <v>0.34004230060721802</v>
      </c>
      <c r="H227" t="s">
        <v>10306</v>
      </c>
    </row>
    <row r="228" spans="1:8" hidden="1" x14ac:dyDescent="0.3">
      <c r="A228" t="s">
        <v>678</v>
      </c>
      <c r="B228">
        <v>35</v>
      </c>
      <c r="C228" t="s">
        <v>11</v>
      </c>
      <c r="D228" t="s">
        <v>94</v>
      </c>
      <c r="E228">
        <v>2286</v>
      </c>
      <c r="F228">
        <v>9577</v>
      </c>
      <c r="G228">
        <v>0.23869687793672301</v>
      </c>
      <c r="H228" t="s">
        <v>10307</v>
      </c>
    </row>
    <row r="229" spans="1:8" hidden="1" x14ac:dyDescent="0.3">
      <c r="A229" t="s">
        <v>679</v>
      </c>
      <c r="B229">
        <v>35</v>
      </c>
      <c r="C229" t="s">
        <v>11</v>
      </c>
      <c r="D229" t="s">
        <v>87</v>
      </c>
      <c r="E229">
        <v>822</v>
      </c>
      <c r="F229">
        <v>2957</v>
      </c>
      <c r="G229">
        <v>0.27798444369293202</v>
      </c>
      <c r="H229" t="s">
        <v>397</v>
      </c>
    </row>
    <row r="230" spans="1:8" hidden="1" x14ac:dyDescent="0.3">
      <c r="A230" t="s">
        <v>680</v>
      </c>
      <c r="B230">
        <v>35</v>
      </c>
      <c r="C230" t="s">
        <v>11</v>
      </c>
      <c r="D230" t="s">
        <v>93</v>
      </c>
      <c r="E230">
        <v>1834</v>
      </c>
      <c r="F230">
        <v>7119</v>
      </c>
      <c r="G230">
        <v>0.25762045231071701</v>
      </c>
      <c r="H230" t="s">
        <v>195</v>
      </c>
    </row>
    <row r="231" spans="1:8" hidden="1" x14ac:dyDescent="0.3">
      <c r="A231" t="s">
        <v>681</v>
      </c>
      <c r="B231">
        <v>35</v>
      </c>
      <c r="C231" t="s">
        <v>11</v>
      </c>
      <c r="D231" t="s">
        <v>92</v>
      </c>
      <c r="E231">
        <v>2544</v>
      </c>
      <c r="F231">
        <v>5426</v>
      </c>
      <c r="G231">
        <v>0.46885366752672297</v>
      </c>
      <c r="H231" t="s">
        <v>194</v>
      </c>
    </row>
    <row r="232" spans="1:8" hidden="1" x14ac:dyDescent="0.3">
      <c r="A232" t="s">
        <v>682</v>
      </c>
      <c r="B232">
        <v>35</v>
      </c>
      <c r="C232" t="s">
        <v>11</v>
      </c>
      <c r="D232" t="s">
        <v>91</v>
      </c>
      <c r="E232">
        <v>6030</v>
      </c>
      <c r="F232">
        <v>12011</v>
      </c>
      <c r="G232">
        <v>0.50203979685288402</v>
      </c>
      <c r="H232" t="s">
        <v>193</v>
      </c>
    </row>
    <row r="233" spans="1:8" hidden="1" x14ac:dyDescent="0.3">
      <c r="A233" t="s">
        <v>683</v>
      </c>
      <c r="B233">
        <v>36</v>
      </c>
      <c r="C233" t="s">
        <v>278</v>
      </c>
      <c r="D233" t="s">
        <v>112</v>
      </c>
      <c r="E233">
        <v>603</v>
      </c>
      <c r="F233">
        <v>7313</v>
      </c>
      <c r="G233">
        <v>8.2455900451251202E-2</v>
      </c>
      <c r="H233" t="s">
        <v>398</v>
      </c>
    </row>
    <row r="234" spans="1:8" hidden="1" x14ac:dyDescent="0.3">
      <c r="A234" t="s">
        <v>684</v>
      </c>
      <c r="B234">
        <v>36</v>
      </c>
      <c r="C234" t="s">
        <v>278</v>
      </c>
      <c r="D234" t="s">
        <v>110</v>
      </c>
      <c r="E234">
        <v>75</v>
      </c>
      <c r="F234">
        <v>3383</v>
      </c>
      <c r="G234">
        <v>2.2169671888856001E-2</v>
      </c>
      <c r="H234" t="s">
        <v>10304</v>
      </c>
    </row>
    <row r="235" spans="1:8" hidden="1" x14ac:dyDescent="0.3">
      <c r="A235" t="s">
        <v>685</v>
      </c>
      <c r="B235">
        <v>36</v>
      </c>
      <c r="C235" t="s">
        <v>278</v>
      </c>
      <c r="D235" t="s">
        <v>109</v>
      </c>
      <c r="E235">
        <v>1237</v>
      </c>
      <c r="F235">
        <v>3383</v>
      </c>
      <c r="G235">
        <v>0.36565178835353201</v>
      </c>
      <c r="H235" t="s">
        <v>379</v>
      </c>
    </row>
    <row r="236" spans="1:8" hidden="1" x14ac:dyDescent="0.3">
      <c r="A236" t="s">
        <v>686</v>
      </c>
      <c r="B236">
        <v>36</v>
      </c>
      <c r="C236" t="s">
        <v>278</v>
      </c>
      <c r="D236" t="s">
        <v>319</v>
      </c>
      <c r="E236">
        <v>503</v>
      </c>
      <c r="F236">
        <v>3383</v>
      </c>
      <c r="G236">
        <v>0.148684599467927</v>
      </c>
      <c r="H236" t="s">
        <v>455</v>
      </c>
    </row>
    <row r="237" spans="1:8" hidden="1" x14ac:dyDescent="0.3">
      <c r="A237" t="s">
        <v>687</v>
      </c>
      <c r="B237">
        <v>36</v>
      </c>
      <c r="C237" t="s">
        <v>278</v>
      </c>
      <c r="D237" t="s">
        <v>107</v>
      </c>
      <c r="E237">
        <v>686</v>
      </c>
      <c r="F237">
        <v>3636</v>
      </c>
      <c r="G237">
        <v>0.18866886688668799</v>
      </c>
      <c r="H237" t="s">
        <v>200</v>
      </c>
    </row>
    <row r="238" spans="1:8" hidden="1" x14ac:dyDescent="0.3">
      <c r="A238" t="s">
        <v>688</v>
      </c>
      <c r="B238">
        <v>36</v>
      </c>
      <c r="C238" t="s">
        <v>278</v>
      </c>
      <c r="D238" t="s">
        <v>105</v>
      </c>
      <c r="E238">
        <v>2588</v>
      </c>
      <c r="F238">
        <v>3383</v>
      </c>
      <c r="G238">
        <v>0.76500147797812501</v>
      </c>
      <c r="H238" t="s">
        <v>198</v>
      </c>
    </row>
    <row r="239" spans="1:8" hidden="1" x14ac:dyDescent="0.3">
      <c r="A239" t="s">
        <v>689</v>
      </c>
      <c r="B239">
        <v>36</v>
      </c>
      <c r="C239" t="s">
        <v>278</v>
      </c>
      <c r="D239" t="s">
        <v>104</v>
      </c>
      <c r="E239">
        <v>86</v>
      </c>
      <c r="F239">
        <v>3383</v>
      </c>
      <c r="G239">
        <v>2.54212237658882E-2</v>
      </c>
      <c r="H239" t="s">
        <v>197</v>
      </c>
    </row>
    <row r="240" spans="1:8" hidden="1" x14ac:dyDescent="0.3">
      <c r="A240" t="s">
        <v>690</v>
      </c>
      <c r="B240">
        <v>36</v>
      </c>
      <c r="C240" t="s">
        <v>278</v>
      </c>
      <c r="D240" t="s">
        <v>320</v>
      </c>
      <c r="E240">
        <v>186</v>
      </c>
      <c r="F240">
        <v>3383</v>
      </c>
      <c r="G240">
        <v>5.4980786284362898E-2</v>
      </c>
      <c r="H240" t="s">
        <v>10305</v>
      </c>
    </row>
    <row r="241" spans="1:8" hidden="1" x14ac:dyDescent="0.3">
      <c r="A241" t="s">
        <v>691</v>
      </c>
      <c r="B241">
        <v>36</v>
      </c>
      <c r="C241" t="s">
        <v>278</v>
      </c>
      <c r="D241" t="s">
        <v>103</v>
      </c>
      <c r="E241">
        <v>4356</v>
      </c>
      <c r="F241">
        <v>6288</v>
      </c>
      <c r="G241">
        <v>0.69274809160305295</v>
      </c>
      <c r="H241" t="s">
        <v>189</v>
      </c>
    </row>
    <row r="242" spans="1:8" hidden="1" x14ac:dyDescent="0.3">
      <c r="A242" t="s">
        <v>692</v>
      </c>
      <c r="B242">
        <v>36</v>
      </c>
      <c r="C242" t="s">
        <v>278</v>
      </c>
      <c r="D242" t="s">
        <v>101</v>
      </c>
      <c r="E242">
        <v>5969</v>
      </c>
      <c r="F242">
        <v>7313</v>
      </c>
      <c r="G242">
        <v>0.81621769451661397</v>
      </c>
      <c r="H242" t="s">
        <v>182</v>
      </c>
    </row>
    <row r="243" spans="1:8" hidden="1" x14ac:dyDescent="0.3">
      <c r="A243" t="s">
        <v>693</v>
      </c>
      <c r="B243">
        <v>36</v>
      </c>
      <c r="C243" t="s">
        <v>278</v>
      </c>
      <c r="D243" t="s">
        <v>100</v>
      </c>
      <c r="E243">
        <v>1532</v>
      </c>
      <c r="F243">
        <v>7313</v>
      </c>
      <c r="G243">
        <v>0.20948994940516799</v>
      </c>
      <c r="H243" t="s">
        <v>181</v>
      </c>
    </row>
    <row r="244" spans="1:8" hidden="1" x14ac:dyDescent="0.3">
      <c r="A244" t="s">
        <v>694</v>
      </c>
      <c r="B244">
        <v>36</v>
      </c>
      <c r="C244" t="s">
        <v>278</v>
      </c>
      <c r="D244" t="s">
        <v>99</v>
      </c>
      <c r="E244">
        <v>1012</v>
      </c>
      <c r="F244">
        <v>7299</v>
      </c>
      <c r="G244">
        <v>0.13864913001781001</v>
      </c>
      <c r="H244" t="s">
        <v>210</v>
      </c>
    </row>
    <row r="245" spans="1:8" hidden="1" x14ac:dyDescent="0.3">
      <c r="A245" t="s">
        <v>695</v>
      </c>
      <c r="B245">
        <v>36</v>
      </c>
      <c r="C245" t="s">
        <v>278</v>
      </c>
      <c r="D245" t="s">
        <v>98</v>
      </c>
      <c r="E245">
        <v>4569</v>
      </c>
      <c r="F245">
        <v>7299</v>
      </c>
      <c r="G245">
        <v>0.62597616111796095</v>
      </c>
      <c r="H245" t="s">
        <v>209</v>
      </c>
    </row>
    <row r="246" spans="1:8" hidden="1" x14ac:dyDescent="0.3">
      <c r="A246" t="s">
        <v>696</v>
      </c>
      <c r="B246">
        <v>36</v>
      </c>
      <c r="C246" t="s">
        <v>278</v>
      </c>
      <c r="D246" t="s">
        <v>97</v>
      </c>
      <c r="E246">
        <v>996</v>
      </c>
      <c r="F246">
        <v>7299</v>
      </c>
      <c r="G246">
        <v>0.13645704891080901</v>
      </c>
      <c r="H246" t="s">
        <v>208</v>
      </c>
    </row>
    <row r="247" spans="1:8" hidden="1" x14ac:dyDescent="0.3">
      <c r="A247" t="s">
        <v>697</v>
      </c>
      <c r="B247">
        <v>36</v>
      </c>
      <c r="C247" t="s">
        <v>278</v>
      </c>
      <c r="D247" t="s">
        <v>96</v>
      </c>
      <c r="E247">
        <v>722</v>
      </c>
      <c r="F247">
        <v>7299</v>
      </c>
      <c r="G247">
        <v>9.8917659953418197E-2</v>
      </c>
      <c r="H247" t="s">
        <v>207</v>
      </c>
    </row>
    <row r="248" spans="1:8" hidden="1" x14ac:dyDescent="0.3">
      <c r="A248" t="s">
        <v>698</v>
      </c>
      <c r="B248">
        <v>36</v>
      </c>
      <c r="C248" t="s">
        <v>278</v>
      </c>
      <c r="D248" t="s">
        <v>95</v>
      </c>
      <c r="E248">
        <v>462</v>
      </c>
      <c r="F248">
        <v>7312</v>
      </c>
      <c r="G248">
        <v>6.3183807439824893E-2</v>
      </c>
      <c r="H248" t="s">
        <v>10306</v>
      </c>
    </row>
    <row r="249" spans="1:8" hidden="1" x14ac:dyDescent="0.3">
      <c r="A249" t="s">
        <v>699</v>
      </c>
      <c r="B249">
        <v>36</v>
      </c>
      <c r="C249" t="s">
        <v>278</v>
      </c>
      <c r="D249" t="s">
        <v>94</v>
      </c>
      <c r="E249">
        <v>260</v>
      </c>
      <c r="F249">
        <v>4665</v>
      </c>
      <c r="G249">
        <v>5.5734190782422199E-2</v>
      </c>
      <c r="H249" t="s">
        <v>10307</v>
      </c>
    </row>
    <row r="250" spans="1:8" hidden="1" x14ac:dyDescent="0.3">
      <c r="A250" t="s">
        <v>700</v>
      </c>
      <c r="B250">
        <v>36</v>
      </c>
      <c r="C250" t="s">
        <v>278</v>
      </c>
      <c r="D250" t="s">
        <v>87</v>
      </c>
      <c r="E250">
        <v>90</v>
      </c>
      <c r="F250">
        <v>1015</v>
      </c>
      <c r="G250">
        <v>8.8669950738916203E-2</v>
      </c>
      <c r="H250" t="s">
        <v>397</v>
      </c>
    </row>
    <row r="251" spans="1:8" hidden="1" x14ac:dyDescent="0.3">
      <c r="A251" t="s">
        <v>701</v>
      </c>
      <c r="B251">
        <v>36</v>
      </c>
      <c r="C251" t="s">
        <v>278</v>
      </c>
      <c r="D251" t="s">
        <v>93</v>
      </c>
      <c r="E251">
        <v>2853</v>
      </c>
      <c r="F251">
        <v>3383</v>
      </c>
      <c r="G251">
        <v>0.84333431865208397</v>
      </c>
      <c r="H251" t="s">
        <v>195</v>
      </c>
    </row>
    <row r="252" spans="1:8" hidden="1" x14ac:dyDescent="0.3">
      <c r="A252" t="s">
        <v>702</v>
      </c>
      <c r="B252">
        <v>36</v>
      </c>
      <c r="C252" t="s">
        <v>278</v>
      </c>
      <c r="D252" t="s">
        <v>92</v>
      </c>
      <c r="E252">
        <v>256</v>
      </c>
      <c r="F252">
        <v>2230</v>
      </c>
      <c r="G252">
        <v>0.114798206278026</v>
      </c>
      <c r="H252" t="s">
        <v>194</v>
      </c>
    </row>
    <row r="253" spans="1:8" hidden="1" x14ac:dyDescent="0.3">
      <c r="A253" t="s">
        <v>703</v>
      </c>
      <c r="B253">
        <v>36</v>
      </c>
      <c r="C253" t="s">
        <v>278</v>
      </c>
      <c r="D253" t="s">
        <v>91</v>
      </c>
      <c r="E253">
        <v>3789</v>
      </c>
      <c r="F253">
        <v>6288</v>
      </c>
      <c r="G253">
        <v>0.60257633587786197</v>
      </c>
      <c r="H253" t="s">
        <v>193</v>
      </c>
    </row>
    <row r="254" spans="1:8" hidden="1" x14ac:dyDescent="0.3">
      <c r="A254" t="s">
        <v>704</v>
      </c>
      <c r="B254">
        <v>4</v>
      </c>
      <c r="C254" t="s">
        <v>254</v>
      </c>
      <c r="D254" t="s">
        <v>112</v>
      </c>
      <c r="E254">
        <v>7842</v>
      </c>
      <c r="F254">
        <v>21331</v>
      </c>
      <c r="G254">
        <v>0.36763395996437098</v>
      </c>
      <c r="H254" t="s">
        <v>398</v>
      </c>
    </row>
    <row r="255" spans="1:8" hidden="1" x14ac:dyDescent="0.3">
      <c r="A255" t="s">
        <v>705</v>
      </c>
      <c r="B255">
        <v>4</v>
      </c>
      <c r="C255" t="s">
        <v>254</v>
      </c>
      <c r="D255" t="s">
        <v>110</v>
      </c>
      <c r="E255">
        <v>178</v>
      </c>
      <c r="F255">
        <v>8225</v>
      </c>
      <c r="G255">
        <v>2.16413373860182E-2</v>
      </c>
      <c r="H255" t="s">
        <v>10304</v>
      </c>
    </row>
    <row r="256" spans="1:8" hidden="1" x14ac:dyDescent="0.3">
      <c r="A256" t="s">
        <v>706</v>
      </c>
      <c r="B256">
        <v>4</v>
      </c>
      <c r="C256" t="s">
        <v>254</v>
      </c>
      <c r="D256" t="s">
        <v>109</v>
      </c>
      <c r="E256">
        <v>4565</v>
      </c>
      <c r="F256">
        <v>8225</v>
      </c>
      <c r="G256">
        <v>0.55501519756838902</v>
      </c>
      <c r="H256" t="s">
        <v>379</v>
      </c>
    </row>
    <row r="257" spans="1:8" hidden="1" x14ac:dyDescent="0.3">
      <c r="A257" t="s">
        <v>707</v>
      </c>
      <c r="B257">
        <v>4</v>
      </c>
      <c r="C257" t="s">
        <v>254</v>
      </c>
      <c r="D257" t="s">
        <v>319</v>
      </c>
      <c r="E257">
        <v>748</v>
      </c>
      <c r="F257">
        <v>8225</v>
      </c>
      <c r="G257">
        <v>9.0942249240121495E-2</v>
      </c>
      <c r="H257" t="s">
        <v>455</v>
      </c>
    </row>
    <row r="258" spans="1:8" hidden="1" x14ac:dyDescent="0.3">
      <c r="A258" t="s">
        <v>708</v>
      </c>
      <c r="B258">
        <v>4</v>
      </c>
      <c r="C258" t="s">
        <v>254</v>
      </c>
      <c r="D258" t="s">
        <v>107</v>
      </c>
      <c r="E258">
        <v>2803</v>
      </c>
      <c r="F258">
        <v>6483</v>
      </c>
      <c r="G258">
        <v>0.432361561005707</v>
      </c>
      <c r="H258" t="s">
        <v>200</v>
      </c>
    </row>
    <row r="259" spans="1:8" hidden="1" x14ac:dyDescent="0.3">
      <c r="A259" t="s">
        <v>709</v>
      </c>
      <c r="B259">
        <v>4</v>
      </c>
      <c r="C259" t="s">
        <v>254</v>
      </c>
      <c r="D259" t="s">
        <v>105</v>
      </c>
      <c r="E259">
        <v>2468</v>
      </c>
      <c r="F259">
        <v>8225</v>
      </c>
      <c r="G259">
        <v>0.30006079027355598</v>
      </c>
      <c r="H259" t="s">
        <v>198</v>
      </c>
    </row>
    <row r="260" spans="1:8" hidden="1" x14ac:dyDescent="0.3">
      <c r="A260" t="s">
        <v>710</v>
      </c>
      <c r="B260">
        <v>4</v>
      </c>
      <c r="C260" t="s">
        <v>254</v>
      </c>
      <c r="D260" t="s">
        <v>104</v>
      </c>
      <c r="E260">
        <v>417</v>
      </c>
      <c r="F260">
        <v>8225</v>
      </c>
      <c r="G260">
        <v>5.0699088145896597E-2</v>
      </c>
      <c r="H260" t="s">
        <v>197</v>
      </c>
    </row>
    <row r="261" spans="1:8" hidden="1" x14ac:dyDescent="0.3">
      <c r="A261" t="s">
        <v>711</v>
      </c>
      <c r="B261">
        <v>4</v>
      </c>
      <c r="C261" t="s">
        <v>254</v>
      </c>
      <c r="D261" t="s">
        <v>320</v>
      </c>
      <c r="E261">
        <v>2496</v>
      </c>
      <c r="F261">
        <v>8225</v>
      </c>
      <c r="G261">
        <v>0.30346504559270499</v>
      </c>
      <c r="H261" t="s">
        <v>10305</v>
      </c>
    </row>
    <row r="262" spans="1:8" hidden="1" x14ac:dyDescent="0.3">
      <c r="A262" t="s">
        <v>712</v>
      </c>
      <c r="B262">
        <v>4</v>
      </c>
      <c r="C262" t="s">
        <v>254</v>
      </c>
      <c r="D262" t="s">
        <v>103</v>
      </c>
      <c r="E262">
        <v>16474</v>
      </c>
      <c r="F262">
        <v>20402</v>
      </c>
      <c r="G262">
        <v>0.80746985589648002</v>
      </c>
      <c r="H262" t="s">
        <v>189</v>
      </c>
    </row>
    <row r="263" spans="1:8" hidden="1" x14ac:dyDescent="0.3">
      <c r="A263" t="s">
        <v>713</v>
      </c>
      <c r="B263">
        <v>4</v>
      </c>
      <c r="C263" t="s">
        <v>254</v>
      </c>
      <c r="D263" t="s">
        <v>101</v>
      </c>
      <c r="E263">
        <v>18257</v>
      </c>
      <c r="F263">
        <v>21331</v>
      </c>
      <c r="G263">
        <v>0.85589048802212697</v>
      </c>
      <c r="H263" t="s">
        <v>182</v>
      </c>
    </row>
    <row r="264" spans="1:8" hidden="1" x14ac:dyDescent="0.3">
      <c r="A264" t="s">
        <v>714</v>
      </c>
      <c r="B264">
        <v>4</v>
      </c>
      <c r="C264" t="s">
        <v>254</v>
      </c>
      <c r="D264" t="s">
        <v>100</v>
      </c>
      <c r="E264">
        <v>3524</v>
      </c>
      <c r="F264">
        <v>21331</v>
      </c>
      <c r="G264">
        <v>0.16520556935914801</v>
      </c>
      <c r="H264" t="s">
        <v>181</v>
      </c>
    </row>
    <row r="265" spans="1:8" hidden="1" x14ac:dyDescent="0.3">
      <c r="A265" t="s">
        <v>715</v>
      </c>
      <c r="B265">
        <v>4</v>
      </c>
      <c r="C265" t="s">
        <v>254</v>
      </c>
      <c r="D265" t="s">
        <v>99</v>
      </c>
      <c r="E265">
        <v>1273</v>
      </c>
      <c r="F265">
        <v>24556</v>
      </c>
      <c r="G265">
        <v>5.1840690666232203E-2</v>
      </c>
      <c r="H265" t="s">
        <v>210</v>
      </c>
    </row>
    <row r="266" spans="1:8" hidden="1" x14ac:dyDescent="0.3">
      <c r="A266" t="s">
        <v>716</v>
      </c>
      <c r="B266">
        <v>4</v>
      </c>
      <c r="C266" t="s">
        <v>254</v>
      </c>
      <c r="D266" t="s">
        <v>98</v>
      </c>
      <c r="E266">
        <v>22060</v>
      </c>
      <c r="F266">
        <v>24556</v>
      </c>
      <c r="G266">
        <v>0.89835478090894205</v>
      </c>
      <c r="H266" t="s">
        <v>209</v>
      </c>
    </row>
    <row r="267" spans="1:8" hidden="1" x14ac:dyDescent="0.3">
      <c r="A267" t="s">
        <v>717</v>
      </c>
      <c r="B267">
        <v>4</v>
      </c>
      <c r="C267" t="s">
        <v>254</v>
      </c>
      <c r="D267" t="s">
        <v>97</v>
      </c>
      <c r="E267">
        <v>709</v>
      </c>
      <c r="F267">
        <v>24556</v>
      </c>
      <c r="G267">
        <v>2.8872780583156801E-2</v>
      </c>
      <c r="H267" t="s">
        <v>208</v>
      </c>
    </row>
    <row r="268" spans="1:8" hidden="1" x14ac:dyDescent="0.3">
      <c r="A268" t="s">
        <v>718</v>
      </c>
      <c r="B268">
        <v>4</v>
      </c>
      <c r="C268" t="s">
        <v>254</v>
      </c>
      <c r="D268" t="s">
        <v>96</v>
      </c>
      <c r="E268">
        <v>514</v>
      </c>
      <c r="F268">
        <v>24556</v>
      </c>
      <c r="G268">
        <v>2.0931747841668E-2</v>
      </c>
      <c r="H268" t="s">
        <v>207</v>
      </c>
    </row>
    <row r="269" spans="1:8" hidden="1" x14ac:dyDescent="0.3">
      <c r="A269" t="s">
        <v>719</v>
      </c>
      <c r="B269">
        <v>4</v>
      </c>
      <c r="C269" t="s">
        <v>254</v>
      </c>
      <c r="D269" t="s">
        <v>95</v>
      </c>
      <c r="E269">
        <v>2217</v>
      </c>
      <c r="F269">
        <v>19743</v>
      </c>
      <c r="G269">
        <v>0.11229296459504599</v>
      </c>
      <c r="H269" t="s">
        <v>10306</v>
      </c>
    </row>
    <row r="270" spans="1:8" hidden="1" x14ac:dyDescent="0.3">
      <c r="A270" t="s">
        <v>720</v>
      </c>
      <c r="B270">
        <v>4</v>
      </c>
      <c r="C270" t="s">
        <v>254</v>
      </c>
      <c r="D270" t="s">
        <v>94</v>
      </c>
      <c r="E270">
        <v>1326</v>
      </c>
      <c r="F270">
        <v>17471</v>
      </c>
      <c r="G270">
        <v>7.5897201076068899E-2</v>
      </c>
      <c r="H270" t="s">
        <v>10307</v>
      </c>
    </row>
    <row r="271" spans="1:8" hidden="1" x14ac:dyDescent="0.3">
      <c r="A271" t="s">
        <v>721</v>
      </c>
      <c r="B271">
        <v>4</v>
      </c>
      <c r="C271" t="s">
        <v>254</v>
      </c>
      <c r="D271" t="s">
        <v>87</v>
      </c>
      <c r="E271">
        <v>412</v>
      </c>
      <c r="F271">
        <v>1142</v>
      </c>
      <c r="G271">
        <v>0.36077057793345002</v>
      </c>
      <c r="H271" t="s">
        <v>397</v>
      </c>
    </row>
    <row r="272" spans="1:8" hidden="1" x14ac:dyDescent="0.3">
      <c r="A272" t="s">
        <v>722</v>
      </c>
      <c r="B272">
        <v>4</v>
      </c>
      <c r="C272" t="s">
        <v>254</v>
      </c>
      <c r="D272" t="s">
        <v>93</v>
      </c>
      <c r="E272">
        <v>2072</v>
      </c>
      <c r="F272">
        <v>8225</v>
      </c>
      <c r="G272">
        <v>0.25191489361702102</v>
      </c>
      <c r="H272" t="s">
        <v>195</v>
      </c>
    </row>
    <row r="273" spans="1:8" hidden="1" x14ac:dyDescent="0.3">
      <c r="A273" t="s">
        <v>723</v>
      </c>
      <c r="B273">
        <v>4</v>
      </c>
      <c r="C273" t="s">
        <v>254</v>
      </c>
      <c r="D273" t="s">
        <v>92</v>
      </c>
      <c r="E273">
        <v>1430</v>
      </c>
      <c r="F273">
        <v>7219</v>
      </c>
      <c r="G273">
        <v>0.19808837789167399</v>
      </c>
      <c r="H273" t="s">
        <v>194</v>
      </c>
    </row>
    <row r="274" spans="1:8" hidden="1" x14ac:dyDescent="0.3">
      <c r="A274" t="s">
        <v>724</v>
      </c>
      <c r="B274">
        <v>4</v>
      </c>
      <c r="C274" t="s">
        <v>254</v>
      </c>
      <c r="D274" t="s">
        <v>91</v>
      </c>
      <c r="E274">
        <v>9104</v>
      </c>
      <c r="F274">
        <v>20402</v>
      </c>
      <c r="G274">
        <v>0.44623076169003001</v>
      </c>
      <c r="H274" t="s">
        <v>193</v>
      </c>
    </row>
    <row r="275" spans="1:8" hidden="1" x14ac:dyDescent="0.3">
      <c r="A275" t="s">
        <v>725</v>
      </c>
      <c r="B275">
        <v>24</v>
      </c>
      <c r="C275" t="s">
        <v>270</v>
      </c>
      <c r="D275" t="s">
        <v>112</v>
      </c>
      <c r="E275">
        <v>575</v>
      </c>
      <c r="F275">
        <v>4636</v>
      </c>
      <c r="G275">
        <v>0.124029335634167</v>
      </c>
      <c r="H275" t="s">
        <v>398</v>
      </c>
    </row>
    <row r="276" spans="1:8" hidden="1" x14ac:dyDescent="0.3">
      <c r="A276" t="s">
        <v>726</v>
      </c>
      <c r="B276">
        <v>24</v>
      </c>
      <c r="C276" t="s">
        <v>270</v>
      </c>
      <c r="D276" t="s">
        <v>110</v>
      </c>
      <c r="E276">
        <v>207</v>
      </c>
      <c r="F276">
        <v>1990</v>
      </c>
      <c r="G276">
        <v>0.10402010050251199</v>
      </c>
      <c r="H276" t="s">
        <v>10304</v>
      </c>
    </row>
    <row r="277" spans="1:8" hidden="1" x14ac:dyDescent="0.3">
      <c r="A277" t="s">
        <v>727</v>
      </c>
      <c r="B277">
        <v>24</v>
      </c>
      <c r="C277" t="s">
        <v>270</v>
      </c>
      <c r="D277" t="s">
        <v>109</v>
      </c>
      <c r="E277">
        <v>711</v>
      </c>
      <c r="F277">
        <v>1990</v>
      </c>
      <c r="G277">
        <v>0.35728643216080402</v>
      </c>
      <c r="H277" t="s">
        <v>379</v>
      </c>
    </row>
    <row r="278" spans="1:8" hidden="1" x14ac:dyDescent="0.3">
      <c r="A278" t="s">
        <v>728</v>
      </c>
      <c r="B278">
        <v>24</v>
      </c>
      <c r="C278" t="s">
        <v>270</v>
      </c>
      <c r="D278" t="s">
        <v>319</v>
      </c>
      <c r="E278">
        <v>237</v>
      </c>
      <c r="F278">
        <v>1990</v>
      </c>
      <c r="G278">
        <v>0.119095477386934</v>
      </c>
      <c r="H278" t="s">
        <v>455</v>
      </c>
    </row>
    <row r="279" spans="1:8" hidden="1" x14ac:dyDescent="0.3">
      <c r="A279" t="s">
        <v>729</v>
      </c>
      <c r="B279">
        <v>24</v>
      </c>
      <c r="C279" t="s">
        <v>270</v>
      </c>
      <c r="D279" t="s">
        <v>107</v>
      </c>
      <c r="E279">
        <v>468</v>
      </c>
      <c r="F279">
        <v>1952</v>
      </c>
      <c r="G279">
        <v>0.239754098360655</v>
      </c>
      <c r="H279" t="s">
        <v>200</v>
      </c>
    </row>
    <row r="280" spans="1:8" hidden="1" x14ac:dyDescent="0.3">
      <c r="A280" t="s">
        <v>730</v>
      </c>
      <c r="B280">
        <v>24</v>
      </c>
      <c r="C280" t="s">
        <v>270</v>
      </c>
      <c r="D280" t="s">
        <v>105</v>
      </c>
      <c r="E280">
        <v>1153</v>
      </c>
      <c r="F280">
        <v>1990</v>
      </c>
      <c r="G280">
        <v>0.57939698492462299</v>
      </c>
      <c r="H280" t="s">
        <v>198</v>
      </c>
    </row>
    <row r="281" spans="1:8" hidden="1" x14ac:dyDescent="0.3">
      <c r="A281" t="s">
        <v>731</v>
      </c>
      <c r="B281">
        <v>24</v>
      </c>
      <c r="C281" t="s">
        <v>270</v>
      </c>
      <c r="D281" t="s">
        <v>104</v>
      </c>
      <c r="E281">
        <v>96</v>
      </c>
      <c r="F281">
        <v>1990</v>
      </c>
      <c r="G281">
        <v>4.8241206030150703E-2</v>
      </c>
      <c r="H281" t="s">
        <v>197</v>
      </c>
    </row>
    <row r="282" spans="1:8" hidden="1" x14ac:dyDescent="0.3">
      <c r="A282" t="s">
        <v>732</v>
      </c>
      <c r="B282">
        <v>24</v>
      </c>
      <c r="C282" t="s">
        <v>270</v>
      </c>
      <c r="D282" t="s">
        <v>320</v>
      </c>
      <c r="E282">
        <v>918</v>
      </c>
      <c r="F282">
        <v>1990</v>
      </c>
      <c r="G282">
        <v>0.461306532663316</v>
      </c>
      <c r="H282" t="s">
        <v>10305</v>
      </c>
    </row>
    <row r="283" spans="1:8" hidden="1" x14ac:dyDescent="0.3">
      <c r="A283" t="s">
        <v>733</v>
      </c>
      <c r="B283">
        <v>24</v>
      </c>
      <c r="C283" t="s">
        <v>270</v>
      </c>
      <c r="D283" t="s">
        <v>103</v>
      </c>
      <c r="E283">
        <v>1539</v>
      </c>
      <c r="F283">
        <v>3730</v>
      </c>
      <c r="G283">
        <v>0.412600536193029</v>
      </c>
      <c r="H283" t="s">
        <v>189</v>
      </c>
    </row>
    <row r="284" spans="1:8" hidden="1" x14ac:dyDescent="0.3">
      <c r="A284" t="s">
        <v>734</v>
      </c>
      <c r="B284">
        <v>24</v>
      </c>
      <c r="C284" t="s">
        <v>270</v>
      </c>
      <c r="D284" t="s">
        <v>101</v>
      </c>
      <c r="E284">
        <v>3221</v>
      </c>
      <c r="F284">
        <v>4636</v>
      </c>
      <c r="G284">
        <v>0.69477998274374397</v>
      </c>
      <c r="H284" t="s">
        <v>182</v>
      </c>
    </row>
    <row r="285" spans="1:8" hidden="1" x14ac:dyDescent="0.3">
      <c r="A285" t="s">
        <v>735</v>
      </c>
      <c r="B285">
        <v>24</v>
      </c>
      <c r="C285" t="s">
        <v>270</v>
      </c>
      <c r="D285" t="s">
        <v>100</v>
      </c>
      <c r="E285">
        <v>1528</v>
      </c>
      <c r="F285">
        <v>4636</v>
      </c>
      <c r="G285">
        <v>0.32959447799827402</v>
      </c>
      <c r="H285" t="s">
        <v>181</v>
      </c>
    </row>
    <row r="286" spans="1:8" hidden="1" x14ac:dyDescent="0.3">
      <c r="A286" t="s">
        <v>736</v>
      </c>
      <c r="B286">
        <v>24</v>
      </c>
      <c r="C286" t="s">
        <v>270</v>
      </c>
      <c r="D286" t="s">
        <v>99</v>
      </c>
      <c r="E286">
        <v>917</v>
      </c>
      <c r="F286">
        <v>4714</v>
      </c>
      <c r="G286">
        <v>0.19452694102672799</v>
      </c>
      <c r="H286" t="s">
        <v>210</v>
      </c>
    </row>
    <row r="287" spans="1:8" hidden="1" x14ac:dyDescent="0.3">
      <c r="A287" t="s">
        <v>737</v>
      </c>
      <c r="B287">
        <v>24</v>
      </c>
      <c r="C287" t="s">
        <v>270</v>
      </c>
      <c r="D287" t="s">
        <v>98</v>
      </c>
      <c r="E287">
        <v>3046</v>
      </c>
      <c r="F287">
        <v>4714</v>
      </c>
      <c r="G287">
        <v>0.64616037335596099</v>
      </c>
      <c r="H287" t="s">
        <v>209</v>
      </c>
    </row>
    <row r="288" spans="1:8" hidden="1" x14ac:dyDescent="0.3">
      <c r="A288" t="s">
        <v>738</v>
      </c>
      <c r="B288">
        <v>24</v>
      </c>
      <c r="C288" t="s">
        <v>270</v>
      </c>
      <c r="D288" t="s">
        <v>97</v>
      </c>
      <c r="E288">
        <v>426</v>
      </c>
      <c r="F288">
        <v>4714</v>
      </c>
      <c r="G288">
        <v>9.0369113279592697E-2</v>
      </c>
      <c r="H288" t="s">
        <v>208</v>
      </c>
    </row>
    <row r="289" spans="1:8" hidden="1" x14ac:dyDescent="0.3">
      <c r="A289" t="s">
        <v>739</v>
      </c>
      <c r="B289">
        <v>24</v>
      </c>
      <c r="C289" t="s">
        <v>270</v>
      </c>
      <c r="D289" t="s">
        <v>96</v>
      </c>
      <c r="E289">
        <v>325</v>
      </c>
      <c r="F289">
        <v>4714</v>
      </c>
      <c r="G289">
        <v>6.8943572337717404E-2</v>
      </c>
      <c r="H289" t="s">
        <v>207</v>
      </c>
    </row>
    <row r="290" spans="1:8" hidden="1" x14ac:dyDescent="0.3">
      <c r="A290" t="s">
        <v>740</v>
      </c>
      <c r="B290">
        <v>24</v>
      </c>
      <c r="C290" t="s">
        <v>270</v>
      </c>
      <c r="D290" t="s">
        <v>95</v>
      </c>
      <c r="E290">
        <v>1198</v>
      </c>
      <c r="F290">
        <v>4641</v>
      </c>
      <c r="G290">
        <v>0.258134022839905</v>
      </c>
      <c r="H290" t="s">
        <v>10306</v>
      </c>
    </row>
    <row r="291" spans="1:8" hidden="1" x14ac:dyDescent="0.3">
      <c r="A291" t="s">
        <v>741</v>
      </c>
      <c r="B291">
        <v>24</v>
      </c>
      <c r="C291" t="s">
        <v>270</v>
      </c>
      <c r="D291" t="s">
        <v>94</v>
      </c>
      <c r="E291">
        <v>542</v>
      </c>
      <c r="F291">
        <v>3043</v>
      </c>
      <c r="G291">
        <v>0.178113703581991</v>
      </c>
      <c r="H291" t="s">
        <v>10307</v>
      </c>
    </row>
    <row r="292" spans="1:8" hidden="1" x14ac:dyDescent="0.3">
      <c r="A292" t="s">
        <v>742</v>
      </c>
      <c r="B292">
        <v>24</v>
      </c>
      <c r="C292" t="s">
        <v>270</v>
      </c>
      <c r="D292" t="s">
        <v>87</v>
      </c>
      <c r="E292">
        <v>263</v>
      </c>
      <c r="F292">
        <v>896</v>
      </c>
      <c r="G292">
        <v>0.29352678571428498</v>
      </c>
      <c r="H292" t="s">
        <v>397</v>
      </c>
    </row>
    <row r="293" spans="1:8" hidden="1" x14ac:dyDescent="0.3">
      <c r="A293" t="s">
        <v>743</v>
      </c>
      <c r="B293">
        <v>24</v>
      </c>
      <c r="C293" t="s">
        <v>270</v>
      </c>
      <c r="D293" t="s">
        <v>93</v>
      </c>
      <c r="E293">
        <v>931</v>
      </c>
      <c r="F293">
        <v>1990</v>
      </c>
      <c r="G293">
        <v>0.46783919597989898</v>
      </c>
      <c r="H293" t="s">
        <v>195</v>
      </c>
    </row>
    <row r="294" spans="1:8" hidden="1" x14ac:dyDescent="0.3">
      <c r="A294" t="s">
        <v>744</v>
      </c>
      <c r="B294">
        <v>24</v>
      </c>
      <c r="C294" t="s">
        <v>270</v>
      </c>
      <c r="D294" t="s">
        <v>92</v>
      </c>
      <c r="E294">
        <v>574</v>
      </c>
      <c r="F294">
        <v>1533</v>
      </c>
      <c r="G294">
        <v>0.37442922374429199</v>
      </c>
      <c r="H294" t="s">
        <v>194</v>
      </c>
    </row>
    <row r="295" spans="1:8" hidden="1" x14ac:dyDescent="0.3">
      <c r="A295" t="s">
        <v>745</v>
      </c>
      <c r="B295">
        <v>24</v>
      </c>
      <c r="C295" t="s">
        <v>270</v>
      </c>
      <c r="D295" t="s">
        <v>91</v>
      </c>
      <c r="E295">
        <v>2030</v>
      </c>
      <c r="F295">
        <v>3730</v>
      </c>
      <c r="G295">
        <v>0.54423592493297501</v>
      </c>
      <c r="H295" t="s">
        <v>193</v>
      </c>
    </row>
    <row r="296" spans="1:8" hidden="1" x14ac:dyDescent="0.3">
      <c r="A296" t="s">
        <v>746</v>
      </c>
      <c r="B296">
        <v>37</v>
      </c>
      <c r="C296" t="s">
        <v>12</v>
      </c>
      <c r="D296" t="s">
        <v>112</v>
      </c>
      <c r="E296">
        <v>767</v>
      </c>
      <c r="F296">
        <v>5919</v>
      </c>
      <c r="G296">
        <v>0.12958269978036799</v>
      </c>
      <c r="H296" t="s">
        <v>398</v>
      </c>
    </row>
    <row r="297" spans="1:8" hidden="1" x14ac:dyDescent="0.3">
      <c r="A297" t="s">
        <v>747</v>
      </c>
      <c r="B297">
        <v>37</v>
      </c>
      <c r="C297" t="s">
        <v>12</v>
      </c>
      <c r="D297" t="s">
        <v>110</v>
      </c>
      <c r="E297">
        <v>225</v>
      </c>
      <c r="F297">
        <v>2632</v>
      </c>
      <c r="G297">
        <v>8.5486322188449801E-2</v>
      </c>
      <c r="H297" t="s">
        <v>10304</v>
      </c>
    </row>
    <row r="298" spans="1:8" hidden="1" x14ac:dyDescent="0.3">
      <c r="A298" t="s">
        <v>748</v>
      </c>
      <c r="B298">
        <v>37</v>
      </c>
      <c r="C298" t="s">
        <v>12</v>
      </c>
      <c r="D298" t="s">
        <v>109</v>
      </c>
      <c r="E298">
        <v>868</v>
      </c>
      <c r="F298">
        <v>2632</v>
      </c>
      <c r="G298">
        <v>0.329787234042553</v>
      </c>
      <c r="H298" t="s">
        <v>379</v>
      </c>
    </row>
    <row r="299" spans="1:8" hidden="1" x14ac:dyDescent="0.3">
      <c r="A299" t="s">
        <v>749</v>
      </c>
      <c r="B299">
        <v>37</v>
      </c>
      <c r="C299" t="s">
        <v>12</v>
      </c>
      <c r="D299" t="s">
        <v>319</v>
      </c>
      <c r="E299">
        <v>308</v>
      </c>
      <c r="F299">
        <v>2632</v>
      </c>
      <c r="G299">
        <v>0.117021276595744</v>
      </c>
      <c r="H299" t="s">
        <v>455</v>
      </c>
    </row>
    <row r="300" spans="1:8" hidden="1" x14ac:dyDescent="0.3">
      <c r="A300" t="s">
        <v>750</v>
      </c>
      <c r="B300">
        <v>37</v>
      </c>
      <c r="C300" t="s">
        <v>12</v>
      </c>
      <c r="D300" t="s">
        <v>107</v>
      </c>
      <c r="E300">
        <v>666</v>
      </c>
      <c r="F300">
        <v>2845</v>
      </c>
      <c r="G300">
        <v>0.234094903339191</v>
      </c>
      <c r="H300" t="s">
        <v>200</v>
      </c>
    </row>
    <row r="301" spans="1:8" hidden="1" x14ac:dyDescent="0.3">
      <c r="A301" t="s">
        <v>751</v>
      </c>
      <c r="B301">
        <v>37</v>
      </c>
      <c r="C301" t="s">
        <v>12</v>
      </c>
      <c r="D301" t="s">
        <v>105</v>
      </c>
      <c r="E301">
        <v>1779</v>
      </c>
      <c r="F301">
        <v>2632</v>
      </c>
      <c r="G301">
        <v>0.67591185410334298</v>
      </c>
      <c r="H301" t="s">
        <v>198</v>
      </c>
    </row>
    <row r="302" spans="1:8" hidden="1" x14ac:dyDescent="0.3">
      <c r="A302" t="s">
        <v>752</v>
      </c>
      <c r="B302">
        <v>37</v>
      </c>
      <c r="C302" t="s">
        <v>12</v>
      </c>
      <c r="D302" t="s">
        <v>104</v>
      </c>
      <c r="E302">
        <v>86</v>
      </c>
      <c r="F302">
        <v>2632</v>
      </c>
      <c r="G302">
        <v>3.2674772036474099E-2</v>
      </c>
      <c r="H302" t="s">
        <v>197</v>
      </c>
    </row>
    <row r="303" spans="1:8" hidden="1" x14ac:dyDescent="0.3">
      <c r="A303" t="s">
        <v>753</v>
      </c>
      <c r="B303">
        <v>37</v>
      </c>
      <c r="C303" t="s">
        <v>12</v>
      </c>
      <c r="D303" t="s">
        <v>320</v>
      </c>
      <c r="E303">
        <v>165</v>
      </c>
      <c r="F303">
        <v>2632</v>
      </c>
      <c r="G303">
        <v>6.2689969604863199E-2</v>
      </c>
      <c r="H303" t="s">
        <v>10305</v>
      </c>
    </row>
    <row r="304" spans="1:8" hidden="1" x14ac:dyDescent="0.3">
      <c r="A304" t="s">
        <v>754</v>
      </c>
      <c r="B304">
        <v>37</v>
      </c>
      <c r="C304" t="s">
        <v>12</v>
      </c>
      <c r="D304" t="s">
        <v>103</v>
      </c>
      <c r="E304">
        <v>2537</v>
      </c>
      <c r="F304">
        <v>4846</v>
      </c>
      <c r="G304">
        <v>0.52352455633512096</v>
      </c>
      <c r="H304" t="s">
        <v>189</v>
      </c>
    </row>
    <row r="305" spans="1:8" hidden="1" x14ac:dyDescent="0.3">
      <c r="A305" t="s">
        <v>755</v>
      </c>
      <c r="B305">
        <v>37</v>
      </c>
      <c r="C305" t="s">
        <v>12</v>
      </c>
      <c r="D305" t="s">
        <v>101</v>
      </c>
      <c r="E305">
        <v>4532</v>
      </c>
      <c r="F305">
        <v>5919</v>
      </c>
      <c r="G305">
        <v>0.76566987666835595</v>
      </c>
      <c r="H305" t="s">
        <v>182</v>
      </c>
    </row>
    <row r="306" spans="1:8" hidden="1" x14ac:dyDescent="0.3">
      <c r="A306" t="s">
        <v>756</v>
      </c>
      <c r="B306">
        <v>37</v>
      </c>
      <c r="C306" t="s">
        <v>12</v>
      </c>
      <c r="D306" t="s">
        <v>100</v>
      </c>
      <c r="E306">
        <v>1583</v>
      </c>
      <c r="F306">
        <v>5919</v>
      </c>
      <c r="G306">
        <v>0.26744382497043401</v>
      </c>
      <c r="H306" t="s">
        <v>181</v>
      </c>
    </row>
    <row r="307" spans="1:8" hidden="1" x14ac:dyDescent="0.3">
      <c r="A307" t="s">
        <v>757</v>
      </c>
      <c r="B307">
        <v>37</v>
      </c>
      <c r="C307" t="s">
        <v>12</v>
      </c>
      <c r="D307" t="s">
        <v>99</v>
      </c>
      <c r="E307">
        <v>1050</v>
      </c>
      <c r="F307">
        <v>6015</v>
      </c>
      <c r="G307">
        <v>0.17456359102244301</v>
      </c>
      <c r="H307" t="s">
        <v>210</v>
      </c>
    </row>
    <row r="308" spans="1:8" hidden="1" x14ac:dyDescent="0.3">
      <c r="A308" t="s">
        <v>758</v>
      </c>
      <c r="B308">
        <v>37</v>
      </c>
      <c r="C308" t="s">
        <v>12</v>
      </c>
      <c r="D308" t="s">
        <v>98</v>
      </c>
      <c r="E308">
        <v>3952</v>
      </c>
      <c r="F308">
        <v>6015</v>
      </c>
      <c r="G308">
        <v>0.657024106400665</v>
      </c>
      <c r="H308" t="s">
        <v>209</v>
      </c>
    </row>
    <row r="309" spans="1:8" hidden="1" x14ac:dyDescent="0.3">
      <c r="A309" t="s">
        <v>759</v>
      </c>
      <c r="B309">
        <v>37</v>
      </c>
      <c r="C309" t="s">
        <v>12</v>
      </c>
      <c r="D309" t="s">
        <v>97</v>
      </c>
      <c r="E309">
        <v>608</v>
      </c>
      <c r="F309">
        <v>6015</v>
      </c>
      <c r="G309">
        <v>0.10108063175394801</v>
      </c>
      <c r="H309" t="s">
        <v>208</v>
      </c>
    </row>
    <row r="310" spans="1:8" hidden="1" x14ac:dyDescent="0.3">
      <c r="A310" t="s">
        <v>760</v>
      </c>
      <c r="B310">
        <v>37</v>
      </c>
      <c r="C310" t="s">
        <v>12</v>
      </c>
      <c r="D310" t="s">
        <v>96</v>
      </c>
      <c r="E310">
        <v>405</v>
      </c>
      <c r="F310">
        <v>6015</v>
      </c>
      <c r="G310">
        <v>6.7331670822942599E-2</v>
      </c>
      <c r="H310" t="s">
        <v>207</v>
      </c>
    </row>
    <row r="311" spans="1:8" hidden="1" x14ac:dyDescent="0.3">
      <c r="A311" t="s">
        <v>761</v>
      </c>
      <c r="B311">
        <v>37</v>
      </c>
      <c r="C311" t="s">
        <v>12</v>
      </c>
      <c r="D311" t="s">
        <v>95</v>
      </c>
      <c r="E311">
        <v>767</v>
      </c>
      <c r="F311">
        <v>6166</v>
      </c>
      <c r="G311">
        <v>0.124391826143366</v>
      </c>
      <c r="H311" t="s">
        <v>10306</v>
      </c>
    </row>
    <row r="312" spans="1:8" hidden="1" x14ac:dyDescent="0.3">
      <c r="A312" t="s">
        <v>762</v>
      </c>
      <c r="B312">
        <v>37</v>
      </c>
      <c r="C312" t="s">
        <v>12</v>
      </c>
      <c r="D312" t="s">
        <v>94</v>
      </c>
      <c r="E312">
        <v>349</v>
      </c>
      <c r="F312">
        <v>4144</v>
      </c>
      <c r="G312">
        <v>8.4218146718146703E-2</v>
      </c>
      <c r="H312" t="s">
        <v>10307</v>
      </c>
    </row>
    <row r="313" spans="1:8" hidden="1" x14ac:dyDescent="0.3">
      <c r="A313" t="s">
        <v>763</v>
      </c>
      <c r="B313">
        <v>37</v>
      </c>
      <c r="C313" t="s">
        <v>12</v>
      </c>
      <c r="D313" t="s">
        <v>87</v>
      </c>
      <c r="E313">
        <v>283</v>
      </c>
      <c r="F313">
        <v>1045</v>
      </c>
      <c r="G313">
        <v>0.27081339712918601</v>
      </c>
      <c r="H313" t="s">
        <v>397</v>
      </c>
    </row>
    <row r="314" spans="1:8" hidden="1" x14ac:dyDescent="0.3">
      <c r="A314" t="s">
        <v>764</v>
      </c>
      <c r="B314">
        <v>37</v>
      </c>
      <c r="C314" t="s">
        <v>12</v>
      </c>
      <c r="D314" t="s">
        <v>93</v>
      </c>
      <c r="E314">
        <v>1941</v>
      </c>
      <c r="F314">
        <v>2632</v>
      </c>
      <c r="G314">
        <v>0.73746200607902701</v>
      </c>
      <c r="H314" t="s">
        <v>195</v>
      </c>
    </row>
    <row r="315" spans="1:8" hidden="1" x14ac:dyDescent="0.3">
      <c r="A315" t="s">
        <v>765</v>
      </c>
      <c r="B315">
        <v>37</v>
      </c>
      <c r="C315" t="s">
        <v>12</v>
      </c>
      <c r="D315" t="s">
        <v>92</v>
      </c>
      <c r="E315">
        <v>472</v>
      </c>
      <c r="F315">
        <v>1970</v>
      </c>
      <c r="G315">
        <v>0.23959390862944099</v>
      </c>
      <c r="H315" t="s">
        <v>194</v>
      </c>
    </row>
    <row r="316" spans="1:8" hidden="1" x14ac:dyDescent="0.3">
      <c r="A316" t="s">
        <v>766</v>
      </c>
      <c r="B316">
        <v>37</v>
      </c>
      <c r="C316" t="s">
        <v>12</v>
      </c>
      <c r="D316" t="s">
        <v>91</v>
      </c>
      <c r="E316">
        <v>2976</v>
      </c>
      <c r="F316">
        <v>4846</v>
      </c>
      <c r="G316">
        <v>0.61411473380107295</v>
      </c>
      <c r="H316" t="s">
        <v>193</v>
      </c>
    </row>
    <row r="317" spans="1:8" hidden="1" x14ac:dyDescent="0.3">
      <c r="A317" t="s">
        <v>767</v>
      </c>
      <c r="B317">
        <v>25</v>
      </c>
      <c r="C317" t="s">
        <v>271</v>
      </c>
      <c r="D317" t="s">
        <v>112</v>
      </c>
      <c r="E317">
        <v>669</v>
      </c>
      <c r="F317">
        <v>7087</v>
      </c>
      <c r="G317">
        <v>9.4398193876111106E-2</v>
      </c>
      <c r="H317" t="s">
        <v>398</v>
      </c>
    </row>
    <row r="318" spans="1:8" hidden="1" x14ac:dyDescent="0.3">
      <c r="A318" t="s">
        <v>768</v>
      </c>
      <c r="B318">
        <v>25</v>
      </c>
      <c r="C318" t="s">
        <v>271</v>
      </c>
      <c r="D318" t="s">
        <v>110</v>
      </c>
      <c r="E318">
        <v>213</v>
      </c>
      <c r="F318">
        <v>3467</v>
      </c>
      <c r="G318">
        <v>6.1436400346120502E-2</v>
      </c>
      <c r="H318" t="s">
        <v>10304</v>
      </c>
    </row>
    <row r="319" spans="1:8" hidden="1" x14ac:dyDescent="0.3">
      <c r="A319" t="s">
        <v>769</v>
      </c>
      <c r="B319">
        <v>25</v>
      </c>
      <c r="C319" t="s">
        <v>271</v>
      </c>
      <c r="D319" t="s">
        <v>109</v>
      </c>
      <c r="E319">
        <v>1486</v>
      </c>
      <c r="F319">
        <v>3467</v>
      </c>
      <c r="G319">
        <v>0.42861263340063399</v>
      </c>
      <c r="H319" t="s">
        <v>379</v>
      </c>
    </row>
    <row r="320" spans="1:8" hidden="1" x14ac:dyDescent="0.3">
      <c r="A320" t="s">
        <v>770</v>
      </c>
      <c r="B320">
        <v>25</v>
      </c>
      <c r="C320" t="s">
        <v>271</v>
      </c>
      <c r="D320" t="s">
        <v>319</v>
      </c>
      <c r="E320">
        <v>608</v>
      </c>
      <c r="F320">
        <v>3467</v>
      </c>
      <c r="G320">
        <v>0.17536775310066299</v>
      </c>
      <c r="H320" t="s">
        <v>455</v>
      </c>
    </row>
    <row r="321" spans="1:8" hidden="1" x14ac:dyDescent="0.3">
      <c r="A321" t="s">
        <v>771</v>
      </c>
      <c r="B321">
        <v>25</v>
      </c>
      <c r="C321" t="s">
        <v>271</v>
      </c>
      <c r="D321" t="s">
        <v>107</v>
      </c>
      <c r="E321">
        <v>748</v>
      </c>
      <c r="F321">
        <v>3054</v>
      </c>
      <c r="G321">
        <v>0.24492468893254701</v>
      </c>
      <c r="H321" t="s">
        <v>200</v>
      </c>
    </row>
    <row r="322" spans="1:8" hidden="1" x14ac:dyDescent="0.3">
      <c r="A322" t="s">
        <v>772</v>
      </c>
      <c r="B322">
        <v>25</v>
      </c>
      <c r="C322" t="s">
        <v>271</v>
      </c>
      <c r="D322" t="s">
        <v>105</v>
      </c>
      <c r="E322">
        <v>2094</v>
      </c>
      <c r="F322">
        <v>3467</v>
      </c>
      <c r="G322">
        <v>0.60398038650129704</v>
      </c>
      <c r="H322" t="s">
        <v>198</v>
      </c>
    </row>
    <row r="323" spans="1:8" hidden="1" x14ac:dyDescent="0.3">
      <c r="A323" t="s">
        <v>773</v>
      </c>
      <c r="B323">
        <v>25</v>
      </c>
      <c r="C323" t="s">
        <v>271</v>
      </c>
      <c r="D323" t="s">
        <v>104</v>
      </c>
      <c r="E323">
        <v>102</v>
      </c>
      <c r="F323">
        <v>3467</v>
      </c>
      <c r="G323">
        <v>2.94202480530718E-2</v>
      </c>
      <c r="H323" t="s">
        <v>197</v>
      </c>
    </row>
    <row r="324" spans="1:8" hidden="1" x14ac:dyDescent="0.3">
      <c r="A324" t="s">
        <v>774</v>
      </c>
      <c r="B324">
        <v>25</v>
      </c>
      <c r="C324" t="s">
        <v>271</v>
      </c>
      <c r="D324" t="s">
        <v>320</v>
      </c>
      <c r="E324">
        <v>744</v>
      </c>
      <c r="F324">
        <v>3467</v>
      </c>
      <c r="G324">
        <v>0.21459475050475901</v>
      </c>
      <c r="H324" t="s">
        <v>10305</v>
      </c>
    </row>
    <row r="325" spans="1:8" hidden="1" x14ac:dyDescent="0.3">
      <c r="A325" t="s">
        <v>775</v>
      </c>
      <c r="B325">
        <v>25</v>
      </c>
      <c r="C325" t="s">
        <v>271</v>
      </c>
      <c r="D325" t="s">
        <v>103</v>
      </c>
      <c r="E325">
        <v>2957</v>
      </c>
      <c r="F325">
        <v>6062</v>
      </c>
      <c r="G325">
        <v>0.48779280765423899</v>
      </c>
      <c r="H325" t="s">
        <v>189</v>
      </c>
    </row>
    <row r="326" spans="1:8" hidden="1" x14ac:dyDescent="0.3">
      <c r="A326" t="s">
        <v>776</v>
      </c>
      <c r="B326">
        <v>25</v>
      </c>
      <c r="C326" t="s">
        <v>271</v>
      </c>
      <c r="D326" t="s">
        <v>101</v>
      </c>
      <c r="E326">
        <v>5100</v>
      </c>
      <c r="F326">
        <v>7087</v>
      </c>
      <c r="G326">
        <v>0.71962748694793199</v>
      </c>
      <c r="H326" t="s">
        <v>182</v>
      </c>
    </row>
    <row r="327" spans="1:8" hidden="1" x14ac:dyDescent="0.3">
      <c r="A327" t="s">
        <v>777</v>
      </c>
      <c r="B327">
        <v>25</v>
      </c>
      <c r="C327" t="s">
        <v>271</v>
      </c>
      <c r="D327" t="s">
        <v>100</v>
      </c>
      <c r="E327">
        <v>2176</v>
      </c>
      <c r="F327">
        <v>7087</v>
      </c>
      <c r="G327">
        <v>0.30704106109778401</v>
      </c>
      <c r="H327" t="s">
        <v>181</v>
      </c>
    </row>
    <row r="328" spans="1:8" hidden="1" x14ac:dyDescent="0.3">
      <c r="A328" t="s">
        <v>778</v>
      </c>
      <c r="B328">
        <v>25</v>
      </c>
      <c r="C328" t="s">
        <v>271</v>
      </c>
      <c r="D328" t="s">
        <v>99</v>
      </c>
      <c r="E328">
        <v>1003</v>
      </c>
      <c r="F328">
        <v>7176</v>
      </c>
      <c r="G328">
        <v>0.139771460423634</v>
      </c>
      <c r="H328" t="s">
        <v>210</v>
      </c>
    </row>
    <row r="329" spans="1:8" hidden="1" x14ac:dyDescent="0.3">
      <c r="A329" t="s">
        <v>779</v>
      </c>
      <c r="B329">
        <v>25</v>
      </c>
      <c r="C329" t="s">
        <v>271</v>
      </c>
      <c r="D329" t="s">
        <v>98</v>
      </c>
      <c r="E329">
        <v>4458</v>
      </c>
      <c r="F329">
        <v>7176</v>
      </c>
      <c r="G329">
        <v>0.62123745819397902</v>
      </c>
      <c r="H329" t="s">
        <v>209</v>
      </c>
    </row>
    <row r="330" spans="1:8" hidden="1" x14ac:dyDescent="0.3">
      <c r="A330" t="s">
        <v>780</v>
      </c>
      <c r="B330">
        <v>25</v>
      </c>
      <c r="C330" t="s">
        <v>271</v>
      </c>
      <c r="D330" t="s">
        <v>97</v>
      </c>
      <c r="E330">
        <v>903</v>
      </c>
      <c r="F330">
        <v>7176</v>
      </c>
      <c r="G330">
        <v>0.12583612040133699</v>
      </c>
      <c r="H330" t="s">
        <v>208</v>
      </c>
    </row>
    <row r="331" spans="1:8" hidden="1" x14ac:dyDescent="0.3">
      <c r="A331" t="s">
        <v>781</v>
      </c>
      <c r="B331">
        <v>25</v>
      </c>
      <c r="C331" t="s">
        <v>271</v>
      </c>
      <c r="D331" t="s">
        <v>96</v>
      </c>
      <c r="E331">
        <v>812</v>
      </c>
      <c r="F331">
        <v>7176</v>
      </c>
      <c r="G331">
        <v>0.11315496098104701</v>
      </c>
      <c r="H331" t="s">
        <v>207</v>
      </c>
    </row>
    <row r="332" spans="1:8" hidden="1" x14ac:dyDescent="0.3">
      <c r="A332" t="s">
        <v>782</v>
      </c>
      <c r="B332">
        <v>25</v>
      </c>
      <c r="C332" t="s">
        <v>271</v>
      </c>
      <c r="D332" t="s">
        <v>95</v>
      </c>
      <c r="E332">
        <v>1197</v>
      </c>
      <c r="F332">
        <v>7253</v>
      </c>
      <c r="G332">
        <v>0.16503515786570999</v>
      </c>
      <c r="H332" t="s">
        <v>10306</v>
      </c>
    </row>
    <row r="333" spans="1:8" hidden="1" x14ac:dyDescent="0.3">
      <c r="A333" t="s">
        <v>783</v>
      </c>
      <c r="B333">
        <v>25</v>
      </c>
      <c r="C333" t="s">
        <v>271</v>
      </c>
      <c r="D333" t="s">
        <v>94</v>
      </c>
      <c r="E333">
        <v>555</v>
      </c>
      <c r="F333">
        <v>4518</v>
      </c>
      <c r="G333">
        <v>0.122841965471447</v>
      </c>
      <c r="H333" t="s">
        <v>10307</v>
      </c>
    </row>
    <row r="334" spans="1:8" hidden="1" x14ac:dyDescent="0.3">
      <c r="A334" t="s">
        <v>784</v>
      </c>
      <c r="B334">
        <v>25</v>
      </c>
      <c r="C334" t="s">
        <v>271</v>
      </c>
      <c r="D334" t="s">
        <v>87</v>
      </c>
      <c r="E334">
        <v>219</v>
      </c>
      <c r="F334">
        <v>1020</v>
      </c>
      <c r="G334">
        <v>0.214705882352941</v>
      </c>
      <c r="H334" t="s">
        <v>397</v>
      </c>
    </row>
    <row r="335" spans="1:8" hidden="1" x14ac:dyDescent="0.3">
      <c r="A335" t="s">
        <v>785</v>
      </c>
      <c r="B335">
        <v>25</v>
      </c>
      <c r="C335" t="s">
        <v>271</v>
      </c>
      <c r="D335" t="s">
        <v>93</v>
      </c>
      <c r="E335">
        <v>2290</v>
      </c>
      <c r="F335">
        <v>3467</v>
      </c>
      <c r="G335">
        <v>0.66051341217190596</v>
      </c>
      <c r="H335" t="s">
        <v>195</v>
      </c>
    </row>
    <row r="336" spans="1:8" hidden="1" x14ac:dyDescent="0.3">
      <c r="A336" t="s">
        <v>786</v>
      </c>
      <c r="B336">
        <v>25</v>
      </c>
      <c r="C336" t="s">
        <v>271</v>
      </c>
      <c r="D336" t="s">
        <v>92</v>
      </c>
      <c r="E336">
        <v>682</v>
      </c>
      <c r="F336">
        <v>2306</v>
      </c>
      <c r="G336">
        <v>0.29575021682567199</v>
      </c>
      <c r="H336" t="s">
        <v>194</v>
      </c>
    </row>
    <row r="337" spans="1:8" hidden="1" x14ac:dyDescent="0.3">
      <c r="A337" t="s">
        <v>787</v>
      </c>
      <c r="B337">
        <v>25</v>
      </c>
      <c r="C337" t="s">
        <v>271</v>
      </c>
      <c r="D337" t="s">
        <v>91</v>
      </c>
      <c r="E337">
        <v>3179</v>
      </c>
      <c r="F337">
        <v>6062</v>
      </c>
      <c r="G337">
        <v>0.52441438469152002</v>
      </c>
      <c r="H337" t="s">
        <v>193</v>
      </c>
    </row>
    <row r="338" spans="1:8" hidden="1" x14ac:dyDescent="0.3">
      <c r="A338" t="s">
        <v>788</v>
      </c>
      <c r="B338">
        <v>48</v>
      </c>
      <c r="C338" t="s">
        <v>18</v>
      </c>
      <c r="D338" t="s">
        <v>112</v>
      </c>
      <c r="E338">
        <v>1192</v>
      </c>
      <c r="F338">
        <v>9369</v>
      </c>
      <c r="G338">
        <v>0.12722809264595999</v>
      </c>
      <c r="H338" t="s">
        <v>398</v>
      </c>
    </row>
    <row r="339" spans="1:8" hidden="1" x14ac:dyDescent="0.3">
      <c r="A339" t="s">
        <v>789</v>
      </c>
      <c r="B339">
        <v>48</v>
      </c>
      <c r="C339" t="s">
        <v>18</v>
      </c>
      <c r="D339" t="s">
        <v>110</v>
      </c>
      <c r="E339">
        <v>125</v>
      </c>
      <c r="F339">
        <v>5123</v>
      </c>
      <c r="G339">
        <v>2.4399765762248601E-2</v>
      </c>
      <c r="H339" t="s">
        <v>10304</v>
      </c>
    </row>
    <row r="340" spans="1:8" hidden="1" x14ac:dyDescent="0.3">
      <c r="A340" t="s">
        <v>790</v>
      </c>
      <c r="B340">
        <v>48</v>
      </c>
      <c r="C340" t="s">
        <v>18</v>
      </c>
      <c r="D340" t="s">
        <v>109</v>
      </c>
      <c r="E340">
        <v>2166</v>
      </c>
      <c r="F340">
        <v>5123</v>
      </c>
      <c r="G340">
        <v>0.42279914112824502</v>
      </c>
      <c r="H340" t="s">
        <v>379</v>
      </c>
    </row>
    <row r="341" spans="1:8" hidden="1" x14ac:dyDescent="0.3">
      <c r="A341" t="s">
        <v>791</v>
      </c>
      <c r="B341">
        <v>48</v>
      </c>
      <c r="C341" t="s">
        <v>18</v>
      </c>
      <c r="D341" t="s">
        <v>319</v>
      </c>
      <c r="E341">
        <v>427</v>
      </c>
      <c r="F341">
        <v>5123</v>
      </c>
      <c r="G341">
        <v>8.3349599843841493E-2</v>
      </c>
      <c r="H341" t="s">
        <v>455</v>
      </c>
    </row>
    <row r="342" spans="1:8" hidden="1" x14ac:dyDescent="0.3">
      <c r="A342" t="s">
        <v>792</v>
      </c>
      <c r="B342">
        <v>48</v>
      </c>
      <c r="C342" t="s">
        <v>18</v>
      </c>
      <c r="D342" t="s">
        <v>107</v>
      </c>
      <c r="E342">
        <v>2015</v>
      </c>
      <c r="F342">
        <v>5649</v>
      </c>
      <c r="G342">
        <v>0.35670030093821897</v>
      </c>
      <c r="H342" t="s">
        <v>200</v>
      </c>
    </row>
    <row r="343" spans="1:8" hidden="1" x14ac:dyDescent="0.3">
      <c r="A343" t="s">
        <v>793</v>
      </c>
      <c r="B343">
        <v>48</v>
      </c>
      <c r="C343" t="s">
        <v>18</v>
      </c>
      <c r="D343" t="s">
        <v>105</v>
      </c>
      <c r="E343">
        <v>2777</v>
      </c>
      <c r="F343">
        <v>5123</v>
      </c>
      <c r="G343">
        <v>0.54206519617411597</v>
      </c>
      <c r="H343" t="s">
        <v>198</v>
      </c>
    </row>
    <row r="344" spans="1:8" hidden="1" x14ac:dyDescent="0.3">
      <c r="A344" t="s">
        <v>794</v>
      </c>
      <c r="B344">
        <v>48</v>
      </c>
      <c r="C344" t="s">
        <v>18</v>
      </c>
      <c r="D344" t="s">
        <v>104</v>
      </c>
      <c r="E344">
        <v>163</v>
      </c>
      <c r="F344">
        <v>5123</v>
      </c>
      <c r="G344">
        <v>3.1817294553972197E-2</v>
      </c>
      <c r="H344" t="s">
        <v>197</v>
      </c>
    </row>
    <row r="345" spans="1:8" hidden="1" x14ac:dyDescent="0.3">
      <c r="A345" t="s">
        <v>795</v>
      </c>
      <c r="B345">
        <v>48</v>
      </c>
      <c r="C345" t="s">
        <v>18</v>
      </c>
      <c r="D345" t="s">
        <v>320</v>
      </c>
      <c r="E345">
        <v>819</v>
      </c>
      <c r="F345">
        <v>5123</v>
      </c>
      <c r="G345">
        <v>0.15986726527425299</v>
      </c>
      <c r="H345" t="s">
        <v>10305</v>
      </c>
    </row>
    <row r="346" spans="1:8" hidden="1" x14ac:dyDescent="0.3">
      <c r="A346" t="s">
        <v>796</v>
      </c>
      <c r="B346">
        <v>48</v>
      </c>
      <c r="C346" t="s">
        <v>18</v>
      </c>
      <c r="D346" t="s">
        <v>103</v>
      </c>
      <c r="E346">
        <v>6516</v>
      </c>
      <c r="F346">
        <v>8596</v>
      </c>
      <c r="G346">
        <v>0.75802698929734702</v>
      </c>
      <c r="H346" t="s">
        <v>189</v>
      </c>
    </row>
    <row r="347" spans="1:8" hidden="1" x14ac:dyDescent="0.3">
      <c r="A347" t="s">
        <v>797</v>
      </c>
      <c r="B347">
        <v>48</v>
      </c>
      <c r="C347" t="s">
        <v>18</v>
      </c>
      <c r="D347" t="s">
        <v>101</v>
      </c>
      <c r="E347">
        <v>7633</v>
      </c>
      <c r="F347">
        <v>9369</v>
      </c>
      <c r="G347">
        <v>0.81470807983776194</v>
      </c>
      <c r="H347" t="s">
        <v>182</v>
      </c>
    </row>
    <row r="348" spans="1:8" hidden="1" x14ac:dyDescent="0.3">
      <c r="A348" t="s">
        <v>798</v>
      </c>
      <c r="B348">
        <v>48</v>
      </c>
      <c r="C348" t="s">
        <v>18</v>
      </c>
      <c r="D348" t="s">
        <v>100</v>
      </c>
      <c r="E348">
        <v>1857</v>
      </c>
      <c r="F348">
        <v>9369</v>
      </c>
      <c r="G348">
        <v>0.19820685238552599</v>
      </c>
      <c r="H348" t="s">
        <v>181</v>
      </c>
    </row>
    <row r="349" spans="1:8" hidden="1" x14ac:dyDescent="0.3">
      <c r="A349" t="s">
        <v>799</v>
      </c>
      <c r="B349">
        <v>48</v>
      </c>
      <c r="C349" t="s">
        <v>18</v>
      </c>
      <c r="D349" t="s">
        <v>99</v>
      </c>
      <c r="E349">
        <v>834</v>
      </c>
      <c r="F349">
        <v>9660</v>
      </c>
      <c r="G349">
        <v>8.6335403726708004E-2</v>
      </c>
      <c r="H349" t="s">
        <v>210</v>
      </c>
    </row>
    <row r="350" spans="1:8" hidden="1" x14ac:dyDescent="0.3">
      <c r="A350" t="s">
        <v>800</v>
      </c>
      <c r="B350">
        <v>48</v>
      </c>
      <c r="C350" t="s">
        <v>18</v>
      </c>
      <c r="D350" t="s">
        <v>98</v>
      </c>
      <c r="E350">
        <v>7896</v>
      </c>
      <c r="F350">
        <v>9660</v>
      </c>
      <c r="G350">
        <v>0.81739130434782603</v>
      </c>
      <c r="H350" t="s">
        <v>209</v>
      </c>
    </row>
    <row r="351" spans="1:8" hidden="1" x14ac:dyDescent="0.3">
      <c r="A351" t="s">
        <v>801</v>
      </c>
      <c r="B351">
        <v>48</v>
      </c>
      <c r="C351" t="s">
        <v>18</v>
      </c>
      <c r="D351" t="s">
        <v>97</v>
      </c>
      <c r="E351">
        <v>497</v>
      </c>
      <c r="F351">
        <v>9660</v>
      </c>
      <c r="G351">
        <v>5.1449275362318803E-2</v>
      </c>
      <c r="H351" t="s">
        <v>208</v>
      </c>
    </row>
    <row r="352" spans="1:8" hidden="1" x14ac:dyDescent="0.3">
      <c r="A352" t="s">
        <v>802</v>
      </c>
      <c r="B352">
        <v>48</v>
      </c>
      <c r="C352" t="s">
        <v>18</v>
      </c>
      <c r="D352" t="s">
        <v>96</v>
      </c>
      <c r="E352">
        <v>433</v>
      </c>
      <c r="F352">
        <v>9660</v>
      </c>
      <c r="G352">
        <v>4.4824016563146898E-2</v>
      </c>
      <c r="H352" t="s">
        <v>207</v>
      </c>
    </row>
    <row r="353" spans="1:8" hidden="1" x14ac:dyDescent="0.3">
      <c r="A353" t="s">
        <v>803</v>
      </c>
      <c r="B353">
        <v>48</v>
      </c>
      <c r="C353" t="s">
        <v>18</v>
      </c>
      <c r="D353" t="s">
        <v>95</v>
      </c>
      <c r="E353">
        <v>1302</v>
      </c>
      <c r="F353">
        <v>9663</v>
      </c>
      <c r="G353">
        <v>0.134740763737969</v>
      </c>
      <c r="H353" t="s">
        <v>10306</v>
      </c>
    </row>
    <row r="354" spans="1:8" hidden="1" x14ac:dyDescent="0.3">
      <c r="A354" t="s">
        <v>804</v>
      </c>
      <c r="B354">
        <v>48</v>
      </c>
      <c r="C354" t="s">
        <v>18</v>
      </c>
      <c r="D354" t="s">
        <v>94</v>
      </c>
      <c r="E354">
        <v>627</v>
      </c>
      <c r="F354">
        <v>7828</v>
      </c>
      <c r="G354">
        <v>8.0097087378640699E-2</v>
      </c>
      <c r="H354" t="s">
        <v>10307</v>
      </c>
    </row>
    <row r="355" spans="1:8" hidden="1" x14ac:dyDescent="0.3">
      <c r="A355" t="s">
        <v>805</v>
      </c>
      <c r="B355">
        <v>48</v>
      </c>
      <c r="C355" t="s">
        <v>18</v>
      </c>
      <c r="D355" t="s">
        <v>87</v>
      </c>
      <c r="E355">
        <v>190</v>
      </c>
      <c r="F355">
        <v>776</v>
      </c>
      <c r="G355">
        <v>0.24484536082474201</v>
      </c>
      <c r="H355" t="s">
        <v>397</v>
      </c>
    </row>
    <row r="356" spans="1:8" hidden="1" x14ac:dyDescent="0.3">
      <c r="A356" t="s">
        <v>806</v>
      </c>
      <c r="B356">
        <v>48</v>
      </c>
      <c r="C356" t="s">
        <v>18</v>
      </c>
      <c r="D356" t="s">
        <v>93</v>
      </c>
      <c r="E356">
        <v>2429</v>
      </c>
      <c r="F356">
        <v>5123</v>
      </c>
      <c r="G356">
        <v>0.474136248292016</v>
      </c>
      <c r="H356" t="s">
        <v>195</v>
      </c>
    </row>
    <row r="357" spans="1:8" hidden="1" x14ac:dyDescent="0.3">
      <c r="A357" t="s">
        <v>807</v>
      </c>
      <c r="B357">
        <v>48</v>
      </c>
      <c r="C357" t="s">
        <v>18</v>
      </c>
      <c r="D357" t="s">
        <v>92</v>
      </c>
      <c r="E357">
        <v>741</v>
      </c>
      <c r="F357">
        <v>4469</v>
      </c>
      <c r="G357">
        <v>0.16580890579547899</v>
      </c>
      <c r="H357" t="s">
        <v>194</v>
      </c>
    </row>
    <row r="358" spans="1:8" hidden="1" x14ac:dyDescent="0.3">
      <c r="A358" t="s">
        <v>808</v>
      </c>
      <c r="B358">
        <v>48</v>
      </c>
      <c r="C358" t="s">
        <v>18</v>
      </c>
      <c r="D358" t="s">
        <v>91</v>
      </c>
      <c r="E358">
        <v>6109</v>
      </c>
      <c r="F358">
        <v>8596</v>
      </c>
      <c r="G358">
        <v>0.71067938576081902</v>
      </c>
      <c r="H358" t="s">
        <v>193</v>
      </c>
    </row>
    <row r="359" spans="1:8" hidden="1" x14ac:dyDescent="0.3">
      <c r="A359" t="s">
        <v>809</v>
      </c>
      <c r="B359">
        <v>5</v>
      </c>
      <c r="C359" t="s">
        <v>4</v>
      </c>
      <c r="D359" t="s">
        <v>112</v>
      </c>
      <c r="E359">
        <v>1453</v>
      </c>
      <c r="F359">
        <v>12774</v>
      </c>
      <c r="G359">
        <v>0.113746672929387</v>
      </c>
      <c r="H359" t="s">
        <v>398</v>
      </c>
    </row>
    <row r="360" spans="1:8" hidden="1" x14ac:dyDescent="0.3">
      <c r="A360" t="s">
        <v>810</v>
      </c>
      <c r="B360">
        <v>5</v>
      </c>
      <c r="C360" t="s">
        <v>4</v>
      </c>
      <c r="D360" t="s">
        <v>110</v>
      </c>
      <c r="E360">
        <v>871</v>
      </c>
      <c r="F360">
        <v>5645</v>
      </c>
      <c r="G360">
        <v>0.154295837023914</v>
      </c>
      <c r="H360" t="s">
        <v>10304</v>
      </c>
    </row>
    <row r="361" spans="1:8" hidden="1" x14ac:dyDescent="0.3">
      <c r="A361" t="s">
        <v>811</v>
      </c>
      <c r="B361">
        <v>5</v>
      </c>
      <c r="C361" t="s">
        <v>4</v>
      </c>
      <c r="D361" t="s">
        <v>109</v>
      </c>
      <c r="E361">
        <v>2237</v>
      </c>
      <c r="F361">
        <v>5645</v>
      </c>
      <c r="G361">
        <v>0.396279893711248</v>
      </c>
      <c r="H361" t="s">
        <v>379</v>
      </c>
    </row>
    <row r="362" spans="1:8" hidden="1" x14ac:dyDescent="0.3">
      <c r="A362" t="s">
        <v>812</v>
      </c>
      <c r="B362">
        <v>5</v>
      </c>
      <c r="C362" t="s">
        <v>4</v>
      </c>
      <c r="D362" t="s">
        <v>319</v>
      </c>
      <c r="E362">
        <v>602</v>
      </c>
      <c r="F362">
        <v>5645</v>
      </c>
      <c r="G362">
        <v>0.106643046944198</v>
      </c>
      <c r="H362" t="s">
        <v>455</v>
      </c>
    </row>
    <row r="363" spans="1:8" hidden="1" x14ac:dyDescent="0.3">
      <c r="A363" t="s">
        <v>813</v>
      </c>
      <c r="B363">
        <v>5</v>
      </c>
      <c r="C363" t="s">
        <v>4</v>
      </c>
      <c r="D363" t="s">
        <v>107</v>
      </c>
      <c r="E363">
        <v>1279</v>
      </c>
      <c r="F363">
        <v>4817</v>
      </c>
      <c r="G363">
        <v>0.26551795723479299</v>
      </c>
      <c r="H363" t="s">
        <v>200</v>
      </c>
    </row>
    <row r="364" spans="1:8" hidden="1" x14ac:dyDescent="0.3">
      <c r="A364" t="s">
        <v>814</v>
      </c>
      <c r="B364">
        <v>5</v>
      </c>
      <c r="C364" t="s">
        <v>4</v>
      </c>
      <c r="D364" t="s">
        <v>105</v>
      </c>
      <c r="E364">
        <v>2778</v>
      </c>
      <c r="F364">
        <v>5645</v>
      </c>
      <c r="G364">
        <v>0.49211691762621701</v>
      </c>
      <c r="H364" t="s">
        <v>198</v>
      </c>
    </row>
    <row r="365" spans="1:8" hidden="1" x14ac:dyDescent="0.3">
      <c r="A365" t="s">
        <v>815</v>
      </c>
      <c r="B365">
        <v>5</v>
      </c>
      <c r="C365" t="s">
        <v>4</v>
      </c>
      <c r="D365" t="s">
        <v>104</v>
      </c>
      <c r="E365">
        <v>352</v>
      </c>
      <c r="F365">
        <v>5645</v>
      </c>
      <c r="G365">
        <v>6.2356067316208998E-2</v>
      </c>
      <c r="H365" t="s">
        <v>197</v>
      </c>
    </row>
    <row r="366" spans="1:8" hidden="1" x14ac:dyDescent="0.3">
      <c r="A366" t="s">
        <v>816</v>
      </c>
      <c r="B366">
        <v>5</v>
      </c>
      <c r="C366" t="s">
        <v>4</v>
      </c>
      <c r="D366" t="s">
        <v>320</v>
      </c>
      <c r="E366">
        <v>4009</v>
      </c>
      <c r="F366">
        <v>5645</v>
      </c>
      <c r="G366">
        <v>0.71018600531443699</v>
      </c>
      <c r="H366" t="s">
        <v>10305</v>
      </c>
    </row>
    <row r="367" spans="1:8" hidden="1" x14ac:dyDescent="0.3">
      <c r="A367" t="s">
        <v>817</v>
      </c>
      <c r="B367">
        <v>5</v>
      </c>
      <c r="C367" t="s">
        <v>4</v>
      </c>
      <c r="D367" t="s">
        <v>103</v>
      </c>
      <c r="E367">
        <v>3658</v>
      </c>
      <c r="F367">
        <v>9860</v>
      </c>
      <c r="G367">
        <v>0.37099391480730198</v>
      </c>
      <c r="H367" t="s">
        <v>189</v>
      </c>
    </row>
    <row r="368" spans="1:8" hidden="1" x14ac:dyDescent="0.3">
      <c r="A368" t="s">
        <v>818</v>
      </c>
      <c r="B368">
        <v>5</v>
      </c>
      <c r="C368" t="s">
        <v>4</v>
      </c>
      <c r="D368" t="s">
        <v>101</v>
      </c>
      <c r="E368">
        <v>8881</v>
      </c>
      <c r="F368">
        <v>12774</v>
      </c>
      <c r="G368">
        <v>0.69524033192422097</v>
      </c>
      <c r="H368" t="s">
        <v>182</v>
      </c>
    </row>
    <row r="369" spans="1:8" hidden="1" x14ac:dyDescent="0.3">
      <c r="A369" t="s">
        <v>819</v>
      </c>
      <c r="B369">
        <v>5</v>
      </c>
      <c r="C369" t="s">
        <v>4</v>
      </c>
      <c r="D369" t="s">
        <v>100</v>
      </c>
      <c r="E369">
        <v>4308</v>
      </c>
      <c r="F369">
        <v>12774</v>
      </c>
      <c r="G369">
        <v>0.33724753405354602</v>
      </c>
      <c r="H369" t="s">
        <v>181</v>
      </c>
    </row>
    <row r="370" spans="1:8" hidden="1" x14ac:dyDescent="0.3">
      <c r="A370" t="s">
        <v>820</v>
      </c>
      <c r="B370">
        <v>5</v>
      </c>
      <c r="C370" t="s">
        <v>4</v>
      </c>
      <c r="D370" t="s">
        <v>99</v>
      </c>
      <c r="E370">
        <v>2885</v>
      </c>
      <c r="F370">
        <v>13031</v>
      </c>
      <c r="G370">
        <v>0.221395134678842</v>
      </c>
      <c r="H370" t="s">
        <v>210</v>
      </c>
    </row>
    <row r="371" spans="1:8" hidden="1" x14ac:dyDescent="0.3">
      <c r="A371" t="s">
        <v>821</v>
      </c>
      <c r="B371">
        <v>5</v>
      </c>
      <c r="C371" t="s">
        <v>4</v>
      </c>
      <c r="D371" t="s">
        <v>98</v>
      </c>
      <c r="E371">
        <v>8577</v>
      </c>
      <c r="F371">
        <v>13031</v>
      </c>
      <c r="G371">
        <v>0.65819967769165799</v>
      </c>
      <c r="H371" t="s">
        <v>209</v>
      </c>
    </row>
    <row r="372" spans="1:8" hidden="1" x14ac:dyDescent="0.3">
      <c r="A372" t="s">
        <v>822</v>
      </c>
      <c r="B372">
        <v>5</v>
      </c>
      <c r="C372" t="s">
        <v>4</v>
      </c>
      <c r="D372" t="s">
        <v>97</v>
      </c>
      <c r="E372">
        <v>954</v>
      </c>
      <c r="F372">
        <v>13031</v>
      </c>
      <c r="G372">
        <v>7.3210037602639805E-2</v>
      </c>
      <c r="H372" t="s">
        <v>208</v>
      </c>
    </row>
    <row r="373" spans="1:8" hidden="1" x14ac:dyDescent="0.3">
      <c r="A373" t="s">
        <v>823</v>
      </c>
      <c r="B373">
        <v>5</v>
      </c>
      <c r="C373" t="s">
        <v>4</v>
      </c>
      <c r="D373" t="s">
        <v>96</v>
      </c>
      <c r="E373">
        <v>615</v>
      </c>
      <c r="F373">
        <v>13031</v>
      </c>
      <c r="G373">
        <v>4.7195150026858999E-2</v>
      </c>
      <c r="H373" t="s">
        <v>207</v>
      </c>
    </row>
    <row r="374" spans="1:8" hidden="1" x14ac:dyDescent="0.3">
      <c r="A374" t="s">
        <v>824</v>
      </c>
      <c r="B374">
        <v>5</v>
      </c>
      <c r="C374" t="s">
        <v>4</v>
      </c>
      <c r="D374" t="s">
        <v>95</v>
      </c>
      <c r="E374">
        <v>4112</v>
      </c>
      <c r="F374">
        <v>12433</v>
      </c>
      <c r="G374">
        <v>0.33073272741896498</v>
      </c>
      <c r="H374" t="s">
        <v>10306</v>
      </c>
    </row>
    <row r="375" spans="1:8" hidden="1" x14ac:dyDescent="0.3">
      <c r="A375" t="s">
        <v>825</v>
      </c>
      <c r="B375">
        <v>5</v>
      </c>
      <c r="C375" t="s">
        <v>4</v>
      </c>
      <c r="D375" t="s">
        <v>94</v>
      </c>
      <c r="E375">
        <v>1828</v>
      </c>
      <c r="F375">
        <v>8095</v>
      </c>
      <c r="G375">
        <v>0.225818406423718</v>
      </c>
      <c r="H375" t="s">
        <v>10307</v>
      </c>
    </row>
    <row r="376" spans="1:8" hidden="1" x14ac:dyDescent="0.3">
      <c r="A376" t="s">
        <v>826</v>
      </c>
      <c r="B376">
        <v>5</v>
      </c>
      <c r="C376" t="s">
        <v>4</v>
      </c>
      <c r="D376" t="s">
        <v>87</v>
      </c>
      <c r="E376">
        <v>870</v>
      </c>
      <c r="F376">
        <v>2903</v>
      </c>
      <c r="G376">
        <v>0.29968997588701302</v>
      </c>
      <c r="H376" t="s">
        <v>397</v>
      </c>
    </row>
    <row r="377" spans="1:8" hidden="1" x14ac:dyDescent="0.3">
      <c r="A377" t="s">
        <v>827</v>
      </c>
      <c r="B377">
        <v>5</v>
      </c>
      <c r="C377" t="s">
        <v>4</v>
      </c>
      <c r="D377" t="s">
        <v>93</v>
      </c>
      <c r="E377">
        <v>1279</v>
      </c>
      <c r="F377">
        <v>5645</v>
      </c>
      <c r="G377">
        <v>0.226572187776793</v>
      </c>
      <c r="H377" t="s">
        <v>195</v>
      </c>
    </row>
    <row r="378" spans="1:8" hidden="1" x14ac:dyDescent="0.3">
      <c r="A378" t="s">
        <v>828</v>
      </c>
      <c r="B378">
        <v>5</v>
      </c>
      <c r="C378" t="s">
        <v>4</v>
      </c>
      <c r="D378" t="s">
        <v>92</v>
      </c>
      <c r="E378">
        <v>2138</v>
      </c>
      <c r="F378">
        <v>4572</v>
      </c>
      <c r="G378">
        <v>0.46762904636920299</v>
      </c>
      <c r="H378" t="s">
        <v>194</v>
      </c>
    </row>
    <row r="379" spans="1:8" hidden="1" x14ac:dyDescent="0.3">
      <c r="A379" t="s">
        <v>829</v>
      </c>
      <c r="B379">
        <v>5</v>
      </c>
      <c r="C379" t="s">
        <v>4</v>
      </c>
      <c r="D379" t="s">
        <v>91</v>
      </c>
      <c r="E379">
        <v>5018</v>
      </c>
      <c r="F379">
        <v>9860</v>
      </c>
      <c r="G379">
        <v>0.50892494929006005</v>
      </c>
      <c r="H379" t="s">
        <v>193</v>
      </c>
    </row>
    <row r="380" spans="1:8" hidden="1" x14ac:dyDescent="0.3">
      <c r="A380" t="s">
        <v>830</v>
      </c>
      <c r="B380">
        <v>49</v>
      </c>
      <c r="C380" t="s">
        <v>19</v>
      </c>
      <c r="D380" t="s">
        <v>112</v>
      </c>
      <c r="E380">
        <v>867</v>
      </c>
      <c r="F380">
        <v>8944</v>
      </c>
      <c r="G380">
        <v>9.6936493738819296E-2</v>
      </c>
      <c r="H380" t="s">
        <v>398</v>
      </c>
    </row>
    <row r="381" spans="1:8" hidden="1" x14ac:dyDescent="0.3">
      <c r="A381" t="s">
        <v>831</v>
      </c>
      <c r="B381">
        <v>49</v>
      </c>
      <c r="C381" t="s">
        <v>19</v>
      </c>
      <c r="D381" t="s">
        <v>110</v>
      </c>
      <c r="E381">
        <v>426</v>
      </c>
      <c r="F381">
        <v>4210</v>
      </c>
      <c r="G381">
        <v>0.101187648456057</v>
      </c>
      <c r="H381" t="s">
        <v>10304</v>
      </c>
    </row>
    <row r="382" spans="1:8" hidden="1" x14ac:dyDescent="0.3">
      <c r="A382" t="s">
        <v>832</v>
      </c>
      <c r="B382">
        <v>49</v>
      </c>
      <c r="C382" t="s">
        <v>19</v>
      </c>
      <c r="D382" t="s">
        <v>109</v>
      </c>
      <c r="E382">
        <v>1773</v>
      </c>
      <c r="F382">
        <v>4210</v>
      </c>
      <c r="G382">
        <v>0.42114014251781401</v>
      </c>
      <c r="H382" t="s">
        <v>379</v>
      </c>
    </row>
    <row r="383" spans="1:8" hidden="1" x14ac:dyDescent="0.3">
      <c r="A383" t="s">
        <v>833</v>
      </c>
      <c r="B383">
        <v>49</v>
      </c>
      <c r="C383" t="s">
        <v>19</v>
      </c>
      <c r="D383" t="s">
        <v>319</v>
      </c>
      <c r="E383">
        <v>468</v>
      </c>
      <c r="F383">
        <v>4210</v>
      </c>
      <c r="G383">
        <v>0.111163895486935</v>
      </c>
      <c r="H383" t="s">
        <v>455</v>
      </c>
    </row>
    <row r="384" spans="1:8" hidden="1" x14ac:dyDescent="0.3">
      <c r="A384" t="s">
        <v>834</v>
      </c>
      <c r="B384">
        <v>49</v>
      </c>
      <c r="C384" t="s">
        <v>19</v>
      </c>
      <c r="D384" t="s">
        <v>107</v>
      </c>
      <c r="E384">
        <v>835</v>
      </c>
      <c r="F384">
        <v>3689</v>
      </c>
      <c r="G384">
        <v>0.226348603957712</v>
      </c>
      <c r="H384" t="s">
        <v>200</v>
      </c>
    </row>
    <row r="385" spans="1:8" hidden="1" x14ac:dyDescent="0.3">
      <c r="A385" t="s">
        <v>835</v>
      </c>
      <c r="B385">
        <v>49</v>
      </c>
      <c r="C385" t="s">
        <v>19</v>
      </c>
      <c r="D385" t="s">
        <v>105</v>
      </c>
      <c r="E385">
        <v>2141</v>
      </c>
      <c r="F385">
        <v>4210</v>
      </c>
      <c r="G385">
        <v>0.50855106888361001</v>
      </c>
      <c r="H385" t="s">
        <v>198</v>
      </c>
    </row>
    <row r="386" spans="1:8" hidden="1" x14ac:dyDescent="0.3">
      <c r="A386" t="s">
        <v>836</v>
      </c>
      <c r="B386">
        <v>49</v>
      </c>
      <c r="C386" t="s">
        <v>19</v>
      </c>
      <c r="D386" t="s">
        <v>104</v>
      </c>
      <c r="E386">
        <v>252</v>
      </c>
      <c r="F386">
        <v>4210</v>
      </c>
      <c r="G386">
        <v>5.9857482185273099E-2</v>
      </c>
      <c r="H386" t="s">
        <v>197</v>
      </c>
    </row>
    <row r="387" spans="1:8" hidden="1" x14ac:dyDescent="0.3">
      <c r="A387" t="s">
        <v>837</v>
      </c>
      <c r="B387">
        <v>49</v>
      </c>
      <c r="C387" t="s">
        <v>19</v>
      </c>
      <c r="D387" t="s">
        <v>320</v>
      </c>
      <c r="E387">
        <v>2406</v>
      </c>
      <c r="F387">
        <v>4210</v>
      </c>
      <c r="G387">
        <v>0.57149643705463105</v>
      </c>
      <c r="H387" t="s">
        <v>10305</v>
      </c>
    </row>
    <row r="388" spans="1:8" hidden="1" x14ac:dyDescent="0.3">
      <c r="A388" t="s">
        <v>838</v>
      </c>
      <c r="B388">
        <v>49</v>
      </c>
      <c r="C388" t="s">
        <v>19</v>
      </c>
      <c r="D388" t="s">
        <v>103</v>
      </c>
      <c r="E388">
        <v>2815</v>
      </c>
      <c r="F388">
        <v>7168</v>
      </c>
      <c r="G388">
        <v>0.39271763392857101</v>
      </c>
      <c r="H388" t="s">
        <v>189</v>
      </c>
    </row>
    <row r="389" spans="1:8" hidden="1" x14ac:dyDescent="0.3">
      <c r="A389" t="s">
        <v>839</v>
      </c>
      <c r="B389">
        <v>49</v>
      </c>
      <c r="C389" t="s">
        <v>19</v>
      </c>
      <c r="D389" t="s">
        <v>101</v>
      </c>
      <c r="E389">
        <v>6259</v>
      </c>
      <c r="F389">
        <v>8944</v>
      </c>
      <c r="G389">
        <v>0.69979874776386397</v>
      </c>
      <c r="H389" t="s">
        <v>182</v>
      </c>
    </row>
    <row r="390" spans="1:8" hidden="1" x14ac:dyDescent="0.3">
      <c r="A390" t="s">
        <v>840</v>
      </c>
      <c r="B390">
        <v>49</v>
      </c>
      <c r="C390" t="s">
        <v>19</v>
      </c>
      <c r="D390" t="s">
        <v>100</v>
      </c>
      <c r="E390">
        <v>2832</v>
      </c>
      <c r="F390">
        <v>8944</v>
      </c>
      <c r="G390">
        <v>0.31663685152057203</v>
      </c>
      <c r="H390" t="s">
        <v>181</v>
      </c>
    </row>
    <row r="391" spans="1:8" hidden="1" x14ac:dyDescent="0.3">
      <c r="A391" t="s">
        <v>841</v>
      </c>
      <c r="B391">
        <v>49</v>
      </c>
      <c r="C391" t="s">
        <v>19</v>
      </c>
      <c r="D391" t="s">
        <v>99</v>
      </c>
      <c r="E391">
        <v>1805</v>
      </c>
      <c r="F391">
        <v>9268</v>
      </c>
      <c r="G391">
        <v>0.19475615019421599</v>
      </c>
      <c r="H391" t="s">
        <v>210</v>
      </c>
    </row>
    <row r="392" spans="1:8" hidden="1" x14ac:dyDescent="0.3">
      <c r="A392" t="s">
        <v>842</v>
      </c>
      <c r="B392">
        <v>49</v>
      </c>
      <c r="C392" t="s">
        <v>19</v>
      </c>
      <c r="D392" t="s">
        <v>98</v>
      </c>
      <c r="E392">
        <v>6133</v>
      </c>
      <c r="F392">
        <v>9268</v>
      </c>
      <c r="G392">
        <v>0.66173931808372899</v>
      </c>
      <c r="H392" t="s">
        <v>209</v>
      </c>
    </row>
    <row r="393" spans="1:8" hidden="1" x14ac:dyDescent="0.3">
      <c r="A393" t="s">
        <v>843</v>
      </c>
      <c r="B393">
        <v>49</v>
      </c>
      <c r="C393" t="s">
        <v>19</v>
      </c>
      <c r="D393" t="s">
        <v>97</v>
      </c>
      <c r="E393">
        <v>945</v>
      </c>
      <c r="F393">
        <v>9268</v>
      </c>
      <c r="G393">
        <v>0.10196374622356399</v>
      </c>
      <c r="H393" t="s">
        <v>208</v>
      </c>
    </row>
    <row r="394" spans="1:8" hidden="1" x14ac:dyDescent="0.3">
      <c r="A394" t="s">
        <v>844</v>
      </c>
      <c r="B394">
        <v>49</v>
      </c>
      <c r="C394" t="s">
        <v>19</v>
      </c>
      <c r="D394" t="s">
        <v>96</v>
      </c>
      <c r="E394">
        <v>385</v>
      </c>
      <c r="F394">
        <v>9268</v>
      </c>
      <c r="G394">
        <v>4.1540785498489399E-2</v>
      </c>
      <c r="H394" t="s">
        <v>207</v>
      </c>
    </row>
    <row r="395" spans="1:8" hidden="1" x14ac:dyDescent="0.3">
      <c r="A395" t="s">
        <v>845</v>
      </c>
      <c r="B395">
        <v>49</v>
      </c>
      <c r="C395" t="s">
        <v>19</v>
      </c>
      <c r="D395" t="s">
        <v>95</v>
      </c>
      <c r="E395">
        <v>2520</v>
      </c>
      <c r="F395">
        <v>8753</v>
      </c>
      <c r="G395">
        <v>0.28790129098594702</v>
      </c>
      <c r="H395" t="s">
        <v>10306</v>
      </c>
    </row>
    <row r="396" spans="1:8" hidden="1" x14ac:dyDescent="0.3">
      <c r="A396" t="s">
        <v>846</v>
      </c>
      <c r="B396">
        <v>49</v>
      </c>
      <c r="C396" t="s">
        <v>19</v>
      </c>
      <c r="D396" t="s">
        <v>94</v>
      </c>
      <c r="E396">
        <v>1268</v>
      </c>
      <c r="F396">
        <v>5901</v>
      </c>
      <c r="G396">
        <v>0.21487883409591499</v>
      </c>
      <c r="H396" t="s">
        <v>10307</v>
      </c>
    </row>
    <row r="397" spans="1:8" hidden="1" x14ac:dyDescent="0.3">
      <c r="A397" t="s">
        <v>847</v>
      </c>
      <c r="B397">
        <v>49</v>
      </c>
      <c r="C397" t="s">
        <v>19</v>
      </c>
      <c r="D397" t="s">
        <v>87</v>
      </c>
      <c r="E397">
        <v>485</v>
      </c>
      <c r="F397">
        <v>1818</v>
      </c>
      <c r="G397">
        <v>0.26677667766776603</v>
      </c>
      <c r="H397" t="s">
        <v>397</v>
      </c>
    </row>
    <row r="398" spans="1:8" hidden="1" x14ac:dyDescent="0.3">
      <c r="A398" t="s">
        <v>848</v>
      </c>
      <c r="B398">
        <v>49</v>
      </c>
      <c r="C398" t="s">
        <v>19</v>
      </c>
      <c r="D398" t="s">
        <v>93</v>
      </c>
      <c r="E398">
        <v>1396</v>
      </c>
      <c r="F398">
        <v>4210</v>
      </c>
      <c r="G398">
        <v>0.33159144893111597</v>
      </c>
      <c r="H398" t="s">
        <v>195</v>
      </c>
    </row>
    <row r="399" spans="1:8" hidden="1" x14ac:dyDescent="0.3">
      <c r="A399" t="s">
        <v>849</v>
      </c>
      <c r="B399">
        <v>49</v>
      </c>
      <c r="C399" t="s">
        <v>19</v>
      </c>
      <c r="D399" t="s">
        <v>92</v>
      </c>
      <c r="E399">
        <v>1552</v>
      </c>
      <c r="F399">
        <v>3348</v>
      </c>
      <c r="G399">
        <v>0.46356033452807599</v>
      </c>
      <c r="H399" t="s">
        <v>194</v>
      </c>
    </row>
    <row r="400" spans="1:8" hidden="1" x14ac:dyDescent="0.3">
      <c r="A400" t="s">
        <v>850</v>
      </c>
      <c r="B400">
        <v>49</v>
      </c>
      <c r="C400" t="s">
        <v>19</v>
      </c>
      <c r="D400" t="s">
        <v>91</v>
      </c>
      <c r="E400">
        <v>3834</v>
      </c>
      <c r="F400">
        <v>7168</v>
      </c>
      <c r="G400">
        <v>0.53487723214285698</v>
      </c>
      <c r="H400" t="s">
        <v>193</v>
      </c>
    </row>
    <row r="401" spans="1:8" hidden="1" x14ac:dyDescent="0.3">
      <c r="A401" t="s">
        <v>851</v>
      </c>
      <c r="B401">
        <v>57</v>
      </c>
      <c r="C401" t="s">
        <v>116</v>
      </c>
      <c r="D401" t="s">
        <v>112</v>
      </c>
      <c r="E401">
        <v>24692</v>
      </c>
      <c r="F401">
        <v>172800</v>
      </c>
      <c r="G401">
        <v>0.142893518518518</v>
      </c>
      <c r="H401" t="s">
        <v>398</v>
      </c>
    </row>
    <row r="402" spans="1:8" hidden="1" x14ac:dyDescent="0.3">
      <c r="A402" t="s">
        <v>852</v>
      </c>
      <c r="B402">
        <v>57</v>
      </c>
      <c r="C402" t="s">
        <v>116</v>
      </c>
      <c r="D402" t="s">
        <v>110</v>
      </c>
      <c r="E402">
        <v>6847</v>
      </c>
      <c r="F402">
        <v>82421</v>
      </c>
      <c r="G402">
        <v>8.3073488552674601E-2</v>
      </c>
      <c r="H402" t="s">
        <v>10304</v>
      </c>
    </row>
    <row r="403" spans="1:8" hidden="1" x14ac:dyDescent="0.3">
      <c r="A403" t="s">
        <v>853</v>
      </c>
      <c r="B403">
        <v>57</v>
      </c>
      <c r="C403" t="s">
        <v>116</v>
      </c>
      <c r="D403" t="s">
        <v>109</v>
      </c>
      <c r="E403">
        <v>35116</v>
      </c>
      <c r="F403">
        <v>82421</v>
      </c>
      <c r="G403">
        <v>0.42605646619186799</v>
      </c>
      <c r="H403" t="s">
        <v>379</v>
      </c>
    </row>
    <row r="404" spans="1:8" hidden="1" x14ac:dyDescent="0.3">
      <c r="A404" t="s">
        <v>854</v>
      </c>
      <c r="B404">
        <v>57</v>
      </c>
      <c r="C404" t="s">
        <v>116</v>
      </c>
      <c r="D404" t="s">
        <v>319</v>
      </c>
      <c r="E404">
        <v>10028</v>
      </c>
      <c r="F404">
        <v>82421</v>
      </c>
      <c r="G404">
        <v>0.121668021499375</v>
      </c>
      <c r="H404" t="s">
        <v>455</v>
      </c>
    </row>
    <row r="405" spans="1:8" hidden="1" x14ac:dyDescent="0.3">
      <c r="A405" t="s">
        <v>855</v>
      </c>
      <c r="B405">
        <v>57</v>
      </c>
      <c r="C405" t="s">
        <v>116</v>
      </c>
      <c r="D405" t="s">
        <v>107</v>
      </c>
      <c r="E405">
        <v>18692</v>
      </c>
      <c r="F405">
        <v>76105</v>
      </c>
      <c r="G405">
        <v>0.245608041521582</v>
      </c>
      <c r="H405" t="s">
        <v>200</v>
      </c>
    </row>
    <row r="406" spans="1:8" hidden="1" x14ac:dyDescent="0.3">
      <c r="A406" t="s">
        <v>856</v>
      </c>
      <c r="B406">
        <v>57</v>
      </c>
      <c r="C406" t="s">
        <v>116</v>
      </c>
      <c r="D406" t="s">
        <v>105</v>
      </c>
      <c r="E406">
        <v>44952</v>
      </c>
      <c r="F406">
        <v>82421</v>
      </c>
      <c r="G406">
        <v>0.54539498428798405</v>
      </c>
      <c r="H406" t="s">
        <v>198</v>
      </c>
    </row>
    <row r="407" spans="1:8" hidden="1" x14ac:dyDescent="0.3">
      <c r="A407" t="s">
        <v>857</v>
      </c>
      <c r="B407">
        <v>57</v>
      </c>
      <c r="C407" t="s">
        <v>116</v>
      </c>
      <c r="D407" t="s">
        <v>104</v>
      </c>
      <c r="E407">
        <v>3974</v>
      </c>
      <c r="F407">
        <v>82421</v>
      </c>
      <c r="G407">
        <v>4.8215867315368602E-2</v>
      </c>
      <c r="H407" t="s">
        <v>197</v>
      </c>
    </row>
    <row r="408" spans="1:8" hidden="1" x14ac:dyDescent="0.3">
      <c r="A408" t="s">
        <v>858</v>
      </c>
      <c r="B408">
        <v>57</v>
      </c>
      <c r="C408" t="s">
        <v>116</v>
      </c>
      <c r="D408" t="s">
        <v>320</v>
      </c>
      <c r="E408">
        <v>34652</v>
      </c>
      <c r="F408">
        <v>82421</v>
      </c>
      <c r="G408">
        <v>0.42042683296732603</v>
      </c>
      <c r="H408" t="s">
        <v>10305</v>
      </c>
    </row>
    <row r="409" spans="1:8" hidden="1" x14ac:dyDescent="0.3">
      <c r="A409" t="s">
        <v>859</v>
      </c>
      <c r="B409">
        <v>57</v>
      </c>
      <c r="C409" t="s">
        <v>116</v>
      </c>
      <c r="D409" t="s">
        <v>103</v>
      </c>
      <c r="E409">
        <v>68330</v>
      </c>
      <c r="F409">
        <v>143969</v>
      </c>
      <c r="G409">
        <v>0.474616063180268</v>
      </c>
      <c r="H409" t="s">
        <v>189</v>
      </c>
    </row>
    <row r="410" spans="1:8" hidden="1" x14ac:dyDescent="0.3">
      <c r="A410" t="s">
        <v>860</v>
      </c>
      <c r="B410">
        <v>57</v>
      </c>
      <c r="C410" t="s">
        <v>116</v>
      </c>
      <c r="D410" t="s">
        <v>101</v>
      </c>
      <c r="E410">
        <v>125197</v>
      </c>
      <c r="F410">
        <v>172800</v>
      </c>
      <c r="G410">
        <v>0.72451967592592503</v>
      </c>
      <c r="H410" t="s">
        <v>182</v>
      </c>
    </row>
    <row r="411" spans="1:8" hidden="1" x14ac:dyDescent="0.3">
      <c r="A411" t="s">
        <v>861</v>
      </c>
      <c r="B411">
        <v>57</v>
      </c>
      <c r="C411" t="s">
        <v>116</v>
      </c>
      <c r="D411" t="s">
        <v>100</v>
      </c>
      <c r="E411">
        <v>50006</v>
      </c>
      <c r="F411">
        <v>172800</v>
      </c>
      <c r="G411">
        <v>0.28938657407407398</v>
      </c>
      <c r="H411" t="s">
        <v>181</v>
      </c>
    </row>
    <row r="412" spans="1:8" hidden="1" x14ac:dyDescent="0.3">
      <c r="A412" t="s">
        <v>862</v>
      </c>
      <c r="B412">
        <v>57</v>
      </c>
      <c r="C412" t="s">
        <v>116</v>
      </c>
      <c r="D412" t="s">
        <v>99</v>
      </c>
      <c r="E412">
        <v>30044</v>
      </c>
      <c r="F412">
        <v>180300</v>
      </c>
      <c r="G412">
        <v>0.16663338879645001</v>
      </c>
      <c r="H412" t="s">
        <v>210</v>
      </c>
    </row>
    <row r="413" spans="1:8" hidden="1" x14ac:dyDescent="0.3">
      <c r="A413" t="s">
        <v>863</v>
      </c>
      <c r="B413">
        <v>57</v>
      </c>
      <c r="C413" t="s">
        <v>116</v>
      </c>
      <c r="D413" t="s">
        <v>98</v>
      </c>
      <c r="E413">
        <v>123832</v>
      </c>
      <c r="F413">
        <v>180300</v>
      </c>
      <c r="G413">
        <v>0.68681087077093705</v>
      </c>
      <c r="H413" t="s">
        <v>209</v>
      </c>
    </row>
    <row r="414" spans="1:8" hidden="1" x14ac:dyDescent="0.3">
      <c r="A414" t="s">
        <v>864</v>
      </c>
      <c r="B414">
        <v>57</v>
      </c>
      <c r="C414" t="s">
        <v>116</v>
      </c>
      <c r="D414" t="s">
        <v>97</v>
      </c>
      <c r="E414">
        <v>15380</v>
      </c>
      <c r="F414">
        <v>180300</v>
      </c>
      <c r="G414">
        <v>8.5302273987798105E-2</v>
      </c>
      <c r="H414" t="s">
        <v>208</v>
      </c>
    </row>
    <row r="415" spans="1:8" hidden="1" x14ac:dyDescent="0.3">
      <c r="A415" t="s">
        <v>865</v>
      </c>
      <c r="B415">
        <v>57</v>
      </c>
      <c r="C415" t="s">
        <v>116</v>
      </c>
      <c r="D415" t="s">
        <v>96</v>
      </c>
      <c r="E415">
        <v>11044</v>
      </c>
      <c r="F415">
        <v>180300</v>
      </c>
      <c r="G415">
        <v>6.1253466444814199E-2</v>
      </c>
      <c r="H415" t="s">
        <v>207</v>
      </c>
    </row>
    <row r="416" spans="1:8" hidden="1" x14ac:dyDescent="0.3">
      <c r="A416" t="s">
        <v>866</v>
      </c>
      <c r="B416">
        <v>57</v>
      </c>
      <c r="C416" t="s">
        <v>116</v>
      </c>
      <c r="D416" t="s">
        <v>95</v>
      </c>
      <c r="E416">
        <v>39952</v>
      </c>
      <c r="F416">
        <v>171317</v>
      </c>
      <c r="G416">
        <v>0.23320511099307101</v>
      </c>
      <c r="H416" t="s">
        <v>10306</v>
      </c>
    </row>
    <row r="417" spans="1:8" hidden="1" x14ac:dyDescent="0.3">
      <c r="A417" t="s">
        <v>867</v>
      </c>
      <c r="B417">
        <v>57</v>
      </c>
      <c r="C417" t="s">
        <v>116</v>
      </c>
      <c r="D417" t="s">
        <v>94</v>
      </c>
      <c r="E417">
        <v>19382</v>
      </c>
      <c r="F417">
        <v>117157</v>
      </c>
      <c r="G417">
        <v>0.165436124175252</v>
      </c>
      <c r="H417" t="s">
        <v>10307</v>
      </c>
    </row>
    <row r="418" spans="1:8" hidden="1" x14ac:dyDescent="0.3">
      <c r="A418" t="s">
        <v>868</v>
      </c>
      <c r="B418">
        <v>57</v>
      </c>
      <c r="C418" t="s">
        <v>116</v>
      </c>
      <c r="D418" t="s">
        <v>87</v>
      </c>
      <c r="E418">
        <v>7643</v>
      </c>
      <c r="F418">
        <v>28905</v>
      </c>
      <c r="G418">
        <v>0.26441792077495202</v>
      </c>
      <c r="H418" t="s">
        <v>397</v>
      </c>
    </row>
    <row r="419" spans="1:8" hidden="1" x14ac:dyDescent="0.3">
      <c r="A419" t="s">
        <v>869</v>
      </c>
      <c r="B419">
        <v>57</v>
      </c>
      <c r="C419" t="s">
        <v>116</v>
      </c>
      <c r="D419" t="s">
        <v>93</v>
      </c>
      <c r="E419">
        <v>36095</v>
      </c>
      <c r="F419">
        <v>82421</v>
      </c>
      <c r="G419">
        <v>0.43793450698244302</v>
      </c>
      <c r="H419" t="s">
        <v>195</v>
      </c>
    </row>
    <row r="420" spans="1:8" hidden="1" x14ac:dyDescent="0.3">
      <c r="A420" t="s">
        <v>870</v>
      </c>
      <c r="B420">
        <v>57</v>
      </c>
      <c r="C420" t="s">
        <v>116</v>
      </c>
      <c r="D420" t="s">
        <v>92</v>
      </c>
      <c r="E420">
        <v>22242</v>
      </c>
      <c r="F420">
        <v>64183</v>
      </c>
      <c r="G420">
        <v>0.34654036115482201</v>
      </c>
      <c r="H420" t="s">
        <v>194</v>
      </c>
    </row>
    <row r="421" spans="1:8" hidden="1" x14ac:dyDescent="0.3">
      <c r="A421" t="s">
        <v>871</v>
      </c>
      <c r="B421">
        <v>57</v>
      </c>
      <c r="C421" t="s">
        <v>116</v>
      </c>
      <c r="D421" t="s">
        <v>91</v>
      </c>
      <c r="E421">
        <v>80362</v>
      </c>
      <c r="F421">
        <v>143969</v>
      </c>
      <c r="G421">
        <v>0.55818961026332004</v>
      </c>
      <c r="H421" t="s">
        <v>193</v>
      </c>
    </row>
    <row r="422" spans="1:8" hidden="1" x14ac:dyDescent="0.3">
      <c r="A422" t="s">
        <v>872</v>
      </c>
      <c r="B422">
        <v>58</v>
      </c>
      <c r="C422" t="s">
        <v>115</v>
      </c>
      <c r="D422" t="s">
        <v>112</v>
      </c>
      <c r="E422">
        <v>46246</v>
      </c>
      <c r="F422">
        <v>221060</v>
      </c>
      <c r="G422">
        <v>0.209201121867366</v>
      </c>
      <c r="H422" t="s">
        <v>398</v>
      </c>
    </row>
    <row r="423" spans="1:8" hidden="1" x14ac:dyDescent="0.3">
      <c r="A423" t="s">
        <v>873</v>
      </c>
      <c r="B423">
        <v>58</v>
      </c>
      <c r="C423" t="s">
        <v>115</v>
      </c>
      <c r="D423" t="s">
        <v>110</v>
      </c>
      <c r="E423">
        <v>6024</v>
      </c>
      <c r="F423">
        <v>103937</v>
      </c>
      <c r="G423">
        <v>5.7958186208953502E-2</v>
      </c>
      <c r="H423" t="s">
        <v>10304</v>
      </c>
    </row>
    <row r="424" spans="1:8" hidden="1" x14ac:dyDescent="0.3">
      <c r="A424" t="s">
        <v>874</v>
      </c>
      <c r="B424">
        <v>58</v>
      </c>
      <c r="C424" t="s">
        <v>115</v>
      </c>
      <c r="D424" t="s">
        <v>109</v>
      </c>
      <c r="E424">
        <v>47454</v>
      </c>
      <c r="F424">
        <v>103937</v>
      </c>
      <c r="G424">
        <v>0.45656503458825998</v>
      </c>
      <c r="H424" t="s">
        <v>379</v>
      </c>
    </row>
    <row r="425" spans="1:8" hidden="1" x14ac:dyDescent="0.3">
      <c r="A425" t="s">
        <v>875</v>
      </c>
      <c r="B425">
        <v>58</v>
      </c>
      <c r="C425" t="s">
        <v>115</v>
      </c>
      <c r="D425" t="s">
        <v>319</v>
      </c>
      <c r="E425">
        <v>12200</v>
      </c>
      <c r="F425">
        <v>103937</v>
      </c>
      <c r="G425">
        <v>0.11737879677111999</v>
      </c>
      <c r="H425" t="s">
        <v>455</v>
      </c>
    </row>
    <row r="426" spans="1:8" hidden="1" x14ac:dyDescent="0.3">
      <c r="A426" t="s">
        <v>876</v>
      </c>
      <c r="B426">
        <v>58</v>
      </c>
      <c r="C426" t="s">
        <v>115</v>
      </c>
      <c r="D426" t="s">
        <v>107</v>
      </c>
      <c r="E426">
        <v>27306</v>
      </c>
      <c r="F426">
        <v>92531</v>
      </c>
      <c r="G426">
        <v>0.29510110125255301</v>
      </c>
      <c r="H426" t="s">
        <v>200</v>
      </c>
    </row>
    <row r="427" spans="1:8" hidden="1" x14ac:dyDescent="0.3">
      <c r="A427" t="s">
        <v>877</v>
      </c>
      <c r="B427">
        <v>58</v>
      </c>
      <c r="C427" t="s">
        <v>115</v>
      </c>
      <c r="D427" t="s">
        <v>105</v>
      </c>
      <c r="E427">
        <v>55695</v>
      </c>
      <c r="F427">
        <v>103937</v>
      </c>
      <c r="G427">
        <v>0.53585344968586701</v>
      </c>
      <c r="H427" t="s">
        <v>198</v>
      </c>
    </row>
    <row r="428" spans="1:8" hidden="1" x14ac:dyDescent="0.3">
      <c r="A428" t="s">
        <v>878</v>
      </c>
      <c r="B428">
        <v>58</v>
      </c>
      <c r="C428" t="s">
        <v>115</v>
      </c>
      <c r="D428" t="s">
        <v>104</v>
      </c>
      <c r="E428">
        <v>4568</v>
      </c>
      <c r="F428">
        <v>103937</v>
      </c>
      <c r="G428">
        <v>4.3949700299219699E-2</v>
      </c>
      <c r="H428" t="s">
        <v>197</v>
      </c>
    </row>
    <row r="429" spans="1:8" hidden="1" x14ac:dyDescent="0.3">
      <c r="A429" t="s">
        <v>879</v>
      </c>
      <c r="B429">
        <v>58</v>
      </c>
      <c r="C429" t="s">
        <v>115</v>
      </c>
      <c r="D429" t="s">
        <v>320</v>
      </c>
      <c r="E429">
        <v>34086</v>
      </c>
      <c r="F429">
        <v>103937</v>
      </c>
      <c r="G429">
        <v>0.32794866120823102</v>
      </c>
      <c r="H429" t="s">
        <v>10305</v>
      </c>
    </row>
    <row r="430" spans="1:8" hidden="1" x14ac:dyDescent="0.3">
      <c r="A430" t="s">
        <v>880</v>
      </c>
      <c r="B430">
        <v>58</v>
      </c>
      <c r="C430" t="s">
        <v>115</v>
      </c>
      <c r="D430" t="s">
        <v>103</v>
      </c>
      <c r="E430">
        <v>128384</v>
      </c>
      <c r="F430">
        <v>192220</v>
      </c>
      <c r="G430">
        <v>0.66790136302153702</v>
      </c>
      <c r="H430" t="s">
        <v>189</v>
      </c>
    </row>
    <row r="431" spans="1:8" hidden="1" x14ac:dyDescent="0.3">
      <c r="A431" t="s">
        <v>881</v>
      </c>
      <c r="B431">
        <v>58</v>
      </c>
      <c r="C431" t="s">
        <v>115</v>
      </c>
      <c r="D431" t="s">
        <v>101</v>
      </c>
      <c r="E431">
        <v>174161</v>
      </c>
      <c r="F431">
        <v>221060</v>
      </c>
      <c r="G431">
        <v>0.78784492897855696</v>
      </c>
      <c r="H431" t="s">
        <v>182</v>
      </c>
    </row>
    <row r="432" spans="1:8" hidden="1" x14ac:dyDescent="0.3">
      <c r="A432" t="s">
        <v>882</v>
      </c>
      <c r="B432">
        <v>58</v>
      </c>
      <c r="C432" t="s">
        <v>115</v>
      </c>
      <c r="D432" t="s">
        <v>100</v>
      </c>
      <c r="E432">
        <v>52030</v>
      </c>
      <c r="F432">
        <v>221060</v>
      </c>
      <c r="G432">
        <v>0.235365963991676</v>
      </c>
      <c r="H432" t="s">
        <v>181</v>
      </c>
    </row>
    <row r="433" spans="1:8" hidden="1" x14ac:dyDescent="0.3">
      <c r="A433" t="s">
        <v>883</v>
      </c>
      <c r="B433">
        <v>58</v>
      </c>
      <c r="C433" t="s">
        <v>115</v>
      </c>
      <c r="D433" t="s">
        <v>99</v>
      </c>
      <c r="E433">
        <v>29900</v>
      </c>
      <c r="F433">
        <v>234296</v>
      </c>
      <c r="G433">
        <v>0.12761634855055101</v>
      </c>
      <c r="H433" t="s">
        <v>210</v>
      </c>
    </row>
    <row r="434" spans="1:8" hidden="1" x14ac:dyDescent="0.3">
      <c r="A434" t="s">
        <v>884</v>
      </c>
      <c r="B434">
        <v>58</v>
      </c>
      <c r="C434" t="s">
        <v>115</v>
      </c>
      <c r="D434" t="s">
        <v>98</v>
      </c>
      <c r="E434">
        <v>174858</v>
      </c>
      <c r="F434">
        <v>234296</v>
      </c>
      <c r="G434">
        <v>0.74631235701847198</v>
      </c>
      <c r="H434" t="s">
        <v>209</v>
      </c>
    </row>
    <row r="435" spans="1:8" hidden="1" x14ac:dyDescent="0.3">
      <c r="A435" t="s">
        <v>885</v>
      </c>
      <c r="B435">
        <v>58</v>
      </c>
      <c r="C435" t="s">
        <v>115</v>
      </c>
      <c r="D435" t="s">
        <v>97</v>
      </c>
      <c r="E435">
        <v>17288</v>
      </c>
      <c r="F435">
        <v>234296</v>
      </c>
      <c r="G435">
        <v>7.3787004472974302E-2</v>
      </c>
      <c r="H435" t="s">
        <v>208</v>
      </c>
    </row>
    <row r="436" spans="1:8" hidden="1" x14ac:dyDescent="0.3">
      <c r="A436" t="s">
        <v>886</v>
      </c>
      <c r="B436">
        <v>58</v>
      </c>
      <c r="C436" t="s">
        <v>115</v>
      </c>
      <c r="D436" t="s">
        <v>96</v>
      </c>
      <c r="E436">
        <v>12250</v>
      </c>
      <c r="F436">
        <v>234296</v>
      </c>
      <c r="G436">
        <v>5.2284289958001801E-2</v>
      </c>
      <c r="H436" t="s">
        <v>207</v>
      </c>
    </row>
    <row r="437" spans="1:8" hidden="1" x14ac:dyDescent="0.3">
      <c r="A437" t="s">
        <v>887</v>
      </c>
      <c r="B437">
        <v>58</v>
      </c>
      <c r="C437" t="s">
        <v>115</v>
      </c>
      <c r="D437" t="s">
        <v>95</v>
      </c>
      <c r="E437">
        <v>37121</v>
      </c>
      <c r="F437">
        <v>216526</v>
      </c>
      <c r="G437">
        <v>0.17143899577879701</v>
      </c>
      <c r="H437" t="s">
        <v>10306</v>
      </c>
    </row>
    <row r="438" spans="1:8" hidden="1" x14ac:dyDescent="0.3">
      <c r="A438" t="s">
        <v>888</v>
      </c>
      <c r="B438">
        <v>58</v>
      </c>
      <c r="C438" t="s">
        <v>115</v>
      </c>
      <c r="D438" t="s">
        <v>94</v>
      </c>
      <c r="E438">
        <v>18720</v>
      </c>
      <c r="F438">
        <v>159709</v>
      </c>
      <c r="G438">
        <v>0.11721318147380499</v>
      </c>
      <c r="H438" t="s">
        <v>10307</v>
      </c>
    </row>
    <row r="439" spans="1:8" hidden="1" x14ac:dyDescent="0.3">
      <c r="A439" t="s">
        <v>889</v>
      </c>
      <c r="B439">
        <v>58</v>
      </c>
      <c r="C439" t="s">
        <v>115</v>
      </c>
      <c r="D439" t="s">
        <v>87</v>
      </c>
      <c r="E439">
        <v>6842</v>
      </c>
      <c r="F439">
        <v>29178</v>
      </c>
      <c r="G439">
        <v>0.23449174035232001</v>
      </c>
      <c r="H439" t="s">
        <v>397</v>
      </c>
    </row>
    <row r="440" spans="1:8" hidden="1" x14ac:dyDescent="0.3">
      <c r="A440" t="s">
        <v>890</v>
      </c>
      <c r="B440">
        <v>58</v>
      </c>
      <c r="C440" t="s">
        <v>115</v>
      </c>
      <c r="D440" t="s">
        <v>93</v>
      </c>
      <c r="E440">
        <v>45261</v>
      </c>
      <c r="F440">
        <v>103937</v>
      </c>
      <c r="G440">
        <v>0.435465714808008</v>
      </c>
      <c r="H440" t="s">
        <v>195</v>
      </c>
    </row>
    <row r="441" spans="1:8" hidden="1" x14ac:dyDescent="0.3">
      <c r="A441" t="s">
        <v>891</v>
      </c>
      <c r="B441">
        <v>58</v>
      </c>
      <c r="C441" t="s">
        <v>115</v>
      </c>
      <c r="D441" t="s">
        <v>92</v>
      </c>
      <c r="E441">
        <v>20917</v>
      </c>
      <c r="F441">
        <v>83108</v>
      </c>
      <c r="G441">
        <v>0.25168455503681902</v>
      </c>
      <c r="H441" t="s">
        <v>194</v>
      </c>
    </row>
    <row r="442" spans="1:8" hidden="1" x14ac:dyDescent="0.3">
      <c r="A442" t="s">
        <v>892</v>
      </c>
      <c r="B442">
        <v>58</v>
      </c>
      <c r="C442" t="s">
        <v>115</v>
      </c>
      <c r="D442" t="s">
        <v>91</v>
      </c>
      <c r="E442">
        <v>103409</v>
      </c>
      <c r="F442">
        <v>192220</v>
      </c>
      <c r="G442">
        <v>0.53797211528456901</v>
      </c>
      <c r="H442" t="s">
        <v>193</v>
      </c>
    </row>
    <row r="443" spans="1:8" hidden="1" x14ac:dyDescent="0.3">
      <c r="A443" t="s">
        <v>893</v>
      </c>
      <c r="B443">
        <v>59</v>
      </c>
      <c r="C443" t="s">
        <v>114</v>
      </c>
      <c r="D443" t="s">
        <v>112</v>
      </c>
      <c r="E443">
        <v>48734</v>
      </c>
      <c r="F443">
        <v>227310</v>
      </c>
      <c r="G443">
        <v>0.21439443931195201</v>
      </c>
      <c r="H443" t="s">
        <v>398</v>
      </c>
    </row>
    <row r="444" spans="1:8" hidden="1" x14ac:dyDescent="0.3">
      <c r="A444" t="s">
        <v>894</v>
      </c>
      <c r="B444">
        <v>59</v>
      </c>
      <c r="C444" t="s">
        <v>114</v>
      </c>
      <c r="D444" t="s">
        <v>110</v>
      </c>
      <c r="E444">
        <v>6964</v>
      </c>
      <c r="F444">
        <v>107602</v>
      </c>
      <c r="G444">
        <v>6.4719986617349096E-2</v>
      </c>
      <c r="H444" t="s">
        <v>10304</v>
      </c>
    </row>
    <row r="445" spans="1:8" hidden="1" x14ac:dyDescent="0.3">
      <c r="A445" t="s">
        <v>895</v>
      </c>
      <c r="B445">
        <v>59</v>
      </c>
      <c r="C445" t="s">
        <v>114</v>
      </c>
      <c r="D445" t="s">
        <v>109</v>
      </c>
      <c r="E445">
        <v>45914</v>
      </c>
      <c r="F445">
        <v>107602</v>
      </c>
      <c r="G445">
        <v>0.42670210590881202</v>
      </c>
      <c r="H445" t="s">
        <v>379</v>
      </c>
    </row>
    <row r="446" spans="1:8" hidden="1" x14ac:dyDescent="0.3">
      <c r="A446" t="s">
        <v>896</v>
      </c>
      <c r="B446">
        <v>59</v>
      </c>
      <c r="C446" t="s">
        <v>114</v>
      </c>
      <c r="D446" t="s">
        <v>319</v>
      </c>
      <c r="E446">
        <v>12772</v>
      </c>
      <c r="F446">
        <v>107602</v>
      </c>
      <c r="G446">
        <v>0.118696678500399</v>
      </c>
      <c r="H446" t="s">
        <v>455</v>
      </c>
    </row>
    <row r="447" spans="1:8" hidden="1" x14ac:dyDescent="0.3">
      <c r="A447" t="s">
        <v>897</v>
      </c>
      <c r="B447">
        <v>59</v>
      </c>
      <c r="C447" t="s">
        <v>114</v>
      </c>
      <c r="D447" t="s">
        <v>107</v>
      </c>
      <c r="E447">
        <v>26848</v>
      </c>
      <c r="F447">
        <v>105904</v>
      </c>
      <c r="G447">
        <v>0.25351261519867002</v>
      </c>
      <c r="H447" t="s">
        <v>200</v>
      </c>
    </row>
    <row r="448" spans="1:8" hidden="1" x14ac:dyDescent="0.3">
      <c r="A448" t="s">
        <v>898</v>
      </c>
      <c r="B448">
        <v>59</v>
      </c>
      <c r="C448" t="s">
        <v>114</v>
      </c>
      <c r="D448" t="s">
        <v>105</v>
      </c>
      <c r="E448">
        <v>63210</v>
      </c>
      <c r="F448">
        <v>107602</v>
      </c>
      <c r="G448">
        <v>0.58744261259084396</v>
      </c>
      <c r="H448" t="s">
        <v>198</v>
      </c>
    </row>
    <row r="449" spans="1:8" hidden="1" x14ac:dyDescent="0.3">
      <c r="A449" t="s">
        <v>899</v>
      </c>
      <c r="B449">
        <v>59</v>
      </c>
      <c r="C449" t="s">
        <v>114</v>
      </c>
      <c r="D449" t="s">
        <v>104</v>
      </c>
      <c r="E449">
        <v>5301</v>
      </c>
      <c r="F449">
        <v>107602</v>
      </c>
      <c r="G449">
        <v>4.92648835523503E-2</v>
      </c>
      <c r="H449" t="s">
        <v>197</v>
      </c>
    </row>
    <row r="450" spans="1:8" hidden="1" x14ac:dyDescent="0.3">
      <c r="A450" t="s">
        <v>900</v>
      </c>
      <c r="B450">
        <v>59</v>
      </c>
      <c r="C450" t="s">
        <v>114</v>
      </c>
      <c r="D450" t="s">
        <v>320</v>
      </c>
      <c r="E450">
        <v>33742</v>
      </c>
      <c r="F450">
        <v>107602</v>
      </c>
      <c r="G450">
        <v>0.31358153194178501</v>
      </c>
      <c r="H450" t="s">
        <v>10305</v>
      </c>
    </row>
    <row r="451" spans="1:8" hidden="1" x14ac:dyDescent="0.3">
      <c r="A451" t="s">
        <v>901</v>
      </c>
      <c r="B451">
        <v>59</v>
      </c>
      <c r="C451" t="s">
        <v>114</v>
      </c>
      <c r="D451" t="s">
        <v>103</v>
      </c>
      <c r="E451">
        <v>108548</v>
      </c>
      <c r="F451">
        <v>189273</v>
      </c>
      <c r="G451">
        <v>0.57349965393901903</v>
      </c>
      <c r="H451" t="s">
        <v>189</v>
      </c>
    </row>
    <row r="452" spans="1:8" hidden="1" x14ac:dyDescent="0.3">
      <c r="A452" t="s">
        <v>902</v>
      </c>
      <c r="B452">
        <v>59</v>
      </c>
      <c r="C452" t="s">
        <v>114</v>
      </c>
      <c r="D452" t="s">
        <v>101</v>
      </c>
      <c r="E452">
        <v>172522</v>
      </c>
      <c r="F452">
        <v>227310</v>
      </c>
      <c r="G452">
        <v>0.75897232853811902</v>
      </c>
      <c r="H452" t="s">
        <v>182</v>
      </c>
    </row>
    <row r="453" spans="1:8" hidden="1" x14ac:dyDescent="0.3">
      <c r="A453" t="s">
        <v>903</v>
      </c>
      <c r="B453">
        <v>59</v>
      </c>
      <c r="C453" t="s">
        <v>114</v>
      </c>
      <c r="D453" t="s">
        <v>100</v>
      </c>
      <c r="E453">
        <v>59664</v>
      </c>
      <c r="F453">
        <v>227310</v>
      </c>
      <c r="G453">
        <v>0.26247855351722299</v>
      </c>
      <c r="H453" t="s">
        <v>181</v>
      </c>
    </row>
    <row r="454" spans="1:8" hidden="1" x14ac:dyDescent="0.3">
      <c r="A454" t="s">
        <v>904</v>
      </c>
      <c r="B454">
        <v>59</v>
      </c>
      <c r="C454" t="s">
        <v>114</v>
      </c>
      <c r="D454" t="s">
        <v>99</v>
      </c>
      <c r="E454">
        <v>38901</v>
      </c>
      <c r="F454">
        <v>235704</v>
      </c>
      <c r="G454">
        <v>0.16504174727624399</v>
      </c>
      <c r="H454" t="s">
        <v>210</v>
      </c>
    </row>
    <row r="455" spans="1:8" hidden="1" x14ac:dyDescent="0.3">
      <c r="A455" t="s">
        <v>905</v>
      </c>
      <c r="B455">
        <v>59</v>
      </c>
      <c r="C455" t="s">
        <v>114</v>
      </c>
      <c r="D455" t="s">
        <v>98</v>
      </c>
      <c r="E455">
        <v>161762</v>
      </c>
      <c r="F455">
        <v>235704</v>
      </c>
      <c r="G455">
        <v>0.68629297763296304</v>
      </c>
      <c r="H455" t="s">
        <v>209</v>
      </c>
    </row>
    <row r="456" spans="1:8" hidden="1" x14ac:dyDescent="0.3">
      <c r="A456" t="s">
        <v>906</v>
      </c>
      <c r="B456">
        <v>59</v>
      </c>
      <c r="C456" t="s">
        <v>114</v>
      </c>
      <c r="D456" t="s">
        <v>97</v>
      </c>
      <c r="E456">
        <v>20797</v>
      </c>
      <c r="F456">
        <v>235704</v>
      </c>
      <c r="G456">
        <v>8.8233547160845804E-2</v>
      </c>
      <c r="H456" t="s">
        <v>208</v>
      </c>
    </row>
    <row r="457" spans="1:8" hidden="1" x14ac:dyDescent="0.3">
      <c r="A457" t="s">
        <v>907</v>
      </c>
      <c r="B457">
        <v>59</v>
      </c>
      <c r="C457" t="s">
        <v>114</v>
      </c>
      <c r="D457" t="s">
        <v>96</v>
      </c>
      <c r="E457">
        <v>14244</v>
      </c>
      <c r="F457">
        <v>235704</v>
      </c>
      <c r="G457">
        <v>6.0431727929946E-2</v>
      </c>
      <c r="H457" t="s">
        <v>207</v>
      </c>
    </row>
    <row r="458" spans="1:8" hidden="1" x14ac:dyDescent="0.3">
      <c r="A458" t="s">
        <v>908</v>
      </c>
      <c r="B458">
        <v>59</v>
      </c>
      <c r="C458" t="s">
        <v>114</v>
      </c>
      <c r="D458" t="s">
        <v>95</v>
      </c>
      <c r="E458">
        <v>42669</v>
      </c>
      <c r="F458">
        <v>224867</v>
      </c>
      <c r="G458">
        <v>0.18975216461286001</v>
      </c>
      <c r="H458" t="s">
        <v>10306</v>
      </c>
    </row>
    <row r="459" spans="1:8" hidden="1" x14ac:dyDescent="0.3">
      <c r="A459" t="s">
        <v>909</v>
      </c>
      <c r="B459">
        <v>59</v>
      </c>
      <c r="C459" t="s">
        <v>114</v>
      </c>
      <c r="D459" t="s">
        <v>94</v>
      </c>
      <c r="E459">
        <v>20272</v>
      </c>
      <c r="F459">
        <v>153648</v>
      </c>
      <c r="G459">
        <v>0.131937936061647</v>
      </c>
      <c r="H459" t="s">
        <v>10307</v>
      </c>
    </row>
    <row r="460" spans="1:8" hidden="1" x14ac:dyDescent="0.3">
      <c r="A460" t="s">
        <v>910</v>
      </c>
      <c r="B460">
        <v>59</v>
      </c>
      <c r="C460" t="s">
        <v>114</v>
      </c>
      <c r="D460" t="s">
        <v>87</v>
      </c>
      <c r="E460">
        <v>11194</v>
      </c>
      <c r="F460">
        <v>38057</v>
      </c>
      <c r="G460">
        <v>0.29413774075728499</v>
      </c>
      <c r="H460" t="s">
        <v>397</v>
      </c>
    </row>
    <row r="461" spans="1:8" hidden="1" x14ac:dyDescent="0.3">
      <c r="A461" t="s">
        <v>911</v>
      </c>
      <c r="B461">
        <v>59</v>
      </c>
      <c r="C461" t="s">
        <v>114</v>
      </c>
      <c r="D461" t="s">
        <v>93</v>
      </c>
      <c r="E461">
        <v>56025</v>
      </c>
      <c r="F461">
        <v>107602</v>
      </c>
      <c r="G461">
        <v>0.52066876080370195</v>
      </c>
      <c r="H461" t="s">
        <v>195</v>
      </c>
    </row>
    <row r="462" spans="1:8" hidden="1" x14ac:dyDescent="0.3">
      <c r="A462" t="s">
        <v>912</v>
      </c>
      <c r="B462">
        <v>59</v>
      </c>
      <c r="C462" t="s">
        <v>114</v>
      </c>
      <c r="D462" t="s">
        <v>92</v>
      </c>
      <c r="E462">
        <v>23532</v>
      </c>
      <c r="F462">
        <v>83986</v>
      </c>
      <c r="G462">
        <v>0.28018955540209001</v>
      </c>
      <c r="H462" t="s">
        <v>194</v>
      </c>
    </row>
    <row r="463" spans="1:8" hidden="1" x14ac:dyDescent="0.3">
      <c r="A463" t="s">
        <v>913</v>
      </c>
      <c r="B463">
        <v>59</v>
      </c>
      <c r="C463" t="s">
        <v>114</v>
      </c>
      <c r="D463" t="s">
        <v>91</v>
      </c>
      <c r="E463">
        <v>111087</v>
      </c>
      <c r="F463">
        <v>189273</v>
      </c>
      <c r="G463">
        <v>0.58691413989316998</v>
      </c>
      <c r="H463" t="s">
        <v>193</v>
      </c>
    </row>
    <row r="464" spans="1:8" hidden="1" x14ac:dyDescent="0.3">
      <c r="A464" t="s">
        <v>914</v>
      </c>
      <c r="B464">
        <v>60</v>
      </c>
      <c r="C464" t="s">
        <v>83</v>
      </c>
      <c r="D464" t="s">
        <v>112</v>
      </c>
      <c r="E464">
        <v>119672</v>
      </c>
      <c r="F464">
        <v>621170</v>
      </c>
      <c r="G464">
        <v>0.19265579470998201</v>
      </c>
      <c r="H464" t="s">
        <v>398</v>
      </c>
    </row>
    <row r="465" spans="1:8" hidden="1" x14ac:dyDescent="0.3">
      <c r="A465" t="s">
        <v>915</v>
      </c>
      <c r="B465">
        <v>60</v>
      </c>
      <c r="C465" t="s">
        <v>83</v>
      </c>
      <c r="D465" t="s">
        <v>110</v>
      </c>
      <c r="E465">
        <v>19835</v>
      </c>
      <c r="F465">
        <v>293960</v>
      </c>
      <c r="G465">
        <v>6.7475166689345403E-2</v>
      </c>
      <c r="H465" t="s">
        <v>10304</v>
      </c>
    </row>
    <row r="466" spans="1:8" hidden="1" x14ac:dyDescent="0.3">
      <c r="A466" t="s">
        <v>916</v>
      </c>
      <c r="B466">
        <v>60</v>
      </c>
      <c r="C466" t="s">
        <v>83</v>
      </c>
      <c r="D466" t="s">
        <v>109</v>
      </c>
      <c r="E466">
        <v>128484</v>
      </c>
      <c r="F466">
        <v>293960</v>
      </c>
      <c r="G466">
        <v>0.43707987481289901</v>
      </c>
      <c r="H466" t="s">
        <v>379</v>
      </c>
    </row>
    <row r="467" spans="1:8" hidden="1" x14ac:dyDescent="0.3">
      <c r="A467" t="s">
        <v>917</v>
      </c>
      <c r="B467">
        <v>60</v>
      </c>
      <c r="C467" t="s">
        <v>83</v>
      </c>
      <c r="D467" t="s">
        <v>319</v>
      </c>
      <c r="E467">
        <v>35000</v>
      </c>
      <c r="F467">
        <v>293960</v>
      </c>
      <c r="G467">
        <v>0.11906381820655799</v>
      </c>
      <c r="H467" t="s">
        <v>455</v>
      </c>
    </row>
    <row r="468" spans="1:8" hidden="1" x14ac:dyDescent="0.3">
      <c r="A468" t="s">
        <v>918</v>
      </c>
      <c r="B468">
        <v>60</v>
      </c>
      <c r="C468" t="s">
        <v>83</v>
      </c>
      <c r="D468" t="s">
        <v>107</v>
      </c>
      <c r="E468">
        <v>72846</v>
      </c>
      <c r="F468">
        <v>274540</v>
      </c>
      <c r="G468">
        <v>0.26533838420630801</v>
      </c>
      <c r="H468" t="s">
        <v>200</v>
      </c>
    </row>
    <row r="469" spans="1:8" hidden="1" x14ac:dyDescent="0.3">
      <c r="A469" t="s">
        <v>919</v>
      </c>
      <c r="B469">
        <v>60</v>
      </c>
      <c r="C469" t="s">
        <v>83</v>
      </c>
      <c r="D469" t="s">
        <v>105</v>
      </c>
      <c r="E469">
        <v>163857</v>
      </c>
      <c r="F469">
        <v>293960</v>
      </c>
      <c r="G469">
        <v>0.55741257313920201</v>
      </c>
      <c r="H469" t="s">
        <v>198</v>
      </c>
    </row>
    <row r="470" spans="1:8" hidden="1" x14ac:dyDescent="0.3">
      <c r="A470" t="s">
        <v>920</v>
      </c>
      <c r="B470">
        <v>60</v>
      </c>
      <c r="C470" t="s">
        <v>83</v>
      </c>
      <c r="D470" t="s">
        <v>104</v>
      </c>
      <c r="E470">
        <v>13843</v>
      </c>
      <c r="F470">
        <v>293960</v>
      </c>
      <c r="G470">
        <v>4.70914410123826E-2</v>
      </c>
      <c r="H470" t="s">
        <v>197</v>
      </c>
    </row>
    <row r="471" spans="1:8" hidden="1" x14ac:dyDescent="0.3">
      <c r="A471" t="s">
        <v>921</v>
      </c>
      <c r="B471">
        <v>60</v>
      </c>
      <c r="C471" t="s">
        <v>83</v>
      </c>
      <c r="D471" t="s">
        <v>320</v>
      </c>
      <c r="E471">
        <v>102480</v>
      </c>
      <c r="F471">
        <v>293960</v>
      </c>
      <c r="G471">
        <v>0.34861885970880302</v>
      </c>
      <c r="H471" t="s">
        <v>10305</v>
      </c>
    </row>
    <row r="472" spans="1:8" hidden="1" x14ac:dyDescent="0.3">
      <c r="A472" t="s">
        <v>922</v>
      </c>
      <c r="B472">
        <v>60</v>
      </c>
      <c r="C472" t="s">
        <v>83</v>
      </c>
      <c r="D472" t="s">
        <v>103</v>
      </c>
      <c r="E472">
        <v>305262</v>
      </c>
      <c r="F472">
        <v>525462</v>
      </c>
      <c r="G472">
        <v>0.58094020119437695</v>
      </c>
      <c r="H472" t="s">
        <v>189</v>
      </c>
    </row>
    <row r="473" spans="1:8" hidden="1" x14ac:dyDescent="0.3">
      <c r="A473" t="s">
        <v>923</v>
      </c>
      <c r="B473">
        <v>60</v>
      </c>
      <c r="C473" t="s">
        <v>83</v>
      </c>
      <c r="D473" t="s">
        <v>101</v>
      </c>
      <c r="E473">
        <v>471880</v>
      </c>
      <c r="F473">
        <v>621170</v>
      </c>
      <c r="G473">
        <v>0.75966321618880495</v>
      </c>
      <c r="H473" t="s">
        <v>182</v>
      </c>
    </row>
    <row r="474" spans="1:8" hidden="1" x14ac:dyDescent="0.3">
      <c r="A474" t="s">
        <v>924</v>
      </c>
      <c r="B474">
        <v>60</v>
      </c>
      <c r="C474" t="s">
        <v>83</v>
      </c>
      <c r="D474" t="s">
        <v>100</v>
      </c>
      <c r="E474">
        <v>161700</v>
      </c>
      <c r="F474">
        <v>621170</v>
      </c>
      <c r="G474">
        <v>0.260315211616787</v>
      </c>
      <c r="H474" t="s">
        <v>181</v>
      </c>
    </row>
    <row r="475" spans="1:8" hidden="1" x14ac:dyDescent="0.3">
      <c r="A475" t="s">
        <v>925</v>
      </c>
      <c r="B475">
        <v>60</v>
      </c>
      <c r="C475" t="s">
        <v>83</v>
      </c>
      <c r="D475" t="s">
        <v>99</v>
      </c>
      <c r="E475">
        <v>98845</v>
      </c>
      <c r="F475">
        <v>650300</v>
      </c>
      <c r="G475">
        <v>0.15199907734891499</v>
      </c>
      <c r="H475" t="s">
        <v>210</v>
      </c>
    </row>
    <row r="476" spans="1:8" hidden="1" x14ac:dyDescent="0.3">
      <c r="A476" t="s">
        <v>926</v>
      </c>
      <c r="B476">
        <v>60</v>
      </c>
      <c r="C476" t="s">
        <v>83</v>
      </c>
      <c r="D476" t="s">
        <v>98</v>
      </c>
      <c r="E476">
        <v>460452</v>
      </c>
      <c r="F476">
        <v>650300</v>
      </c>
      <c r="G476">
        <v>0.708060894971551</v>
      </c>
      <c r="H476" t="s">
        <v>209</v>
      </c>
    </row>
    <row r="477" spans="1:8" hidden="1" x14ac:dyDescent="0.3">
      <c r="A477" t="s">
        <v>927</v>
      </c>
      <c r="B477">
        <v>60</v>
      </c>
      <c r="C477" t="s">
        <v>83</v>
      </c>
      <c r="D477" t="s">
        <v>97</v>
      </c>
      <c r="E477">
        <v>53465</v>
      </c>
      <c r="F477">
        <v>650300</v>
      </c>
      <c r="G477">
        <v>8.2215900353682897E-2</v>
      </c>
      <c r="H477" t="s">
        <v>208</v>
      </c>
    </row>
    <row r="478" spans="1:8" hidden="1" x14ac:dyDescent="0.3">
      <c r="A478" t="s">
        <v>928</v>
      </c>
      <c r="B478">
        <v>60</v>
      </c>
      <c r="C478" t="s">
        <v>83</v>
      </c>
      <c r="D478" t="s">
        <v>96</v>
      </c>
      <c r="E478">
        <v>37538</v>
      </c>
      <c r="F478">
        <v>650300</v>
      </c>
      <c r="G478">
        <v>5.7724127325849597E-2</v>
      </c>
      <c r="H478" t="s">
        <v>207</v>
      </c>
    </row>
    <row r="479" spans="1:8" hidden="1" x14ac:dyDescent="0.3">
      <c r="A479" t="s">
        <v>929</v>
      </c>
      <c r="B479">
        <v>60</v>
      </c>
      <c r="C479" t="s">
        <v>83</v>
      </c>
      <c r="D479" t="s">
        <v>95</v>
      </c>
      <c r="E479">
        <v>119742</v>
      </c>
      <c r="F479">
        <v>612710</v>
      </c>
      <c r="G479">
        <v>0.19543013823831801</v>
      </c>
      <c r="H479" t="s">
        <v>10306</v>
      </c>
    </row>
    <row r="480" spans="1:8" hidden="1" x14ac:dyDescent="0.3">
      <c r="A480" t="s">
        <v>930</v>
      </c>
      <c r="B480">
        <v>60</v>
      </c>
      <c r="C480" t="s">
        <v>83</v>
      </c>
      <c r="D480" t="s">
        <v>94</v>
      </c>
      <c r="E480">
        <v>58374</v>
      </c>
      <c r="F480">
        <v>430514</v>
      </c>
      <c r="G480">
        <v>0.135591409338604</v>
      </c>
      <c r="H480" t="s">
        <v>10307</v>
      </c>
    </row>
    <row r="481" spans="1:8" hidden="1" x14ac:dyDescent="0.3">
      <c r="A481" t="s">
        <v>931</v>
      </c>
      <c r="B481">
        <v>60</v>
      </c>
      <c r="C481" t="s">
        <v>83</v>
      </c>
      <c r="D481" t="s">
        <v>87</v>
      </c>
      <c r="E481">
        <v>25679</v>
      </c>
      <c r="F481">
        <v>96140</v>
      </c>
      <c r="G481">
        <v>0.26710006240898598</v>
      </c>
      <c r="H481" t="s">
        <v>397</v>
      </c>
    </row>
    <row r="482" spans="1:8" hidden="1" x14ac:dyDescent="0.3">
      <c r="A482" t="s">
        <v>932</v>
      </c>
      <c r="B482">
        <v>60</v>
      </c>
      <c r="C482" t="s">
        <v>83</v>
      </c>
      <c r="D482" t="s">
        <v>93</v>
      </c>
      <c r="E482">
        <v>137381</v>
      </c>
      <c r="F482">
        <v>293960</v>
      </c>
      <c r="G482">
        <v>0.46734589740100602</v>
      </c>
      <c r="H482" t="s">
        <v>195</v>
      </c>
    </row>
    <row r="483" spans="1:8" hidden="1" x14ac:dyDescent="0.3">
      <c r="A483" t="s">
        <v>933</v>
      </c>
      <c r="B483">
        <v>60</v>
      </c>
      <c r="C483" t="s">
        <v>83</v>
      </c>
      <c r="D483" t="s">
        <v>92</v>
      </c>
      <c r="E483">
        <v>66691</v>
      </c>
      <c r="F483">
        <v>231277</v>
      </c>
      <c r="G483">
        <v>0.28835984555316702</v>
      </c>
      <c r="H483" t="s">
        <v>194</v>
      </c>
    </row>
    <row r="484" spans="1:8" hidden="1" x14ac:dyDescent="0.3">
      <c r="A484" t="s">
        <v>934</v>
      </c>
      <c r="B484">
        <v>60</v>
      </c>
      <c r="C484" t="s">
        <v>83</v>
      </c>
      <c r="D484" t="s">
        <v>91</v>
      </c>
      <c r="E484">
        <v>294858</v>
      </c>
      <c r="F484">
        <v>525462</v>
      </c>
      <c r="G484">
        <v>0.56114048209004597</v>
      </c>
      <c r="H484" t="s">
        <v>193</v>
      </c>
    </row>
    <row r="485" spans="1:8" hidden="1" x14ac:dyDescent="0.3">
      <c r="A485" t="s">
        <v>935</v>
      </c>
      <c r="B485">
        <v>38</v>
      </c>
      <c r="C485" t="s">
        <v>13</v>
      </c>
      <c r="D485" t="s">
        <v>112</v>
      </c>
      <c r="E485">
        <v>7081</v>
      </c>
      <c r="F485">
        <v>16044</v>
      </c>
      <c r="G485">
        <v>0.44134879082522999</v>
      </c>
      <c r="H485" t="s">
        <v>398</v>
      </c>
    </row>
    <row r="486" spans="1:8" hidden="1" x14ac:dyDescent="0.3">
      <c r="A486" t="s">
        <v>936</v>
      </c>
      <c r="B486">
        <v>38</v>
      </c>
      <c r="C486" t="s">
        <v>13</v>
      </c>
      <c r="D486" t="s">
        <v>110</v>
      </c>
      <c r="E486">
        <v>373</v>
      </c>
      <c r="F486">
        <v>7719</v>
      </c>
      <c r="G486">
        <v>4.8322321544241403E-2</v>
      </c>
      <c r="H486" t="s">
        <v>10304</v>
      </c>
    </row>
    <row r="487" spans="1:8" hidden="1" x14ac:dyDescent="0.3">
      <c r="A487" t="s">
        <v>937</v>
      </c>
      <c r="B487">
        <v>38</v>
      </c>
      <c r="C487" t="s">
        <v>13</v>
      </c>
      <c r="D487" t="s">
        <v>109</v>
      </c>
      <c r="E487">
        <v>3839</v>
      </c>
      <c r="F487">
        <v>7719</v>
      </c>
      <c r="G487">
        <v>0.49734421557196501</v>
      </c>
      <c r="H487" t="s">
        <v>379</v>
      </c>
    </row>
    <row r="488" spans="1:8" hidden="1" x14ac:dyDescent="0.3">
      <c r="A488" t="s">
        <v>938</v>
      </c>
      <c r="B488">
        <v>38</v>
      </c>
      <c r="C488" t="s">
        <v>13</v>
      </c>
      <c r="D488" t="s">
        <v>319</v>
      </c>
      <c r="E488">
        <v>688</v>
      </c>
      <c r="F488">
        <v>7719</v>
      </c>
      <c r="G488">
        <v>8.9130716414043201E-2</v>
      </c>
      <c r="H488" t="s">
        <v>455</v>
      </c>
    </row>
    <row r="489" spans="1:8" hidden="1" x14ac:dyDescent="0.3">
      <c r="A489" t="s">
        <v>939</v>
      </c>
      <c r="B489">
        <v>38</v>
      </c>
      <c r="C489" t="s">
        <v>13</v>
      </c>
      <c r="D489" t="s">
        <v>107</v>
      </c>
      <c r="E489">
        <v>2343</v>
      </c>
      <c r="F489">
        <v>7006</v>
      </c>
      <c r="G489">
        <v>0.33442763345703602</v>
      </c>
      <c r="H489" t="s">
        <v>200</v>
      </c>
    </row>
    <row r="490" spans="1:8" hidden="1" x14ac:dyDescent="0.3">
      <c r="A490" t="s">
        <v>940</v>
      </c>
      <c r="B490">
        <v>38</v>
      </c>
      <c r="C490" t="s">
        <v>13</v>
      </c>
      <c r="D490" t="s">
        <v>105</v>
      </c>
      <c r="E490">
        <v>3459</v>
      </c>
      <c r="F490">
        <v>7719</v>
      </c>
      <c r="G490">
        <v>0.44811504080839398</v>
      </c>
      <c r="H490" t="s">
        <v>198</v>
      </c>
    </row>
    <row r="491" spans="1:8" hidden="1" x14ac:dyDescent="0.3">
      <c r="A491" t="s">
        <v>941</v>
      </c>
      <c r="B491">
        <v>38</v>
      </c>
      <c r="C491" t="s">
        <v>13</v>
      </c>
      <c r="D491" t="s">
        <v>104</v>
      </c>
      <c r="E491">
        <v>812</v>
      </c>
      <c r="F491">
        <v>7719</v>
      </c>
      <c r="G491">
        <v>0.105194973442155</v>
      </c>
      <c r="H491" t="s">
        <v>197</v>
      </c>
    </row>
    <row r="492" spans="1:8" hidden="1" x14ac:dyDescent="0.3">
      <c r="A492" t="s">
        <v>942</v>
      </c>
      <c r="B492">
        <v>38</v>
      </c>
      <c r="C492" t="s">
        <v>13</v>
      </c>
      <c r="D492" t="s">
        <v>320</v>
      </c>
      <c r="E492">
        <v>3040</v>
      </c>
      <c r="F492">
        <v>7719</v>
      </c>
      <c r="G492">
        <v>0.39383339810856299</v>
      </c>
      <c r="H492" t="s">
        <v>10305</v>
      </c>
    </row>
    <row r="493" spans="1:8" hidden="1" x14ac:dyDescent="0.3">
      <c r="A493" t="s">
        <v>943</v>
      </c>
      <c r="B493">
        <v>38</v>
      </c>
      <c r="C493" t="s">
        <v>13</v>
      </c>
      <c r="D493" t="s">
        <v>103</v>
      </c>
      <c r="E493">
        <v>7638</v>
      </c>
      <c r="F493">
        <v>12971</v>
      </c>
      <c r="G493">
        <v>0.58885205458330103</v>
      </c>
      <c r="H493" t="s">
        <v>189</v>
      </c>
    </row>
    <row r="494" spans="1:8" hidden="1" x14ac:dyDescent="0.3">
      <c r="A494" t="s">
        <v>944</v>
      </c>
      <c r="B494">
        <v>38</v>
      </c>
      <c r="C494" t="s">
        <v>13</v>
      </c>
      <c r="D494" t="s">
        <v>101</v>
      </c>
      <c r="E494">
        <v>12230</v>
      </c>
      <c r="F494">
        <v>16044</v>
      </c>
      <c r="G494">
        <v>0.76227873348292197</v>
      </c>
      <c r="H494" t="s">
        <v>182</v>
      </c>
    </row>
    <row r="495" spans="1:8" hidden="1" x14ac:dyDescent="0.3">
      <c r="A495" t="s">
        <v>945</v>
      </c>
      <c r="B495">
        <v>38</v>
      </c>
      <c r="C495" t="s">
        <v>13</v>
      </c>
      <c r="D495" t="s">
        <v>100</v>
      </c>
      <c r="E495">
        <v>4015</v>
      </c>
      <c r="F495">
        <v>16044</v>
      </c>
      <c r="G495">
        <v>0.25024931438544001</v>
      </c>
      <c r="H495" t="s">
        <v>181</v>
      </c>
    </row>
    <row r="496" spans="1:8" hidden="1" x14ac:dyDescent="0.3">
      <c r="A496" t="s">
        <v>946</v>
      </c>
      <c r="B496">
        <v>38</v>
      </c>
      <c r="C496" t="s">
        <v>13</v>
      </c>
      <c r="D496" t="s">
        <v>99</v>
      </c>
      <c r="E496">
        <v>3347</v>
      </c>
      <c r="F496">
        <v>17334</v>
      </c>
      <c r="G496">
        <v>0.19308872735664001</v>
      </c>
      <c r="H496" t="s">
        <v>210</v>
      </c>
    </row>
    <row r="497" spans="1:8" hidden="1" x14ac:dyDescent="0.3">
      <c r="A497" t="s">
        <v>947</v>
      </c>
      <c r="B497">
        <v>38</v>
      </c>
      <c r="C497" t="s">
        <v>13</v>
      </c>
      <c r="D497" t="s">
        <v>98</v>
      </c>
      <c r="E497">
        <v>12458</v>
      </c>
      <c r="F497">
        <v>17334</v>
      </c>
      <c r="G497">
        <v>0.71870312680281501</v>
      </c>
      <c r="H497" t="s">
        <v>209</v>
      </c>
    </row>
    <row r="498" spans="1:8" hidden="1" x14ac:dyDescent="0.3">
      <c r="A498" t="s">
        <v>948</v>
      </c>
      <c r="B498">
        <v>38</v>
      </c>
      <c r="C498" t="s">
        <v>13</v>
      </c>
      <c r="D498" t="s">
        <v>97</v>
      </c>
      <c r="E498">
        <v>948</v>
      </c>
      <c r="F498">
        <v>17334</v>
      </c>
      <c r="G498">
        <v>5.4690204222914499E-2</v>
      </c>
      <c r="H498" t="s">
        <v>208</v>
      </c>
    </row>
    <row r="499" spans="1:8" hidden="1" x14ac:dyDescent="0.3">
      <c r="A499" t="s">
        <v>949</v>
      </c>
      <c r="B499">
        <v>38</v>
      </c>
      <c r="C499" t="s">
        <v>13</v>
      </c>
      <c r="D499" t="s">
        <v>96</v>
      </c>
      <c r="E499">
        <v>581</v>
      </c>
      <c r="F499">
        <v>17334</v>
      </c>
      <c r="G499">
        <v>3.3517941617629998E-2</v>
      </c>
      <c r="H499" t="s">
        <v>207</v>
      </c>
    </row>
    <row r="500" spans="1:8" hidden="1" x14ac:dyDescent="0.3">
      <c r="A500" t="s">
        <v>950</v>
      </c>
      <c r="B500">
        <v>38</v>
      </c>
      <c r="C500" t="s">
        <v>13</v>
      </c>
      <c r="D500" t="s">
        <v>95</v>
      </c>
      <c r="E500">
        <v>3562</v>
      </c>
      <c r="F500">
        <v>15416</v>
      </c>
      <c r="G500">
        <v>0.23105864037363699</v>
      </c>
      <c r="H500" t="s">
        <v>10306</v>
      </c>
    </row>
    <row r="501" spans="1:8" hidden="1" x14ac:dyDescent="0.3">
      <c r="A501" t="s">
        <v>951</v>
      </c>
      <c r="B501">
        <v>38</v>
      </c>
      <c r="C501" t="s">
        <v>13</v>
      </c>
      <c r="D501" t="s">
        <v>94</v>
      </c>
      <c r="E501">
        <v>1669</v>
      </c>
      <c r="F501">
        <v>10757</v>
      </c>
      <c r="G501">
        <v>0.15515478293204399</v>
      </c>
      <c r="H501" t="s">
        <v>10307</v>
      </c>
    </row>
    <row r="502" spans="1:8" hidden="1" x14ac:dyDescent="0.3">
      <c r="A502" t="s">
        <v>952</v>
      </c>
      <c r="B502">
        <v>38</v>
      </c>
      <c r="C502" t="s">
        <v>13</v>
      </c>
      <c r="D502" t="s">
        <v>87</v>
      </c>
      <c r="E502">
        <v>2003</v>
      </c>
      <c r="F502">
        <v>3097</v>
      </c>
      <c r="G502">
        <v>0.64675492412011604</v>
      </c>
      <c r="H502" t="s">
        <v>397</v>
      </c>
    </row>
    <row r="503" spans="1:8" hidden="1" x14ac:dyDescent="0.3">
      <c r="A503" t="s">
        <v>953</v>
      </c>
      <c r="B503">
        <v>38</v>
      </c>
      <c r="C503" t="s">
        <v>13</v>
      </c>
      <c r="D503" t="s">
        <v>93</v>
      </c>
      <c r="E503">
        <v>2627</v>
      </c>
      <c r="F503">
        <v>7719</v>
      </c>
      <c r="G503">
        <v>0.34032905816815601</v>
      </c>
      <c r="H503" t="s">
        <v>195</v>
      </c>
    </row>
    <row r="504" spans="1:8" hidden="1" x14ac:dyDescent="0.3">
      <c r="A504" t="s">
        <v>954</v>
      </c>
      <c r="B504">
        <v>38</v>
      </c>
      <c r="C504" t="s">
        <v>13</v>
      </c>
      <c r="D504" t="s">
        <v>92</v>
      </c>
      <c r="E504">
        <v>2216</v>
      </c>
      <c r="F504">
        <v>6606</v>
      </c>
      <c r="G504">
        <v>0.33545261883136501</v>
      </c>
      <c r="H504" t="s">
        <v>194</v>
      </c>
    </row>
    <row r="505" spans="1:8" hidden="1" x14ac:dyDescent="0.3">
      <c r="A505" t="s">
        <v>955</v>
      </c>
      <c r="B505">
        <v>38</v>
      </c>
      <c r="C505" t="s">
        <v>13</v>
      </c>
      <c r="D505" t="s">
        <v>91</v>
      </c>
      <c r="E505">
        <v>7420</v>
      </c>
      <c r="F505">
        <v>12971</v>
      </c>
      <c r="G505">
        <v>0.57204533189422502</v>
      </c>
      <c r="H505" t="s">
        <v>193</v>
      </c>
    </row>
    <row r="506" spans="1:8" hidden="1" x14ac:dyDescent="0.3">
      <c r="A506" t="s">
        <v>956</v>
      </c>
      <c r="B506">
        <v>39</v>
      </c>
      <c r="C506" t="s">
        <v>14</v>
      </c>
      <c r="D506" t="s">
        <v>112</v>
      </c>
      <c r="E506">
        <v>2766</v>
      </c>
      <c r="F506">
        <v>10086</v>
      </c>
      <c r="G506">
        <v>0.274241522903033</v>
      </c>
      <c r="H506" t="s">
        <v>398</v>
      </c>
    </row>
    <row r="507" spans="1:8" hidden="1" x14ac:dyDescent="0.3">
      <c r="A507" t="s">
        <v>957</v>
      </c>
      <c r="B507">
        <v>39</v>
      </c>
      <c r="C507" t="s">
        <v>14</v>
      </c>
      <c r="D507" t="s">
        <v>110</v>
      </c>
      <c r="E507">
        <v>346</v>
      </c>
      <c r="F507">
        <v>5406</v>
      </c>
      <c r="G507">
        <v>6.4002959674435797E-2</v>
      </c>
      <c r="H507" t="s">
        <v>10304</v>
      </c>
    </row>
    <row r="508" spans="1:8" hidden="1" x14ac:dyDescent="0.3">
      <c r="A508" t="s">
        <v>958</v>
      </c>
      <c r="B508">
        <v>39</v>
      </c>
      <c r="C508" t="s">
        <v>14</v>
      </c>
      <c r="D508" t="s">
        <v>109</v>
      </c>
      <c r="E508">
        <v>2703</v>
      </c>
      <c r="F508">
        <v>5406</v>
      </c>
      <c r="G508">
        <v>0.5</v>
      </c>
      <c r="H508" t="s">
        <v>379</v>
      </c>
    </row>
    <row r="509" spans="1:8" hidden="1" x14ac:dyDescent="0.3">
      <c r="A509" t="s">
        <v>959</v>
      </c>
      <c r="B509">
        <v>39</v>
      </c>
      <c r="C509" t="s">
        <v>14</v>
      </c>
      <c r="D509" t="s">
        <v>319</v>
      </c>
      <c r="E509">
        <v>632</v>
      </c>
      <c r="F509">
        <v>5406</v>
      </c>
      <c r="G509">
        <v>0.116907140214576</v>
      </c>
      <c r="H509" t="s">
        <v>455</v>
      </c>
    </row>
    <row r="510" spans="1:8" hidden="1" x14ac:dyDescent="0.3">
      <c r="A510" t="s">
        <v>960</v>
      </c>
      <c r="B510">
        <v>39</v>
      </c>
      <c r="C510" t="s">
        <v>14</v>
      </c>
      <c r="D510" t="s">
        <v>107</v>
      </c>
      <c r="E510">
        <v>1417</v>
      </c>
      <c r="F510">
        <v>4789</v>
      </c>
      <c r="G510">
        <v>0.29588640634787999</v>
      </c>
      <c r="H510" t="s">
        <v>200</v>
      </c>
    </row>
    <row r="511" spans="1:8" hidden="1" x14ac:dyDescent="0.3">
      <c r="A511" t="s">
        <v>961</v>
      </c>
      <c r="B511">
        <v>39</v>
      </c>
      <c r="C511" t="s">
        <v>14</v>
      </c>
      <c r="D511" t="s">
        <v>105</v>
      </c>
      <c r="E511">
        <v>2720</v>
      </c>
      <c r="F511">
        <v>5406</v>
      </c>
      <c r="G511">
        <v>0.50314465408804998</v>
      </c>
      <c r="H511" t="s">
        <v>198</v>
      </c>
    </row>
    <row r="512" spans="1:8" hidden="1" x14ac:dyDescent="0.3">
      <c r="A512" t="s">
        <v>962</v>
      </c>
      <c r="B512">
        <v>39</v>
      </c>
      <c r="C512" t="s">
        <v>14</v>
      </c>
      <c r="D512" t="s">
        <v>104</v>
      </c>
      <c r="E512">
        <v>263</v>
      </c>
      <c r="F512">
        <v>5406</v>
      </c>
      <c r="G512">
        <v>4.8649648538660703E-2</v>
      </c>
      <c r="H512" t="s">
        <v>197</v>
      </c>
    </row>
    <row r="513" spans="1:8" hidden="1" x14ac:dyDescent="0.3">
      <c r="A513" t="s">
        <v>963</v>
      </c>
      <c r="B513">
        <v>39</v>
      </c>
      <c r="C513" t="s">
        <v>14</v>
      </c>
      <c r="D513" t="s">
        <v>320</v>
      </c>
      <c r="E513">
        <v>2534</v>
      </c>
      <c r="F513">
        <v>5406</v>
      </c>
      <c r="G513">
        <v>0.46873843877173499</v>
      </c>
      <c r="H513" t="s">
        <v>10305</v>
      </c>
    </row>
    <row r="514" spans="1:8" hidden="1" x14ac:dyDescent="0.3">
      <c r="A514" t="s">
        <v>964</v>
      </c>
      <c r="B514">
        <v>39</v>
      </c>
      <c r="C514" t="s">
        <v>14</v>
      </c>
      <c r="D514" t="s">
        <v>103</v>
      </c>
      <c r="E514">
        <v>5016</v>
      </c>
      <c r="F514">
        <v>8449</v>
      </c>
      <c r="G514">
        <v>0.59367972541129099</v>
      </c>
      <c r="H514" t="s">
        <v>189</v>
      </c>
    </row>
    <row r="515" spans="1:8" hidden="1" x14ac:dyDescent="0.3">
      <c r="A515" t="s">
        <v>965</v>
      </c>
      <c r="B515">
        <v>39</v>
      </c>
      <c r="C515" t="s">
        <v>14</v>
      </c>
      <c r="D515" t="s">
        <v>101</v>
      </c>
      <c r="E515">
        <v>7501</v>
      </c>
      <c r="F515">
        <v>10086</v>
      </c>
      <c r="G515">
        <v>0.74370414435851595</v>
      </c>
      <c r="H515" t="s">
        <v>182</v>
      </c>
    </row>
    <row r="516" spans="1:8" hidden="1" x14ac:dyDescent="0.3">
      <c r="A516" t="s">
        <v>966</v>
      </c>
      <c r="B516">
        <v>39</v>
      </c>
      <c r="C516" t="s">
        <v>14</v>
      </c>
      <c r="D516" t="s">
        <v>100</v>
      </c>
      <c r="E516">
        <v>2757</v>
      </c>
      <c r="F516">
        <v>10086</v>
      </c>
      <c r="G516">
        <v>0.27334919690660298</v>
      </c>
      <c r="H516" t="s">
        <v>181</v>
      </c>
    </row>
    <row r="517" spans="1:8" hidden="1" x14ac:dyDescent="0.3">
      <c r="A517" t="s">
        <v>967</v>
      </c>
      <c r="B517">
        <v>39</v>
      </c>
      <c r="C517" t="s">
        <v>14</v>
      </c>
      <c r="D517" t="s">
        <v>99</v>
      </c>
      <c r="E517">
        <v>1744</v>
      </c>
      <c r="F517">
        <v>10646</v>
      </c>
      <c r="G517">
        <v>0.16381739620514699</v>
      </c>
      <c r="H517" t="s">
        <v>210</v>
      </c>
    </row>
    <row r="518" spans="1:8" hidden="1" x14ac:dyDescent="0.3">
      <c r="A518" t="s">
        <v>968</v>
      </c>
      <c r="B518">
        <v>39</v>
      </c>
      <c r="C518" t="s">
        <v>14</v>
      </c>
      <c r="D518" t="s">
        <v>98</v>
      </c>
      <c r="E518">
        <v>7612</v>
      </c>
      <c r="F518">
        <v>10646</v>
      </c>
      <c r="G518">
        <v>0.71501033251925605</v>
      </c>
      <c r="H518" t="s">
        <v>209</v>
      </c>
    </row>
    <row r="519" spans="1:8" hidden="1" x14ac:dyDescent="0.3">
      <c r="A519" t="s">
        <v>969</v>
      </c>
      <c r="B519">
        <v>39</v>
      </c>
      <c r="C519" t="s">
        <v>14</v>
      </c>
      <c r="D519" t="s">
        <v>97</v>
      </c>
      <c r="E519">
        <v>763</v>
      </c>
      <c r="F519">
        <v>10646</v>
      </c>
      <c r="G519">
        <v>7.1670110839751999E-2</v>
      </c>
      <c r="H519" t="s">
        <v>208</v>
      </c>
    </row>
    <row r="520" spans="1:8" hidden="1" x14ac:dyDescent="0.3">
      <c r="A520" t="s">
        <v>970</v>
      </c>
      <c r="B520">
        <v>39</v>
      </c>
      <c r="C520" t="s">
        <v>14</v>
      </c>
      <c r="D520" t="s">
        <v>96</v>
      </c>
      <c r="E520">
        <v>527</v>
      </c>
      <c r="F520">
        <v>10646</v>
      </c>
      <c r="G520">
        <v>4.9502160435844399E-2</v>
      </c>
      <c r="H520" t="s">
        <v>207</v>
      </c>
    </row>
    <row r="521" spans="1:8" hidden="1" x14ac:dyDescent="0.3">
      <c r="A521" t="s">
        <v>971</v>
      </c>
      <c r="B521">
        <v>39</v>
      </c>
      <c r="C521" t="s">
        <v>14</v>
      </c>
      <c r="D521" t="s">
        <v>95</v>
      </c>
      <c r="E521">
        <v>2414</v>
      </c>
      <c r="F521">
        <v>9945</v>
      </c>
      <c r="G521">
        <v>0.24273504273504201</v>
      </c>
      <c r="H521" t="s">
        <v>10306</v>
      </c>
    </row>
    <row r="522" spans="1:8" hidden="1" x14ac:dyDescent="0.3">
      <c r="A522" t="s">
        <v>972</v>
      </c>
      <c r="B522">
        <v>39</v>
      </c>
      <c r="C522" t="s">
        <v>14</v>
      </c>
      <c r="D522" t="s">
        <v>94</v>
      </c>
      <c r="E522">
        <v>1154</v>
      </c>
      <c r="F522">
        <v>7074</v>
      </c>
      <c r="G522">
        <v>0.163132598247102</v>
      </c>
      <c r="H522" t="s">
        <v>10307</v>
      </c>
    </row>
    <row r="523" spans="1:8" hidden="1" x14ac:dyDescent="0.3">
      <c r="A523" t="s">
        <v>973</v>
      </c>
      <c r="B523">
        <v>39</v>
      </c>
      <c r="C523" t="s">
        <v>14</v>
      </c>
      <c r="D523" t="s">
        <v>87</v>
      </c>
      <c r="E523">
        <v>500</v>
      </c>
      <c r="F523">
        <v>1648</v>
      </c>
      <c r="G523">
        <v>0.30339805825242699</v>
      </c>
      <c r="H523" t="s">
        <v>397</v>
      </c>
    </row>
    <row r="524" spans="1:8" hidden="1" x14ac:dyDescent="0.3">
      <c r="A524" t="s">
        <v>974</v>
      </c>
      <c r="B524">
        <v>39</v>
      </c>
      <c r="C524" t="s">
        <v>14</v>
      </c>
      <c r="D524" t="s">
        <v>93</v>
      </c>
      <c r="E524">
        <v>2033</v>
      </c>
      <c r="F524">
        <v>5406</v>
      </c>
      <c r="G524">
        <v>0.37606363300036899</v>
      </c>
      <c r="H524" t="s">
        <v>195</v>
      </c>
    </row>
    <row r="525" spans="1:8" hidden="1" x14ac:dyDescent="0.3">
      <c r="A525" t="s">
        <v>975</v>
      </c>
      <c r="B525">
        <v>39</v>
      </c>
      <c r="C525" t="s">
        <v>14</v>
      </c>
      <c r="D525" t="s">
        <v>92</v>
      </c>
      <c r="E525">
        <v>1299</v>
      </c>
      <c r="F525">
        <v>4422</v>
      </c>
      <c r="G525">
        <v>0.293758480325644</v>
      </c>
      <c r="H525" t="s">
        <v>194</v>
      </c>
    </row>
    <row r="526" spans="1:8" hidden="1" x14ac:dyDescent="0.3">
      <c r="A526" t="s">
        <v>976</v>
      </c>
      <c r="B526">
        <v>39</v>
      </c>
      <c r="C526" t="s">
        <v>14</v>
      </c>
      <c r="D526" t="s">
        <v>91</v>
      </c>
      <c r="E526">
        <v>5006</v>
      </c>
      <c r="F526">
        <v>8449</v>
      </c>
      <c r="G526">
        <v>0.59249615339093298</v>
      </c>
      <c r="H526" t="s">
        <v>193</v>
      </c>
    </row>
    <row r="527" spans="1:8" hidden="1" x14ac:dyDescent="0.3">
      <c r="A527" t="s">
        <v>977</v>
      </c>
      <c r="B527">
        <v>26</v>
      </c>
      <c r="C527" t="s">
        <v>8</v>
      </c>
      <c r="D527" t="s">
        <v>112</v>
      </c>
      <c r="E527">
        <v>2124</v>
      </c>
      <c r="F527">
        <v>13904</v>
      </c>
      <c r="G527">
        <v>0.15276179516685801</v>
      </c>
      <c r="H527" t="s">
        <v>398</v>
      </c>
    </row>
    <row r="528" spans="1:8" hidden="1" x14ac:dyDescent="0.3">
      <c r="A528" t="s">
        <v>978</v>
      </c>
      <c r="B528">
        <v>26</v>
      </c>
      <c r="C528" t="s">
        <v>8</v>
      </c>
      <c r="D528" t="s">
        <v>110</v>
      </c>
      <c r="E528">
        <v>683</v>
      </c>
      <c r="F528">
        <v>7290</v>
      </c>
      <c r="G528">
        <v>9.3689986282578797E-2</v>
      </c>
      <c r="H528" t="s">
        <v>10304</v>
      </c>
    </row>
    <row r="529" spans="1:8" hidden="1" x14ac:dyDescent="0.3">
      <c r="A529" t="s">
        <v>979</v>
      </c>
      <c r="B529">
        <v>26</v>
      </c>
      <c r="C529" t="s">
        <v>8</v>
      </c>
      <c r="D529" t="s">
        <v>109</v>
      </c>
      <c r="E529">
        <v>3669</v>
      </c>
      <c r="F529">
        <v>7290</v>
      </c>
      <c r="G529">
        <v>0.50329218106995799</v>
      </c>
      <c r="H529" t="s">
        <v>379</v>
      </c>
    </row>
    <row r="530" spans="1:8" hidden="1" x14ac:dyDescent="0.3">
      <c r="A530" t="s">
        <v>980</v>
      </c>
      <c r="B530">
        <v>26</v>
      </c>
      <c r="C530" t="s">
        <v>8</v>
      </c>
      <c r="D530" t="s">
        <v>319</v>
      </c>
      <c r="E530">
        <v>860</v>
      </c>
      <c r="F530">
        <v>7290</v>
      </c>
      <c r="G530">
        <v>0.117969821673525</v>
      </c>
      <c r="H530" t="s">
        <v>455</v>
      </c>
    </row>
    <row r="531" spans="1:8" hidden="1" x14ac:dyDescent="0.3">
      <c r="A531" t="s">
        <v>981</v>
      </c>
      <c r="B531">
        <v>26</v>
      </c>
      <c r="C531" t="s">
        <v>8</v>
      </c>
      <c r="D531" t="s">
        <v>107</v>
      </c>
      <c r="E531">
        <v>1917</v>
      </c>
      <c r="F531">
        <v>5827</v>
      </c>
      <c r="G531">
        <v>0.32898575596361701</v>
      </c>
      <c r="H531" t="s">
        <v>200</v>
      </c>
    </row>
    <row r="532" spans="1:8" hidden="1" x14ac:dyDescent="0.3">
      <c r="A532" t="s">
        <v>982</v>
      </c>
      <c r="B532">
        <v>26</v>
      </c>
      <c r="C532" t="s">
        <v>8</v>
      </c>
      <c r="D532" t="s">
        <v>105</v>
      </c>
      <c r="E532">
        <v>3267</v>
      </c>
      <c r="F532">
        <v>7290</v>
      </c>
      <c r="G532">
        <v>0.44814814814814802</v>
      </c>
      <c r="H532" t="s">
        <v>198</v>
      </c>
    </row>
    <row r="533" spans="1:8" hidden="1" x14ac:dyDescent="0.3">
      <c r="A533" t="s">
        <v>983</v>
      </c>
      <c r="B533">
        <v>26</v>
      </c>
      <c r="C533" t="s">
        <v>8</v>
      </c>
      <c r="D533" t="s">
        <v>104</v>
      </c>
      <c r="E533">
        <v>409</v>
      </c>
      <c r="F533">
        <v>7290</v>
      </c>
      <c r="G533">
        <v>5.6104252400548699E-2</v>
      </c>
      <c r="H533" t="s">
        <v>197</v>
      </c>
    </row>
    <row r="534" spans="1:8" hidden="1" x14ac:dyDescent="0.3">
      <c r="A534" t="s">
        <v>984</v>
      </c>
      <c r="B534">
        <v>26</v>
      </c>
      <c r="C534" t="s">
        <v>8</v>
      </c>
      <c r="D534" t="s">
        <v>320</v>
      </c>
      <c r="E534">
        <v>4258</v>
      </c>
      <c r="F534">
        <v>7290</v>
      </c>
      <c r="G534">
        <v>0.58408779149519796</v>
      </c>
      <c r="H534" t="s">
        <v>10305</v>
      </c>
    </row>
    <row r="535" spans="1:8" hidden="1" x14ac:dyDescent="0.3">
      <c r="A535" t="s">
        <v>985</v>
      </c>
      <c r="B535">
        <v>26</v>
      </c>
      <c r="C535" t="s">
        <v>8</v>
      </c>
      <c r="D535" t="s">
        <v>103</v>
      </c>
      <c r="E535">
        <v>5255</v>
      </c>
      <c r="F535">
        <v>11590</v>
      </c>
      <c r="G535">
        <v>0.45340811044003398</v>
      </c>
      <c r="H535" t="s">
        <v>189</v>
      </c>
    </row>
    <row r="536" spans="1:8" hidden="1" x14ac:dyDescent="0.3">
      <c r="A536" t="s">
        <v>986</v>
      </c>
      <c r="B536">
        <v>26</v>
      </c>
      <c r="C536" t="s">
        <v>8</v>
      </c>
      <c r="D536" t="s">
        <v>101</v>
      </c>
      <c r="E536">
        <v>9682</v>
      </c>
      <c r="F536">
        <v>13904</v>
      </c>
      <c r="G536">
        <v>0.69634637514384301</v>
      </c>
      <c r="H536" t="s">
        <v>182</v>
      </c>
    </row>
    <row r="537" spans="1:8" hidden="1" x14ac:dyDescent="0.3">
      <c r="A537" t="s">
        <v>987</v>
      </c>
      <c r="B537">
        <v>26</v>
      </c>
      <c r="C537" t="s">
        <v>8</v>
      </c>
      <c r="D537" t="s">
        <v>100</v>
      </c>
      <c r="E537">
        <v>4373</v>
      </c>
      <c r="F537">
        <v>13904</v>
      </c>
      <c r="G537">
        <v>0.31451380897583398</v>
      </c>
      <c r="H537" t="s">
        <v>181</v>
      </c>
    </row>
    <row r="538" spans="1:8" hidden="1" x14ac:dyDescent="0.3">
      <c r="A538" t="s">
        <v>988</v>
      </c>
      <c r="B538">
        <v>26</v>
      </c>
      <c r="C538" t="s">
        <v>8</v>
      </c>
      <c r="D538" t="s">
        <v>99</v>
      </c>
      <c r="E538">
        <v>2425</v>
      </c>
      <c r="F538">
        <v>14601</v>
      </c>
      <c r="G538">
        <v>0.166084514759263</v>
      </c>
      <c r="H538" t="s">
        <v>210</v>
      </c>
    </row>
    <row r="539" spans="1:8" hidden="1" x14ac:dyDescent="0.3">
      <c r="A539" t="s">
        <v>989</v>
      </c>
      <c r="B539">
        <v>26</v>
      </c>
      <c r="C539" t="s">
        <v>8</v>
      </c>
      <c r="D539" t="s">
        <v>98</v>
      </c>
      <c r="E539">
        <v>10137</v>
      </c>
      <c r="F539">
        <v>14601</v>
      </c>
      <c r="G539">
        <v>0.69426751592356595</v>
      </c>
      <c r="H539" t="s">
        <v>209</v>
      </c>
    </row>
    <row r="540" spans="1:8" hidden="1" x14ac:dyDescent="0.3">
      <c r="A540" t="s">
        <v>990</v>
      </c>
      <c r="B540">
        <v>26</v>
      </c>
      <c r="C540" t="s">
        <v>8</v>
      </c>
      <c r="D540" t="s">
        <v>97</v>
      </c>
      <c r="E540">
        <v>1296</v>
      </c>
      <c r="F540">
        <v>14601</v>
      </c>
      <c r="G540">
        <v>8.8761043764125705E-2</v>
      </c>
      <c r="H540" t="s">
        <v>208</v>
      </c>
    </row>
    <row r="541" spans="1:8" hidden="1" x14ac:dyDescent="0.3">
      <c r="A541" t="s">
        <v>991</v>
      </c>
      <c r="B541">
        <v>26</v>
      </c>
      <c r="C541" t="s">
        <v>8</v>
      </c>
      <c r="D541" t="s">
        <v>96</v>
      </c>
      <c r="E541">
        <v>743</v>
      </c>
      <c r="F541">
        <v>14601</v>
      </c>
      <c r="G541">
        <v>5.0886925553044297E-2</v>
      </c>
      <c r="H541" t="s">
        <v>207</v>
      </c>
    </row>
    <row r="542" spans="1:8" hidden="1" x14ac:dyDescent="0.3">
      <c r="A542" t="s">
        <v>992</v>
      </c>
      <c r="B542">
        <v>26</v>
      </c>
      <c r="C542" t="s">
        <v>8</v>
      </c>
      <c r="D542" t="s">
        <v>95</v>
      </c>
      <c r="E542">
        <v>3850</v>
      </c>
      <c r="F542">
        <v>13729</v>
      </c>
      <c r="G542">
        <v>0.280428290480005</v>
      </c>
      <c r="H542" t="s">
        <v>10306</v>
      </c>
    </row>
    <row r="543" spans="1:8" hidden="1" x14ac:dyDescent="0.3">
      <c r="A543" t="s">
        <v>993</v>
      </c>
      <c r="B543">
        <v>26</v>
      </c>
      <c r="C543" t="s">
        <v>8</v>
      </c>
      <c r="D543" t="s">
        <v>94</v>
      </c>
      <c r="E543">
        <v>2039</v>
      </c>
      <c r="F543">
        <v>9407</v>
      </c>
      <c r="G543">
        <v>0.21675348144998399</v>
      </c>
      <c r="H543" t="s">
        <v>10307</v>
      </c>
    </row>
    <row r="544" spans="1:8" hidden="1" x14ac:dyDescent="0.3">
      <c r="A544" t="s">
        <v>994</v>
      </c>
      <c r="B544">
        <v>26</v>
      </c>
      <c r="C544" t="s">
        <v>8</v>
      </c>
      <c r="D544" t="s">
        <v>87</v>
      </c>
      <c r="E544">
        <v>827</v>
      </c>
      <c r="F544">
        <v>2331</v>
      </c>
      <c r="G544">
        <v>0.35478335478335399</v>
      </c>
      <c r="H544" t="s">
        <v>397</v>
      </c>
    </row>
    <row r="545" spans="1:8" hidden="1" x14ac:dyDescent="0.3">
      <c r="A545" t="s">
        <v>995</v>
      </c>
      <c r="B545">
        <v>26</v>
      </c>
      <c r="C545" t="s">
        <v>8</v>
      </c>
      <c r="D545" t="s">
        <v>93</v>
      </c>
      <c r="E545">
        <v>2149</v>
      </c>
      <c r="F545">
        <v>7290</v>
      </c>
      <c r="G545">
        <v>0.29478737997256499</v>
      </c>
      <c r="H545" t="s">
        <v>195</v>
      </c>
    </row>
    <row r="546" spans="1:8" hidden="1" x14ac:dyDescent="0.3">
      <c r="A546" t="s">
        <v>996</v>
      </c>
      <c r="B546">
        <v>26</v>
      </c>
      <c r="C546" t="s">
        <v>8</v>
      </c>
      <c r="D546" t="s">
        <v>92</v>
      </c>
      <c r="E546">
        <v>2465</v>
      </c>
      <c r="F546">
        <v>5826</v>
      </c>
      <c r="G546">
        <v>0.42310332990044602</v>
      </c>
      <c r="H546" t="s">
        <v>194</v>
      </c>
    </row>
    <row r="547" spans="1:8" hidden="1" x14ac:dyDescent="0.3">
      <c r="A547" t="s">
        <v>997</v>
      </c>
      <c r="B547">
        <v>26</v>
      </c>
      <c r="C547" t="s">
        <v>8</v>
      </c>
      <c r="D547" t="s">
        <v>91</v>
      </c>
      <c r="E547">
        <v>6139</v>
      </c>
      <c r="F547">
        <v>11590</v>
      </c>
      <c r="G547">
        <v>0.52968075927523695</v>
      </c>
      <c r="H547" t="s">
        <v>193</v>
      </c>
    </row>
    <row r="548" spans="1:8" hidden="1" x14ac:dyDescent="0.3">
      <c r="A548" t="s">
        <v>998</v>
      </c>
      <c r="B548">
        <v>50</v>
      </c>
      <c r="C548" t="s">
        <v>284</v>
      </c>
      <c r="D548" t="s">
        <v>112</v>
      </c>
      <c r="E548">
        <v>1057</v>
      </c>
      <c r="F548">
        <v>9010</v>
      </c>
      <c r="G548">
        <v>0.1173140954495</v>
      </c>
      <c r="H548" t="s">
        <v>398</v>
      </c>
    </row>
    <row r="549" spans="1:8" hidden="1" x14ac:dyDescent="0.3">
      <c r="A549" t="s">
        <v>999</v>
      </c>
      <c r="B549">
        <v>50</v>
      </c>
      <c r="C549" t="s">
        <v>284</v>
      </c>
      <c r="D549" t="s">
        <v>110</v>
      </c>
      <c r="E549">
        <v>405</v>
      </c>
      <c r="F549">
        <v>4634</v>
      </c>
      <c r="G549">
        <v>8.7397496763055596E-2</v>
      </c>
      <c r="H549" t="s">
        <v>10304</v>
      </c>
    </row>
    <row r="550" spans="1:8" hidden="1" x14ac:dyDescent="0.3">
      <c r="A550" t="s">
        <v>1000</v>
      </c>
      <c r="B550">
        <v>50</v>
      </c>
      <c r="C550" t="s">
        <v>284</v>
      </c>
      <c r="D550" t="s">
        <v>109</v>
      </c>
      <c r="E550">
        <v>2210</v>
      </c>
      <c r="F550">
        <v>4634</v>
      </c>
      <c r="G550">
        <v>0.47690979715148901</v>
      </c>
      <c r="H550" t="s">
        <v>379</v>
      </c>
    </row>
    <row r="551" spans="1:8" hidden="1" x14ac:dyDescent="0.3">
      <c r="A551" t="s">
        <v>1001</v>
      </c>
      <c r="B551">
        <v>50</v>
      </c>
      <c r="C551" t="s">
        <v>284</v>
      </c>
      <c r="D551" t="s">
        <v>319</v>
      </c>
      <c r="E551">
        <v>605</v>
      </c>
      <c r="F551">
        <v>4634</v>
      </c>
      <c r="G551">
        <v>0.130556754423823</v>
      </c>
      <c r="H551" t="s">
        <v>455</v>
      </c>
    </row>
    <row r="552" spans="1:8" hidden="1" x14ac:dyDescent="0.3">
      <c r="A552" t="s">
        <v>1002</v>
      </c>
      <c r="B552">
        <v>50</v>
      </c>
      <c r="C552" t="s">
        <v>284</v>
      </c>
      <c r="D552" t="s">
        <v>107</v>
      </c>
      <c r="E552">
        <v>1104</v>
      </c>
      <c r="F552">
        <v>4016</v>
      </c>
      <c r="G552">
        <v>0.27490039840637398</v>
      </c>
      <c r="H552" t="s">
        <v>200</v>
      </c>
    </row>
    <row r="553" spans="1:8" hidden="1" x14ac:dyDescent="0.3">
      <c r="A553" t="s">
        <v>1003</v>
      </c>
      <c r="B553">
        <v>50</v>
      </c>
      <c r="C553" t="s">
        <v>284</v>
      </c>
      <c r="D553" t="s">
        <v>105</v>
      </c>
      <c r="E553">
        <v>2336</v>
      </c>
      <c r="F553">
        <v>4634</v>
      </c>
      <c r="G553">
        <v>0.50410012947777205</v>
      </c>
      <c r="H553" t="s">
        <v>198</v>
      </c>
    </row>
    <row r="554" spans="1:8" hidden="1" x14ac:dyDescent="0.3">
      <c r="A554" t="s">
        <v>1004</v>
      </c>
      <c r="B554">
        <v>50</v>
      </c>
      <c r="C554" t="s">
        <v>284</v>
      </c>
      <c r="D554" t="s">
        <v>104</v>
      </c>
      <c r="E554">
        <v>196</v>
      </c>
      <c r="F554">
        <v>4634</v>
      </c>
      <c r="G554">
        <v>4.2296072507552802E-2</v>
      </c>
      <c r="H554" t="s">
        <v>197</v>
      </c>
    </row>
    <row r="555" spans="1:8" hidden="1" x14ac:dyDescent="0.3">
      <c r="A555" t="s">
        <v>1005</v>
      </c>
      <c r="B555">
        <v>50</v>
      </c>
      <c r="C555" t="s">
        <v>284</v>
      </c>
      <c r="D555" t="s">
        <v>320</v>
      </c>
      <c r="E555">
        <v>2051</v>
      </c>
      <c r="F555">
        <v>4634</v>
      </c>
      <c r="G555">
        <v>0.442598187311178</v>
      </c>
      <c r="H555" t="s">
        <v>10305</v>
      </c>
    </row>
    <row r="556" spans="1:8" hidden="1" x14ac:dyDescent="0.3">
      <c r="A556" t="s">
        <v>1006</v>
      </c>
      <c r="B556">
        <v>50</v>
      </c>
      <c r="C556" t="s">
        <v>284</v>
      </c>
      <c r="D556" t="s">
        <v>103</v>
      </c>
      <c r="E556">
        <v>3478</v>
      </c>
      <c r="F556">
        <v>7472</v>
      </c>
      <c r="G556">
        <v>0.46547109207708698</v>
      </c>
      <c r="H556" t="s">
        <v>189</v>
      </c>
    </row>
    <row r="557" spans="1:8" hidden="1" x14ac:dyDescent="0.3">
      <c r="A557" t="s">
        <v>1007</v>
      </c>
      <c r="B557">
        <v>50</v>
      </c>
      <c r="C557" t="s">
        <v>284</v>
      </c>
      <c r="D557" t="s">
        <v>101</v>
      </c>
      <c r="E557">
        <v>6293</v>
      </c>
      <c r="F557">
        <v>9010</v>
      </c>
      <c r="G557">
        <v>0.69844617092119798</v>
      </c>
      <c r="H557" t="s">
        <v>182</v>
      </c>
    </row>
    <row r="558" spans="1:8" hidden="1" x14ac:dyDescent="0.3">
      <c r="A558" t="s">
        <v>1008</v>
      </c>
      <c r="B558">
        <v>50</v>
      </c>
      <c r="C558" t="s">
        <v>284</v>
      </c>
      <c r="D558" t="s">
        <v>100</v>
      </c>
      <c r="E558">
        <v>2878</v>
      </c>
      <c r="F558">
        <v>9010</v>
      </c>
      <c r="G558">
        <v>0.31942286348501597</v>
      </c>
      <c r="H558" t="s">
        <v>181</v>
      </c>
    </row>
    <row r="559" spans="1:8" hidden="1" x14ac:dyDescent="0.3">
      <c r="A559" t="s">
        <v>1009</v>
      </c>
      <c r="B559">
        <v>50</v>
      </c>
      <c r="C559" t="s">
        <v>284</v>
      </c>
      <c r="D559" t="s">
        <v>99</v>
      </c>
      <c r="E559">
        <v>1654</v>
      </c>
      <c r="F559">
        <v>9437</v>
      </c>
      <c r="G559">
        <v>0.175267563844442</v>
      </c>
      <c r="H559" t="s">
        <v>210</v>
      </c>
    </row>
    <row r="560" spans="1:8" hidden="1" x14ac:dyDescent="0.3">
      <c r="A560" t="s">
        <v>1010</v>
      </c>
      <c r="B560">
        <v>50</v>
      </c>
      <c r="C560" t="s">
        <v>284</v>
      </c>
      <c r="D560" t="s">
        <v>98</v>
      </c>
      <c r="E560">
        <v>6406</v>
      </c>
      <c r="F560">
        <v>9437</v>
      </c>
      <c r="G560">
        <v>0.678817420790505</v>
      </c>
      <c r="H560" t="s">
        <v>209</v>
      </c>
    </row>
    <row r="561" spans="1:8" hidden="1" x14ac:dyDescent="0.3">
      <c r="A561" t="s">
        <v>1011</v>
      </c>
      <c r="B561">
        <v>50</v>
      </c>
      <c r="C561" t="s">
        <v>284</v>
      </c>
      <c r="D561" t="s">
        <v>97</v>
      </c>
      <c r="E561">
        <v>751</v>
      </c>
      <c r="F561">
        <v>9437</v>
      </c>
      <c r="G561">
        <v>7.9580375119211594E-2</v>
      </c>
      <c r="H561" t="s">
        <v>208</v>
      </c>
    </row>
    <row r="562" spans="1:8" hidden="1" x14ac:dyDescent="0.3">
      <c r="A562" t="s">
        <v>1012</v>
      </c>
      <c r="B562">
        <v>50</v>
      </c>
      <c r="C562" t="s">
        <v>284</v>
      </c>
      <c r="D562" t="s">
        <v>96</v>
      </c>
      <c r="E562">
        <v>626</v>
      </c>
      <c r="F562">
        <v>9437</v>
      </c>
      <c r="G562">
        <v>6.6334640245840806E-2</v>
      </c>
      <c r="H562" t="s">
        <v>207</v>
      </c>
    </row>
    <row r="563" spans="1:8" hidden="1" x14ac:dyDescent="0.3">
      <c r="A563" t="s">
        <v>1013</v>
      </c>
      <c r="B563">
        <v>50</v>
      </c>
      <c r="C563" t="s">
        <v>284</v>
      </c>
      <c r="D563" t="s">
        <v>95</v>
      </c>
      <c r="E563">
        <v>2320</v>
      </c>
      <c r="F563">
        <v>9027</v>
      </c>
      <c r="G563">
        <v>0.25700675750526197</v>
      </c>
      <c r="H563" t="s">
        <v>10306</v>
      </c>
    </row>
    <row r="564" spans="1:8" hidden="1" x14ac:dyDescent="0.3">
      <c r="A564" t="s">
        <v>1014</v>
      </c>
      <c r="B564">
        <v>50</v>
      </c>
      <c r="C564" t="s">
        <v>284</v>
      </c>
      <c r="D564" t="s">
        <v>94</v>
      </c>
      <c r="E564">
        <v>1036</v>
      </c>
      <c r="F564">
        <v>6131</v>
      </c>
      <c r="G564">
        <v>0.16897732833143</v>
      </c>
      <c r="H564" t="s">
        <v>10307</v>
      </c>
    </row>
    <row r="565" spans="1:8" hidden="1" x14ac:dyDescent="0.3">
      <c r="A565" t="s">
        <v>1015</v>
      </c>
      <c r="B565">
        <v>50</v>
      </c>
      <c r="C565" t="s">
        <v>284</v>
      </c>
      <c r="D565" t="s">
        <v>87</v>
      </c>
      <c r="E565">
        <v>395</v>
      </c>
      <c r="F565">
        <v>1524</v>
      </c>
      <c r="G565">
        <v>0.25918635170603599</v>
      </c>
      <c r="H565" t="s">
        <v>397</v>
      </c>
    </row>
    <row r="566" spans="1:8" hidden="1" x14ac:dyDescent="0.3">
      <c r="A566" t="s">
        <v>1016</v>
      </c>
      <c r="B566">
        <v>50</v>
      </c>
      <c r="C566" t="s">
        <v>284</v>
      </c>
      <c r="D566" t="s">
        <v>93</v>
      </c>
      <c r="E566">
        <v>1716</v>
      </c>
      <c r="F566">
        <v>4634</v>
      </c>
      <c r="G566">
        <v>0.37030643072939101</v>
      </c>
      <c r="H566" t="s">
        <v>195</v>
      </c>
    </row>
    <row r="567" spans="1:8" hidden="1" x14ac:dyDescent="0.3">
      <c r="A567" t="s">
        <v>1017</v>
      </c>
      <c r="B567">
        <v>50</v>
      </c>
      <c r="C567" t="s">
        <v>284</v>
      </c>
      <c r="D567" t="s">
        <v>92</v>
      </c>
      <c r="E567">
        <v>1262</v>
      </c>
      <c r="F567">
        <v>3618</v>
      </c>
      <c r="G567">
        <v>0.34881149806522899</v>
      </c>
      <c r="H567" t="s">
        <v>194</v>
      </c>
    </row>
    <row r="568" spans="1:8" hidden="1" x14ac:dyDescent="0.3">
      <c r="A568" t="s">
        <v>1018</v>
      </c>
      <c r="B568">
        <v>50</v>
      </c>
      <c r="C568" t="s">
        <v>284</v>
      </c>
      <c r="D568" t="s">
        <v>91</v>
      </c>
      <c r="E568">
        <v>4170</v>
      </c>
      <c r="F568">
        <v>7472</v>
      </c>
      <c r="G568">
        <v>0.55808351177730198</v>
      </c>
      <c r="H568" t="s">
        <v>193</v>
      </c>
    </row>
    <row r="569" spans="1:8" hidden="1" x14ac:dyDescent="0.3">
      <c r="A569" t="s">
        <v>1019</v>
      </c>
      <c r="B569">
        <v>6</v>
      </c>
      <c r="C569" t="s">
        <v>255</v>
      </c>
      <c r="D569" t="s">
        <v>112</v>
      </c>
      <c r="E569">
        <v>5761</v>
      </c>
      <c r="F569">
        <v>21710</v>
      </c>
      <c r="G569">
        <v>0.26536158452326097</v>
      </c>
      <c r="H569" t="s">
        <v>398</v>
      </c>
    </row>
    <row r="570" spans="1:8" hidden="1" x14ac:dyDescent="0.3">
      <c r="A570" t="s">
        <v>1020</v>
      </c>
      <c r="B570">
        <v>6</v>
      </c>
      <c r="C570" t="s">
        <v>255</v>
      </c>
      <c r="D570" t="s">
        <v>110</v>
      </c>
      <c r="E570">
        <v>342</v>
      </c>
      <c r="F570">
        <v>10021</v>
      </c>
      <c r="G570">
        <v>3.4128330505937499E-2</v>
      </c>
      <c r="H570" t="s">
        <v>10304</v>
      </c>
    </row>
    <row r="571" spans="1:8" hidden="1" x14ac:dyDescent="0.3">
      <c r="A571" t="s">
        <v>1021</v>
      </c>
      <c r="B571">
        <v>6</v>
      </c>
      <c r="C571" t="s">
        <v>255</v>
      </c>
      <c r="D571" t="s">
        <v>109</v>
      </c>
      <c r="E571">
        <v>4061</v>
      </c>
      <c r="F571">
        <v>10021</v>
      </c>
      <c r="G571">
        <v>0.40524897714798902</v>
      </c>
      <c r="H571" t="s">
        <v>379</v>
      </c>
    </row>
    <row r="572" spans="1:8" hidden="1" x14ac:dyDescent="0.3">
      <c r="A572" t="s">
        <v>1022</v>
      </c>
      <c r="B572">
        <v>6</v>
      </c>
      <c r="C572" t="s">
        <v>255</v>
      </c>
      <c r="D572" t="s">
        <v>319</v>
      </c>
      <c r="E572">
        <v>882</v>
      </c>
      <c r="F572">
        <v>10021</v>
      </c>
      <c r="G572">
        <v>8.8015168146891504E-2</v>
      </c>
      <c r="H572" t="s">
        <v>455</v>
      </c>
    </row>
    <row r="573" spans="1:8" hidden="1" x14ac:dyDescent="0.3">
      <c r="A573" t="s">
        <v>1023</v>
      </c>
      <c r="B573">
        <v>6</v>
      </c>
      <c r="C573" t="s">
        <v>255</v>
      </c>
      <c r="D573" t="s">
        <v>107</v>
      </c>
      <c r="E573">
        <v>3216</v>
      </c>
      <c r="F573">
        <v>8969</v>
      </c>
      <c r="G573">
        <v>0.35856840227450099</v>
      </c>
      <c r="H573" t="s">
        <v>200</v>
      </c>
    </row>
    <row r="574" spans="1:8" hidden="1" x14ac:dyDescent="0.3">
      <c r="A574" t="s">
        <v>1024</v>
      </c>
      <c r="B574">
        <v>6</v>
      </c>
      <c r="C574" t="s">
        <v>255</v>
      </c>
      <c r="D574" t="s">
        <v>105</v>
      </c>
      <c r="E574">
        <v>4999</v>
      </c>
      <c r="F574">
        <v>10021</v>
      </c>
      <c r="G574">
        <v>0.498852409939127</v>
      </c>
      <c r="H574" t="s">
        <v>198</v>
      </c>
    </row>
    <row r="575" spans="1:8" hidden="1" x14ac:dyDescent="0.3">
      <c r="A575" t="s">
        <v>1025</v>
      </c>
      <c r="B575">
        <v>6</v>
      </c>
      <c r="C575" t="s">
        <v>255</v>
      </c>
      <c r="D575" t="s">
        <v>104</v>
      </c>
      <c r="E575">
        <v>413</v>
      </c>
      <c r="F575">
        <v>10021</v>
      </c>
      <c r="G575">
        <v>4.1213451751322197E-2</v>
      </c>
      <c r="H575" t="s">
        <v>197</v>
      </c>
    </row>
    <row r="576" spans="1:8" hidden="1" x14ac:dyDescent="0.3">
      <c r="A576" t="s">
        <v>1026</v>
      </c>
      <c r="B576">
        <v>6</v>
      </c>
      <c r="C576" t="s">
        <v>255</v>
      </c>
      <c r="D576" t="s">
        <v>320</v>
      </c>
      <c r="E576">
        <v>2479</v>
      </c>
      <c r="F576">
        <v>10021</v>
      </c>
      <c r="G576">
        <v>0.24738050094800901</v>
      </c>
      <c r="H576" t="s">
        <v>10305</v>
      </c>
    </row>
    <row r="577" spans="1:8" hidden="1" x14ac:dyDescent="0.3">
      <c r="A577" t="s">
        <v>1027</v>
      </c>
      <c r="B577">
        <v>6</v>
      </c>
      <c r="C577" t="s">
        <v>255</v>
      </c>
      <c r="D577" t="s">
        <v>103</v>
      </c>
      <c r="E577">
        <v>15732</v>
      </c>
      <c r="F577">
        <v>19660</v>
      </c>
      <c r="G577">
        <v>0.80020345879959298</v>
      </c>
      <c r="H577" t="s">
        <v>189</v>
      </c>
    </row>
    <row r="578" spans="1:8" hidden="1" x14ac:dyDescent="0.3">
      <c r="A578" t="s">
        <v>1028</v>
      </c>
      <c r="B578">
        <v>6</v>
      </c>
      <c r="C578" t="s">
        <v>255</v>
      </c>
      <c r="D578" t="s">
        <v>101</v>
      </c>
      <c r="E578">
        <v>18189</v>
      </c>
      <c r="F578">
        <v>21710</v>
      </c>
      <c r="G578">
        <v>0.83781667434361995</v>
      </c>
      <c r="H578" t="s">
        <v>182</v>
      </c>
    </row>
    <row r="579" spans="1:8" hidden="1" x14ac:dyDescent="0.3">
      <c r="A579" t="s">
        <v>1029</v>
      </c>
      <c r="B579">
        <v>6</v>
      </c>
      <c r="C579" t="s">
        <v>255</v>
      </c>
      <c r="D579" t="s">
        <v>100</v>
      </c>
      <c r="E579">
        <v>4153</v>
      </c>
      <c r="F579">
        <v>21710</v>
      </c>
      <c r="G579">
        <v>0.191294334408106</v>
      </c>
      <c r="H579" t="s">
        <v>181</v>
      </c>
    </row>
    <row r="580" spans="1:8" hidden="1" x14ac:dyDescent="0.3">
      <c r="A580" t="s">
        <v>1030</v>
      </c>
      <c r="B580">
        <v>6</v>
      </c>
      <c r="C580" t="s">
        <v>255</v>
      </c>
      <c r="D580" t="s">
        <v>99</v>
      </c>
      <c r="E580">
        <v>2195</v>
      </c>
      <c r="F580">
        <v>22834</v>
      </c>
      <c r="G580">
        <v>9.6128580187439694E-2</v>
      </c>
      <c r="H580" t="s">
        <v>210</v>
      </c>
    </row>
    <row r="581" spans="1:8" hidden="1" x14ac:dyDescent="0.3">
      <c r="A581" t="s">
        <v>1031</v>
      </c>
      <c r="B581">
        <v>6</v>
      </c>
      <c r="C581" t="s">
        <v>255</v>
      </c>
      <c r="D581" t="s">
        <v>98</v>
      </c>
      <c r="E581">
        <v>18698</v>
      </c>
      <c r="F581">
        <v>22834</v>
      </c>
      <c r="G581">
        <v>0.81886660243496501</v>
      </c>
      <c r="H581" t="s">
        <v>209</v>
      </c>
    </row>
    <row r="582" spans="1:8" hidden="1" x14ac:dyDescent="0.3">
      <c r="A582" t="s">
        <v>1032</v>
      </c>
      <c r="B582">
        <v>6</v>
      </c>
      <c r="C582" t="s">
        <v>255</v>
      </c>
      <c r="D582" t="s">
        <v>97</v>
      </c>
      <c r="E582">
        <v>1168</v>
      </c>
      <c r="F582">
        <v>22834</v>
      </c>
      <c r="G582">
        <v>5.1151791188578398E-2</v>
      </c>
      <c r="H582" t="s">
        <v>208</v>
      </c>
    </row>
    <row r="583" spans="1:8" hidden="1" x14ac:dyDescent="0.3">
      <c r="A583" t="s">
        <v>1033</v>
      </c>
      <c r="B583">
        <v>6</v>
      </c>
      <c r="C583" t="s">
        <v>255</v>
      </c>
      <c r="D583" t="s">
        <v>96</v>
      </c>
      <c r="E583">
        <v>773</v>
      </c>
      <c r="F583">
        <v>22834</v>
      </c>
      <c r="G583">
        <v>3.3853026189016297E-2</v>
      </c>
      <c r="H583" t="s">
        <v>207</v>
      </c>
    </row>
    <row r="584" spans="1:8" hidden="1" x14ac:dyDescent="0.3">
      <c r="A584" t="s">
        <v>1034</v>
      </c>
      <c r="B584">
        <v>6</v>
      </c>
      <c r="C584" t="s">
        <v>255</v>
      </c>
      <c r="D584" t="s">
        <v>95</v>
      </c>
      <c r="E584">
        <v>2559</v>
      </c>
      <c r="F584">
        <v>21636</v>
      </c>
      <c r="G584">
        <v>0.118275097060454</v>
      </c>
      <c r="H584" t="s">
        <v>10306</v>
      </c>
    </row>
    <row r="585" spans="1:8" hidden="1" x14ac:dyDescent="0.3">
      <c r="A585" t="s">
        <v>1035</v>
      </c>
      <c r="B585">
        <v>6</v>
      </c>
      <c r="C585" t="s">
        <v>255</v>
      </c>
      <c r="D585" t="s">
        <v>94</v>
      </c>
      <c r="E585">
        <v>1302</v>
      </c>
      <c r="F585">
        <v>17703</v>
      </c>
      <c r="G585">
        <v>7.3546856465005903E-2</v>
      </c>
      <c r="H585" t="s">
        <v>10307</v>
      </c>
    </row>
    <row r="586" spans="1:8" hidden="1" x14ac:dyDescent="0.3">
      <c r="A586" t="s">
        <v>1036</v>
      </c>
      <c r="B586">
        <v>6</v>
      </c>
      <c r="C586" t="s">
        <v>255</v>
      </c>
      <c r="D586" t="s">
        <v>87</v>
      </c>
      <c r="E586">
        <v>532</v>
      </c>
      <c r="F586">
        <v>2046</v>
      </c>
      <c r="G586">
        <v>0.26001955034213098</v>
      </c>
      <c r="H586" t="s">
        <v>397</v>
      </c>
    </row>
    <row r="587" spans="1:8" hidden="1" x14ac:dyDescent="0.3">
      <c r="A587" t="s">
        <v>1037</v>
      </c>
      <c r="B587">
        <v>6</v>
      </c>
      <c r="C587" t="s">
        <v>255</v>
      </c>
      <c r="D587" t="s">
        <v>93</v>
      </c>
      <c r="E587">
        <v>3655</v>
      </c>
      <c r="F587">
        <v>10021</v>
      </c>
      <c r="G587">
        <v>0.36473405847719698</v>
      </c>
      <c r="H587" t="s">
        <v>195</v>
      </c>
    </row>
    <row r="588" spans="1:8" hidden="1" x14ac:dyDescent="0.3">
      <c r="A588" t="s">
        <v>1038</v>
      </c>
      <c r="B588">
        <v>6</v>
      </c>
      <c r="C588" t="s">
        <v>255</v>
      </c>
      <c r="D588" t="s">
        <v>92</v>
      </c>
      <c r="E588">
        <v>1477</v>
      </c>
      <c r="F588">
        <v>8611</v>
      </c>
      <c r="G588">
        <v>0.17152479386830799</v>
      </c>
      <c r="H588" t="s">
        <v>194</v>
      </c>
    </row>
    <row r="589" spans="1:8" hidden="1" x14ac:dyDescent="0.3">
      <c r="A589" t="s">
        <v>1039</v>
      </c>
      <c r="B589">
        <v>6</v>
      </c>
      <c r="C589" t="s">
        <v>255</v>
      </c>
      <c r="D589" t="s">
        <v>91</v>
      </c>
      <c r="E589">
        <v>10919</v>
      </c>
      <c r="F589">
        <v>19660</v>
      </c>
      <c r="G589">
        <v>0.55539165818921599</v>
      </c>
      <c r="H589" t="s">
        <v>193</v>
      </c>
    </row>
    <row r="590" spans="1:8" hidden="1" x14ac:dyDescent="0.3">
      <c r="A590" t="s">
        <v>1040</v>
      </c>
      <c r="B590">
        <v>7</v>
      </c>
      <c r="C590" t="s">
        <v>256</v>
      </c>
      <c r="D590" t="s">
        <v>112</v>
      </c>
      <c r="E590">
        <v>4261</v>
      </c>
      <c r="F590">
        <v>23467</v>
      </c>
      <c r="G590">
        <v>0.181574125367537</v>
      </c>
      <c r="H590" t="s">
        <v>398</v>
      </c>
    </row>
    <row r="591" spans="1:8" hidden="1" x14ac:dyDescent="0.3">
      <c r="A591" t="s">
        <v>1041</v>
      </c>
      <c r="B591">
        <v>7</v>
      </c>
      <c r="C591" t="s">
        <v>256</v>
      </c>
      <c r="D591" t="s">
        <v>110</v>
      </c>
      <c r="E591">
        <v>258</v>
      </c>
      <c r="F591">
        <v>11156</v>
      </c>
      <c r="G591">
        <v>2.3126568662603E-2</v>
      </c>
      <c r="H591" t="s">
        <v>10304</v>
      </c>
    </row>
    <row r="592" spans="1:8" hidden="1" x14ac:dyDescent="0.3">
      <c r="A592" t="s">
        <v>1042</v>
      </c>
      <c r="B592">
        <v>7</v>
      </c>
      <c r="C592" t="s">
        <v>256</v>
      </c>
      <c r="D592" t="s">
        <v>109</v>
      </c>
      <c r="E592">
        <v>4959</v>
      </c>
      <c r="F592">
        <v>11156</v>
      </c>
      <c r="G592">
        <v>0.444514162782359</v>
      </c>
      <c r="H592" t="s">
        <v>379</v>
      </c>
    </row>
    <row r="593" spans="1:8" hidden="1" x14ac:dyDescent="0.3">
      <c r="A593" t="s">
        <v>1043</v>
      </c>
      <c r="B593">
        <v>7</v>
      </c>
      <c r="C593" t="s">
        <v>256</v>
      </c>
      <c r="D593" t="s">
        <v>319</v>
      </c>
      <c r="E593">
        <v>1332</v>
      </c>
      <c r="F593">
        <v>11156</v>
      </c>
      <c r="G593">
        <v>0.119397633560415</v>
      </c>
      <c r="H593" t="s">
        <v>455</v>
      </c>
    </row>
    <row r="594" spans="1:8" hidden="1" x14ac:dyDescent="0.3">
      <c r="A594" t="s">
        <v>1044</v>
      </c>
      <c r="B594">
        <v>7</v>
      </c>
      <c r="C594" t="s">
        <v>256</v>
      </c>
      <c r="D594" t="s">
        <v>107</v>
      </c>
      <c r="E594">
        <v>3348</v>
      </c>
      <c r="F594">
        <v>10524</v>
      </c>
      <c r="G594">
        <v>0.31812998859749098</v>
      </c>
      <c r="H594" t="s">
        <v>200</v>
      </c>
    </row>
    <row r="595" spans="1:8" hidden="1" x14ac:dyDescent="0.3">
      <c r="A595" t="s">
        <v>1045</v>
      </c>
      <c r="B595">
        <v>7</v>
      </c>
      <c r="C595" t="s">
        <v>256</v>
      </c>
      <c r="D595" t="s">
        <v>105</v>
      </c>
      <c r="E595">
        <v>6665</v>
      </c>
      <c r="F595">
        <v>11156</v>
      </c>
      <c r="G595">
        <v>0.59743635711724596</v>
      </c>
      <c r="H595" t="s">
        <v>198</v>
      </c>
    </row>
    <row r="596" spans="1:8" hidden="1" x14ac:dyDescent="0.3">
      <c r="A596" t="s">
        <v>1046</v>
      </c>
      <c r="B596">
        <v>7</v>
      </c>
      <c r="C596" t="s">
        <v>256</v>
      </c>
      <c r="D596" t="s">
        <v>104</v>
      </c>
      <c r="E596">
        <v>312</v>
      </c>
      <c r="F596">
        <v>11156</v>
      </c>
      <c r="G596">
        <v>2.79670132664037E-2</v>
      </c>
      <c r="H596" t="s">
        <v>197</v>
      </c>
    </row>
    <row r="597" spans="1:8" hidden="1" x14ac:dyDescent="0.3">
      <c r="A597" t="s">
        <v>1047</v>
      </c>
      <c r="B597">
        <v>7</v>
      </c>
      <c r="C597" t="s">
        <v>256</v>
      </c>
      <c r="D597" t="s">
        <v>320</v>
      </c>
      <c r="E597">
        <v>1489</v>
      </c>
      <c r="F597">
        <v>11156</v>
      </c>
      <c r="G597">
        <v>0.133470778056651</v>
      </c>
      <c r="H597" t="s">
        <v>10305</v>
      </c>
    </row>
    <row r="598" spans="1:8" hidden="1" x14ac:dyDescent="0.3">
      <c r="A598" t="s">
        <v>1048</v>
      </c>
      <c r="B598">
        <v>7</v>
      </c>
      <c r="C598" t="s">
        <v>256</v>
      </c>
      <c r="D598" t="s">
        <v>103</v>
      </c>
      <c r="E598">
        <v>18436</v>
      </c>
      <c r="F598">
        <v>21605</v>
      </c>
      <c r="G598">
        <v>0.85332099051145505</v>
      </c>
      <c r="H598" t="s">
        <v>189</v>
      </c>
    </row>
    <row r="599" spans="1:8" hidden="1" x14ac:dyDescent="0.3">
      <c r="A599" t="s">
        <v>1049</v>
      </c>
      <c r="B599">
        <v>7</v>
      </c>
      <c r="C599" t="s">
        <v>256</v>
      </c>
      <c r="D599" t="s">
        <v>101</v>
      </c>
      <c r="E599">
        <v>20193</v>
      </c>
      <c r="F599">
        <v>23467</v>
      </c>
      <c r="G599">
        <v>0.86048493629351797</v>
      </c>
      <c r="H599" t="s">
        <v>182</v>
      </c>
    </row>
    <row r="600" spans="1:8" hidden="1" x14ac:dyDescent="0.3">
      <c r="A600" t="s">
        <v>1050</v>
      </c>
      <c r="B600">
        <v>7</v>
      </c>
      <c r="C600" t="s">
        <v>256</v>
      </c>
      <c r="D600" t="s">
        <v>100</v>
      </c>
      <c r="E600">
        <v>4118</v>
      </c>
      <c r="F600">
        <v>23467</v>
      </c>
      <c r="G600">
        <v>0.17548046192525599</v>
      </c>
      <c r="H600" t="s">
        <v>181</v>
      </c>
    </row>
    <row r="601" spans="1:8" hidden="1" x14ac:dyDescent="0.3">
      <c r="A601" t="s">
        <v>1051</v>
      </c>
      <c r="B601">
        <v>7</v>
      </c>
      <c r="C601" t="s">
        <v>256</v>
      </c>
      <c r="D601" t="s">
        <v>99</v>
      </c>
      <c r="E601">
        <v>2045</v>
      </c>
      <c r="F601">
        <v>26268</v>
      </c>
      <c r="G601">
        <v>7.7851378102634303E-2</v>
      </c>
      <c r="H601" t="s">
        <v>210</v>
      </c>
    </row>
    <row r="602" spans="1:8" hidden="1" x14ac:dyDescent="0.3">
      <c r="A602" t="s">
        <v>1052</v>
      </c>
      <c r="B602">
        <v>7</v>
      </c>
      <c r="C602" t="s">
        <v>256</v>
      </c>
      <c r="D602" t="s">
        <v>98</v>
      </c>
      <c r="E602">
        <v>20900</v>
      </c>
      <c r="F602">
        <v>26268</v>
      </c>
      <c r="G602">
        <v>0.79564489112227799</v>
      </c>
      <c r="H602" t="s">
        <v>209</v>
      </c>
    </row>
    <row r="603" spans="1:8" hidden="1" x14ac:dyDescent="0.3">
      <c r="A603" t="s">
        <v>1053</v>
      </c>
      <c r="B603">
        <v>7</v>
      </c>
      <c r="C603" t="s">
        <v>256</v>
      </c>
      <c r="D603" t="s">
        <v>97</v>
      </c>
      <c r="E603">
        <v>1959</v>
      </c>
      <c r="F603">
        <v>26268</v>
      </c>
      <c r="G603">
        <v>7.4577432617633596E-2</v>
      </c>
      <c r="H603" t="s">
        <v>208</v>
      </c>
    </row>
    <row r="604" spans="1:8" hidden="1" x14ac:dyDescent="0.3">
      <c r="A604" t="s">
        <v>1054</v>
      </c>
      <c r="B604">
        <v>7</v>
      </c>
      <c r="C604" t="s">
        <v>256</v>
      </c>
      <c r="D604" t="s">
        <v>96</v>
      </c>
      <c r="E604">
        <v>1364</v>
      </c>
      <c r="F604">
        <v>26268</v>
      </c>
      <c r="G604">
        <v>5.19262981574539E-2</v>
      </c>
      <c r="H604" t="s">
        <v>207</v>
      </c>
    </row>
    <row r="605" spans="1:8" hidden="1" x14ac:dyDescent="0.3">
      <c r="A605" t="s">
        <v>1055</v>
      </c>
      <c r="B605">
        <v>7</v>
      </c>
      <c r="C605" t="s">
        <v>256</v>
      </c>
      <c r="D605" t="s">
        <v>95</v>
      </c>
      <c r="E605">
        <v>1456</v>
      </c>
      <c r="F605">
        <v>22245</v>
      </c>
      <c r="G605">
        <v>6.5452910766464298E-2</v>
      </c>
      <c r="H605" t="s">
        <v>10306</v>
      </c>
    </row>
    <row r="606" spans="1:8" hidden="1" x14ac:dyDescent="0.3">
      <c r="A606" t="s">
        <v>1056</v>
      </c>
      <c r="B606">
        <v>7</v>
      </c>
      <c r="C606" t="s">
        <v>256</v>
      </c>
      <c r="D606" t="s">
        <v>94</v>
      </c>
      <c r="E606">
        <v>827</v>
      </c>
      <c r="F606">
        <v>17285</v>
      </c>
      <c r="G606">
        <v>4.7844952270754901E-2</v>
      </c>
      <c r="H606" t="s">
        <v>10307</v>
      </c>
    </row>
    <row r="607" spans="1:8" hidden="1" x14ac:dyDescent="0.3">
      <c r="A607" t="s">
        <v>1057</v>
      </c>
      <c r="B607">
        <v>7</v>
      </c>
      <c r="C607" t="s">
        <v>256</v>
      </c>
      <c r="D607" t="s">
        <v>87</v>
      </c>
      <c r="E607">
        <v>126</v>
      </c>
      <c r="F607">
        <v>1903</v>
      </c>
      <c r="G607">
        <v>6.6211245401996799E-2</v>
      </c>
      <c r="H607" t="s">
        <v>397</v>
      </c>
    </row>
    <row r="608" spans="1:8" hidden="1" x14ac:dyDescent="0.3">
      <c r="A608" t="s">
        <v>1058</v>
      </c>
      <c r="B608">
        <v>7</v>
      </c>
      <c r="C608" t="s">
        <v>256</v>
      </c>
      <c r="D608" t="s">
        <v>93</v>
      </c>
      <c r="E608">
        <v>5897</v>
      </c>
      <c r="F608">
        <v>11156</v>
      </c>
      <c r="G608">
        <v>0.52859447830763695</v>
      </c>
      <c r="H608" t="s">
        <v>195</v>
      </c>
    </row>
    <row r="609" spans="1:8" hidden="1" x14ac:dyDescent="0.3">
      <c r="A609" t="s">
        <v>1059</v>
      </c>
      <c r="B609">
        <v>7</v>
      </c>
      <c r="C609" t="s">
        <v>256</v>
      </c>
      <c r="D609" t="s">
        <v>92</v>
      </c>
      <c r="E609">
        <v>955</v>
      </c>
      <c r="F609">
        <v>8879</v>
      </c>
      <c r="G609">
        <v>0.107557157337538</v>
      </c>
      <c r="H609" t="s">
        <v>194</v>
      </c>
    </row>
    <row r="610" spans="1:8" hidden="1" x14ac:dyDescent="0.3">
      <c r="A610" t="s">
        <v>1060</v>
      </c>
      <c r="B610">
        <v>7</v>
      </c>
      <c r="C610" t="s">
        <v>256</v>
      </c>
      <c r="D610" t="s">
        <v>91</v>
      </c>
      <c r="E610">
        <v>11999</v>
      </c>
      <c r="F610">
        <v>21605</v>
      </c>
      <c r="G610">
        <v>0.55538069891228803</v>
      </c>
      <c r="H610" t="s">
        <v>193</v>
      </c>
    </row>
    <row r="611" spans="1:8" hidden="1" x14ac:dyDescent="0.3">
      <c r="A611" t="s">
        <v>1061</v>
      </c>
      <c r="B611">
        <v>27</v>
      </c>
      <c r="C611" t="s">
        <v>272</v>
      </c>
      <c r="D611" t="s">
        <v>112</v>
      </c>
      <c r="E611">
        <v>4223</v>
      </c>
      <c r="F611">
        <v>13515</v>
      </c>
      <c r="G611">
        <v>0.31246762856085802</v>
      </c>
      <c r="H611" t="s">
        <v>398</v>
      </c>
    </row>
    <row r="612" spans="1:8" hidden="1" x14ac:dyDescent="0.3">
      <c r="A612" t="s">
        <v>1062</v>
      </c>
      <c r="B612">
        <v>27</v>
      </c>
      <c r="C612" t="s">
        <v>272</v>
      </c>
      <c r="D612" t="s">
        <v>110</v>
      </c>
      <c r="E612">
        <v>294</v>
      </c>
      <c r="F612">
        <v>6906</v>
      </c>
      <c r="G612">
        <v>4.2571676802780102E-2</v>
      </c>
      <c r="H612" t="s">
        <v>10304</v>
      </c>
    </row>
    <row r="613" spans="1:8" hidden="1" x14ac:dyDescent="0.3">
      <c r="A613" t="s">
        <v>1063</v>
      </c>
      <c r="B613">
        <v>27</v>
      </c>
      <c r="C613" t="s">
        <v>272</v>
      </c>
      <c r="D613" t="s">
        <v>109</v>
      </c>
      <c r="E613">
        <v>3333</v>
      </c>
      <c r="F613">
        <v>6906</v>
      </c>
      <c r="G613">
        <v>0.48262380538661998</v>
      </c>
      <c r="H613" t="s">
        <v>379</v>
      </c>
    </row>
    <row r="614" spans="1:8" hidden="1" x14ac:dyDescent="0.3">
      <c r="A614" t="s">
        <v>1064</v>
      </c>
      <c r="B614">
        <v>27</v>
      </c>
      <c r="C614" t="s">
        <v>272</v>
      </c>
      <c r="D614" t="s">
        <v>319</v>
      </c>
      <c r="E614">
        <v>491</v>
      </c>
      <c r="F614">
        <v>6906</v>
      </c>
      <c r="G614">
        <v>7.1097596293078394E-2</v>
      </c>
      <c r="H614" t="s">
        <v>455</v>
      </c>
    </row>
    <row r="615" spans="1:8" hidden="1" x14ac:dyDescent="0.3">
      <c r="A615" t="s">
        <v>1065</v>
      </c>
      <c r="B615">
        <v>27</v>
      </c>
      <c r="C615" t="s">
        <v>272</v>
      </c>
      <c r="D615" t="s">
        <v>107</v>
      </c>
      <c r="E615">
        <v>2267</v>
      </c>
      <c r="F615">
        <v>6621</v>
      </c>
      <c r="G615">
        <v>0.34239540854855699</v>
      </c>
      <c r="H615" t="s">
        <v>200</v>
      </c>
    </row>
    <row r="616" spans="1:8" hidden="1" x14ac:dyDescent="0.3">
      <c r="A616" t="s">
        <v>1066</v>
      </c>
      <c r="B616">
        <v>27</v>
      </c>
      <c r="C616" t="s">
        <v>272</v>
      </c>
      <c r="D616" t="s">
        <v>105</v>
      </c>
      <c r="E616">
        <v>3274</v>
      </c>
      <c r="F616">
        <v>6906</v>
      </c>
      <c r="G616">
        <v>0.47408050970170801</v>
      </c>
      <c r="H616" t="s">
        <v>198</v>
      </c>
    </row>
    <row r="617" spans="1:8" hidden="1" x14ac:dyDescent="0.3">
      <c r="A617" t="s">
        <v>1067</v>
      </c>
      <c r="B617">
        <v>27</v>
      </c>
      <c r="C617" t="s">
        <v>272</v>
      </c>
      <c r="D617" t="s">
        <v>104</v>
      </c>
      <c r="E617">
        <v>405</v>
      </c>
      <c r="F617">
        <v>6906</v>
      </c>
      <c r="G617">
        <v>5.86446568201563E-2</v>
      </c>
      <c r="H617" t="s">
        <v>197</v>
      </c>
    </row>
    <row r="618" spans="1:8" hidden="1" x14ac:dyDescent="0.3">
      <c r="A618" t="s">
        <v>1068</v>
      </c>
      <c r="B618">
        <v>27</v>
      </c>
      <c r="C618" t="s">
        <v>272</v>
      </c>
      <c r="D618" t="s">
        <v>320</v>
      </c>
      <c r="E618">
        <v>2021</v>
      </c>
      <c r="F618">
        <v>6906</v>
      </c>
      <c r="G618">
        <v>0.29264407761366901</v>
      </c>
      <c r="H618" t="s">
        <v>10305</v>
      </c>
    </row>
    <row r="619" spans="1:8" hidden="1" x14ac:dyDescent="0.3">
      <c r="A619" t="s">
        <v>1069</v>
      </c>
      <c r="B619">
        <v>27</v>
      </c>
      <c r="C619" t="s">
        <v>272</v>
      </c>
      <c r="D619" t="s">
        <v>103</v>
      </c>
      <c r="E619">
        <v>7754</v>
      </c>
      <c r="F619">
        <v>11788</v>
      </c>
      <c r="G619">
        <v>0.65778758059043096</v>
      </c>
      <c r="H619" t="s">
        <v>189</v>
      </c>
    </row>
    <row r="620" spans="1:8" hidden="1" x14ac:dyDescent="0.3">
      <c r="A620" t="s">
        <v>1070</v>
      </c>
      <c r="B620">
        <v>27</v>
      </c>
      <c r="C620" t="s">
        <v>272</v>
      </c>
      <c r="D620" t="s">
        <v>101</v>
      </c>
      <c r="E620">
        <v>10579</v>
      </c>
      <c r="F620">
        <v>13515</v>
      </c>
      <c r="G620">
        <v>0.78275989641139399</v>
      </c>
      <c r="H620" t="s">
        <v>182</v>
      </c>
    </row>
    <row r="621" spans="1:8" hidden="1" x14ac:dyDescent="0.3">
      <c r="A621" t="s">
        <v>1071</v>
      </c>
      <c r="B621">
        <v>27</v>
      </c>
      <c r="C621" t="s">
        <v>272</v>
      </c>
      <c r="D621" t="s">
        <v>100</v>
      </c>
      <c r="E621">
        <v>3044</v>
      </c>
      <c r="F621">
        <v>13515</v>
      </c>
      <c r="G621">
        <v>0.22523122456529701</v>
      </c>
      <c r="H621" t="s">
        <v>181</v>
      </c>
    </row>
    <row r="622" spans="1:8" hidden="1" x14ac:dyDescent="0.3">
      <c r="A622" t="s">
        <v>1072</v>
      </c>
      <c r="B622">
        <v>27</v>
      </c>
      <c r="C622" t="s">
        <v>272</v>
      </c>
      <c r="D622" t="s">
        <v>99</v>
      </c>
      <c r="E622">
        <v>1924</v>
      </c>
      <c r="F622">
        <v>14995</v>
      </c>
      <c r="G622">
        <v>0.12830943647882601</v>
      </c>
      <c r="H622" t="s">
        <v>210</v>
      </c>
    </row>
    <row r="623" spans="1:8" hidden="1" x14ac:dyDescent="0.3">
      <c r="A623" t="s">
        <v>1073</v>
      </c>
      <c r="B623">
        <v>27</v>
      </c>
      <c r="C623" t="s">
        <v>272</v>
      </c>
      <c r="D623" t="s">
        <v>98</v>
      </c>
      <c r="E623">
        <v>11761</v>
      </c>
      <c r="F623">
        <v>14995</v>
      </c>
      <c r="G623">
        <v>0.78432810936978903</v>
      </c>
      <c r="H623" t="s">
        <v>209</v>
      </c>
    </row>
    <row r="624" spans="1:8" hidden="1" x14ac:dyDescent="0.3">
      <c r="A624" t="s">
        <v>1074</v>
      </c>
      <c r="B624">
        <v>27</v>
      </c>
      <c r="C624" t="s">
        <v>272</v>
      </c>
      <c r="D624" t="s">
        <v>97</v>
      </c>
      <c r="E624">
        <v>763</v>
      </c>
      <c r="F624">
        <v>14995</v>
      </c>
      <c r="G624">
        <v>5.0883627875958598E-2</v>
      </c>
      <c r="H624" t="s">
        <v>208</v>
      </c>
    </row>
    <row r="625" spans="1:8" hidden="1" x14ac:dyDescent="0.3">
      <c r="A625" t="s">
        <v>1075</v>
      </c>
      <c r="B625">
        <v>27</v>
      </c>
      <c r="C625" t="s">
        <v>272</v>
      </c>
      <c r="D625" t="s">
        <v>96</v>
      </c>
      <c r="E625">
        <v>547</v>
      </c>
      <c r="F625">
        <v>14995</v>
      </c>
      <c r="G625">
        <v>3.6478826275425098E-2</v>
      </c>
      <c r="H625" t="s">
        <v>207</v>
      </c>
    </row>
    <row r="626" spans="1:8" hidden="1" x14ac:dyDescent="0.3">
      <c r="A626" t="s">
        <v>1076</v>
      </c>
      <c r="B626">
        <v>27</v>
      </c>
      <c r="C626" t="s">
        <v>272</v>
      </c>
      <c r="D626" t="s">
        <v>95</v>
      </c>
      <c r="E626">
        <v>2380</v>
      </c>
      <c r="F626">
        <v>13112</v>
      </c>
      <c r="G626">
        <v>0.181513117754728</v>
      </c>
      <c r="H626" t="s">
        <v>10306</v>
      </c>
    </row>
    <row r="627" spans="1:8" hidden="1" x14ac:dyDescent="0.3">
      <c r="A627" t="s">
        <v>1077</v>
      </c>
      <c r="B627">
        <v>27</v>
      </c>
      <c r="C627" t="s">
        <v>272</v>
      </c>
      <c r="D627" t="s">
        <v>94</v>
      </c>
      <c r="E627">
        <v>1366</v>
      </c>
      <c r="F627">
        <v>10295</v>
      </c>
      <c r="G627">
        <v>0.13268576979116001</v>
      </c>
      <c r="H627" t="s">
        <v>10307</v>
      </c>
    </row>
    <row r="628" spans="1:8" hidden="1" x14ac:dyDescent="0.3">
      <c r="A628" t="s">
        <v>1078</v>
      </c>
      <c r="B628">
        <v>27</v>
      </c>
      <c r="C628" t="s">
        <v>272</v>
      </c>
      <c r="D628" t="s">
        <v>87</v>
      </c>
      <c r="E628">
        <v>578</v>
      </c>
      <c r="F628">
        <v>1771</v>
      </c>
      <c r="G628">
        <v>0.32636928289102202</v>
      </c>
      <c r="H628" t="s">
        <v>397</v>
      </c>
    </row>
    <row r="629" spans="1:8" hidden="1" x14ac:dyDescent="0.3">
      <c r="A629" t="s">
        <v>1079</v>
      </c>
      <c r="B629">
        <v>27</v>
      </c>
      <c r="C629" t="s">
        <v>272</v>
      </c>
      <c r="D629" t="s">
        <v>93</v>
      </c>
      <c r="E629">
        <v>2334</v>
      </c>
      <c r="F629">
        <v>6906</v>
      </c>
      <c r="G629">
        <v>0.337966985230234</v>
      </c>
      <c r="H629" t="s">
        <v>195</v>
      </c>
    </row>
    <row r="630" spans="1:8" hidden="1" x14ac:dyDescent="0.3">
      <c r="A630" t="s">
        <v>1080</v>
      </c>
      <c r="B630">
        <v>27</v>
      </c>
      <c r="C630" t="s">
        <v>272</v>
      </c>
      <c r="D630" t="s">
        <v>92</v>
      </c>
      <c r="E630">
        <v>1438</v>
      </c>
      <c r="F630">
        <v>6116</v>
      </c>
      <c r="G630">
        <v>0.235120994113799</v>
      </c>
      <c r="H630" t="s">
        <v>194</v>
      </c>
    </row>
    <row r="631" spans="1:8" hidden="1" x14ac:dyDescent="0.3">
      <c r="A631" t="s">
        <v>1081</v>
      </c>
      <c r="B631">
        <v>27</v>
      </c>
      <c r="C631" t="s">
        <v>272</v>
      </c>
      <c r="D631" t="s">
        <v>91</v>
      </c>
      <c r="E631">
        <v>7232</v>
      </c>
      <c r="F631">
        <v>11788</v>
      </c>
      <c r="G631">
        <v>0.61350525958601898</v>
      </c>
      <c r="H631" t="s">
        <v>193</v>
      </c>
    </row>
    <row r="632" spans="1:8" hidden="1" x14ac:dyDescent="0.3">
      <c r="A632" t="s">
        <v>1082</v>
      </c>
      <c r="B632">
        <v>14</v>
      </c>
      <c r="C632" t="s">
        <v>262</v>
      </c>
      <c r="D632" t="s">
        <v>112</v>
      </c>
      <c r="E632">
        <v>1430</v>
      </c>
      <c r="F632">
        <v>8048</v>
      </c>
      <c r="G632">
        <v>0.177683896620278</v>
      </c>
      <c r="H632" t="s">
        <v>398</v>
      </c>
    </row>
    <row r="633" spans="1:8" hidden="1" x14ac:dyDescent="0.3">
      <c r="A633" t="s">
        <v>1083</v>
      </c>
      <c r="B633">
        <v>14</v>
      </c>
      <c r="C633" t="s">
        <v>262</v>
      </c>
      <c r="D633" t="s">
        <v>110</v>
      </c>
      <c r="E633">
        <v>95</v>
      </c>
      <c r="F633">
        <v>3562</v>
      </c>
      <c r="G633">
        <v>2.66704098820887E-2</v>
      </c>
      <c r="H633" t="s">
        <v>10304</v>
      </c>
    </row>
    <row r="634" spans="1:8" hidden="1" x14ac:dyDescent="0.3">
      <c r="A634" t="s">
        <v>1084</v>
      </c>
      <c r="B634">
        <v>14</v>
      </c>
      <c r="C634" t="s">
        <v>262</v>
      </c>
      <c r="D634" t="s">
        <v>109</v>
      </c>
      <c r="E634">
        <v>1384</v>
      </c>
      <c r="F634">
        <v>3562</v>
      </c>
      <c r="G634">
        <v>0.38854576080853398</v>
      </c>
      <c r="H634" t="s">
        <v>379</v>
      </c>
    </row>
    <row r="635" spans="1:8" hidden="1" x14ac:dyDescent="0.3">
      <c r="A635" t="s">
        <v>1085</v>
      </c>
      <c r="B635">
        <v>14</v>
      </c>
      <c r="C635" t="s">
        <v>262</v>
      </c>
      <c r="D635" t="s">
        <v>319</v>
      </c>
      <c r="E635">
        <v>554</v>
      </c>
      <c r="F635">
        <v>3562</v>
      </c>
      <c r="G635">
        <v>0.155530600786075</v>
      </c>
      <c r="H635" t="s">
        <v>455</v>
      </c>
    </row>
    <row r="636" spans="1:8" hidden="1" x14ac:dyDescent="0.3">
      <c r="A636" t="s">
        <v>1086</v>
      </c>
      <c r="B636">
        <v>14</v>
      </c>
      <c r="C636" t="s">
        <v>262</v>
      </c>
      <c r="D636" t="s">
        <v>107</v>
      </c>
      <c r="E636">
        <v>858</v>
      </c>
      <c r="F636">
        <v>3628</v>
      </c>
      <c r="G636">
        <v>0.23649393605292099</v>
      </c>
      <c r="H636" t="s">
        <v>200</v>
      </c>
    </row>
    <row r="637" spans="1:8" hidden="1" x14ac:dyDescent="0.3">
      <c r="A637" t="s">
        <v>1087</v>
      </c>
      <c r="B637">
        <v>14</v>
      </c>
      <c r="C637" t="s">
        <v>262</v>
      </c>
      <c r="D637" t="s">
        <v>105</v>
      </c>
      <c r="E637">
        <v>2727</v>
      </c>
      <c r="F637">
        <v>3562</v>
      </c>
      <c r="G637">
        <v>0.76558113419427198</v>
      </c>
      <c r="H637" t="s">
        <v>198</v>
      </c>
    </row>
    <row r="638" spans="1:8" hidden="1" x14ac:dyDescent="0.3">
      <c r="A638" t="s">
        <v>1088</v>
      </c>
      <c r="B638">
        <v>14</v>
      </c>
      <c r="C638" t="s">
        <v>262</v>
      </c>
      <c r="D638" t="s">
        <v>104</v>
      </c>
      <c r="E638">
        <v>81</v>
      </c>
      <c r="F638">
        <v>3562</v>
      </c>
      <c r="G638">
        <v>2.2740033688938701E-2</v>
      </c>
      <c r="H638" t="s">
        <v>197</v>
      </c>
    </row>
    <row r="639" spans="1:8" hidden="1" x14ac:dyDescent="0.3">
      <c r="A639" t="s">
        <v>1089</v>
      </c>
      <c r="B639">
        <v>14</v>
      </c>
      <c r="C639" t="s">
        <v>262</v>
      </c>
      <c r="D639" t="s">
        <v>320</v>
      </c>
      <c r="E639">
        <v>110</v>
      </c>
      <c r="F639">
        <v>3562</v>
      </c>
      <c r="G639">
        <v>3.0881527231892102E-2</v>
      </c>
      <c r="H639" t="s">
        <v>10305</v>
      </c>
    </row>
    <row r="640" spans="1:8" hidden="1" x14ac:dyDescent="0.3">
      <c r="A640" t="s">
        <v>1090</v>
      </c>
      <c r="B640">
        <v>14</v>
      </c>
      <c r="C640" t="s">
        <v>262</v>
      </c>
      <c r="D640" t="s">
        <v>103</v>
      </c>
      <c r="E640">
        <v>5770</v>
      </c>
      <c r="F640">
        <v>7066</v>
      </c>
      <c r="G640">
        <v>0.81658647042173704</v>
      </c>
      <c r="H640" t="s">
        <v>189</v>
      </c>
    </row>
    <row r="641" spans="1:8" hidden="1" x14ac:dyDescent="0.3">
      <c r="A641" t="s">
        <v>1091</v>
      </c>
      <c r="B641">
        <v>14</v>
      </c>
      <c r="C641" t="s">
        <v>262</v>
      </c>
      <c r="D641" t="s">
        <v>101</v>
      </c>
      <c r="E641">
        <v>6843</v>
      </c>
      <c r="F641">
        <v>8048</v>
      </c>
      <c r="G641">
        <v>0.85027335984095398</v>
      </c>
      <c r="H641" t="s">
        <v>182</v>
      </c>
    </row>
    <row r="642" spans="1:8" hidden="1" x14ac:dyDescent="0.3">
      <c r="A642" t="s">
        <v>1092</v>
      </c>
      <c r="B642">
        <v>14</v>
      </c>
      <c r="C642" t="s">
        <v>262</v>
      </c>
      <c r="D642" t="s">
        <v>100</v>
      </c>
      <c r="E642">
        <v>1500</v>
      </c>
      <c r="F642">
        <v>8048</v>
      </c>
      <c r="G642">
        <v>0.18638170974154999</v>
      </c>
      <c r="H642" t="s">
        <v>181</v>
      </c>
    </row>
    <row r="643" spans="1:8" hidden="1" x14ac:dyDescent="0.3">
      <c r="A643" t="s">
        <v>1093</v>
      </c>
      <c r="B643">
        <v>14</v>
      </c>
      <c r="C643" t="s">
        <v>262</v>
      </c>
      <c r="D643" t="s">
        <v>99</v>
      </c>
      <c r="E643">
        <v>963</v>
      </c>
      <c r="F643">
        <v>8091</v>
      </c>
      <c r="G643">
        <v>0.11902113459399299</v>
      </c>
      <c r="H643" t="s">
        <v>210</v>
      </c>
    </row>
    <row r="644" spans="1:8" hidden="1" x14ac:dyDescent="0.3">
      <c r="A644" t="s">
        <v>1094</v>
      </c>
      <c r="B644">
        <v>14</v>
      </c>
      <c r="C644" t="s">
        <v>262</v>
      </c>
      <c r="D644" t="s">
        <v>98</v>
      </c>
      <c r="E644">
        <v>5436</v>
      </c>
      <c r="F644">
        <v>8091</v>
      </c>
      <c r="G644">
        <v>0.67185761957730805</v>
      </c>
      <c r="H644" t="s">
        <v>209</v>
      </c>
    </row>
    <row r="645" spans="1:8" hidden="1" x14ac:dyDescent="0.3">
      <c r="A645" t="s">
        <v>1095</v>
      </c>
      <c r="B645">
        <v>14</v>
      </c>
      <c r="C645" t="s">
        <v>262</v>
      </c>
      <c r="D645" t="s">
        <v>97</v>
      </c>
      <c r="E645">
        <v>957</v>
      </c>
      <c r="F645">
        <v>8091</v>
      </c>
      <c r="G645">
        <v>0.118279569892473</v>
      </c>
      <c r="H645" t="s">
        <v>208</v>
      </c>
    </row>
    <row r="646" spans="1:8" hidden="1" x14ac:dyDescent="0.3">
      <c r="A646" t="s">
        <v>1096</v>
      </c>
      <c r="B646">
        <v>14</v>
      </c>
      <c r="C646" t="s">
        <v>262</v>
      </c>
      <c r="D646" t="s">
        <v>96</v>
      </c>
      <c r="E646">
        <v>735</v>
      </c>
      <c r="F646">
        <v>8091</v>
      </c>
      <c r="G646">
        <v>9.0841675936225399E-2</v>
      </c>
      <c r="H646" t="s">
        <v>207</v>
      </c>
    </row>
    <row r="647" spans="1:8" hidden="1" x14ac:dyDescent="0.3">
      <c r="A647" t="s">
        <v>1097</v>
      </c>
      <c r="B647">
        <v>14</v>
      </c>
      <c r="C647" t="s">
        <v>262</v>
      </c>
      <c r="D647" t="s">
        <v>95</v>
      </c>
      <c r="E647">
        <v>356</v>
      </c>
      <c r="F647">
        <v>7891</v>
      </c>
      <c r="G647">
        <v>4.5114687618806201E-2</v>
      </c>
      <c r="H647" t="s">
        <v>10306</v>
      </c>
    </row>
    <row r="648" spans="1:8" hidden="1" x14ac:dyDescent="0.3">
      <c r="A648" t="s">
        <v>1098</v>
      </c>
      <c r="B648">
        <v>14</v>
      </c>
      <c r="C648" t="s">
        <v>262</v>
      </c>
      <c r="D648" t="s">
        <v>94</v>
      </c>
      <c r="E648">
        <v>176</v>
      </c>
      <c r="F648">
        <v>5311</v>
      </c>
      <c r="G648">
        <v>3.3138768593485197E-2</v>
      </c>
      <c r="H648" t="s">
        <v>10307</v>
      </c>
    </row>
    <row r="649" spans="1:8" hidden="1" x14ac:dyDescent="0.3">
      <c r="A649" t="s">
        <v>1099</v>
      </c>
      <c r="B649">
        <v>14</v>
      </c>
      <c r="C649" t="s">
        <v>262</v>
      </c>
      <c r="D649" t="s">
        <v>87</v>
      </c>
      <c r="E649">
        <v>73</v>
      </c>
      <c r="F649">
        <v>1003</v>
      </c>
      <c r="G649">
        <v>7.2781655034895296E-2</v>
      </c>
      <c r="H649" t="s">
        <v>397</v>
      </c>
    </row>
    <row r="650" spans="1:8" hidden="1" x14ac:dyDescent="0.3">
      <c r="A650" t="s">
        <v>1100</v>
      </c>
      <c r="B650">
        <v>14</v>
      </c>
      <c r="C650" t="s">
        <v>262</v>
      </c>
      <c r="D650" t="s">
        <v>93</v>
      </c>
      <c r="E650">
        <v>2752</v>
      </c>
      <c r="F650">
        <v>3562</v>
      </c>
      <c r="G650">
        <v>0.77259966311061201</v>
      </c>
      <c r="H650" t="s">
        <v>195</v>
      </c>
    </row>
    <row r="651" spans="1:8" hidden="1" x14ac:dyDescent="0.3">
      <c r="A651" t="s">
        <v>1101</v>
      </c>
      <c r="B651">
        <v>14</v>
      </c>
      <c r="C651" t="s">
        <v>262</v>
      </c>
      <c r="D651" t="s">
        <v>92</v>
      </c>
      <c r="E651">
        <v>210</v>
      </c>
      <c r="F651">
        <v>2447</v>
      </c>
      <c r="G651">
        <v>8.5819370657948493E-2</v>
      </c>
      <c r="H651" t="s">
        <v>194</v>
      </c>
    </row>
    <row r="652" spans="1:8" hidden="1" x14ac:dyDescent="0.3">
      <c r="A652" t="s">
        <v>1102</v>
      </c>
      <c r="B652">
        <v>14</v>
      </c>
      <c r="C652" t="s">
        <v>262</v>
      </c>
      <c r="D652" t="s">
        <v>91</v>
      </c>
      <c r="E652">
        <v>3905</v>
      </c>
      <c r="F652">
        <v>7066</v>
      </c>
      <c r="G652">
        <v>0.55264647608264905</v>
      </c>
      <c r="H652" t="s">
        <v>193</v>
      </c>
    </row>
    <row r="653" spans="1:8" hidden="1" x14ac:dyDescent="0.3">
      <c r="A653" t="s">
        <v>1103</v>
      </c>
      <c r="B653">
        <v>40</v>
      </c>
      <c r="C653" t="s">
        <v>321</v>
      </c>
      <c r="D653" t="s">
        <v>112</v>
      </c>
      <c r="E653">
        <v>1066</v>
      </c>
      <c r="F653">
        <v>8858</v>
      </c>
      <c r="G653">
        <v>0.120343192594265</v>
      </c>
      <c r="H653" t="s">
        <v>398</v>
      </c>
    </row>
    <row r="654" spans="1:8" hidden="1" x14ac:dyDescent="0.3">
      <c r="A654" t="s">
        <v>1104</v>
      </c>
      <c r="B654">
        <v>40</v>
      </c>
      <c r="C654" t="s">
        <v>321</v>
      </c>
      <c r="D654" t="s">
        <v>110</v>
      </c>
      <c r="E654">
        <v>181</v>
      </c>
      <c r="F654">
        <v>4314</v>
      </c>
      <c r="G654">
        <v>4.1956420955030098E-2</v>
      </c>
      <c r="H654" t="s">
        <v>10304</v>
      </c>
    </row>
    <row r="655" spans="1:8" hidden="1" x14ac:dyDescent="0.3">
      <c r="A655" t="s">
        <v>1105</v>
      </c>
      <c r="B655">
        <v>40</v>
      </c>
      <c r="C655" t="s">
        <v>321</v>
      </c>
      <c r="D655" t="s">
        <v>109</v>
      </c>
      <c r="E655">
        <v>1701</v>
      </c>
      <c r="F655">
        <v>4314</v>
      </c>
      <c r="G655">
        <v>0.39429763560500602</v>
      </c>
      <c r="H655" t="s">
        <v>379</v>
      </c>
    </row>
    <row r="656" spans="1:8" hidden="1" x14ac:dyDescent="0.3">
      <c r="A656" t="s">
        <v>1106</v>
      </c>
      <c r="B656">
        <v>40</v>
      </c>
      <c r="C656" t="s">
        <v>321</v>
      </c>
      <c r="D656" t="s">
        <v>319</v>
      </c>
      <c r="E656">
        <v>532</v>
      </c>
      <c r="F656">
        <v>4314</v>
      </c>
      <c r="G656">
        <v>0.123319425127491</v>
      </c>
      <c r="H656" t="s">
        <v>455</v>
      </c>
    </row>
    <row r="657" spans="1:8" hidden="1" x14ac:dyDescent="0.3">
      <c r="A657" t="s">
        <v>1107</v>
      </c>
      <c r="B657">
        <v>40</v>
      </c>
      <c r="C657" t="s">
        <v>321</v>
      </c>
      <c r="D657" t="s">
        <v>107</v>
      </c>
      <c r="E657">
        <v>1099</v>
      </c>
      <c r="F657">
        <v>4624</v>
      </c>
      <c r="G657">
        <v>0.237673010380622</v>
      </c>
      <c r="H657" t="s">
        <v>200</v>
      </c>
    </row>
    <row r="658" spans="1:8" hidden="1" x14ac:dyDescent="0.3">
      <c r="A658" t="s">
        <v>1108</v>
      </c>
      <c r="B658">
        <v>40</v>
      </c>
      <c r="C658" t="s">
        <v>321</v>
      </c>
      <c r="D658" t="s">
        <v>105</v>
      </c>
      <c r="E658">
        <v>2851</v>
      </c>
      <c r="F658">
        <v>4314</v>
      </c>
      <c r="G658">
        <v>0.66087158089939702</v>
      </c>
      <c r="H658" t="s">
        <v>198</v>
      </c>
    </row>
    <row r="659" spans="1:8" hidden="1" x14ac:dyDescent="0.3">
      <c r="A659" t="s">
        <v>1109</v>
      </c>
      <c r="B659">
        <v>40</v>
      </c>
      <c r="C659" t="s">
        <v>321</v>
      </c>
      <c r="D659" t="s">
        <v>104</v>
      </c>
      <c r="E659">
        <v>128</v>
      </c>
      <c r="F659">
        <v>4314</v>
      </c>
      <c r="G659">
        <v>2.9670839128419099E-2</v>
      </c>
      <c r="H659" t="s">
        <v>197</v>
      </c>
    </row>
    <row r="660" spans="1:8" hidden="1" x14ac:dyDescent="0.3">
      <c r="A660" t="s">
        <v>1110</v>
      </c>
      <c r="B660">
        <v>40</v>
      </c>
      <c r="C660" t="s">
        <v>321</v>
      </c>
      <c r="D660" t="s">
        <v>320</v>
      </c>
      <c r="E660">
        <v>407</v>
      </c>
      <c r="F660">
        <v>4314</v>
      </c>
      <c r="G660">
        <v>9.4343996291145094E-2</v>
      </c>
      <c r="H660" t="s">
        <v>10305</v>
      </c>
    </row>
    <row r="661" spans="1:8" hidden="1" x14ac:dyDescent="0.3">
      <c r="A661" t="s">
        <v>1111</v>
      </c>
      <c r="B661">
        <v>40</v>
      </c>
      <c r="C661" t="s">
        <v>321</v>
      </c>
      <c r="D661" t="s">
        <v>103</v>
      </c>
      <c r="E661">
        <v>5101</v>
      </c>
      <c r="F661">
        <v>7625</v>
      </c>
      <c r="G661">
        <v>0.66898360655737699</v>
      </c>
      <c r="H661" t="s">
        <v>189</v>
      </c>
    </row>
    <row r="662" spans="1:8" hidden="1" x14ac:dyDescent="0.3">
      <c r="A662" t="s">
        <v>1112</v>
      </c>
      <c r="B662">
        <v>40</v>
      </c>
      <c r="C662" t="s">
        <v>321</v>
      </c>
      <c r="D662" t="s">
        <v>101</v>
      </c>
      <c r="E662">
        <v>7049</v>
      </c>
      <c r="F662">
        <v>8858</v>
      </c>
      <c r="G662">
        <v>0.79577782795213303</v>
      </c>
      <c r="H662" t="s">
        <v>182</v>
      </c>
    </row>
    <row r="663" spans="1:8" hidden="1" x14ac:dyDescent="0.3">
      <c r="A663" t="s">
        <v>1113</v>
      </c>
      <c r="B663">
        <v>40</v>
      </c>
      <c r="C663" t="s">
        <v>321</v>
      </c>
      <c r="D663" t="s">
        <v>100</v>
      </c>
      <c r="E663">
        <v>2040</v>
      </c>
      <c r="F663">
        <v>8858</v>
      </c>
      <c r="G663">
        <v>0.23030029351998099</v>
      </c>
      <c r="H663" t="s">
        <v>181</v>
      </c>
    </row>
    <row r="664" spans="1:8" hidden="1" x14ac:dyDescent="0.3">
      <c r="A664" t="s">
        <v>1114</v>
      </c>
      <c r="B664">
        <v>40</v>
      </c>
      <c r="C664" t="s">
        <v>321</v>
      </c>
      <c r="D664" t="s">
        <v>99</v>
      </c>
      <c r="E664">
        <v>1229</v>
      </c>
      <c r="F664">
        <v>8865</v>
      </c>
      <c r="G664">
        <v>0.138635081782289</v>
      </c>
      <c r="H664" t="s">
        <v>210</v>
      </c>
    </row>
    <row r="665" spans="1:8" hidden="1" x14ac:dyDescent="0.3">
      <c r="A665" t="s">
        <v>1115</v>
      </c>
      <c r="B665">
        <v>40</v>
      </c>
      <c r="C665" t="s">
        <v>321</v>
      </c>
      <c r="D665" t="s">
        <v>98</v>
      </c>
      <c r="E665">
        <v>6066</v>
      </c>
      <c r="F665">
        <v>8865</v>
      </c>
      <c r="G665">
        <v>0.68426395939086204</v>
      </c>
      <c r="H665" t="s">
        <v>209</v>
      </c>
    </row>
    <row r="666" spans="1:8" hidden="1" x14ac:dyDescent="0.3">
      <c r="A666" t="s">
        <v>1116</v>
      </c>
      <c r="B666">
        <v>40</v>
      </c>
      <c r="C666" t="s">
        <v>321</v>
      </c>
      <c r="D666" t="s">
        <v>97</v>
      </c>
      <c r="E666">
        <v>944</v>
      </c>
      <c r="F666">
        <v>8865</v>
      </c>
      <c r="G666">
        <v>0.106486181613085</v>
      </c>
      <c r="H666" t="s">
        <v>208</v>
      </c>
    </row>
    <row r="667" spans="1:8" hidden="1" x14ac:dyDescent="0.3">
      <c r="A667" t="s">
        <v>1117</v>
      </c>
      <c r="B667">
        <v>40</v>
      </c>
      <c r="C667" t="s">
        <v>321</v>
      </c>
      <c r="D667" t="s">
        <v>96</v>
      </c>
      <c r="E667">
        <v>626</v>
      </c>
      <c r="F667">
        <v>8865</v>
      </c>
      <c r="G667">
        <v>7.0614777213761901E-2</v>
      </c>
      <c r="H667" t="s">
        <v>207</v>
      </c>
    </row>
    <row r="668" spans="1:8" hidden="1" x14ac:dyDescent="0.3">
      <c r="A668" t="s">
        <v>1118</v>
      </c>
      <c r="B668">
        <v>40</v>
      </c>
      <c r="C668" t="s">
        <v>321</v>
      </c>
      <c r="D668" t="s">
        <v>95</v>
      </c>
      <c r="E668">
        <v>1044</v>
      </c>
      <c r="F668">
        <v>8985</v>
      </c>
      <c r="G668">
        <v>0.116193656093489</v>
      </c>
      <c r="H668" t="s">
        <v>10306</v>
      </c>
    </row>
    <row r="669" spans="1:8" hidden="1" x14ac:dyDescent="0.3">
      <c r="A669" t="s">
        <v>1119</v>
      </c>
      <c r="B669">
        <v>40</v>
      </c>
      <c r="C669" t="s">
        <v>321</v>
      </c>
      <c r="D669" t="s">
        <v>94</v>
      </c>
      <c r="E669">
        <v>519</v>
      </c>
      <c r="F669">
        <v>6187</v>
      </c>
      <c r="G669">
        <v>8.3885566510425003E-2</v>
      </c>
      <c r="H669" t="s">
        <v>10307</v>
      </c>
    </row>
    <row r="670" spans="1:8" hidden="1" x14ac:dyDescent="0.3">
      <c r="A670" t="s">
        <v>1120</v>
      </c>
      <c r="B670">
        <v>40</v>
      </c>
      <c r="C670" t="s">
        <v>321</v>
      </c>
      <c r="D670" t="s">
        <v>87</v>
      </c>
      <c r="E670">
        <v>266</v>
      </c>
      <c r="F670">
        <v>1210</v>
      </c>
      <c r="G670">
        <v>0.21983471074380101</v>
      </c>
      <c r="H670" t="s">
        <v>397</v>
      </c>
    </row>
    <row r="671" spans="1:8" hidden="1" x14ac:dyDescent="0.3">
      <c r="A671" t="s">
        <v>1121</v>
      </c>
      <c r="B671">
        <v>40</v>
      </c>
      <c r="C671" t="s">
        <v>321</v>
      </c>
      <c r="D671" t="s">
        <v>93</v>
      </c>
      <c r="E671">
        <v>3060</v>
      </c>
      <c r="F671">
        <v>4314</v>
      </c>
      <c r="G671">
        <v>0.709318497913769</v>
      </c>
      <c r="H671" t="s">
        <v>195</v>
      </c>
    </row>
    <row r="672" spans="1:8" hidden="1" x14ac:dyDescent="0.3">
      <c r="A672" t="s">
        <v>1122</v>
      </c>
      <c r="B672">
        <v>40</v>
      </c>
      <c r="C672" t="s">
        <v>321</v>
      </c>
      <c r="D672" t="s">
        <v>92</v>
      </c>
      <c r="E672">
        <v>582</v>
      </c>
      <c r="F672">
        <v>3243</v>
      </c>
      <c r="G672">
        <v>0.179463459759481</v>
      </c>
      <c r="H672" t="s">
        <v>194</v>
      </c>
    </row>
    <row r="673" spans="1:8" hidden="1" x14ac:dyDescent="0.3">
      <c r="A673" t="s">
        <v>1123</v>
      </c>
      <c r="B673">
        <v>40</v>
      </c>
      <c r="C673" t="s">
        <v>321</v>
      </c>
      <c r="D673" t="s">
        <v>91</v>
      </c>
      <c r="E673">
        <v>4828</v>
      </c>
      <c r="F673">
        <v>7625</v>
      </c>
      <c r="G673">
        <v>0.63318032786885203</v>
      </c>
      <c r="H673" t="s">
        <v>193</v>
      </c>
    </row>
    <row r="674" spans="1:8" hidden="1" x14ac:dyDescent="0.3">
      <c r="A674" t="s">
        <v>1124</v>
      </c>
      <c r="B674">
        <v>8</v>
      </c>
      <c r="C674" t="s">
        <v>5</v>
      </c>
      <c r="D674" t="s">
        <v>112</v>
      </c>
      <c r="E674">
        <v>2530</v>
      </c>
      <c r="F674">
        <v>16272</v>
      </c>
      <c r="G674">
        <v>0.155481809242871</v>
      </c>
      <c r="H674" t="s">
        <v>398</v>
      </c>
    </row>
    <row r="675" spans="1:8" hidden="1" x14ac:dyDescent="0.3">
      <c r="A675" t="s">
        <v>1125</v>
      </c>
      <c r="B675">
        <v>8</v>
      </c>
      <c r="C675" t="s">
        <v>5</v>
      </c>
      <c r="D675" t="s">
        <v>110</v>
      </c>
      <c r="E675">
        <v>494</v>
      </c>
      <c r="F675">
        <v>7721</v>
      </c>
      <c r="G675">
        <v>6.3981349566118298E-2</v>
      </c>
      <c r="H675" t="s">
        <v>10304</v>
      </c>
    </row>
    <row r="676" spans="1:8" hidden="1" x14ac:dyDescent="0.3">
      <c r="A676" t="s">
        <v>1126</v>
      </c>
      <c r="B676">
        <v>8</v>
      </c>
      <c r="C676" t="s">
        <v>5</v>
      </c>
      <c r="D676" t="s">
        <v>109</v>
      </c>
      <c r="E676">
        <v>3304</v>
      </c>
      <c r="F676">
        <v>7721</v>
      </c>
      <c r="G676">
        <v>0.42792384406165002</v>
      </c>
      <c r="H676" t="s">
        <v>379</v>
      </c>
    </row>
    <row r="677" spans="1:8" hidden="1" x14ac:dyDescent="0.3">
      <c r="A677" t="s">
        <v>1127</v>
      </c>
      <c r="B677">
        <v>8</v>
      </c>
      <c r="C677" t="s">
        <v>5</v>
      </c>
      <c r="D677" t="s">
        <v>319</v>
      </c>
      <c r="E677">
        <v>1234</v>
      </c>
      <c r="F677">
        <v>7721</v>
      </c>
      <c r="G677">
        <v>0.15982385701334001</v>
      </c>
      <c r="H677" t="s">
        <v>455</v>
      </c>
    </row>
    <row r="678" spans="1:8" hidden="1" x14ac:dyDescent="0.3">
      <c r="A678" t="s">
        <v>1128</v>
      </c>
      <c r="B678">
        <v>8</v>
      </c>
      <c r="C678" t="s">
        <v>5</v>
      </c>
      <c r="D678" t="s">
        <v>107</v>
      </c>
      <c r="E678">
        <v>1366</v>
      </c>
      <c r="F678">
        <v>6857</v>
      </c>
      <c r="G678">
        <v>0.19921248359340801</v>
      </c>
      <c r="H678" t="s">
        <v>200</v>
      </c>
    </row>
    <row r="679" spans="1:8" hidden="1" x14ac:dyDescent="0.3">
      <c r="A679" t="s">
        <v>1129</v>
      </c>
      <c r="B679">
        <v>8</v>
      </c>
      <c r="C679" t="s">
        <v>5</v>
      </c>
      <c r="D679" t="s">
        <v>105</v>
      </c>
      <c r="E679">
        <v>4744</v>
      </c>
      <c r="F679">
        <v>7721</v>
      </c>
      <c r="G679">
        <v>0.61442818287786505</v>
      </c>
      <c r="H679" t="s">
        <v>198</v>
      </c>
    </row>
    <row r="680" spans="1:8" hidden="1" x14ac:dyDescent="0.3">
      <c r="A680" t="s">
        <v>1130</v>
      </c>
      <c r="B680">
        <v>8</v>
      </c>
      <c r="C680" t="s">
        <v>5</v>
      </c>
      <c r="D680" t="s">
        <v>104</v>
      </c>
      <c r="E680">
        <v>377</v>
      </c>
      <c r="F680">
        <v>7721</v>
      </c>
      <c r="G680">
        <v>4.8827872037300803E-2</v>
      </c>
      <c r="H680" t="s">
        <v>197</v>
      </c>
    </row>
    <row r="681" spans="1:8" hidden="1" x14ac:dyDescent="0.3">
      <c r="A681" t="s">
        <v>1131</v>
      </c>
      <c r="B681">
        <v>8</v>
      </c>
      <c r="C681" t="s">
        <v>5</v>
      </c>
      <c r="D681" t="s">
        <v>320</v>
      </c>
      <c r="E681">
        <v>2642</v>
      </c>
      <c r="F681">
        <v>7721</v>
      </c>
      <c r="G681">
        <v>0.34218365496697301</v>
      </c>
      <c r="H681" t="s">
        <v>10305</v>
      </c>
    </row>
    <row r="682" spans="1:8" hidden="1" x14ac:dyDescent="0.3">
      <c r="A682" t="s">
        <v>1132</v>
      </c>
      <c r="B682">
        <v>8</v>
      </c>
      <c r="C682" t="s">
        <v>5</v>
      </c>
      <c r="D682" t="s">
        <v>103</v>
      </c>
      <c r="E682">
        <v>6485</v>
      </c>
      <c r="F682">
        <v>13581</v>
      </c>
      <c r="G682">
        <v>0.47750533834032799</v>
      </c>
      <c r="H682" t="s">
        <v>189</v>
      </c>
    </row>
    <row r="683" spans="1:8" hidden="1" x14ac:dyDescent="0.3">
      <c r="A683" t="s">
        <v>1133</v>
      </c>
      <c r="B683">
        <v>8</v>
      </c>
      <c r="C683" t="s">
        <v>5</v>
      </c>
      <c r="D683" t="s">
        <v>101</v>
      </c>
      <c r="E683">
        <v>11573</v>
      </c>
      <c r="F683">
        <v>16272</v>
      </c>
      <c r="G683">
        <v>0.71122173058013705</v>
      </c>
      <c r="H683" t="s">
        <v>182</v>
      </c>
    </row>
    <row r="684" spans="1:8" hidden="1" x14ac:dyDescent="0.3">
      <c r="A684" t="s">
        <v>1134</v>
      </c>
      <c r="B684">
        <v>8</v>
      </c>
      <c r="C684" t="s">
        <v>5</v>
      </c>
      <c r="D684" t="s">
        <v>100</v>
      </c>
      <c r="E684">
        <v>5093</v>
      </c>
      <c r="F684">
        <v>16272</v>
      </c>
      <c r="G684">
        <v>0.31299164208456198</v>
      </c>
      <c r="H684" t="s">
        <v>181</v>
      </c>
    </row>
    <row r="685" spans="1:8" hidden="1" x14ac:dyDescent="0.3">
      <c r="A685" t="s">
        <v>1135</v>
      </c>
      <c r="B685">
        <v>8</v>
      </c>
      <c r="C685" t="s">
        <v>5</v>
      </c>
      <c r="D685" t="s">
        <v>99</v>
      </c>
      <c r="E685">
        <v>2702</v>
      </c>
      <c r="F685">
        <v>16449</v>
      </c>
      <c r="G685">
        <v>0.164265304881755</v>
      </c>
      <c r="H685" t="s">
        <v>210</v>
      </c>
    </row>
    <row r="686" spans="1:8" hidden="1" x14ac:dyDescent="0.3">
      <c r="A686" t="s">
        <v>1136</v>
      </c>
      <c r="B686">
        <v>8</v>
      </c>
      <c r="C686" t="s">
        <v>5</v>
      </c>
      <c r="D686" t="s">
        <v>98</v>
      </c>
      <c r="E686">
        <v>10543</v>
      </c>
      <c r="F686">
        <v>16449</v>
      </c>
      <c r="G686">
        <v>0.64095081767888595</v>
      </c>
      <c r="H686" t="s">
        <v>209</v>
      </c>
    </row>
    <row r="687" spans="1:8" hidden="1" x14ac:dyDescent="0.3">
      <c r="A687" t="s">
        <v>1137</v>
      </c>
      <c r="B687">
        <v>8</v>
      </c>
      <c r="C687" t="s">
        <v>5</v>
      </c>
      <c r="D687" t="s">
        <v>97</v>
      </c>
      <c r="E687">
        <v>1797</v>
      </c>
      <c r="F687">
        <v>16449</v>
      </c>
      <c r="G687">
        <v>0.10924676272113799</v>
      </c>
      <c r="H687" t="s">
        <v>208</v>
      </c>
    </row>
    <row r="688" spans="1:8" hidden="1" x14ac:dyDescent="0.3">
      <c r="A688" t="s">
        <v>1138</v>
      </c>
      <c r="B688">
        <v>8</v>
      </c>
      <c r="C688" t="s">
        <v>5</v>
      </c>
      <c r="D688" t="s">
        <v>96</v>
      </c>
      <c r="E688">
        <v>1407</v>
      </c>
      <c r="F688">
        <v>16449</v>
      </c>
      <c r="G688">
        <v>8.5537114718219898E-2</v>
      </c>
      <c r="H688" t="s">
        <v>207</v>
      </c>
    </row>
    <row r="689" spans="1:8" hidden="1" x14ac:dyDescent="0.3">
      <c r="A689" t="s">
        <v>1139</v>
      </c>
      <c r="B689">
        <v>8</v>
      </c>
      <c r="C689" t="s">
        <v>5</v>
      </c>
      <c r="D689" t="s">
        <v>95</v>
      </c>
      <c r="E689">
        <v>3673</v>
      </c>
      <c r="F689">
        <v>16354</v>
      </c>
      <c r="G689">
        <v>0.22459337165219501</v>
      </c>
      <c r="H689" t="s">
        <v>10306</v>
      </c>
    </row>
    <row r="690" spans="1:8" hidden="1" x14ac:dyDescent="0.3">
      <c r="A690" t="s">
        <v>1140</v>
      </c>
      <c r="B690">
        <v>8</v>
      </c>
      <c r="C690" t="s">
        <v>5</v>
      </c>
      <c r="D690" t="s">
        <v>94</v>
      </c>
      <c r="E690">
        <v>1762</v>
      </c>
      <c r="F690">
        <v>10490</v>
      </c>
      <c r="G690">
        <v>0.167969494756911</v>
      </c>
      <c r="H690" t="s">
        <v>10307</v>
      </c>
    </row>
    <row r="691" spans="1:8" hidden="1" x14ac:dyDescent="0.3">
      <c r="A691" t="s">
        <v>1141</v>
      </c>
      <c r="B691">
        <v>8</v>
      </c>
      <c r="C691" t="s">
        <v>5</v>
      </c>
      <c r="D691" t="s">
        <v>87</v>
      </c>
      <c r="E691">
        <v>716</v>
      </c>
      <c r="F691">
        <v>2696</v>
      </c>
      <c r="G691">
        <v>0.26557863501483597</v>
      </c>
      <c r="H691" t="s">
        <v>397</v>
      </c>
    </row>
    <row r="692" spans="1:8" hidden="1" x14ac:dyDescent="0.3">
      <c r="A692" t="s">
        <v>1142</v>
      </c>
      <c r="B692">
        <v>8</v>
      </c>
      <c r="C692" t="s">
        <v>5</v>
      </c>
      <c r="D692" t="s">
        <v>93</v>
      </c>
      <c r="E692">
        <v>4384</v>
      </c>
      <c r="F692">
        <v>7721</v>
      </c>
      <c r="G692">
        <v>0.567802098173811</v>
      </c>
      <c r="H692" t="s">
        <v>195</v>
      </c>
    </row>
    <row r="693" spans="1:8" hidden="1" x14ac:dyDescent="0.3">
      <c r="A693" t="s">
        <v>1143</v>
      </c>
      <c r="B693">
        <v>8</v>
      </c>
      <c r="C693" t="s">
        <v>5</v>
      </c>
      <c r="D693" t="s">
        <v>92</v>
      </c>
      <c r="E693">
        <v>1805</v>
      </c>
      <c r="F693">
        <v>5482</v>
      </c>
      <c r="G693">
        <v>0.329259394381612</v>
      </c>
      <c r="H693" t="s">
        <v>194</v>
      </c>
    </row>
    <row r="694" spans="1:8" hidden="1" x14ac:dyDescent="0.3">
      <c r="A694" t="s">
        <v>1144</v>
      </c>
      <c r="B694">
        <v>8</v>
      </c>
      <c r="C694" t="s">
        <v>5</v>
      </c>
      <c r="D694" t="s">
        <v>91</v>
      </c>
      <c r="E694">
        <v>7103</v>
      </c>
      <c r="F694">
        <v>13581</v>
      </c>
      <c r="G694">
        <v>0.52301008762241297</v>
      </c>
      <c r="H694" t="s">
        <v>193</v>
      </c>
    </row>
    <row r="695" spans="1:8" hidden="1" x14ac:dyDescent="0.3">
      <c r="A695" t="s">
        <v>1145</v>
      </c>
      <c r="B695">
        <v>15</v>
      </c>
      <c r="C695" t="s">
        <v>263</v>
      </c>
      <c r="D695" t="s">
        <v>112</v>
      </c>
      <c r="E695">
        <v>1870</v>
      </c>
      <c r="F695">
        <v>12923</v>
      </c>
      <c r="G695">
        <v>0.14470324228120399</v>
      </c>
      <c r="H695" t="s">
        <v>398</v>
      </c>
    </row>
    <row r="696" spans="1:8" hidden="1" x14ac:dyDescent="0.3">
      <c r="A696" t="s">
        <v>1146</v>
      </c>
      <c r="B696">
        <v>15</v>
      </c>
      <c r="C696" t="s">
        <v>263</v>
      </c>
      <c r="D696" t="s">
        <v>110</v>
      </c>
      <c r="E696">
        <v>707</v>
      </c>
      <c r="F696">
        <v>6151</v>
      </c>
      <c r="G696">
        <v>0.11494066005527501</v>
      </c>
      <c r="H696" t="s">
        <v>10304</v>
      </c>
    </row>
    <row r="697" spans="1:8" hidden="1" x14ac:dyDescent="0.3">
      <c r="A697" t="s">
        <v>1147</v>
      </c>
      <c r="B697">
        <v>15</v>
      </c>
      <c r="C697" t="s">
        <v>263</v>
      </c>
      <c r="D697" t="s">
        <v>109</v>
      </c>
      <c r="E697">
        <v>2654</v>
      </c>
      <c r="F697">
        <v>6151</v>
      </c>
      <c r="G697">
        <v>0.43147455698260401</v>
      </c>
      <c r="H697" t="s">
        <v>379</v>
      </c>
    </row>
    <row r="698" spans="1:8" hidden="1" x14ac:dyDescent="0.3">
      <c r="A698" t="s">
        <v>1148</v>
      </c>
      <c r="B698">
        <v>15</v>
      </c>
      <c r="C698" t="s">
        <v>263</v>
      </c>
      <c r="D698" t="s">
        <v>319</v>
      </c>
      <c r="E698">
        <v>904</v>
      </c>
      <c r="F698">
        <v>6151</v>
      </c>
      <c r="G698">
        <v>0.146967972687367</v>
      </c>
      <c r="H698" t="s">
        <v>455</v>
      </c>
    </row>
    <row r="699" spans="1:8" hidden="1" x14ac:dyDescent="0.3">
      <c r="A699" t="s">
        <v>1149</v>
      </c>
      <c r="B699">
        <v>15</v>
      </c>
      <c r="C699" t="s">
        <v>263</v>
      </c>
      <c r="D699" t="s">
        <v>107</v>
      </c>
      <c r="E699">
        <v>1265</v>
      </c>
      <c r="F699">
        <v>5001</v>
      </c>
      <c r="G699">
        <v>0.252949410117976</v>
      </c>
      <c r="H699" t="s">
        <v>200</v>
      </c>
    </row>
    <row r="700" spans="1:8" hidden="1" x14ac:dyDescent="0.3">
      <c r="A700" t="s">
        <v>1150</v>
      </c>
      <c r="B700">
        <v>15</v>
      </c>
      <c r="C700" t="s">
        <v>263</v>
      </c>
      <c r="D700" t="s">
        <v>105</v>
      </c>
      <c r="E700">
        <v>3139</v>
      </c>
      <c r="F700">
        <v>6151</v>
      </c>
      <c r="G700">
        <v>0.51032352463014097</v>
      </c>
      <c r="H700" t="s">
        <v>198</v>
      </c>
    </row>
    <row r="701" spans="1:8" hidden="1" x14ac:dyDescent="0.3">
      <c r="A701" t="s">
        <v>1151</v>
      </c>
      <c r="B701">
        <v>15</v>
      </c>
      <c r="C701" t="s">
        <v>263</v>
      </c>
      <c r="D701" t="s">
        <v>104</v>
      </c>
      <c r="E701">
        <v>375</v>
      </c>
      <c r="F701">
        <v>6151</v>
      </c>
      <c r="G701">
        <v>6.0965696634693499E-2</v>
      </c>
      <c r="H701" t="s">
        <v>197</v>
      </c>
    </row>
    <row r="702" spans="1:8" hidden="1" x14ac:dyDescent="0.3">
      <c r="A702" t="s">
        <v>1152</v>
      </c>
      <c r="B702">
        <v>15</v>
      </c>
      <c r="C702" t="s">
        <v>263</v>
      </c>
      <c r="D702" t="s">
        <v>320</v>
      </c>
      <c r="E702">
        <v>3141</v>
      </c>
      <c r="F702">
        <v>6151</v>
      </c>
      <c r="G702">
        <v>0.51064867501219302</v>
      </c>
      <c r="H702" t="s">
        <v>10305</v>
      </c>
    </row>
    <row r="703" spans="1:8" hidden="1" x14ac:dyDescent="0.3">
      <c r="A703" t="s">
        <v>1153</v>
      </c>
      <c r="B703">
        <v>15</v>
      </c>
      <c r="C703" t="s">
        <v>263</v>
      </c>
      <c r="D703" t="s">
        <v>103</v>
      </c>
      <c r="E703">
        <v>3770</v>
      </c>
      <c r="F703">
        <v>10504</v>
      </c>
      <c r="G703">
        <v>0.35891089108910801</v>
      </c>
      <c r="H703" t="s">
        <v>189</v>
      </c>
    </row>
    <row r="704" spans="1:8" hidden="1" x14ac:dyDescent="0.3">
      <c r="A704" t="s">
        <v>1154</v>
      </c>
      <c r="B704">
        <v>15</v>
      </c>
      <c r="C704" t="s">
        <v>263</v>
      </c>
      <c r="D704" t="s">
        <v>101</v>
      </c>
      <c r="E704">
        <v>8620</v>
      </c>
      <c r="F704">
        <v>12923</v>
      </c>
      <c r="G704">
        <v>0.66702777992726103</v>
      </c>
      <c r="H704" t="s">
        <v>182</v>
      </c>
    </row>
    <row r="705" spans="1:8" hidden="1" x14ac:dyDescent="0.3">
      <c r="A705" t="s">
        <v>1155</v>
      </c>
      <c r="B705">
        <v>15</v>
      </c>
      <c r="C705" t="s">
        <v>263</v>
      </c>
      <c r="D705" t="s">
        <v>100</v>
      </c>
      <c r="E705">
        <v>4389</v>
      </c>
      <c r="F705">
        <v>12923</v>
      </c>
      <c r="G705">
        <v>0.33962702158941399</v>
      </c>
      <c r="H705" t="s">
        <v>181</v>
      </c>
    </row>
    <row r="706" spans="1:8" hidden="1" x14ac:dyDescent="0.3">
      <c r="A706" t="s">
        <v>1156</v>
      </c>
      <c r="B706">
        <v>15</v>
      </c>
      <c r="C706" t="s">
        <v>263</v>
      </c>
      <c r="D706" t="s">
        <v>99</v>
      </c>
      <c r="E706">
        <v>2501</v>
      </c>
      <c r="F706">
        <v>13237</v>
      </c>
      <c r="G706">
        <v>0.18894009216589799</v>
      </c>
      <c r="H706" t="s">
        <v>210</v>
      </c>
    </row>
    <row r="707" spans="1:8" hidden="1" x14ac:dyDescent="0.3">
      <c r="A707" t="s">
        <v>1157</v>
      </c>
      <c r="B707">
        <v>15</v>
      </c>
      <c r="C707" t="s">
        <v>263</v>
      </c>
      <c r="D707" t="s">
        <v>98</v>
      </c>
      <c r="E707">
        <v>8496</v>
      </c>
      <c r="F707">
        <v>13237</v>
      </c>
      <c r="G707">
        <v>0.64183727430686699</v>
      </c>
      <c r="H707" t="s">
        <v>209</v>
      </c>
    </row>
    <row r="708" spans="1:8" hidden="1" x14ac:dyDescent="0.3">
      <c r="A708" t="s">
        <v>1158</v>
      </c>
      <c r="B708">
        <v>15</v>
      </c>
      <c r="C708" t="s">
        <v>263</v>
      </c>
      <c r="D708" t="s">
        <v>97</v>
      </c>
      <c r="E708">
        <v>1244</v>
      </c>
      <c r="F708">
        <v>13237</v>
      </c>
      <c r="G708">
        <v>9.3978998262446101E-2</v>
      </c>
      <c r="H708" t="s">
        <v>208</v>
      </c>
    </row>
    <row r="709" spans="1:8" hidden="1" x14ac:dyDescent="0.3">
      <c r="A709" t="s">
        <v>1159</v>
      </c>
      <c r="B709">
        <v>15</v>
      </c>
      <c r="C709" t="s">
        <v>263</v>
      </c>
      <c r="D709" t="s">
        <v>96</v>
      </c>
      <c r="E709">
        <v>996</v>
      </c>
      <c r="F709">
        <v>13237</v>
      </c>
      <c r="G709">
        <v>7.5243635264788097E-2</v>
      </c>
      <c r="H709" t="s">
        <v>207</v>
      </c>
    </row>
    <row r="710" spans="1:8" hidden="1" x14ac:dyDescent="0.3">
      <c r="A710" t="s">
        <v>1160</v>
      </c>
      <c r="B710">
        <v>15</v>
      </c>
      <c r="C710" t="s">
        <v>263</v>
      </c>
      <c r="D710" t="s">
        <v>95</v>
      </c>
      <c r="E710">
        <v>3765</v>
      </c>
      <c r="F710">
        <v>12691</v>
      </c>
      <c r="G710">
        <v>0.29666692931999</v>
      </c>
      <c r="H710" t="s">
        <v>10306</v>
      </c>
    </row>
    <row r="711" spans="1:8" hidden="1" x14ac:dyDescent="0.3">
      <c r="A711" t="s">
        <v>1161</v>
      </c>
      <c r="B711">
        <v>15</v>
      </c>
      <c r="C711" t="s">
        <v>263</v>
      </c>
      <c r="D711" t="s">
        <v>94</v>
      </c>
      <c r="E711">
        <v>1736</v>
      </c>
      <c r="F711">
        <v>8132</v>
      </c>
      <c r="G711">
        <v>0.213477619281849</v>
      </c>
      <c r="H711" t="s">
        <v>10307</v>
      </c>
    </row>
    <row r="712" spans="1:8" hidden="1" x14ac:dyDescent="0.3">
      <c r="A712" t="s">
        <v>1162</v>
      </c>
      <c r="B712">
        <v>15</v>
      </c>
      <c r="C712" t="s">
        <v>263</v>
      </c>
      <c r="D712" t="s">
        <v>87</v>
      </c>
      <c r="E712">
        <v>699</v>
      </c>
      <c r="F712">
        <v>2450</v>
      </c>
      <c r="G712">
        <v>0.28530612244897902</v>
      </c>
      <c r="H712" t="s">
        <v>397</v>
      </c>
    </row>
    <row r="713" spans="1:8" hidden="1" x14ac:dyDescent="0.3">
      <c r="A713" t="s">
        <v>1163</v>
      </c>
      <c r="B713">
        <v>15</v>
      </c>
      <c r="C713" t="s">
        <v>263</v>
      </c>
      <c r="D713" t="s">
        <v>93</v>
      </c>
      <c r="E713">
        <v>2421</v>
      </c>
      <c r="F713">
        <v>6151</v>
      </c>
      <c r="G713">
        <v>0.39359453747358097</v>
      </c>
      <c r="H713" t="s">
        <v>195</v>
      </c>
    </row>
    <row r="714" spans="1:8" hidden="1" x14ac:dyDescent="0.3">
      <c r="A714" t="s">
        <v>1164</v>
      </c>
      <c r="B714">
        <v>15</v>
      </c>
      <c r="C714" t="s">
        <v>263</v>
      </c>
      <c r="D714" t="s">
        <v>92</v>
      </c>
      <c r="E714">
        <v>2035</v>
      </c>
      <c r="F714">
        <v>4512</v>
      </c>
      <c r="G714">
        <v>0.45101950354609899</v>
      </c>
      <c r="H714" t="s">
        <v>194</v>
      </c>
    </row>
    <row r="715" spans="1:8" hidden="1" x14ac:dyDescent="0.3">
      <c r="A715" t="s">
        <v>1165</v>
      </c>
      <c r="B715">
        <v>15</v>
      </c>
      <c r="C715" t="s">
        <v>263</v>
      </c>
      <c r="D715" t="s">
        <v>91</v>
      </c>
      <c r="E715">
        <v>5230</v>
      </c>
      <c r="F715">
        <v>10504</v>
      </c>
      <c r="G715">
        <v>0.497905559786747</v>
      </c>
      <c r="H715" t="s">
        <v>193</v>
      </c>
    </row>
    <row r="716" spans="1:8" hidden="1" x14ac:dyDescent="0.3">
      <c r="A716" t="s">
        <v>1166</v>
      </c>
      <c r="B716">
        <v>41</v>
      </c>
      <c r="C716" t="s">
        <v>280</v>
      </c>
      <c r="D716" t="s">
        <v>112</v>
      </c>
      <c r="E716">
        <v>1608</v>
      </c>
      <c r="F716">
        <v>13821</v>
      </c>
      <c r="G716">
        <v>0.11634469285869301</v>
      </c>
      <c r="H716" t="s">
        <v>398</v>
      </c>
    </row>
    <row r="717" spans="1:8" hidden="1" x14ac:dyDescent="0.3">
      <c r="A717" t="s">
        <v>1167</v>
      </c>
      <c r="B717">
        <v>41</v>
      </c>
      <c r="C717" t="s">
        <v>280</v>
      </c>
      <c r="D717" t="s">
        <v>110</v>
      </c>
      <c r="E717">
        <v>221</v>
      </c>
      <c r="F717">
        <v>8060</v>
      </c>
      <c r="G717">
        <v>2.7419354838709602E-2</v>
      </c>
      <c r="H717" t="s">
        <v>10304</v>
      </c>
    </row>
    <row r="718" spans="1:8" hidden="1" x14ac:dyDescent="0.3">
      <c r="A718" t="s">
        <v>1168</v>
      </c>
      <c r="B718">
        <v>41</v>
      </c>
      <c r="C718" t="s">
        <v>280</v>
      </c>
      <c r="D718" t="s">
        <v>109</v>
      </c>
      <c r="E718">
        <v>4199</v>
      </c>
      <c r="F718">
        <v>8060</v>
      </c>
      <c r="G718">
        <v>0.52096774193548301</v>
      </c>
      <c r="H718" t="s">
        <v>379</v>
      </c>
    </row>
    <row r="719" spans="1:8" hidden="1" x14ac:dyDescent="0.3">
      <c r="A719" t="s">
        <v>1169</v>
      </c>
      <c r="B719">
        <v>41</v>
      </c>
      <c r="C719" t="s">
        <v>280</v>
      </c>
      <c r="D719" t="s">
        <v>319</v>
      </c>
      <c r="E719">
        <v>770</v>
      </c>
      <c r="F719">
        <v>8060</v>
      </c>
      <c r="G719">
        <v>9.5533498759305197E-2</v>
      </c>
      <c r="H719" t="s">
        <v>455</v>
      </c>
    </row>
    <row r="720" spans="1:8" hidden="1" x14ac:dyDescent="0.3">
      <c r="A720" t="s">
        <v>1170</v>
      </c>
      <c r="B720">
        <v>41</v>
      </c>
      <c r="C720" t="s">
        <v>280</v>
      </c>
      <c r="D720" t="s">
        <v>107</v>
      </c>
      <c r="E720">
        <v>2514</v>
      </c>
      <c r="F720">
        <v>8811</v>
      </c>
      <c r="G720">
        <v>0.285325161729656</v>
      </c>
      <c r="H720" t="s">
        <v>200</v>
      </c>
    </row>
    <row r="721" spans="1:8" hidden="1" x14ac:dyDescent="0.3">
      <c r="A721" t="s">
        <v>1171</v>
      </c>
      <c r="B721">
        <v>41</v>
      </c>
      <c r="C721" t="s">
        <v>280</v>
      </c>
      <c r="D721" t="s">
        <v>105</v>
      </c>
      <c r="E721">
        <v>4996</v>
      </c>
      <c r="F721">
        <v>8060</v>
      </c>
      <c r="G721">
        <v>0.61985111662531001</v>
      </c>
      <c r="H721" t="s">
        <v>198</v>
      </c>
    </row>
    <row r="722" spans="1:8" hidden="1" x14ac:dyDescent="0.3">
      <c r="A722" t="s">
        <v>1172</v>
      </c>
      <c r="B722">
        <v>41</v>
      </c>
      <c r="C722" t="s">
        <v>280</v>
      </c>
      <c r="D722" t="s">
        <v>104</v>
      </c>
      <c r="E722">
        <v>228</v>
      </c>
      <c r="F722">
        <v>8060</v>
      </c>
      <c r="G722">
        <v>2.8287841191066899E-2</v>
      </c>
      <c r="H722" t="s">
        <v>197</v>
      </c>
    </row>
    <row r="723" spans="1:8" hidden="1" x14ac:dyDescent="0.3">
      <c r="A723" t="s">
        <v>1173</v>
      </c>
      <c r="B723">
        <v>41</v>
      </c>
      <c r="C723" t="s">
        <v>280</v>
      </c>
      <c r="D723" t="s">
        <v>320</v>
      </c>
      <c r="E723">
        <v>766</v>
      </c>
      <c r="F723">
        <v>8060</v>
      </c>
      <c r="G723">
        <v>9.5037220843672401E-2</v>
      </c>
      <c r="H723" t="s">
        <v>10305</v>
      </c>
    </row>
    <row r="724" spans="1:8" hidden="1" x14ac:dyDescent="0.3">
      <c r="A724" t="s">
        <v>1174</v>
      </c>
      <c r="B724">
        <v>41</v>
      </c>
      <c r="C724" t="s">
        <v>280</v>
      </c>
      <c r="D724" t="s">
        <v>103</v>
      </c>
      <c r="E724">
        <v>10014</v>
      </c>
      <c r="F724">
        <v>12474</v>
      </c>
      <c r="G724">
        <v>0.80278980278980205</v>
      </c>
      <c r="H724" t="s">
        <v>189</v>
      </c>
    </row>
    <row r="725" spans="1:8" hidden="1" x14ac:dyDescent="0.3">
      <c r="A725" t="s">
        <v>1175</v>
      </c>
      <c r="B725">
        <v>41</v>
      </c>
      <c r="C725" t="s">
        <v>280</v>
      </c>
      <c r="D725" t="s">
        <v>101</v>
      </c>
      <c r="E725">
        <v>11460</v>
      </c>
      <c r="F725">
        <v>13821</v>
      </c>
      <c r="G725">
        <v>0.82917299761232899</v>
      </c>
      <c r="H725" t="s">
        <v>182</v>
      </c>
    </row>
    <row r="726" spans="1:8" hidden="1" x14ac:dyDescent="0.3">
      <c r="A726" t="s">
        <v>1176</v>
      </c>
      <c r="B726">
        <v>41</v>
      </c>
      <c r="C726" t="s">
        <v>280</v>
      </c>
      <c r="D726" t="s">
        <v>100</v>
      </c>
      <c r="E726">
        <v>2779</v>
      </c>
      <c r="F726">
        <v>13821</v>
      </c>
      <c r="G726">
        <v>0.20107083423775399</v>
      </c>
      <c r="H726" t="s">
        <v>181</v>
      </c>
    </row>
    <row r="727" spans="1:8" hidden="1" x14ac:dyDescent="0.3">
      <c r="A727" t="s">
        <v>1177</v>
      </c>
      <c r="B727">
        <v>41</v>
      </c>
      <c r="C727" t="s">
        <v>280</v>
      </c>
      <c r="D727" t="s">
        <v>99</v>
      </c>
      <c r="E727">
        <v>1311</v>
      </c>
      <c r="F727">
        <v>14274</v>
      </c>
      <c r="G727">
        <v>9.1845313156788497E-2</v>
      </c>
      <c r="H727" t="s">
        <v>210</v>
      </c>
    </row>
    <row r="728" spans="1:8" hidden="1" x14ac:dyDescent="0.3">
      <c r="A728" t="s">
        <v>1178</v>
      </c>
      <c r="B728">
        <v>41</v>
      </c>
      <c r="C728" t="s">
        <v>280</v>
      </c>
      <c r="D728" t="s">
        <v>98</v>
      </c>
      <c r="E728">
        <v>11262</v>
      </c>
      <c r="F728">
        <v>14274</v>
      </c>
      <c r="G728">
        <v>0.78898696931483803</v>
      </c>
      <c r="H728" t="s">
        <v>209</v>
      </c>
    </row>
    <row r="729" spans="1:8" hidden="1" x14ac:dyDescent="0.3">
      <c r="A729" t="s">
        <v>1179</v>
      </c>
      <c r="B729">
        <v>41</v>
      </c>
      <c r="C729" t="s">
        <v>280</v>
      </c>
      <c r="D729" t="s">
        <v>97</v>
      </c>
      <c r="E729">
        <v>1001</v>
      </c>
      <c r="F729">
        <v>14274</v>
      </c>
      <c r="G729">
        <v>7.0127504553733996E-2</v>
      </c>
      <c r="H729" t="s">
        <v>208</v>
      </c>
    </row>
    <row r="730" spans="1:8" hidden="1" x14ac:dyDescent="0.3">
      <c r="A730" t="s">
        <v>1180</v>
      </c>
      <c r="B730">
        <v>41</v>
      </c>
      <c r="C730" t="s">
        <v>280</v>
      </c>
      <c r="D730" t="s">
        <v>96</v>
      </c>
      <c r="E730">
        <v>700</v>
      </c>
      <c r="F730">
        <v>14274</v>
      </c>
      <c r="G730">
        <v>4.9040212974639202E-2</v>
      </c>
      <c r="H730" t="s">
        <v>207</v>
      </c>
    </row>
    <row r="731" spans="1:8" hidden="1" x14ac:dyDescent="0.3">
      <c r="A731" t="s">
        <v>1181</v>
      </c>
      <c r="B731">
        <v>41</v>
      </c>
      <c r="C731" t="s">
        <v>280</v>
      </c>
      <c r="D731" t="s">
        <v>95</v>
      </c>
      <c r="E731">
        <v>1313</v>
      </c>
      <c r="F731">
        <v>13844</v>
      </c>
      <c r="G731">
        <v>9.4842531060387106E-2</v>
      </c>
      <c r="H731" t="s">
        <v>10306</v>
      </c>
    </row>
    <row r="732" spans="1:8" hidden="1" x14ac:dyDescent="0.3">
      <c r="A732" t="s">
        <v>1182</v>
      </c>
      <c r="B732">
        <v>41</v>
      </c>
      <c r="C732" t="s">
        <v>280</v>
      </c>
      <c r="D732" t="s">
        <v>94</v>
      </c>
      <c r="E732">
        <v>722</v>
      </c>
      <c r="F732">
        <v>10815</v>
      </c>
      <c r="G732">
        <v>6.6759130836800698E-2</v>
      </c>
      <c r="H732" t="s">
        <v>10307</v>
      </c>
    </row>
    <row r="733" spans="1:8" hidden="1" x14ac:dyDescent="0.3">
      <c r="A733" t="s">
        <v>1183</v>
      </c>
      <c r="B733">
        <v>41</v>
      </c>
      <c r="C733" t="s">
        <v>280</v>
      </c>
      <c r="D733" t="s">
        <v>87</v>
      </c>
      <c r="E733">
        <v>224</v>
      </c>
      <c r="F733">
        <v>1349</v>
      </c>
      <c r="G733">
        <v>0.16604892512972499</v>
      </c>
      <c r="H733" t="s">
        <v>397</v>
      </c>
    </row>
    <row r="734" spans="1:8" hidden="1" x14ac:dyDescent="0.3">
      <c r="A734" t="s">
        <v>1184</v>
      </c>
      <c r="B734">
        <v>41</v>
      </c>
      <c r="C734" t="s">
        <v>280</v>
      </c>
      <c r="D734" t="s">
        <v>93</v>
      </c>
      <c r="E734">
        <v>4914</v>
      </c>
      <c r="F734">
        <v>8060</v>
      </c>
      <c r="G734">
        <v>0.60967741935483799</v>
      </c>
      <c r="H734" t="s">
        <v>195</v>
      </c>
    </row>
    <row r="735" spans="1:8" hidden="1" x14ac:dyDescent="0.3">
      <c r="A735" t="s">
        <v>1185</v>
      </c>
      <c r="B735">
        <v>41</v>
      </c>
      <c r="C735" t="s">
        <v>280</v>
      </c>
      <c r="D735" t="s">
        <v>92</v>
      </c>
      <c r="E735">
        <v>838</v>
      </c>
      <c r="F735">
        <v>6868</v>
      </c>
      <c r="G735">
        <v>0.122015142690739</v>
      </c>
      <c r="H735" t="s">
        <v>194</v>
      </c>
    </row>
    <row r="736" spans="1:8" hidden="1" x14ac:dyDescent="0.3">
      <c r="A736" t="s">
        <v>1186</v>
      </c>
      <c r="B736">
        <v>41</v>
      </c>
      <c r="C736" t="s">
        <v>280</v>
      </c>
      <c r="D736" t="s">
        <v>91</v>
      </c>
      <c r="E736">
        <v>9152</v>
      </c>
      <c r="F736">
        <v>12474</v>
      </c>
      <c r="G736">
        <v>0.73368606701939998</v>
      </c>
      <c r="H736" t="s">
        <v>193</v>
      </c>
    </row>
    <row r="737" spans="1:8" hidden="1" x14ac:dyDescent="0.3">
      <c r="A737" t="s">
        <v>1187</v>
      </c>
      <c r="B737">
        <v>16</v>
      </c>
      <c r="C737" t="s">
        <v>6</v>
      </c>
      <c r="D737" t="s">
        <v>112</v>
      </c>
      <c r="E737">
        <v>3088</v>
      </c>
      <c r="F737">
        <v>16507</v>
      </c>
      <c r="G737">
        <v>0.18707215120857801</v>
      </c>
      <c r="H737" t="s">
        <v>398</v>
      </c>
    </row>
    <row r="738" spans="1:8" hidden="1" x14ac:dyDescent="0.3">
      <c r="A738" t="s">
        <v>1188</v>
      </c>
      <c r="B738">
        <v>16</v>
      </c>
      <c r="C738" t="s">
        <v>6</v>
      </c>
      <c r="D738" t="s">
        <v>110</v>
      </c>
      <c r="E738">
        <v>468</v>
      </c>
      <c r="F738">
        <v>8389</v>
      </c>
      <c r="G738">
        <v>5.57873405650256E-2</v>
      </c>
      <c r="H738" t="s">
        <v>10304</v>
      </c>
    </row>
    <row r="739" spans="1:8" hidden="1" x14ac:dyDescent="0.3">
      <c r="A739" t="s">
        <v>1189</v>
      </c>
      <c r="B739">
        <v>16</v>
      </c>
      <c r="C739" t="s">
        <v>6</v>
      </c>
      <c r="D739" t="s">
        <v>109</v>
      </c>
      <c r="E739">
        <v>4331</v>
      </c>
      <c r="F739">
        <v>8389</v>
      </c>
      <c r="G739">
        <v>0.51627130766479901</v>
      </c>
      <c r="H739" t="s">
        <v>379</v>
      </c>
    </row>
    <row r="740" spans="1:8" hidden="1" x14ac:dyDescent="0.3">
      <c r="A740" t="s">
        <v>1190</v>
      </c>
      <c r="B740">
        <v>16</v>
      </c>
      <c r="C740" t="s">
        <v>6</v>
      </c>
      <c r="D740" t="s">
        <v>319</v>
      </c>
      <c r="E740">
        <v>925</v>
      </c>
      <c r="F740">
        <v>8389</v>
      </c>
      <c r="G740">
        <v>0.110263440219334</v>
      </c>
      <c r="H740" t="s">
        <v>455</v>
      </c>
    </row>
    <row r="741" spans="1:8" hidden="1" x14ac:dyDescent="0.3">
      <c r="A741" t="s">
        <v>1191</v>
      </c>
      <c r="B741">
        <v>16</v>
      </c>
      <c r="C741" t="s">
        <v>6</v>
      </c>
      <c r="D741" t="s">
        <v>107</v>
      </c>
      <c r="E741">
        <v>2399</v>
      </c>
      <c r="F741">
        <v>7086</v>
      </c>
      <c r="G741">
        <v>0.33855489697996</v>
      </c>
      <c r="H741" t="s">
        <v>200</v>
      </c>
    </row>
    <row r="742" spans="1:8" hidden="1" x14ac:dyDescent="0.3">
      <c r="A742" t="s">
        <v>1192</v>
      </c>
      <c r="B742">
        <v>16</v>
      </c>
      <c r="C742" t="s">
        <v>6</v>
      </c>
      <c r="D742" t="s">
        <v>105</v>
      </c>
      <c r="E742">
        <v>4035</v>
      </c>
      <c r="F742">
        <v>8389</v>
      </c>
      <c r="G742">
        <v>0.48098700679461198</v>
      </c>
      <c r="H742" t="s">
        <v>198</v>
      </c>
    </row>
    <row r="743" spans="1:8" hidden="1" x14ac:dyDescent="0.3">
      <c r="A743" t="s">
        <v>1193</v>
      </c>
      <c r="B743">
        <v>16</v>
      </c>
      <c r="C743" t="s">
        <v>6</v>
      </c>
      <c r="D743" t="s">
        <v>104</v>
      </c>
      <c r="E743">
        <v>326</v>
      </c>
      <c r="F743">
        <v>8389</v>
      </c>
      <c r="G743">
        <v>3.8860412444868202E-2</v>
      </c>
      <c r="H743" t="s">
        <v>197</v>
      </c>
    </row>
    <row r="744" spans="1:8" hidden="1" x14ac:dyDescent="0.3">
      <c r="A744" t="s">
        <v>1194</v>
      </c>
      <c r="B744">
        <v>16</v>
      </c>
      <c r="C744" t="s">
        <v>6</v>
      </c>
      <c r="D744" t="s">
        <v>320</v>
      </c>
      <c r="E744">
        <v>3329</v>
      </c>
      <c r="F744">
        <v>8389</v>
      </c>
      <c r="G744">
        <v>0.39682918107044901</v>
      </c>
      <c r="H744" t="s">
        <v>10305</v>
      </c>
    </row>
    <row r="745" spans="1:8" hidden="1" x14ac:dyDescent="0.3">
      <c r="A745" t="s">
        <v>1195</v>
      </c>
      <c r="B745">
        <v>16</v>
      </c>
      <c r="C745" t="s">
        <v>6</v>
      </c>
      <c r="D745" t="s">
        <v>103</v>
      </c>
      <c r="E745">
        <v>10301</v>
      </c>
      <c r="F745">
        <v>14616</v>
      </c>
      <c r="G745">
        <v>0.70477558839627796</v>
      </c>
      <c r="H745" t="s">
        <v>189</v>
      </c>
    </row>
    <row r="746" spans="1:8" hidden="1" x14ac:dyDescent="0.3">
      <c r="A746" t="s">
        <v>1196</v>
      </c>
      <c r="B746">
        <v>16</v>
      </c>
      <c r="C746" t="s">
        <v>6</v>
      </c>
      <c r="D746" t="s">
        <v>101</v>
      </c>
      <c r="E746">
        <v>12995</v>
      </c>
      <c r="F746">
        <v>16507</v>
      </c>
      <c r="G746">
        <v>0.78724177621614999</v>
      </c>
      <c r="H746" t="s">
        <v>182</v>
      </c>
    </row>
    <row r="747" spans="1:8" hidden="1" x14ac:dyDescent="0.3">
      <c r="A747" t="s">
        <v>1197</v>
      </c>
      <c r="B747">
        <v>16</v>
      </c>
      <c r="C747" t="s">
        <v>6</v>
      </c>
      <c r="D747" t="s">
        <v>100</v>
      </c>
      <c r="E747">
        <v>3920</v>
      </c>
      <c r="F747">
        <v>16507</v>
      </c>
      <c r="G747">
        <v>0.23747501060156201</v>
      </c>
      <c r="H747" t="s">
        <v>181</v>
      </c>
    </row>
    <row r="748" spans="1:8" hidden="1" x14ac:dyDescent="0.3">
      <c r="A748" t="s">
        <v>1198</v>
      </c>
      <c r="B748">
        <v>16</v>
      </c>
      <c r="C748" t="s">
        <v>6</v>
      </c>
      <c r="D748" t="s">
        <v>99</v>
      </c>
      <c r="E748">
        <v>1880</v>
      </c>
      <c r="F748">
        <v>16262</v>
      </c>
      <c r="G748">
        <v>0.115606936416184</v>
      </c>
      <c r="H748" t="s">
        <v>210</v>
      </c>
    </row>
    <row r="749" spans="1:8" hidden="1" x14ac:dyDescent="0.3">
      <c r="A749" t="s">
        <v>1199</v>
      </c>
      <c r="B749">
        <v>16</v>
      </c>
      <c r="C749" t="s">
        <v>6</v>
      </c>
      <c r="D749" t="s">
        <v>98</v>
      </c>
      <c r="E749">
        <v>12461</v>
      </c>
      <c r="F749">
        <v>16262</v>
      </c>
      <c r="G749">
        <v>0.76626491206493597</v>
      </c>
      <c r="H749" t="s">
        <v>209</v>
      </c>
    </row>
    <row r="750" spans="1:8" hidden="1" x14ac:dyDescent="0.3">
      <c r="A750" t="s">
        <v>1200</v>
      </c>
      <c r="B750">
        <v>16</v>
      </c>
      <c r="C750" t="s">
        <v>6</v>
      </c>
      <c r="D750" t="s">
        <v>97</v>
      </c>
      <c r="E750">
        <v>1157</v>
      </c>
      <c r="F750">
        <v>16262</v>
      </c>
      <c r="G750">
        <v>7.1147460336981896E-2</v>
      </c>
      <c r="H750" t="s">
        <v>208</v>
      </c>
    </row>
    <row r="751" spans="1:8" hidden="1" x14ac:dyDescent="0.3">
      <c r="A751" t="s">
        <v>1201</v>
      </c>
      <c r="B751">
        <v>16</v>
      </c>
      <c r="C751" t="s">
        <v>6</v>
      </c>
      <c r="D751" t="s">
        <v>96</v>
      </c>
      <c r="E751">
        <v>764</v>
      </c>
      <c r="F751">
        <v>16262</v>
      </c>
      <c r="G751">
        <v>4.6980691181896399E-2</v>
      </c>
      <c r="H751" t="s">
        <v>207</v>
      </c>
    </row>
    <row r="752" spans="1:8" hidden="1" x14ac:dyDescent="0.3">
      <c r="A752" t="s">
        <v>1202</v>
      </c>
      <c r="B752">
        <v>16</v>
      </c>
      <c r="C752" t="s">
        <v>6</v>
      </c>
      <c r="D752" t="s">
        <v>95</v>
      </c>
      <c r="E752">
        <v>3246</v>
      </c>
      <c r="F752">
        <v>16157</v>
      </c>
      <c r="G752">
        <v>0.20090363310020401</v>
      </c>
      <c r="H752" t="s">
        <v>10306</v>
      </c>
    </row>
    <row r="753" spans="1:8" hidden="1" x14ac:dyDescent="0.3">
      <c r="A753" t="s">
        <v>1203</v>
      </c>
      <c r="B753">
        <v>16</v>
      </c>
      <c r="C753" t="s">
        <v>6</v>
      </c>
      <c r="D753" t="s">
        <v>94</v>
      </c>
      <c r="E753">
        <v>1782</v>
      </c>
      <c r="F753">
        <v>12382</v>
      </c>
      <c r="G753">
        <v>0.14391859150379499</v>
      </c>
      <c r="H753" t="s">
        <v>10307</v>
      </c>
    </row>
    <row r="754" spans="1:8" hidden="1" x14ac:dyDescent="0.3">
      <c r="A754" t="s">
        <v>1204</v>
      </c>
      <c r="B754">
        <v>16</v>
      </c>
      <c r="C754" t="s">
        <v>6</v>
      </c>
      <c r="D754" t="s">
        <v>87</v>
      </c>
      <c r="E754">
        <v>375</v>
      </c>
      <c r="F754">
        <v>1916</v>
      </c>
      <c r="G754">
        <v>0.19572025052191999</v>
      </c>
      <c r="H754" t="s">
        <v>397</v>
      </c>
    </row>
    <row r="755" spans="1:8" hidden="1" x14ac:dyDescent="0.3">
      <c r="A755" t="s">
        <v>1205</v>
      </c>
      <c r="B755">
        <v>16</v>
      </c>
      <c r="C755" t="s">
        <v>6</v>
      </c>
      <c r="D755" t="s">
        <v>93</v>
      </c>
      <c r="E755">
        <v>3046</v>
      </c>
      <c r="F755">
        <v>8389</v>
      </c>
      <c r="G755">
        <v>0.36309452854928997</v>
      </c>
      <c r="H755" t="s">
        <v>195</v>
      </c>
    </row>
    <row r="756" spans="1:8" hidden="1" x14ac:dyDescent="0.3">
      <c r="A756" t="s">
        <v>1206</v>
      </c>
      <c r="B756">
        <v>16</v>
      </c>
      <c r="C756" t="s">
        <v>6</v>
      </c>
      <c r="D756" t="s">
        <v>92</v>
      </c>
      <c r="E756">
        <v>1865</v>
      </c>
      <c r="F756">
        <v>6963</v>
      </c>
      <c r="G756">
        <v>0.26784431997702102</v>
      </c>
      <c r="H756" t="s">
        <v>194</v>
      </c>
    </row>
    <row r="757" spans="1:8" hidden="1" x14ac:dyDescent="0.3">
      <c r="A757" t="s">
        <v>1207</v>
      </c>
      <c r="B757">
        <v>16</v>
      </c>
      <c r="C757" t="s">
        <v>6</v>
      </c>
      <c r="D757" t="s">
        <v>91</v>
      </c>
      <c r="E757">
        <v>7940</v>
      </c>
      <c r="F757">
        <v>14616</v>
      </c>
      <c r="G757">
        <v>0.54324028461959495</v>
      </c>
      <c r="H757" t="s">
        <v>193</v>
      </c>
    </row>
    <row r="758" spans="1:8" hidden="1" x14ac:dyDescent="0.3">
      <c r="A758" t="s">
        <v>1208</v>
      </c>
      <c r="B758">
        <v>51</v>
      </c>
      <c r="C758" t="s">
        <v>285</v>
      </c>
      <c r="D758" t="s">
        <v>112</v>
      </c>
      <c r="E758">
        <v>555</v>
      </c>
      <c r="F758">
        <v>9310</v>
      </c>
      <c r="G758">
        <v>5.96133190118152E-2</v>
      </c>
      <c r="H758" t="s">
        <v>398</v>
      </c>
    </row>
    <row r="759" spans="1:8" hidden="1" x14ac:dyDescent="0.3">
      <c r="A759" t="s">
        <v>1209</v>
      </c>
      <c r="B759">
        <v>51</v>
      </c>
      <c r="C759" t="s">
        <v>285</v>
      </c>
      <c r="D759" t="s">
        <v>110</v>
      </c>
      <c r="E759">
        <v>230</v>
      </c>
      <c r="F759">
        <v>4586</v>
      </c>
      <c r="G759">
        <v>5.0152638464893103E-2</v>
      </c>
      <c r="H759" t="s">
        <v>10304</v>
      </c>
    </row>
    <row r="760" spans="1:8" hidden="1" x14ac:dyDescent="0.3">
      <c r="A760" t="s">
        <v>1210</v>
      </c>
      <c r="B760">
        <v>51</v>
      </c>
      <c r="C760" t="s">
        <v>285</v>
      </c>
      <c r="D760" t="s">
        <v>109</v>
      </c>
      <c r="E760">
        <v>1904</v>
      </c>
      <c r="F760">
        <v>4586</v>
      </c>
      <c r="G760">
        <v>0.41517662450937598</v>
      </c>
      <c r="H760" t="s">
        <v>379</v>
      </c>
    </row>
    <row r="761" spans="1:8" hidden="1" x14ac:dyDescent="0.3">
      <c r="A761" t="s">
        <v>1211</v>
      </c>
      <c r="B761">
        <v>51</v>
      </c>
      <c r="C761" t="s">
        <v>285</v>
      </c>
      <c r="D761" t="s">
        <v>319</v>
      </c>
      <c r="E761">
        <v>838</v>
      </c>
      <c r="F761">
        <v>4586</v>
      </c>
      <c r="G761">
        <v>0.182730047972088</v>
      </c>
      <c r="H761" t="s">
        <v>455</v>
      </c>
    </row>
    <row r="762" spans="1:8" hidden="1" x14ac:dyDescent="0.3">
      <c r="A762" t="s">
        <v>1212</v>
      </c>
      <c r="B762">
        <v>51</v>
      </c>
      <c r="C762" t="s">
        <v>285</v>
      </c>
      <c r="D762" t="s">
        <v>107</v>
      </c>
      <c r="E762">
        <v>592</v>
      </c>
      <c r="F762">
        <v>4115</v>
      </c>
      <c r="G762">
        <v>0.14386391251518801</v>
      </c>
      <c r="H762" t="s">
        <v>200</v>
      </c>
    </row>
    <row r="763" spans="1:8" hidden="1" x14ac:dyDescent="0.3">
      <c r="A763" t="s">
        <v>1213</v>
      </c>
      <c r="B763">
        <v>51</v>
      </c>
      <c r="C763" t="s">
        <v>285</v>
      </c>
      <c r="D763" t="s">
        <v>105</v>
      </c>
      <c r="E763">
        <v>3075</v>
      </c>
      <c r="F763">
        <v>4586</v>
      </c>
      <c r="G763">
        <v>0.67051897078063605</v>
      </c>
      <c r="H763" t="s">
        <v>198</v>
      </c>
    </row>
    <row r="764" spans="1:8" hidden="1" x14ac:dyDescent="0.3">
      <c r="A764" t="s">
        <v>1214</v>
      </c>
      <c r="B764">
        <v>51</v>
      </c>
      <c r="C764" t="s">
        <v>285</v>
      </c>
      <c r="D764" t="s">
        <v>104</v>
      </c>
      <c r="E764">
        <v>160</v>
      </c>
      <c r="F764">
        <v>4586</v>
      </c>
      <c r="G764">
        <v>3.4888791975577801E-2</v>
      </c>
      <c r="H764" t="s">
        <v>197</v>
      </c>
    </row>
    <row r="765" spans="1:8" hidden="1" x14ac:dyDescent="0.3">
      <c r="A765" t="s">
        <v>1215</v>
      </c>
      <c r="B765">
        <v>51</v>
      </c>
      <c r="C765" t="s">
        <v>285</v>
      </c>
      <c r="D765" t="s">
        <v>320</v>
      </c>
      <c r="E765">
        <v>1034</v>
      </c>
      <c r="F765">
        <v>4586</v>
      </c>
      <c r="G765">
        <v>0.22546881814217101</v>
      </c>
      <c r="H765" t="s">
        <v>10305</v>
      </c>
    </row>
    <row r="766" spans="1:8" hidden="1" x14ac:dyDescent="0.3">
      <c r="A766" t="s">
        <v>1216</v>
      </c>
      <c r="B766">
        <v>51</v>
      </c>
      <c r="C766" t="s">
        <v>285</v>
      </c>
      <c r="D766" t="s">
        <v>103</v>
      </c>
      <c r="E766">
        <v>3722</v>
      </c>
      <c r="F766">
        <v>8130</v>
      </c>
      <c r="G766">
        <v>0.45781057810578102</v>
      </c>
      <c r="H766" t="s">
        <v>189</v>
      </c>
    </row>
    <row r="767" spans="1:8" hidden="1" x14ac:dyDescent="0.3">
      <c r="A767" t="s">
        <v>1217</v>
      </c>
      <c r="B767">
        <v>51</v>
      </c>
      <c r="C767" t="s">
        <v>285</v>
      </c>
      <c r="D767" t="s">
        <v>101</v>
      </c>
      <c r="E767">
        <v>6553</v>
      </c>
      <c r="F767">
        <v>9310</v>
      </c>
      <c r="G767">
        <v>0.70386680988184702</v>
      </c>
      <c r="H767" t="s">
        <v>182</v>
      </c>
    </row>
    <row r="768" spans="1:8" hidden="1" x14ac:dyDescent="0.3">
      <c r="A768" t="s">
        <v>1218</v>
      </c>
      <c r="B768">
        <v>51</v>
      </c>
      <c r="C768" t="s">
        <v>285</v>
      </c>
      <c r="D768" t="s">
        <v>100</v>
      </c>
      <c r="E768">
        <v>2978</v>
      </c>
      <c r="F768">
        <v>9310</v>
      </c>
      <c r="G768">
        <v>0.31987110633727101</v>
      </c>
      <c r="H768" t="s">
        <v>181</v>
      </c>
    </row>
    <row r="769" spans="1:8" hidden="1" x14ac:dyDescent="0.3">
      <c r="A769" t="s">
        <v>1219</v>
      </c>
      <c r="B769">
        <v>51</v>
      </c>
      <c r="C769" t="s">
        <v>285</v>
      </c>
      <c r="D769" t="s">
        <v>99</v>
      </c>
      <c r="E769">
        <v>1202</v>
      </c>
      <c r="F769">
        <v>9351</v>
      </c>
      <c r="G769">
        <v>0.12854240188215099</v>
      </c>
      <c r="H769" t="s">
        <v>210</v>
      </c>
    </row>
    <row r="770" spans="1:8" hidden="1" x14ac:dyDescent="0.3">
      <c r="A770" t="s">
        <v>1220</v>
      </c>
      <c r="B770">
        <v>51</v>
      </c>
      <c r="C770" t="s">
        <v>285</v>
      </c>
      <c r="D770" t="s">
        <v>98</v>
      </c>
      <c r="E770">
        <v>5691</v>
      </c>
      <c r="F770">
        <v>9351</v>
      </c>
      <c r="G770">
        <v>0.60859801090792398</v>
      </c>
      <c r="H770" t="s">
        <v>209</v>
      </c>
    </row>
    <row r="771" spans="1:8" hidden="1" x14ac:dyDescent="0.3">
      <c r="A771" t="s">
        <v>1221</v>
      </c>
      <c r="B771">
        <v>51</v>
      </c>
      <c r="C771" t="s">
        <v>285</v>
      </c>
      <c r="D771" t="s">
        <v>97</v>
      </c>
      <c r="E771">
        <v>1248</v>
      </c>
      <c r="F771">
        <v>9351</v>
      </c>
      <c r="G771">
        <v>0.13346166185434699</v>
      </c>
      <c r="H771" t="s">
        <v>208</v>
      </c>
    </row>
    <row r="772" spans="1:8" hidden="1" x14ac:dyDescent="0.3">
      <c r="A772" t="s">
        <v>1222</v>
      </c>
      <c r="B772">
        <v>51</v>
      </c>
      <c r="C772" t="s">
        <v>285</v>
      </c>
      <c r="D772" t="s">
        <v>96</v>
      </c>
      <c r="E772">
        <v>1210</v>
      </c>
      <c r="F772">
        <v>9351</v>
      </c>
      <c r="G772">
        <v>0.12939792535557601</v>
      </c>
      <c r="H772" t="s">
        <v>207</v>
      </c>
    </row>
    <row r="773" spans="1:8" hidden="1" x14ac:dyDescent="0.3">
      <c r="A773" t="s">
        <v>1223</v>
      </c>
      <c r="B773">
        <v>51</v>
      </c>
      <c r="C773" t="s">
        <v>285</v>
      </c>
      <c r="D773" t="s">
        <v>95</v>
      </c>
      <c r="E773">
        <v>1589</v>
      </c>
      <c r="F773">
        <v>9465</v>
      </c>
      <c r="G773">
        <v>0.16788166930797599</v>
      </c>
      <c r="H773" t="s">
        <v>10306</v>
      </c>
    </row>
    <row r="774" spans="1:8" hidden="1" x14ac:dyDescent="0.3">
      <c r="A774" t="s">
        <v>1224</v>
      </c>
      <c r="B774">
        <v>51</v>
      </c>
      <c r="C774" t="s">
        <v>285</v>
      </c>
      <c r="D774" t="s">
        <v>94</v>
      </c>
      <c r="E774">
        <v>814</v>
      </c>
      <c r="F774">
        <v>5883</v>
      </c>
      <c r="G774">
        <v>0.138364779874213</v>
      </c>
      <c r="H774" t="s">
        <v>10307</v>
      </c>
    </row>
    <row r="775" spans="1:8" hidden="1" x14ac:dyDescent="0.3">
      <c r="A775" t="s">
        <v>1225</v>
      </c>
      <c r="B775">
        <v>51</v>
      </c>
      <c r="C775" t="s">
        <v>285</v>
      </c>
      <c r="D775" t="s">
        <v>87</v>
      </c>
      <c r="E775">
        <v>233</v>
      </c>
      <c r="F775">
        <v>1179</v>
      </c>
      <c r="G775">
        <v>0.19762510602205199</v>
      </c>
      <c r="H775" t="s">
        <v>397</v>
      </c>
    </row>
    <row r="776" spans="1:8" hidden="1" x14ac:dyDescent="0.3">
      <c r="A776" t="s">
        <v>1226</v>
      </c>
      <c r="B776">
        <v>51</v>
      </c>
      <c r="C776" t="s">
        <v>285</v>
      </c>
      <c r="D776" t="s">
        <v>93</v>
      </c>
      <c r="E776">
        <v>3145</v>
      </c>
      <c r="F776">
        <v>4586</v>
      </c>
      <c r="G776">
        <v>0.68578281726995205</v>
      </c>
      <c r="H776" t="s">
        <v>195</v>
      </c>
    </row>
    <row r="777" spans="1:8" hidden="1" x14ac:dyDescent="0.3">
      <c r="A777" t="s">
        <v>1227</v>
      </c>
      <c r="B777">
        <v>51</v>
      </c>
      <c r="C777" t="s">
        <v>285</v>
      </c>
      <c r="D777" t="s">
        <v>92</v>
      </c>
      <c r="E777">
        <v>845</v>
      </c>
      <c r="F777">
        <v>2925</v>
      </c>
      <c r="G777">
        <v>0.28888888888888797</v>
      </c>
      <c r="H777" t="s">
        <v>194</v>
      </c>
    </row>
    <row r="778" spans="1:8" hidden="1" x14ac:dyDescent="0.3">
      <c r="A778" t="s">
        <v>1228</v>
      </c>
      <c r="B778">
        <v>51</v>
      </c>
      <c r="C778" t="s">
        <v>285</v>
      </c>
      <c r="D778" t="s">
        <v>91</v>
      </c>
      <c r="E778">
        <v>4253</v>
      </c>
      <c r="F778">
        <v>8130</v>
      </c>
      <c r="G778">
        <v>0.523124231242312</v>
      </c>
      <c r="H778" t="s">
        <v>193</v>
      </c>
    </row>
    <row r="779" spans="1:8" hidden="1" x14ac:dyDescent="0.3">
      <c r="A779" t="s">
        <v>1229</v>
      </c>
      <c r="B779">
        <v>28</v>
      </c>
      <c r="C779" t="s">
        <v>273</v>
      </c>
      <c r="D779" t="s">
        <v>112</v>
      </c>
      <c r="E779">
        <v>861</v>
      </c>
      <c r="F779">
        <v>6725</v>
      </c>
      <c r="G779">
        <v>0.12802973977695101</v>
      </c>
      <c r="H779" t="s">
        <v>398</v>
      </c>
    </row>
    <row r="780" spans="1:8" hidden="1" x14ac:dyDescent="0.3">
      <c r="A780" t="s">
        <v>1230</v>
      </c>
      <c r="B780">
        <v>28</v>
      </c>
      <c r="C780" t="s">
        <v>273</v>
      </c>
      <c r="D780" t="s">
        <v>110</v>
      </c>
      <c r="E780">
        <v>117</v>
      </c>
      <c r="F780">
        <v>3049</v>
      </c>
      <c r="G780">
        <v>3.83732371269268E-2</v>
      </c>
      <c r="H780" t="s">
        <v>10304</v>
      </c>
    </row>
    <row r="781" spans="1:8" hidden="1" x14ac:dyDescent="0.3">
      <c r="A781" t="s">
        <v>1231</v>
      </c>
      <c r="B781">
        <v>28</v>
      </c>
      <c r="C781" t="s">
        <v>273</v>
      </c>
      <c r="D781" t="s">
        <v>109</v>
      </c>
      <c r="E781">
        <v>1101</v>
      </c>
      <c r="F781">
        <v>3049</v>
      </c>
      <c r="G781">
        <v>0.36110200065595199</v>
      </c>
      <c r="H781" t="s">
        <v>379</v>
      </c>
    </row>
    <row r="782" spans="1:8" hidden="1" x14ac:dyDescent="0.3">
      <c r="A782" t="s">
        <v>1232</v>
      </c>
      <c r="B782">
        <v>28</v>
      </c>
      <c r="C782" t="s">
        <v>273</v>
      </c>
      <c r="D782" t="s">
        <v>319</v>
      </c>
      <c r="E782">
        <v>419</v>
      </c>
      <c r="F782">
        <v>3049</v>
      </c>
      <c r="G782">
        <v>0.13742210560839599</v>
      </c>
      <c r="H782" t="s">
        <v>455</v>
      </c>
    </row>
    <row r="783" spans="1:8" hidden="1" x14ac:dyDescent="0.3">
      <c r="A783" t="s">
        <v>1233</v>
      </c>
      <c r="B783">
        <v>28</v>
      </c>
      <c r="C783" t="s">
        <v>273</v>
      </c>
      <c r="D783" t="s">
        <v>107</v>
      </c>
      <c r="E783">
        <v>666</v>
      </c>
      <c r="F783">
        <v>3276</v>
      </c>
      <c r="G783">
        <v>0.20329670329670299</v>
      </c>
      <c r="H783" t="s">
        <v>200</v>
      </c>
    </row>
    <row r="784" spans="1:8" hidden="1" x14ac:dyDescent="0.3">
      <c r="A784" t="s">
        <v>1234</v>
      </c>
      <c r="B784">
        <v>28</v>
      </c>
      <c r="C784" t="s">
        <v>273</v>
      </c>
      <c r="D784" t="s">
        <v>105</v>
      </c>
      <c r="E784">
        <v>2251</v>
      </c>
      <c r="F784">
        <v>3049</v>
      </c>
      <c r="G784">
        <v>0.73827484421121603</v>
      </c>
      <c r="H784" t="s">
        <v>198</v>
      </c>
    </row>
    <row r="785" spans="1:8" hidden="1" x14ac:dyDescent="0.3">
      <c r="A785" t="s">
        <v>1235</v>
      </c>
      <c r="B785">
        <v>28</v>
      </c>
      <c r="C785" t="s">
        <v>273</v>
      </c>
      <c r="D785" t="s">
        <v>104</v>
      </c>
      <c r="E785">
        <v>58</v>
      </c>
      <c r="F785">
        <v>3049</v>
      </c>
      <c r="G785">
        <v>1.9022630370613299E-2</v>
      </c>
      <c r="H785" t="s">
        <v>197</v>
      </c>
    </row>
    <row r="786" spans="1:8" hidden="1" x14ac:dyDescent="0.3">
      <c r="A786" t="s">
        <v>1236</v>
      </c>
      <c r="B786">
        <v>28</v>
      </c>
      <c r="C786" t="s">
        <v>273</v>
      </c>
      <c r="D786" t="s">
        <v>320</v>
      </c>
      <c r="E786">
        <v>288</v>
      </c>
      <c r="F786">
        <v>3049</v>
      </c>
      <c r="G786">
        <v>9.4457199081666096E-2</v>
      </c>
      <c r="H786" t="s">
        <v>10305</v>
      </c>
    </row>
    <row r="787" spans="1:8" hidden="1" x14ac:dyDescent="0.3">
      <c r="A787" t="s">
        <v>1237</v>
      </c>
      <c r="B787">
        <v>28</v>
      </c>
      <c r="C787" t="s">
        <v>273</v>
      </c>
      <c r="D787" t="s">
        <v>103</v>
      </c>
      <c r="E787">
        <v>4162</v>
      </c>
      <c r="F787">
        <v>5643</v>
      </c>
      <c r="G787">
        <v>0.73755094807726296</v>
      </c>
      <c r="H787" t="s">
        <v>189</v>
      </c>
    </row>
    <row r="788" spans="1:8" hidden="1" x14ac:dyDescent="0.3">
      <c r="A788" t="s">
        <v>1238</v>
      </c>
      <c r="B788">
        <v>28</v>
      </c>
      <c r="C788" t="s">
        <v>273</v>
      </c>
      <c r="D788" t="s">
        <v>101</v>
      </c>
      <c r="E788">
        <v>5581</v>
      </c>
      <c r="F788">
        <v>6725</v>
      </c>
      <c r="G788">
        <v>0.82988847583643099</v>
      </c>
      <c r="H788" t="s">
        <v>182</v>
      </c>
    </row>
    <row r="789" spans="1:8" hidden="1" x14ac:dyDescent="0.3">
      <c r="A789" t="s">
        <v>1239</v>
      </c>
      <c r="B789">
        <v>28</v>
      </c>
      <c r="C789" t="s">
        <v>273</v>
      </c>
      <c r="D789" t="s">
        <v>100</v>
      </c>
      <c r="E789">
        <v>1339</v>
      </c>
      <c r="F789">
        <v>6725</v>
      </c>
      <c r="G789">
        <v>0.19910780669144901</v>
      </c>
      <c r="H789" t="s">
        <v>181</v>
      </c>
    </row>
    <row r="790" spans="1:8" hidden="1" x14ac:dyDescent="0.3">
      <c r="A790" t="s">
        <v>1240</v>
      </c>
      <c r="B790">
        <v>28</v>
      </c>
      <c r="C790" t="s">
        <v>273</v>
      </c>
      <c r="D790" t="s">
        <v>99</v>
      </c>
      <c r="E790">
        <v>1047</v>
      </c>
      <c r="F790">
        <v>6783</v>
      </c>
      <c r="G790">
        <v>0.15435647943387801</v>
      </c>
      <c r="H790" t="s">
        <v>210</v>
      </c>
    </row>
    <row r="791" spans="1:8" hidden="1" x14ac:dyDescent="0.3">
      <c r="A791" t="s">
        <v>1241</v>
      </c>
      <c r="B791">
        <v>28</v>
      </c>
      <c r="C791" t="s">
        <v>273</v>
      </c>
      <c r="D791" t="s">
        <v>98</v>
      </c>
      <c r="E791">
        <v>4249</v>
      </c>
      <c r="F791">
        <v>6783</v>
      </c>
      <c r="G791">
        <v>0.62641898864808998</v>
      </c>
      <c r="H791" t="s">
        <v>209</v>
      </c>
    </row>
    <row r="792" spans="1:8" hidden="1" x14ac:dyDescent="0.3">
      <c r="A792" t="s">
        <v>1242</v>
      </c>
      <c r="B792">
        <v>28</v>
      </c>
      <c r="C792" t="s">
        <v>273</v>
      </c>
      <c r="D792" t="s">
        <v>97</v>
      </c>
      <c r="E792">
        <v>899</v>
      </c>
      <c r="F792">
        <v>6783</v>
      </c>
      <c r="G792">
        <v>0.132537225416482</v>
      </c>
      <c r="H792" t="s">
        <v>208</v>
      </c>
    </row>
    <row r="793" spans="1:8" hidden="1" x14ac:dyDescent="0.3">
      <c r="A793" t="s">
        <v>1243</v>
      </c>
      <c r="B793">
        <v>28</v>
      </c>
      <c r="C793" t="s">
        <v>273</v>
      </c>
      <c r="D793" t="s">
        <v>96</v>
      </c>
      <c r="E793">
        <v>588</v>
      </c>
      <c r="F793">
        <v>6783</v>
      </c>
      <c r="G793">
        <v>8.6687306501547906E-2</v>
      </c>
      <c r="H793" t="s">
        <v>207</v>
      </c>
    </row>
    <row r="794" spans="1:8" hidden="1" x14ac:dyDescent="0.3">
      <c r="A794" t="s">
        <v>1244</v>
      </c>
      <c r="B794">
        <v>28</v>
      </c>
      <c r="C794" t="s">
        <v>273</v>
      </c>
      <c r="D794" t="s">
        <v>95</v>
      </c>
      <c r="E794">
        <v>534</v>
      </c>
      <c r="F794">
        <v>6673</v>
      </c>
      <c r="G794">
        <v>8.0023977221639397E-2</v>
      </c>
      <c r="H794" t="s">
        <v>10306</v>
      </c>
    </row>
    <row r="795" spans="1:8" hidden="1" x14ac:dyDescent="0.3">
      <c r="A795" t="s">
        <v>1245</v>
      </c>
      <c r="B795">
        <v>28</v>
      </c>
      <c r="C795" t="s">
        <v>273</v>
      </c>
      <c r="D795" t="s">
        <v>94</v>
      </c>
      <c r="E795">
        <v>280</v>
      </c>
      <c r="F795">
        <v>4258</v>
      </c>
      <c r="G795">
        <v>6.5758572099577195E-2</v>
      </c>
      <c r="H795" t="s">
        <v>10307</v>
      </c>
    </row>
    <row r="796" spans="1:8" hidden="1" x14ac:dyDescent="0.3">
      <c r="A796" t="s">
        <v>1246</v>
      </c>
      <c r="B796">
        <v>28</v>
      </c>
      <c r="C796" t="s">
        <v>273</v>
      </c>
      <c r="D796" t="s">
        <v>87</v>
      </c>
      <c r="E796">
        <v>133</v>
      </c>
      <c r="F796">
        <v>1085</v>
      </c>
      <c r="G796">
        <v>0.12258064516129</v>
      </c>
      <c r="H796" t="s">
        <v>397</v>
      </c>
    </row>
    <row r="797" spans="1:8" hidden="1" x14ac:dyDescent="0.3">
      <c r="A797" t="s">
        <v>1247</v>
      </c>
      <c r="B797">
        <v>28</v>
      </c>
      <c r="C797" t="s">
        <v>273</v>
      </c>
      <c r="D797" t="s">
        <v>93</v>
      </c>
      <c r="E797">
        <v>2340</v>
      </c>
      <c r="F797">
        <v>3049</v>
      </c>
      <c r="G797">
        <v>0.76746474253853703</v>
      </c>
      <c r="H797" t="s">
        <v>195</v>
      </c>
    </row>
    <row r="798" spans="1:8" hidden="1" x14ac:dyDescent="0.3">
      <c r="A798" t="s">
        <v>1248</v>
      </c>
      <c r="B798">
        <v>28</v>
      </c>
      <c r="C798" t="s">
        <v>273</v>
      </c>
      <c r="D798" t="s">
        <v>92</v>
      </c>
      <c r="E798">
        <v>271</v>
      </c>
      <c r="F798">
        <v>2093</v>
      </c>
      <c r="G798">
        <v>0.12947921643573801</v>
      </c>
      <c r="H798" t="s">
        <v>194</v>
      </c>
    </row>
    <row r="799" spans="1:8" hidden="1" x14ac:dyDescent="0.3">
      <c r="A799" t="s">
        <v>1249</v>
      </c>
      <c r="B799">
        <v>28</v>
      </c>
      <c r="C799" t="s">
        <v>273</v>
      </c>
      <c r="D799" t="s">
        <v>91</v>
      </c>
      <c r="E799">
        <v>3420</v>
      </c>
      <c r="F799">
        <v>5643</v>
      </c>
      <c r="G799">
        <v>0.60606060606060597</v>
      </c>
      <c r="H799" t="s">
        <v>193</v>
      </c>
    </row>
    <row r="800" spans="1:8" hidden="1" x14ac:dyDescent="0.3">
      <c r="A800" t="s">
        <v>1250</v>
      </c>
      <c r="B800">
        <v>29</v>
      </c>
      <c r="C800" t="s">
        <v>274</v>
      </c>
      <c r="D800" t="s">
        <v>112</v>
      </c>
      <c r="E800">
        <v>1889</v>
      </c>
      <c r="F800">
        <v>13207</v>
      </c>
      <c r="G800">
        <v>0.143030211251609</v>
      </c>
      <c r="H800" t="s">
        <v>398</v>
      </c>
    </row>
    <row r="801" spans="1:8" hidden="1" x14ac:dyDescent="0.3">
      <c r="A801" t="s">
        <v>1251</v>
      </c>
      <c r="B801">
        <v>29</v>
      </c>
      <c r="C801" t="s">
        <v>274</v>
      </c>
      <c r="D801" t="s">
        <v>110</v>
      </c>
      <c r="E801">
        <v>526</v>
      </c>
      <c r="F801">
        <v>5989</v>
      </c>
      <c r="G801">
        <v>8.7827684087493696E-2</v>
      </c>
      <c r="H801" t="s">
        <v>10304</v>
      </c>
    </row>
    <row r="802" spans="1:8" hidden="1" x14ac:dyDescent="0.3">
      <c r="A802" t="s">
        <v>1252</v>
      </c>
      <c r="B802">
        <v>29</v>
      </c>
      <c r="C802" t="s">
        <v>274</v>
      </c>
      <c r="D802" t="s">
        <v>109</v>
      </c>
      <c r="E802">
        <v>2424</v>
      </c>
      <c r="F802">
        <v>5989</v>
      </c>
      <c r="G802">
        <v>0.40474202704959</v>
      </c>
      <c r="H802" t="s">
        <v>379</v>
      </c>
    </row>
    <row r="803" spans="1:8" hidden="1" x14ac:dyDescent="0.3">
      <c r="A803" t="s">
        <v>1253</v>
      </c>
      <c r="B803">
        <v>29</v>
      </c>
      <c r="C803" t="s">
        <v>274</v>
      </c>
      <c r="D803" t="s">
        <v>319</v>
      </c>
      <c r="E803">
        <v>910</v>
      </c>
      <c r="F803">
        <v>5989</v>
      </c>
      <c r="G803">
        <v>0.15194523292703199</v>
      </c>
      <c r="H803" t="s">
        <v>455</v>
      </c>
    </row>
    <row r="804" spans="1:8" hidden="1" x14ac:dyDescent="0.3">
      <c r="A804" t="s">
        <v>1254</v>
      </c>
      <c r="B804">
        <v>29</v>
      </c>
      <c r="C804" t="s">
        <v>274</v>
      </c>
      <c r="D804" t="s">
        <v>107</v>
      </c>
      <c r="E804">
        <v>1232</v>
      </c>
      <c r="F804">
        <v>5492</v>
      </c>
      <c r="G804">
        <v>0.22432629278951199</v>
      </c>
      <c r="H804" t="s">
        <v>200</v>
      </c>
    </row>
    <row r="805" spans="1:8" hidden="1" x14ac:dyDescent="0.3">
      <c r="A805" t="s">
        <v>1255</v>
      </c>
      <c r="B805">
        <v>29</v>
      </c>
      <c r="C805" t="s">
        <v>274</v>
      </c>
      <c r="D805" t="s">
        <v>105</v>
      </c>
      <c r="E805">
        <v>3476</v>
      </c>
      <c r="F805">
        <v>5989</v>
      </c>
      <c r="G805">
        <v>0.58039739522457801</v>
      </c>
      <c r="H805" t="s">
        <v>198</v>
      </c>
    </row>
    <row r="806" spans="1:8" hidden="1" x14ac:dyDescent="0.3">
      <c r="A806" t="s">
        <v>1256</v>
      </c>
      <c r="B806">
        <v>29</v>
      </c>
      <c r="C806" t="s">
        <v>274</v>
      </c>
      <c r="D806" t="s">
        <v>104</v>
      </c>
      <c r="E806">
        <v>257</v>
      </c>
      <c r="F806">
        <v>5989</v>
      </c>
      <c r="G806">
        <v>4.2912005343129001E-2</v>
      </c>
      <c r="H806" t="s">
        <v>197</v>
      </c>
    </row>
    <row r="807" spans="1:8" hidden="1" x14ac:dyDescent="0.3">
      <c r="A807" t="s">
        <v>1257</v>
      </c>
      <c r="B807">
        <v>29</v>
      </c>
      <c r="C807" t="s">
        <v>274</v>
      </c>
      <c r="D807" t="s">
        <v>320</v>
      </c>
      <c r="E807">
        <v>1955</v>
      </c>
      <c r="F807">
        <v>5989</v>
      </c>
      <c r="G807">
        <v>0.32643179161796598</v>
      </c>
      <c r="H807" t="s">
        <v>10305</v>
      </c>
    </row>
    <row r="808" spans="1:8" hidden="1" x14ac:dyDescent="0.3">
      <c r="A808" t="s">
        <v>1258</v>
      </c>
      <c r="B808">
        <v>29</v>
      </c>
      <c r="C808" t="s">
        <v>274</v>
      </c>
      <c r="D808" t="s">
        <v>103</v>
      </c>
      <c r="E808">
        <v>4797</v>
      </c>
      <c r="F808">
        <v>10665</v>
      </c>
      <c r="G808">
        <v>0.44978902953586403</v>
      </c>
      <c r="H808" t="s">
        <v>189</v>
      </c>
    </row>
    <row r="809" spans="1:8" hidden="1" x14ac:dyDescent="0.3">
      <c r="A809" t="s">
        <v>1259</v>
      </c>
      <c r="B809">
        <v>29</v>
      </c>
      <c r="C809" t="s">
        <v>274</v>
      </c>
      <c r="D809" t="s">
        <v>101</v>
      </c>
      <c r="E809">
        <v>9547</v>
      </c>
      <c r="F809">
        <v>13207</v>
      </c>
      <c r="G809">
        <v>0.72287423336109602</v>
      </c>
      <c r="H809" t="s">
        <v>182</v>
      </c>
    </row>
    <row r="810" spans="1:8" hidden="1" x14ac:dyDescent="0.3">
      <c r="A810" t="s">
        <v>1260</v>
      </c>
      <c r="B810">
        <v>29</v>
      </c>
      <c r="C810" t="s">
        <v>274</v>
      </c>
      <c r="D810" t="s">
        <v>100</v>
      </c>
      <c r="E810">
        <v>3963</v>
      </c>
      <c r="F810">
        <v>13207</v>
      </c>
      <c r="G810">
        <v>0.30006814568032097</v>
      </c>
      <c r="H810" t="s">
        <v>181</v>
      </c>
    </row>
    <row r="811" spans="1:8" hidden="1" x14ac:dyDescent="0.3">
      <c r="A811" t="s">
        <v>1261</v>
      </c>
      <c r="B811">
        <v>29</v>
      </c>
      <c r="C811" t="s">
        <v>274</v>
      </c>
      <c r="D811" t="s">
        <v>99</v>
      </c>
      <c r="E811">
        <v>2509</v>
      </c>
      <c r="F811">
        <v>13432</v>
      </c>
      <c r="G811">
        <v>0.186792733770101</v>
      </c>
      <c r="H811" t="s">
        <v>210</v>
      </c>
    </row>
    <row r="812" spans="1:8" hidden="1" x14ac:dyDescent="0.3">
      <c r="A812" t="s">
        <v>1262</v>
      </c>
      <c r="B812">
        <v>29</v>
      </c>
      <c r="C812" t="s">
        <v>274</v>
      </c>
      <c r="D812" t="s">
        <v>98</v>
      </c>
      <c r="E812">
        <v>8614</v>
      </c>
      <c r="F812">
        <v>13432</v>
      </c>
      <c r="G812">
        <v>0.64130434782608603</v>
      </c>
      <c r="H812" t="s">
        <v>209</v>
      </c>
    </row>
    <row r="813" spans="1:8" hidden="1" x14ac:dyDescent="0.3">
      <c r="A813" t="s">
        <v>1263</v>
      </c>
      <c r="B813">
        <v>29</v>
      </c>
      <c r="C813" t="s">
        <v>274</v>
      </c>
      <c r="D813" t="s">
        <v>97</v>
      </c>
      <c r="E813">
        <v>1359</v>
      </c>
      <c r="F813">
        <v>13432</v>
      </c>
      <c r="G813">
        <v>0.101176295413936</v>
      </c>
      <c r="H813" t="s">
        <v>208</v>
      </c>
    </row>
    <row r="814" spans="1:8" hidden="1" x14ac:dyDescent="0.3">
      <c r="A814" t="s">
        <v>1264</v>
      </c>
      <c r="B814">
        <v>29</v>
      </c>
      <c r="C814" t="s">
        <v>274</v>
      </c>
      <c r="D814" t="s">
        <v>96</v>
      </c>
      <c r="E814">
        <v>950</v>
      </c>
      <c r="F814">
        <v>13432</v>
      </c>
      <c r="G814">
        <v>7.0726622989874893E-2</v>
      </c>
      <c r="H814" t="s">
        <v>207</v>
      </c>
    </row>
    <row r="815" spans="1:8" hidden="1" x14ac:dyDescent="0.3">
      <c r="A815" t="s">
        <v>1265</v>
      </c>
      <c r="B815">
        <v>29</v>
      </c>
      <c r="C815" t="s">
        <v>274</v>
      </c>
      <c r="D815" t="s">
        <v>95</v>
      </c>
      <c r="E815">
        <v>3103</v>
      </c>
      <c r="F815">
        <v>13377</v>
      </c>
      <c r="G815">
        <v>0.23196531359796599</v>
      </c>
      <c r="H815" t="s">
        <v>10306</v>
      </c>
    </row>
    <row r="816" spans="1:8" hidden="1" x14ac:dyDescent="0.3">
      <c r="A816" t="s">
        <v>1266</v>
      </c>
      <c r="B816">
        <v>29</v>
      </c>
      <c r="C816" t="s">
        <v>274</v>
      </c>
      <c r="D816" t="s">
        <v>94</v>
      </c>
      <c r="E816">
        <v>1376</v>
      </c>
      <c r="F816">
        <v>8553</v>
      </c>
      <c r="G816">
        <v>0.16087922366421101</v>
      </c>
      <c r="H816" t="s">
        <v>10307</v>
      </c>
    </row>
    <row r="817" spans="1:8" hidden="1" x14ac:dyDescent="0.3">
      <c r="A817" t="s">
        <v>1267</v>
      </c>
      <c r="B817">
        <v>29</v>
      </c>
      <c r="C817" t="s">
        <v>274</v>
      </c>
      <c r="D817" t="s">
        <v>87</v>
      </c>
      <c r="E817">
        <v>642</v>
      </c>
      <c r="F817">
        <v>2559</v>
      </c>
      <c r="G817">
        <v>0.250879249706916</v>
      </c>
      <c r="H817" t="s">
        <v>397</v>
      </c>
    </row>
    <row r="818" spans="1:8" hidden="1" x14ac:dyDescent="0.3">
      <c r="A818" t="s">
        <v>1268</v>
      </c>
      <c r="B818">
        <v>29</v>
      </c>
      <c r="C818" t="s">
        <v>274</v>
      </c>
      <c r="D818" t="s">
        <v>93</v>
      </c>
      <c r="E818">
        <v>3316</v>
      </c>
      <c r="F818">
        <v>5989</v>
      </c>
      <c r="G818">
        <v>0.55368174987477004</v>
      </c>
      <c r="H818" t="s">
        <v>195</v>
      </c>
    </row>
    <row r="819" spans="1:8" hidden="1" x14ac:dyDescent="0.3">
      <c r="A819" t="s">
        <v>1269</v>
      </c>
      <c r="B819">
        <v>29</v>
      </c>
      <c r="C819" t="s">
        <v>274</v>
      </c>
      <c r="D819" t="s">
        <v>92</v>
      </c>
      <c r="E819">
        <v>1519</v>
      </c>
      <c r="F819">
        <v>4341</v>
      </c>
      <c r="G819">
        <v>0.349919373416263</v>
      </c>
      <c r="H819" t="s">
        <v>194</v>
      </c>
    </row>
    <row r="820" spans="1:8" hidden="1" x14ac:dyDescent="0.3">
      <c r="A820" t="s">
        <v>1270</v>
      </c>
      <c r="B820">
        <v>29</v>
      </c>
      <c r="C820" t="s">
        <v>274</v>
      </c>
      <c r="D820" t="s">
        <v>91</v>
      </c>
      <c r="E820">
        <v>5766</v>
      </c>
      <c r="F820">
        <v>10665</v>
      </c>
      <c r="G820">
        <v>0.540646976090014</v>
      </c>
      <c r="H820" t="s">
        <v>193</v>
      </c>
    </row>
    <row r="821" spans="1:8" hidden="1" x14ac:dyDescent="0.3">
      <c r="A821" t="s">
        <v>1271</v>
      </c>
      <c r="B821">
        <v>17</v>
      </c>
      <c r="C821" t="s">
        <v>264</v>
      </c>
      <c r="D821" t="s">
        <v>112</v>
      </c>
      <c r="E821">
        <v>2162</v>
      </c>
      <c r="F821">
        <v>12705</v>
      </c>
      <c r="G821">
        <v>0.17016922471467899</v>
      </c>
      <c r="H821" t="s">
        <v>398</v>
      </c>
    </row>
    <row r="822" spans="1:8" hidden="1" x14ac:dyDescent="0.3">
      <c r="A822" t="s">
        <v>1272</v>
      </c>
      <c r="B822">
        <v>17</v>
      </c>
      <c r="C822" t="s">
        <v>264</v>
      </c>
      <c r="D822" t="s">
        <v>110</v>
      </c>
      <c r="E822">
        <v>450</v>
      </c>
      <c r="F822">
        <v>6024</v>
      </c>
      <c r="G822">
        <v>7.4701195219123495E-2</v>
      </c>
      <c r="H822" t="s">
        <v>10304</v>
      </c>
    </row>
    <row r="823" spans="1:8" hidden="1" x14ac:dyDescent="0.3">
      <c r="A823" t="s">
        <v>1273</v>
      </c>
      <c r="B823">
        <v>17</v>
      </c>
      <c r="C823" t="s">
        <v>264</v>
      </c>
      <c r="D823" t="s">
        <v>109</v>
      </c>
      <c r="E823">
        <v>2597</v>
      </c>
      <c r="F823">
        <v>6024</v>
      </c>
      <c r="G823">
        <v>0.431108897742363</v>
      </c>
      <c r="H823" t="s">
        <v>379</v>
      </c>
    </row>
    <row r="824" spans="1:8" hidden="1" x14ac:dyDescent="0.3">
      <c r="A824" t="s">
        <v>1274</v>
      </c>
      <c r="B824">
        <v>17</v>
      </c>
      <c r="C824" t="s">
        <v>264</v>
      </c>
      <c r="D824" t="s">
        <v>319</v>
      </c>
      <c r="E824">
        <v>751</v>
      </c>
      <c r="F824">
        <v>6024</v>
      </c>
      <c r="G824">
        <v>0.12466799468791501</v>
      </c>
      <c r="H824" t="s">
        <v>455</v>
      </c>
    </row>
    <row r="825" spans="1:8" hidden="1" x14ac:dyDescent="0.3">
      <c r="A825" t="s">
        <v>1275</v>
      </c>
      <c r="B825">
        <v>17</v>
      </c>
      <c r="C825" t="s">
        <v>264</v>
      </c>
      <c r="D825" t="s">
        <v>107</v>
      </c>
      <c r="E825">
        <v>1305</v>
      </c>
      <c r="F825">
        <v>5698</v>
      </c>
      <c r="G825">
        <v>0.229027729027729</v>
      </c>
      <c r="H825" t="s">
        <v>200</v>
      </c>
    </row>
    <row r="826" spans="1:8" hidden="1" x14ac:dyDescent="0.3">
      <c r="A826" t="s">
        <v>1276</v>
      </c>
      <c r="B826">
        <v>17</v>
      </c>
      <c r="C826" t="s">
        <v>264</v>
      </c>
      <c r="D826" t="s">
        <v>105</v>
      </c>
      <c r="E826">
        <v>3529</v>
      </c>
      <c r="F826">
        <v>6024</v>
      </c>
      <c r="G826">
        <v>0.58582337317397004</v>
      </c>
      <c r="H826" t="s">
        <v>198</v>
      </c>
    </row>
    <row r="827" spans="1:8" hidden="1" x14ac:dyDescent="0.3">
      <c r="A827" t="s">
        <v>1277</v>
      </c>
      <c r="B827">
        <v>17</v>
      </c>
      <c r="C827" t="s">
        <v>264</v>
      </c>
      <c r="D827" t="s">
        <v>104</v>
      </c>
      <c r="E827">
        <v>308</v>
      </c>
      <c r="F827">
        <v>6024</v>
      </c>
      <c r="G827">
        <v>5.1128818061088897E-2</v>
      </c>
      <c r="H827" t="s">
        <v>197</v>
      </c>
    </row>
    <row r="828" spans="1:8" hidden="1" x14ac:dyDescent="0.3">
      <c r="A828" t="s">
        <v>1278</v>
      </c>
      <c r="B828">
        <v>17</v>
      </c>
      <c r="C828" t="s">
        <v>264</v>
      </c>
      <c r="D828" t="s">
        <v>320</v>
      </c>
      <c r="E828">
        <v>2081</v>
      </c>
      <c r="F828">
        <v>6024</v>
      </c>
      <c r="G828">
        <v>0.34545152722443501</v>
      </c>
      <c r="H828" t="s">
        <v>10305</v>
      </c>
    </row>
    <row r="829" spans="1:8" hidden="1" x14ac:dyDescent="0.3">
      <c r="A829" t="s">
        <v>1279</v>
      </c>
      <c r="B829">
        <v>17</v>
      </c>
      <c r="C829" t="s">
        <v>264</v>
      </c>
      <c r="D829" t="s">
        <v>103</v>
      </c>
      <c r="E829">
        <v>5401</v>
      </c>
      <c r="F829">
        <v>10583</v>
      </c>
      <c r="G829">
        <v>0.51034678257582899</v>
      </c>
      <c r="H829" t="s">
        <v>189</v>
      </c>
    </row>
    <row r="830" spans="1:8" hidden="1" x14ac:dyDescent="0.3">
      <c r="A830" t="s">
        <v>1280</v>
      </c>
      <c r="B830">
        <v>17</v>
      </c>
      <c r="C830" t="s">
        <v>264</v>
      </c>
      <c r="D830" t="s">
        <v>101</v>
      </c>
      <c r="E830">
        <v>9533</v>
      </c>
      <c r="F830">
        <v>12705</v>
      </c>
      <c r="G830">
        <v>0.75033451397087703</v>
      </c>
      <c r="H830" t="s">
        <v>182</v>
      </c>
    </row>
    <row r="831" spans="1:8" hidden="1" x14ac:dyDescent="0.3">
      <c r="A831" t="s">
        <v>1281</v>
      </c>
      <c r="B831">
        <v>17</v>
      </c>
      <c r="C831" t="s">
        <v>264</v>
      </c>
      <c r="D831" t="s">
        <v>100</v>
      </c>
      <c r="E831">
        <v>3247</v>
      </c>
      <c r="F831">
        <v>12705</v>
      </c>
      <c r="G831">
        <v>0.25556867375049103</v>
      </c>
      <c r="H831" t="s">
        <v>181</v>
      </c>
    </row>
    <row r="832" spans="1:8" hidden="1" x14ac:dyDescent="0.3">
      <c r="A832" t="s">
        <v>1282</v>
      </c>
      <c r="B832">
        <v>17</v>
      </c>
      <c r="C832" t="s">
        <v>264</v>
      </c>
      <c r="D832" t="s">
        <v>99</v>
      </c>
      <c r="E832">
        <v>2117</v>
      </c>
      <c r="F832">
        <v>12932</v>
      </c>
      <c r="G832">
        <v>0.16370244355088101</v>
      </c>
      <c r="H832" t="s">
        <v>210</v>
      </c>
    </row>
    <row r="833" spans="1:8" hidden="1" x14ac:dyDescent="0.3">
      <c r="A833" t="s">
        <v>1283</v>
      </c>
      <c r="B833">
        <v>17</v>
      </c>
      <c r="C833" t="s">
        <v>264</v>
      </c>
      <c r="D833" t="s">
        <v>98</v>
      </c>
      <c r="E833">
        <v>8874</v>
      </c>
      <c r="F833">
        <v>12932</v>
      </c>
      <c r="G833">
        <v>0.686204763377667</v>
      </c>
      <c r="H833" t="s">
        <v>209</v>
      </c>
    </row>
    <row r="834" spans="1:8" hidden="1" x14ac:dyDescent="0.3">
      <c r="A834" t="s">
        <v>1284</v>
      </c>
      <c r="B834">
        <v>17</v>
      </c>
      <c r="C834" t="s">
        <v>264</v>
      </c>
      <c r="D834" t="s">
        <v>97</v>
      </c>
      <c r="E834">
        <v>1188</v>
      </c>
      <c r="F834">
        <v>12932</v>
      </c>
      <c r="G834">
        <v>9.1865140736158299E-2</v>
      </c>
      <c r="H834" t="s">
        <v>208</v>
      </c>
    </row>
    <row r="835" spans="1:8" hidden="1" x14ac:dyDescent="0.3">
      <c r="A835" t="s">
        <v>1285</v>
      </c>
      <c r="B835">
        <v>17</v>
      </c>
      <c r="C835" t="s">
        <v>264</v>
      </c>
      <c r="D835" t="s">
        <v>96</v>
      </c>
      <c r="E835">
        <v>753</v>
      </c>
      <c r="F835">
        <v>12932</v>
      </c>
      <c r="G835">
        <v>5.8227652335292299E-2</v>
      </c>
      <c r="H835" t="s">
        <v>207</v>
      </c>
    </row>
    <row r="836" spans="1:8" hidden="1" x14ac:dyDescent="0.3">
      <c r="A836" t="s">
        <v>1286</v>
      </c>
      <c r="B836">
        <v>17</v>
      </c>
      <c r="C836" t="s">
        <v>264</v>
      </c>
      <c r="D836" t="s">
        <v>95</v>
      </c>
      <c r="E836">
        <v>2487</v>
      </c>
      <c r="F836">
        <v>12552</v>
      </c>
      <c r="G836">
        <v>0.19813575525812599</v>
      </c>
      <c r="H836" t="s">
        <v>10306</v>
      </c>
    </row>
    <row r="837" spans="1:8" hidden="1" x14ac:dyDescent="0.3">
      <c r="A837" t="s">
        <v>1287</v>
      </c>
      <c r="B837">
        <v>17</v>
      </c>
      <c r="C837" t="s">
        <v>264</v>
      </c>
      <c r="D837" t="s">
        <v>94</v>
      </c>
      <c r="E837">
        <v>1284</v>
      </c>
      <c r="F837">
        <v>8577</v>
      </c>
      <c r="G837">
        <v>0.14970269324938701</v>
      </c>
      <c r="H837" t="s">
        <v>10307</v>
      </c>
    </row>
    <row r="838" spans="1:8" hidden="1" x14ac:dyDescent="0.3">
      <c r="A838" t="s">
        <v>1288</v>
      </c>
      <c r="B838">
        <v>17</v>
      </c>
      <c r="C838" t="s">
        <v>264</v>
      </c>
      <c r="D838" t="s">
        <v>87</v>
      </c>
      <c r="E838">
        <v>531</v>
      </c>
      <c r="F838">
        <v>2118</v>
      </c>
      <c r="G838">
        <v>0.25070821529745002</v>
      </c>
      <c r="H838" t="s">
        <v>397</v>
      </c>
    </row>
    <row r="839" spans="1:8" hidden="1" x14ac:dyDescent="0.3">
      <c r="A839" t="s">
        <v>1289</v>
      </c>
      <c r="B839">
        <v>17</v>
      </c>
      <c r="C839" t="s">
        <v>264</v>
      </c>
      <c r="D839" t="s">
        <v>93</v>
      </c>
      <c r="E839">
        <v>3205</v>
      </c>
      <c r="F839">
        <v>6024</v>
      </c>
      <c r="G839">
        <v>0.53203851261620105</v>
      </c>
      <c r="H839" t="s">
        <v>195</v>
      </c>
    </row>
    <row r="840" spans="1:8" hidden="1" x14ac:dyDescent="0.3">
      <c r="A840" t="s">
        <v>1290</v>
      </c>
      <c r="B840">
        <v>17</v>
      </c>
      <c r="C840" t="s">
        <v>264</v>
      </c>
      <c r="D840" t="s">
        <v>92</v>
      </c>
      <c r="E840">
        <v>1483</v>
      </c>
      <c r="F840">
        <v>4659</v>
      </c>
      <c r="G840">
        <v>0.31830864992487601</v>
      </c>
      <c r="H840" t="s">
        <v>194</v>
      </c>
    </row>
    <row r="841" spans="1:8" hidden="1" x14ac:dyDescent="0.3">
      <c r="A841" t="s">
        <v>1291</v>
      </c>
      <c r="B841">
        <v>17</v>
      </c>
      <c r="C841" t="s">
        <v>264</v>
      </c>
      <c r="D841" t="s">
        <v>91</v>
      </c>
      <c r="E841">
        <v>6009</v>
      </c>
      <c r="F841">
        <v>10583</v>
      </c>
      <c r="G841">
        <v>0.56779741094207603</v>
      </c>
      <c r="H841" t="s">
        <v>193</v>
      </c>
    </row>
    <row r="842" spans="1:8" hidden="1" x14ac:dyDescent="0.3">
      <c r="A842" t="s">
        <v>1292</v>
      </c>
      <c r="B842">
        <v>52</v>
      </c>
      <c r="C842" t="s">
        <v>286</v>
      </c>
      <c r="D842" t="s">
        <v>112</v>
      </c>
      <c r="E842">
        <v>1830</v>
      </c>
      <c r="F842">
        <v>11086</v>
      </c>
      <c r="G842">
        <v>0.165073065127187</v>
      </c>
      <c r="H842" t="s">
        <v>398</v>
      </c>
    </row>
    <row r="843" spans="1:8" hidden="1" x14ac:dyDescent="0.3">
      <c r="A843" t="s">
        <v>1293</v>
      </c>
      <c r="B843">
        <v>52</v>
      </c>
      <c r="C843" t="s">
        <v>286</v>
      </c>
      <c r="D843" t="s">
        <v>110</v>
      </c>
      <c r="E843">
        <v>610</v>
      </c>
      <c r="F843">
        <v>5375</v>
      </c>
      <c r="G843">
        <v>0.113488372093023</v>
      </c>
      <c r="H843" t="s">
        <v>10304</v>
      </c>
    </row>
    <row r="844" spans="1:8" hidden="1" x14ac:dyDescent="0.3">
      <c r="A844" t="s">
        <v>1294</v>
      </c>
      <c r="B844">
        <v>52</v>
      </c>
      <c r="C844" t="s">
        <v>286</v>
      </c>
      <c r="D844" t="s">
        <v>109</v>
      </c>
      <c r="E844">
        <v>2467</v>
      </c>
      <c r="F844">
        <v>5375</v>
      </c>
      <c r="G844">
        <v>0.458976744186046</v>
      </c>
      <c r="H844" t="s">
        <v>379</v>
      </c>
    </row>
    <row r="845" spans="1:8" hidden="1" x14ac:dyDescent="0.3">
      <c r="A845" t="s">
        <v>1295</v>
      </c>
      <c r="B845">
        <v>52</v>
      </c>
      <c r="C845" t="s">
        <v>286</v>
      </c>
      <c r="D845" t="s">
        <v>319</v>
      </c>
      <c r="E845">
        <v>521</v>
      </c>
      <c r="F845">
        <v>5375</v>
      </c>
      <c r="G845">
        <v>9.6930232558139498E-2</v>
      </c>
      <c r="H845" t="s">
        <v>455</v>
      </c>
    </row>
    <row r="846" spans="1:8" hidden="1" x14ac:dyDescent="0.3">
      <c r="A846" t="s">
        <v>1296</v>
      </c>
      <c r="B846">
        <v>52</v>
      </c>
      <c r="C846" t="s">
        <v>286</v>
      </c>
      <c r="D846" t="s">
        <v>107</v>
      </c>
      <c r="E846">
        <v>1307</v>
      </c>
      <c r="F846">
        <v>4556</v>
      </c>
      <c r="G846">
        <v>0.28687445127304601</v>
      </c>
      <c r="H846" t="s">
        <v>200</v>
      </c>
    </row>
    <row r="847" spans="1:8" hidden="1" x14ac:dyDescent="0.3">
      <c r="A847" t="s">
        <v>1297</v>
      </c>
      <c r="B847">
        <v>52</v>
      </c>
      <c r="C847" t="s">
        <v>286</v>
      </c>
      <c r="D847" t="s">
        <v>105</v>
      </c>
      <c r="E847">
        <v>2559</v>
      </c>
      <c r="F847">
        <v>5375</v>
      </c>
      <c r="G847">
        <v>0.47609302325581299</v>
      </c>
      <c r="H847" t="s">
        <v>198</v>
      </c>
    </row>
    <row r="848" spans="1:8" hidden="1" x14ac:dyDescent="0.3">
      <c r="A848" t="s">
        <v>1298</v>
      </c>
      <c r="B848">
        <v>52</v>
      </c>
      <c r="C848" t="s">
        <v>286</v>
      </c>
      <c r="D848" t="s">
        <v>104</v>
      </c>
      <c r="E848">
        <v>317</v>
      </c>
      <c r="F848">
        <v>5375</v>
      </c>
      <c r="G848">
        <v>5.8976744186046502E-2</v>
      </c>
      <c r="H848" t="s">
        <v>197</v>
      </c>
    </row>
    <row r="849" spans="1:8" hidden="1" x14ac:dyDescent="0.3">
      <c r="A849" t="s">
        <v>1299</v>
      </c>
      <c r="B849">
        <v>52</v>
      </c>
      <c r="C849" t="s">
        <v>286</v>
      </c>
      <c r="D849" t="s">
        <v>320</v>
      </c>
      <c r="E849">
        <v>3313</v>
      </c>
      <c r="F849">
        <v>5375</v>
      </c>
      <c r="G849">
        <v>0.61637209302325502</v>
      </c>
      <c r="H849" t="s">
        <v>10305</v>
      </c>
    </row>
    <row r="850" spans="1:8" hidden="1" x14ac:dyDescent="0.3">
      <c r="A850" t="s">
        <v>1300</v>
      </c>
      <c r="B850">
        <v>52</v>
      </c>
      <c r="C850" t="s">
        <v>286</v>
      </c>
      <c r="D850" t="s">
        <v>103</v>
      </c>
      <c r="E850">
        <v>3951</v>
      </c>
      <c r="F850">
        <v>8759</v>
      </c>
      <c r="G850">
        <v>0.451078890284279</v>
      </c>
      <c r="H850" t="s">
        <v>189</v>
      </c>
    </row>
    <row r="851" spans="1:8" hidden="1" x14ac:dyDescent="0.3">
      <c r="A851" t="s">
        <v>1301</v>
      </c>
      <c r="B851">
        <v>52</v>
      </c>
      <c r="C851" t="s">
        <v>286</v>
      </c>
      <c r="D851" t="s">
        <v>101</v>
      </c>
      <c r="E851">
        <v>7905</v>
      </c>
      <c r="F851">
        <v>11086</v>
      </c>
      <c r="G851">
        <v>0.71306151903301396</v>
      </c>
      <c r="H851" t="s">
        <v>182</v>
      </c>
    </row>
    <row r="852" spans="1:8" hidden="1" x14ac:dyDescent="0.3">
      <c r="A852" t="s">
        <v>1302</v>
      </c>
      <c r="B852">
        <v>52</v>
      </c>
      <c r="C852" t="s">
        <v>286</v>
      </c>
      <c r="D852" t="s">
        <v>100</v>
      </c>
      <c r="E852">
        <v>3312</v>
      </c>
      <c r="F852">
        <v>11086</v>
      </c>
      <c r="G852">
        <v>0.29875518672199097</v>
      </c>
      <c r="H852" t="s">
        <v>181</v>
      </c>
    </row>
    <row r="853" spans="1:8" hidden="1" x14ac:dyDescent="0.3">
      <c r="A853" t="s">
        <v>1303</v>
      </c>
      <c r="B853">
        <v>52</v>
      </c>
      <c r="C853" t="s">
        <v>286</v>
      </c>
      <c r="D853" t="s">
        <v>99</v>
      </c>
      <c r="E853">
        <v>2349</v>
      </c>
      <c r="F853">
        <v>11460</v>
      </c>
      <c r="G853">
        <v>0.20497382198952799</v>
      </c>
      <c r="H853" t="s">
        <v>210</v>
      </c>
    </row>
    <row r="854" spans="1:8" hidden="1" x14ac:dyDescent="0.3">
      <c r="A854" t="s">
        <v>1304</v>
      </c>
      <c r="B854">
        <v>52</v>
      </c>
      <c r="C854" t="s">
        <v>286</v>
      </c>
      <c r="D854" t="s">
        <v>98</v>
      </c>
      <c r="E854">
        <v>7930</v>
      </c>
      <c r="F854">
        <v>11460</v>
      </c>
      <c r="G854">
        <v>0.69197207678882999</v>
      </c>
      <c r="H854" t="s">
        <v>209</v>
      </c>
    </row>
    <row r="855" spans="1:8" hidden="1" x14ac:dyDescent="0.3">
      <c r="A855" t="s">
        <v>1305</v>
      </c>
      <c r="B855">
        <v>52</v>
      </c>
      <c r="C855" t="s">
        <v>286</v>
      </c>
      <c r="D855" t="s">
        <v>97</v>
      </c>
      <c r="E855">
        <v>735</v>
      </c>
      <c r="F855">
        <v>11460</v>
      </c>
      <c r="G855">
        <v>6.4136125654450205E-2</v>
      </c>
      <c r="H855" t="s">
        <v>208</v>
      </c>
    </row>
    <row r="856" spans="1:8" hidden="1" x14ac:dyDescent="0.3">
      <c r="A856" t="s">
        <v>1306</v>
      </c>
      <c r="B856">
        <v>52</v>
      </c>
      <c r="C856" t="s">
        <v>286</v>
      </c>
      <c r="D856" t="s">
        <v>96</v>
      </c>
      <c r="E856">
        <v>446</v>
      </c>
      <c r="F856">
        <v>11460</v>
      </c>
      <c r="G856">
        <v>3.8917975567190198E-2</v>
      </c>
      <c r="H856" t="s">
        <v>207</v>
      </c>
    </row>
    <row r="857" spans="1:8" hidden="1" x14ac:dyDescent="0.3">
      <c r="A857" t="s">
        <v>1307</v>
      </c>
      <c r="B857">
        <v>52</v>
      </c>
      <c r="C857" t="s">
        <v>286</v>
      </c>
      <c r="D857" t="s">
        <v>95</v>
      </c>
      <c r="E857">
        <v>3258</v>
      </c>
      <c r="F857">
        <v>10783</v>
      </c>
      <c r="G857">
        <v>0.30214226096633501</v>
      </c>
      <c r="H857" t="s">
        <v>10306</v>
      </c>
    </row>
    <row r="858" spans="1:8" hidden="1" x14ac:dyDescent="0.3">
      <c r="A858" t="s">
        <v>1308</v>
      </c>
      <c r="B858">
        <v>52</v>
      </c>
      <c r="C858" t="s">
        <v>286</v>
      </c>
      <c r="D858" t="s">
        <v>94</v>
      </c>
      <c r="E858">
        <v>1559</v>
      </c>
      <c r="F858">
        <v>7324</v>
      </c>
      <c r="G858">
        <v>0.212861824139814</v>
      </c>
      <c r="H858" t="s">
        <v>10307</v>
      </c>
    </row>
    <row r="859" spans="1:8" hidden="1" x14ac:dyDescent="0.3">
      <c r="A859" t="s">
        <v>1309</v>
      </c>
      <c r="B859">
        <v>52</v>
      </c>
      <c r="C859" t="s">
        <v>286</v>
      </c>
      <c r="D859" t="s">
        <v>87</v>
      </c>
      <c r="E859">
        <v>737</v>
      </c>
      <c r="F859">
        <v>2298</v>
      </c>
      <c r="G859">
        <v>0.32071366405570001</v>
      </c>
      <c r="H859" t="s">
        <v>397</v>
      </c>
    </row>
    <row r="860" spans="1:8" hidden="1" x14ac:dyDescent="0.3">
      <c r="A860" t="s">
        <v>1310</v>
      </c>
      <c r="B860">
        <v>52</v>
      </c>
      <c r="C860" t="s">
        <v>286</v>
      </c>
      <c r="D860" t="s">
        <v>93</v>
      </c>
      <c r="E860">
        <v>1402</v>
      </c>
      <c r="F860">
        <v>5375</v>
      </c>
      <c r="G860">
        <v>0.26083720930232501</v>
      </c>
      <c r="H860" t="s">
        <v>195</v>
      </c>
    </row>
    <row r="861" spans="1:8" hidden="1" x14ac:dyDescent="0.3">
      <c r="A861" t="s">
        <v>1311</v>
      </c>
      <c r="B861">
        <v>52</v>
      </c>
      <c r="C861" t="s">
        <v>286</v>
      </c>
      <c r="D861" t="s">
        <v>92</v>
      </c>
      <c r="E861">
        <v>1836</v>
      </c>
      <c r="F861">
        <v>4516</v>
      </c>
      <c r="G861">
        <v>0.40655447298494202</v>
      </c>
      <c r="H861" t="s">
        <v>194</v>
      </c>
    </row>
    <row r="862" spans="1:8" hidden="1" x14ac:dyDescent="0.3">
      <c r="A862" t="s">
        <v>1312</v>
      </c>
      <c r="B862">
        <v>52</v>
      </c>
      <c r="C862" t="s">
        <v>286</v>
      </c>
      <c r="D862" t="s">
        <v>91</v>
      </c>
      <c r="E862">
        <v>4777</v>
      </c>
      <c r="F862">
        <v>8759</v>
      </c>
      <c r="G862">
        <v>0.54538189291014905</v>
      </c>
      <c r="H862" t="s">
        <v>193</v>
      </c>
    </row>
    <row r="863" spans="1:8" hidden="1" x14ac:dyDescent="0.3">
      <c r="A863" t="s">
        <v>1313</v>
      </c>
      <c r="B863">
        <v>30</v>
      </c>
      <c r="C863" t="s">
        <v>9</v>
      </c>
      <c r="D863" t="s">
        <v>112</v>
      </c>
      <c r="E863">
        <v>1923</v>
      </c>
      <c r="F863">
        <v>12482</v>
      </c>
      <c r="G863">
        <v>0.15406184906265</v>
      </c>
      <c r="H863" t="s">
        <v>398</v>
      </c>
    </row>
    <row r="864" spans="1:8" hidden="1" x14ac:dyDescent="0.3">
      <c r="A864" t="s">
        <v>1314</v>
      </c>
      <c r="B864">
        <v>30</v>
      </c>
      <c r="C864" t="s">
        <v>9</v>
      </c>
      <c r="D864" t="s">
        <v>110</v>
      </c>
      <c r="E864">
        <v>318</v>
      </c>
      <c r="F864">
        <v>5080</v>
      </c>
      <c r="G864">
        <v>6.2598425196850396E-2</v>
      </c>
      <c r="H864" t="s">
        <v>10304</v>
      </c>
    </row>
    <row r="865" spans="1:8" hidden="1" x14ac:dyDescent="0.3">
      <c r="A865" t="s">
        <v>1315</v>
      </c>
      <c r="B865">
        <v>30</v>
      </c>
      <c r="C865" t="s">
        <v>9</v>
      </c>
      <c r="D865" t="s">
        <v>109</v>
      </c>
      <c r="E865">
        <v>1543</v>
      </c>
      <c r="F865">
        <v>5080</v>
      </c>
      <c r="G865">
        <v>0.30374015748031402</v>
      </c>
      <c r="H865" t="s">
        <v>379</v>
      </c>
    </row>
    <row r="866" spans="1:8" hidden="1" x14ac:dyDescent="0.3">
      <c r="A866" t="s">
        <v>1316</v>
      </c>
      <c r="B866">
        <v>30</v>
      </c>
      <c r="C866" t="s">
        <v>9</v>
      </c>
      <c r="D866" t="s">
        <v>319</v>
      </c>
      <c r="E866">
        <v>614</v>
      </c>
      <c r="F866">
        <v>5080</v>
      </c>
      <c r="G866">
        <v>0.12086614173228299</v>
      </c>
      <c r="H866" t="s">
        <v>455</v>
      </c>
    </row>
    <row r="867" spans="1:8" hidden="1" x14ac:dyDescent="0.3">
      <c r="A867" t="s">
        <v>1317</v>
      </c>
      <c r="B867">
        <v>30</v>
      </c>
      <c r="C867" t="s">
        <v>9</v>
      </c>
      <c r="D867" t="s">
        <v>107</v>
      </c>
      <c r="E867">
        <v>905</v>
      </c>
      <c r="F867">
        <v>5786</v>
      </c>
      <c r="G867">
        <v>0.156412029035603</v>
      </c>
      <c r="H867" t="s">
        <v>200</v>
      </c>
    </row>
    <row r="868" spans="1:8" hidden="1" x14ac:dyDescent="0.3">
      <c r="A868" t="s">
        <v>1318</v>
      </c>
      <c r="B868">
        <v>30</v>
      </c>
      <c r="C868" t="s">
        <v>9</v>
      </c>
      <c r="D868" t="s">
        <v>105</v>
      </c>
      <c r="E868">
        <v>3666</v>
      </c>
      <c r="F868">
        <v>5080</v>
      </c>
      <c r="G868">
        <v>0.72165354330708598</v>
      </c>
      <c r="H868" t="s">
        <v>198</v>
      </c>
    </row>
    <row r="869" spans="1:8" hidden="1" x14ac:dyDescent="0.3">
      <c r="A869" t="s">
        <v>1319</v>
      </c>
      <c r="B869">
        <v>30</v>
      </c>
      <c r="C869" t="s">
        <v>9</v>
      </c>
      <c r="D869" t="s">
        <v>104</v>
      </c>
      <c r="E869">
        <v>176</v>
      </c>
      <c r="F869">
        <v>5080</v>
      </c>
      <c r="G869">
        <v>3.4645669291338499E-2</v>
      </c>
      <c r="H869" t="s">
        <v>197</v>
      </c>
    </row>
    <row r="870" spans="1:8" hidden="1" x14ac:dyDescent="0.3">
      <c r="A870" t="s">
        <v>1320</v>
      </c>
      <c r="B870">
        <v>30</v>
      </c>
      <c r="C870" t="s">
        <v>9</v>
      </c>
      <c r="D870" t="s">
        <v>320</v>
      </c>
      <c r="E870">
        <v>1129</v>
      </c>
      <c r="F870">
        <v>5080</v>
      </c>
      <c r="G870">
        <v>0.22224409448818799</v>
      </c>
      <c r="H870" t="s">
        <v>10305</v>
      </c>
    </row>
    <row r="871" spans="1:8" hidden="1" x14ac:dyDescent="0.3">
      <c r="A871" t="s">
        <v>1321</v>
      </c>
      <c r="B871">
        <v>30</v>
      </c>
      <c r="C871" t="s">
        <v>9</v>
      </c>
      <c r="D871" t="s">
        <v>103</v>
      </c>
      <c r="E871">
        <v>5115</v>
      </c>
      <c r="F871">
        <v>10378</v>
      </c>
      <c r="G871">
        <v>0.49286953170167602</v>
      </c>
      <c r="H871" t="s">
        <v>189</v>
      </c>
    </row>
    <row r="872" spans="1:8" hidden="1" x14ac:dyDescent="0.3">
      <c r="A872" t="s">
        <v>1322</v>
      </c>
      <c r="B872">
        <v>30</v>
      </c>
      <c r="C872" t="s">
        <v>9</v>
      </c>
      <c r="D872" t="s">
        <v>101</v>
      </c>
      <c r="E872">
        <v>9475</v>
      </c>
      <c r="F872">
        <v>12482</v>
      </c>
      <c r="G872">
        <v>0.75909309405543901</v>
      </c>
      <c r="H872" t="s">
        <v>182</v>
      </c>
    </row>
    <row r="873" spans="1:8" hidden="1" x14ac:dyDescent="0.3">
      <c r="A873" t="s">
        <v>1323</v>
      </c>
      <c r="B873">
        <v>30</v>
      </c>
      <c r="C873" t="s">
        <v>9</v>
      </c>
      <c r="D873" t="s">
        <v>100</v>
      </c>
      <c r="E873">
        <v>3333</v>
      </c>
      <c r="F873">
        <v>12482</v>
      </c>
      <c r="G873">
        <v>0.26702451530203403</v>
      </c>
      <c r="H873" t="s">
        <v>181</v>
      </c>
    </row>
    <row r="874" spans="1:8" hidden="1" x14ac:dyDescent="0.3">
      <c r="A874" t="s">
        <v>1324</v>
      </c>
      <c r="B874">
        <v>30</v>
      </c>
      <c r="C874" t="s">
        <v>9</v>
      </c>
      <c r="D874" t="s">
        <v>99</v>
      </c>
      <c r="E874">
        <v>2085</v>
      </c>
      <c r="F874">
        <v>12393</v>
      </c>
      <c r="G874">
        <v>0.16824013556039699</v>
      </c>
      <c r="H874" t="s">
        <v>210</v>
      </c>
    </row>
    <row r="875" spans="1:8" hidden="1" x14ac:dyDescent="0.3">
      <c r="A875" t="s">
        <v>1325</v>
      </c>
      <c r="B875">
        <v>30</v>
      </c>
      <c r="C875" t="s">
        <v>9</v>
      </c>
      <c r="D875" t="s">
        <v>98</v>
      </c>
      <c r="E875">
        <v>8134</v>
      </c>
      <c r="F875">
        <v>12393</v>
      </c>
      <c r="G875">
        <v>0.65633825546679503</v>
      </c>
      <c r="H875" t="s">
        <v>209</v>
      </c>
    </row>
    <row r="876" spans="1:8" hidden="1" x14ac:dyDescent="0.3">
      <c r="A876" t="s">
        <v>1326</v>
      </c>
      <c r="B876">
        <v>30</v>
      </c>
      <c r="C876" t="s">
        <v>9</v>
      </c>
      <c r="D876" t="s">
        <v>97</v>
      </c>
      <c r="E876">
        <v>1285</v>
      </c>
      <c r="F876">
        <v>12393</v>
      </c>
      <c r="G876">
        <v>0.103687565561203</v>
      </c>
      <c r="H876" t="s">
        <v>208</v>
      </c>
    </row>
    <row r="877" spans="1:8" hidden="1" x14ac:dyDescent="0.3">
      <c r="A877" t="s">
        <v>1327</v>
      </c>
      <c r="B877">
        <v>30</v>
      </c>
      <c r="C877" t="s">
        <v>9</v>
      </c>
      <c r="D877" t="s">
        <v>96</v>
      </c>
      <c r="E877">
        <v>889</v>
      </c>
      <c r="F877">
        <v>12393</v>
      </c>
      <c r="G877">
        <v>7.1734043411603304E-2</v>
      </c>
      <c r="H877" t="s">
        <v>207</v>
      </c>
    </row>
    <row r="878" spans="1:8" hidden="1" x14ac:dyDescent="0.3">
      <c r="A878" t="s">
        <v>1328</v>
      </c>
      <c r="B878">
        <v>30</v>
      </c>
      <c r="C878" t="s">
        <v>9</v>
      </c>
      <c r="D878" t="s">
        <v>95</v>
      </c>
      <c r="E878">
        <v>1947</v>
      </c>
      <c r="F878">
        <v>12559</v>
      </c>
      <c r="G878">
        <v>0.15502826658173399</v>
      </c>
      <c r="H878" t="s">
        <v>10306</v>
      </c>
    </row>
    <row r="879" spans="1:8" hidden="1" x14ac:dyDescent="0.3">
      <c r="A879" t="s">
        <v>1329</v>
      </c>
      <c r="B879">
        <v>30</v>
      </c>
      <c r="C879" t="s">
        <v>9</v>
      </c>
      <c r="D879" t="s">
        <v>94</v>
      </c>
      <c r="E879">
        <v>896</v>
      </c>
      <c r="F879">
        <v>8351</v>
      </c>
      <c r="G879">
        <v>0.10729253981559</v>
      </c>
      <c r="H879" t="s">
        <v>10307</v>
      </c>
    </row>
    <row r="880" spans="1:8" hidden="1" x14ac:dyDescent="0.3">
      <c r="A880" t="s">
        <v>1330</v>
      </c>
      <c r="B880">
        <v>30</v>
      </c>
      <c r="C880" t="s">
        <v>9</v>
      </c>
      <c r="D880" t="s">
        <v>87</v>
      </c>
      <c r="E880">
        <v>442</v>
      </c>
      <c r="F880">
        <v>2120</v>
      </c>
      <c r="G880">
        <v>0.208490566037735</v>
      </c>
      <c r="H880" t="s">
        <v>397</v>
      </c>
    </row>
    <row r="881" spans="1:8" hidden="1" x14ac:dyDescent="0.3">
      <c r="A881" t="s">
        <v>1331</v>
      </c>
      <c r="B881">
        <v>30</v>
      </c>
      <c r="C881" t="s">
        <v>9</v>
      </c>
      <c r="D881" t="s">
        <v>93</v>
      </c>
      <c r="E881">
        <v>3607</v>
      </c>
      <c r="F881">
        <v>5080</v>
      </c>
      <c r="G881">
        <v>0.71003937007873996</v>
      </c>
      <c r="H881" t="s">
        <v>195</v>
      </c>
    </row>
    <row r="882" spans="1:8" hidden="1" x14ac:dyDescent="0.3">
      <c r="A882" t="s">
        <v>1332</v>
      </c>
      <c r="B882">
        <v>30</v>
      </c>
      <c r="C882" t="s">
        <v>9</v>
      </c>
      <c r="D882" t="s">
        <v>92</v>
      </c>
      <c r="E882">
        <v>927</v>
      </c>
      <c r="F882">
        <v>3776</v>
      </c>
      <c r="G882">
        <v>0.24549788135593201</v>
      </c>
      <c r="H882" t="s">
        <v>194</v>
      </c>
    </row>
    <row r="883" spans="1:8" hidden="1" x14ac:dyDescent="0.3">
      <c r="A883" t="s">
        <v>1333</v>
      </c>
      <c r="B883">
        <v>30</v>
      </c>
      <c r="C883" t="s">
        <v>9</v>
      </c>
      <c r="D883" t="s">
        <v>91</v>
      </c>
      <c r="E883">
        <v>6049</v>
      </c>
      <c r="F883">
        <v>10378</v>
      </c>
      <c r="G883">
        <v>0.58286760454808195</v>
      </c>
      <c r="H883" t="s">
        <v>193</v>
      </c>
    </row>
    <row r="884" spans="1:8" hidden="1" x14ac:dyDescent="0.3">
      <c r="A884" t="s">
        <v>1334</v>
      </c>
      <c r="B884">
        <v>31</v>
      </c>
      <c r="C884" t="s">
        <v>275</v>
      </c>
      <c r="D884" t="s">
        <v>112</v>
      </c>
      <c r="E884">
        <v>2352</v>
      </c>
      <c r="F884">
        <v>10946</v>
      </c>
      <c r="G884">
        <v>0.214873012972775</v>
      </c>
      <c r="H884" t="s">
        <v>398</v>
      </c>
    </row>
    <row r="885" spans="1:8" hidden="1" x14ac:dyDescent="0.3">
      <c r="A885" t="s">
        <v>1335</v>
      </c>
      <c r="B885">
        <v>31</v>
      </c>
      <c r="C885" t="s">
        <v>275</v>
      </c>
      <c r="D885" t="s">
        <v>110</v>
      </c>
      <c r="E885">
        <v>333</v>
      </c>
      <c r="F885">
        <v>5426</v>
      </c>
      <c r="G885">
        <v>6.1371175820125301E-2</v>
      </c>
      <c r="H885" t="s">
        <v>10304</v>
      </c>
    </row>
    <row r="886" spans="1:8" hidden="1" x14ac:dyDescent="0.3">
      <c r="A886" t="s">
        <v>1336</v>
      </c>
      <c r="B886">
        <v>31</v>
      </c>
      <c r="C886" t="s">
        <v>275</v>
      </c>
      <c r="D886" t="s">
        <v>109</v>
      </c>
      <c r="E886">
        <v>2504</v>
      </c>
      <c r="F886">
        <v>5426</v>
      </c>
      <c r="G886">
        <v>0.46148175451529599</v>
      </c>
      <c r="H886" t="s">
        <v>379</v>
      </c>
    </row>
    <row r="887" spans="1:8" hidden="1" x14ac:dyDescent="0.3">
      <c r="A887" t="s">
        <v>1337</v>
      </c>
      <c r="B887">
        <v>31</v>
      </c>
      <c r="C887" t="s">
        <v>275</v>
      </c>
      <c r="D887" t="s">
        <v>319</v>
      </c>
      <c r="E887">
        <v>876</v>
      </c>
      <c r="F887">
        <v>5426</v>
      </c>
      <c r="G887">
        <v>0.161444894950239</v>
      </c>
      <c r="H887" t="s">
        <v>455</v>
      </c>
    </row>
    <row r="888" spans="1:8" hidden="1" x14ac:dyDescent="0.3">
      <c r="A888" t="s">
        <v>1338</v>
      </c>
      <c r="B888">
        <v>31</v>
      </c>
      <c r="C888" t="s">
        <v>275</v>
      </c>
      <c r="D888" t="s">
        <v>107</v>
      </c>
      <c r="E888">
        <v>1211</v>
      </c>
      <c r="F888">
        <v>4858</v>
      </c>
      <c r="G888">
        <v>0.24927953890489901</v>
      </c>
      <c r="H888" t="s">
        <v>200</v>
      </c>
    </row>
    <row r="889" spans="1:8" hidden="1" x14ac:dyDescent="0.3">
      <c r="A889" t="s">
        <v>1339</v>
      </c>
      <c r="B889">
        <v>31</v>
      </c>
      <c r="C889" t="s">
        <v>275</v>
      </c>
      <c r="D889" t="s">
        <v>105</v>
      </c>
      <c r="E889">
        <v>3220</v>
      </c>
      <c r="F889">
        <v>5426</v>
      </c>
      <c r="G889">
        <v>0.59343899741982997</v>
      </c>
      <c r="H889" t="s">
        <v>198</v>
      </c>
    </row>
    <row r="890" spans="1:8" hidden="1" x14ac:dyDescent="0.3">
      <c r="A890" t="s">
        <v>1340</v>
      </c>
      <c r="B890">
        <v>31</v>
      </c>
      <c r="C890" t="s">
        <v>275</v>
      </c>
      <c r="D890" t="s">
        <v>104</v>
      </c>
      <c r="E890">
        <v>221</v>
      </c>
      <c r="F890">
        <v>5426</v>
      </c>
      <c r="G890">
        <v>4.0729819388131201E-2</v>
      </c>
      <c r="H890" t="s">
        <v>197</v>
      </c>
    </row>
    <row r="891" spans="1:8" hidden="1" x14ac:dyDescent="0.3">
      <c r="A891" t="s">
        <v>1341</v>
      </c>
      <c r="B891">
        <v>31</v>
      </c>
      <c r="C891" t="s">
        <v>275</v>
      </c>
      <c r="D891" t="s">
        <v>320</v>
      </c>
      <c r="E891">
        <v>1745</v>
      </c>
      <c r="F891">
        <v>5426</v>
      </c>
      <c r="G891">
        <v>0.32159970512347902</v>
      </c>
      <c r="H891" t="s">
        <v>10305</v>
      </c>
    </row>
    <row r="892" spans="1:8" hidden="1" x14ac:dyDescent="0.3">
      <c r="A892" t="s">
        <v>1342</v>
      </c>
      <c r="B892">
        <v>31</v>
      </c>
      <c r="C892" t="s">
        <v>275</v>
      </c>
      <c r="D892" t="s">
        <v>103</v>
      </c>
      <c r="E892">
        <v>5411</v>
      </c>
      <c r="F892">
        <v>9216</v>
      </c>
      <c r="G892">
        <v>0.58713107638888795</v>
      </c>
      <c r="H892" t="s">
        <v>189</v>
      </c>
    </row>
    <row r="893" spans="1:8" hidden="1" x14ac:dyDescent="0.3">
      <c r="A893" t="s">
        <v>1343</v>
      </c>
      <c r="B893">
        <v>31</v>
      </c>
      <c r="C893" t="s">
        <v>275</v>
      </c>
      <c r="D893" t="s">
        <v>101</v>
      </c>
      <c r="E893">
        <v>8157</v>
      </c>
      <c r="F893">
        <v>10946</v>
      </c>
      <c r="G893">
        <v>0.74520372738899998</v>
      </c>
      <c r="H893" t="s">
        <v>182</v>
      </c>
    </row>
    <row r="894" spans="1:8" hidden="1" x14ac:dyDescent="0.3">
      <c r="A894" t="s">
        <v>1344</v>
      </c>
      <c r="B894">
        <v>31</v>
      </c>
      <c r="C894" t="s">
        <v>275</v>
      </c>
      <c r="D894" t="s">
        <v>100</v>
      </c>
      <c r="E894">
        <v>3058</v>
      </c>
      <c r="F894">
        <v>10946</v>
      </c>
      <c r="G894">
        <v>0.27937145989402501</v>
      </c>
      <c r="H894" t="s">
        <v>181</v>
      </c>
    </row>
    <row r="895" spans="1:8" hidden="1" x14ac:dyDescent="0.3">
      <c r="A895" t="s">
        <v>1345</v>
      </c>
      <c r="B895">
        <v>31</v>
      </c>
      <c r="C895" t="s">
        <v>275</v>
      </c>
      <c r="D895" t="s">
        <v>99</v>
      </c>
      <c r="E895">
        <v>1739</v>
      </c>
      <c r="F895">
        <v>11575</v>
      </c>
      <c r="G895">
        <v>0.15023758099352</v>
      </c>
      <c r="H895" t="s">
        <v>210</v>
      </c>
    </row>
    <row r="896" spans="1:8" hidden="1" x14ac:dyDescent="0.3">
      <c r="A896" t="s">
        <v>1346</v>
      </c>
      <c r="B896">
        <v>31</v>
      </c>
      <c r="C896" t="s">
        <v>275</v>
      </c>
      <c r="D896" t="s">
        <v>98</v>
      </c>
      <c r="E896">
        <v>7763</v>
      </c>
      <c r="F896">
        <v>11575</v>
      </c>
      <c r="G896">
        <v>0.67066954643628496</v>
      </c>
      <c r="H896" t="s">
        <v>209</v>
      </c>
    </row>
    <row r="897" spans="1:8" hidden="1" x14ac:dyDescent="0.3">
      <c r="A897" t="s">
        <v>1347</v>
      </c>
      <c r="B897">
        <v>31</v>
      </c>
      <c r="C897" t="s">
        <v>275</v>
      </c>
      <c r="D897" t="s">
        <v>97</v>
      </c>
      <c r="E897">
        <v>1063</v>
      </c>
      <c r="F897">
        <v>11575</v>
      </c>
      <c r="G897">
        <v>9.1835853131749398E-2</v>
      </c>
      <c r="H897" t="s">
        <v>208</v>
      </c>
    </row>
    <row r="898" spans="1:8" hidden="1" x14ac:dyDescent="0.3">
      <c r="A898" t="s">
        <v>1348</v>
      </c>
      <c r="B898">
        <v>31</v>
      </c>
      <c r="C898" t="s">
        <v>275</v>
      </c>
      <c r="D898" t="s">
        <v>96</v>
      </c>
      <c r="E898">
        <v>1010</v>
      </c>
      <c r="F898">
        <v>11575</v>
      </c>
      <c r="G898">
        <v>8.7257019438444897E-2</v>
      </c>
      <c r="H898" t="s">
        <v>207</v>
      </c>
    </row>
    <row r="899" spans="1:8" hidden="1" x14ac:dyDescent="0.3">
      <c r="A899" t="s">
        <v>1349</v>
      </c>
      <c r="B899">
        <v>31</v>
      </c>
      <c r="C899" t="s">
        <v>275</v>
      </c>
      <c r="D899" t="s">
        <v>95</v>
      </c>
      <c r="E899">
        <v>2185</v>
      </c>
      <c r="F899">
        <v>10675</v>
      </c>
      <c r="G899">
        <v>0.20468384074941401</v>
      </c>
      <c r="H899" t="s">
        <v>10306</v>
      </c>
    </row>
    <row r="900" spans="1:8" hidden="1" x14ac:dyDescent="0.3">
      <c r="A900" t="s">
        <v>1350</v>
      </c>
      <c r="B900">
        <v>31</v>
      </c>
      <c r="C900" t="s">
        <v>275</v>
      </c>
      <c r="D900" t="s">
        <v>94</v>
      </c>
      <c r="E900">
        <v>1011</v>
      </c>
      <c r="F900">
        <v>6994</v>
      </c>
      <c r="G900">
        <v>0.144552473548756</v>
      </c>
      <c r="H900" t="s">
        <v>10307</v>
      </c>
    </row>
    <row r="901" spans="1:8" hidden="1" x14ac:dyDescent="0.3">
      <c r="A901" t="s">
        <v>1351</v>
      </c>
      <c r="B901">
        <v>31</v>
      </c>
      <c r="C901" t="s">
        <v>275</v>
      </c>
      <c r="D901" t="s">
        <v>87</v>
      </c>
      <c r="E901">
        <v>466</v>
      </c>
      <c r="F901">
        <v>1753</v>
      </c>
      <c r="G901">
        <v>0.26583000570450599</v>
      </c>
      <c r="H901" t="s">
        <v>397</v>
      </c>
    </row>
    <row r="902" spans="1:8" hidden="1" x14ac:dyDescent="0.3">
      <c r="A902" t="s">
        <v>1352</v>
      </c>
      <c r="B902">
        <v>31</v>
      </c>
      <c r="C902" t="s">
        <v>275</v>
      </c>
      <c r="D902" t="s">
        <v>93</v>
      </c>
      <c r="E902">
        <v>2911</v>
      </c>
      <c r="F902">
        <v>5426</v>
      </c>
      <c r="G902">
        <v>0.53649096940656105</v>
      </c>
      <c r="H902" t="s">
        <v>195</v>
      </c>
    </row>
    <row r="903" spans="1:8" hidden="1" x14ac:dyDescent="0.3">
      <c r="A903" t="s">
        <v>1353</v>
      </c>
      <c r="B903">
        <v>31</v>
      </c>
      <c r="C903" t="s">
        <v>275</v>
      </c>
      <c r="D903" t="s">
        <v>92</v>
      </c>
      <c r="E903">
        <v>1124</v>
      </c>
      <c r="F903">
        <v>3919</v>
      </c>
      <c r="G903">
        <v>0.28680785914774098</v>
      </c>
      <c r="H903" t="s">
        <v>194</v>
      </c>
    </row>
    <row r="904" spans="1:8" hidden="1" x14ac:dyDescent="0.3">
      <c r="A904" t="s">
        <v>1354</v>
      </c>
      <c r="B904">
        <v>31</v>
      </c>
      <c r="C904" t="s">
        <v>275</v>
      </c>
      <c r="D904" t="s">
        <v>91</v>
      </c>
      <c r="E904">
        <v>5100</v>
      </c>
      <c r="F904">
        <v>9216</v>
      </c>
      <c r="G904">
        <v>0.55338541666666596</v>
      </c>
      <c r="H904" t="s">
        <v>193</v>
      </c>
    </row>
    <row r="905" spans="1:8" hidden="1" x14ac:dyDescent="0.3">
      <c r="A905" t="s">
        <v>1355</v>
      </c>
      <c r="B905">
        <v>42</v>
      </c>
      <c r="C905" t="s">
        <v>15</v>
      </c>
      <c r="D905" t="s">
        <v>112</v>
      </c>
      <c r="E905">
        <v>4482</v>
      </c>
      <c r="F905">
        <v>8381</v>
      </c>
      <c r="G905">
        <v>0.53478105238038398</v>
      </c>
      <c r="H905" t="s">
        <v>398</v>
      </c>
    </row>
    <row r="906" spans="1:8" hidden="1" x14ac:dyDescent="0.3">
      <c r="A906" t="s">
        <v>1356</v>
      </c>
      <c r="B906">
        <v>42</v>
      </c>
      <c r="C906" t="s">
        <v>15</v>
      </c>
      <c r="D906" t="s">
        <v>110</v>
      </c>
      <c r="E906">
        <v>207</v>
      </c>
      <c r="F906">
        <v>3425</v>
      </c>
      <c r="G906">
        <v>6.04379562043795E-2</v>
      </c>
      <c r="H906" t="s">
        <v>10304</v>
      </c>
    </row>
    <row r="907" spans="1:8" hidden="1" x14ac:dyDescent="0.3">
      <c r="A907" t="s">
        <v>1357</v>
      </c>
      <c r="B907">
        <v>42</v>
      </c>
      <c r="C907" t="s">
        <v>15</v>
      </c>
      <c r="D907" t="s">
        <v>109</v>
      </c>
      <c r="E907">
        <v>1278</v>
      </c>
      <c r="F907">
        <v>3425</v>
      </c>
      <c r="G907">
        <v>0.37313868613138601</v>
      </c>
      <c r="H907" t="s">
        <v>379</v>
      </c>
    </row>
    <row r="908" spans="1:8" hidden="1" x14ac:dyDescent="0.3">
      <c r="A908" t="s">
        <v>1358</v>
      </c>
      <c r="B908">
        <v>42</v>
      </c>
      <c r="C908" t="s">
        <v>15</v>
      </c>
      <c r="D908" t="s">
        <v>319</v>
      </c>
      <c r="E908">
        <v>239</v>
      </c>
      <c r="F908">
        <v>3425</v>
      </c>
      <c r="G908">
        <v>6.97810218978102E-2</v>
      </c>
      <c r="H908" t="s">
        <v>455</v>
      </c>
    </row>
    <row r="909" spans="1:8" hidden="1" x14ac:dyDescent="0.3">
      <c r="A909" t="s">
        <v>1359</v>
      </c>
      <c r="B909">
        <v>42</v>
      </c>
      <c r="C909" t="s">
        <v>15</v>
      </c>
      <c r="D909" t="s">
        <v>107</v>
      </c>
      <c r="E909">
        <v>1092</v>
      </c>
      <c r="F909">
        <v>3801</v>
      </c>
      <c r="G909">
        <v>0.287292817679558</v>
      </c>
      <c r="H909" t="s">
        <v>200</v>
      </c>
    </row>
    <row r="910" spans="1:8" hidden="1" x14ac:dyDescent="0.3">
      <c r="A910" t="s">
        <v>1360</v>
      </c>
      <c r="B910">
        <v>42</v>
      </c>
      <c r="C910" t="s">
        <v>15</v>
      </c>
      <c r="D910" t="s">
        <v>105</v>
      </c>
      <c r="E910">
        <v>2140</v>
      </c>
      <c r="F910">
        <v>3425</v>
      </c>
      <c r="G910">
        <v>0.624817518248175</v>
      </c>
      <c r="H910" t="s">
        <v>198</v>
      </c>
    </row>
    <row r="911" spans="1:8" hidden="1" x14ac:dyDescent="0.3">
      <c r="A911" t="s">
        <v>1361</v>
      </c>
      <c r="B911">
        <v>42</v>
      </c>
      <c r="C911" t="s">
        <v>15</v>
      </c>
      <c r="D911" t="s">
        <v>104</v>
      </c>
      <c r="E911">
        <v>425</v>
      </c>
      <c r="F911">
        <v>3425</v>
      </c>
      <c r="G911">
        <v>0.124087591240875</v>
      </c>
      <c r="H911" t="s">
        <v>197</v>
      </c>
    </row>
    <row r="912" spans="1:8" hidden="1" x14ac:dyDescent="0.3">
      <c r="A912" t="s">
        <v>1362</v>
      </c>
      <c r="B912">
        <v>42</v>
      </c>
      <c r="C912" t="s">
        <v>15</v>
      </c>
      <c r="D912" t="s">
        <v>320</v>
      </c>
      <c r="E912">
        <v>838</v>
      </c>
      <c r="F912">
        <v>3425</v>
      </c>
      <c r="G912">
        <v>0.244671532846715</v>
      </c>
      <c r="H912" t="s">
        <v>10305</v>
      </c>
    </row>
    <row r="913" spans="1:8" hidden="1" x14ac:dyDescent="0.3">
      <c r="A913" t="s">
        <v>1363</v>
      </c>
      <c r="B913">
        <v>42</v>
      </c>
      <c r="C913" t="s">
        <v>15</v>
      </c>
      <c r="D913" t="s">
        <v>103</v>
      </c>
      <c r="E913">
        <v>4453</v>
      </c>
      <c r="F913">
        <v>6654</v>
      </c>
      <c r="G913">
        <v>0.66922152088969</v>
      </c>
      <c r="H913" t="s">
        <v>189</v>
      </c>
    </row>
    <row r="914" spans="1:8" hidden="1" x14ac:dyDescent="0.3">
      <c r="A914" t="s">
        <v>1364</v>
      </c>
      <c r="B914">
        <v>42</v>
      </c>
      <c r="C914" t="s">
        <v>15</v>
      </c>
      <c r="D914" t="s">
        <v>101</v>
      </c>
      <c r="E914">
        <v>6654</v>
      </c>
      <c r="F914">
        <v>8381</v>
      </c>
      <c r="G914">
        <v>0.79393867080300595</v>
      </c>
      <c r="H914" t="s">
        <v>182</v>
      </c>
    </row>
    <row r="915" spans="1:8" hidden="1" x14ac:dyDescent="0.3">
      <c r="A915" t="s">
        <v>1365</v>
      </c>
      <c r="B915">
        <v>42</v>
      </c>
      <c r="C915" t="s">
        <v>15</v>
      </c>
      <c r="D915" t="s">
        <v>100</v>
      </c>
      <c r="E915">
        <v>1877</v>
      </c>
      <c r="F915">
        <v>8381</v>
      </c>
      <c r="G915">
        <v>0.22395895477866601</v>
      </c>
      <c r="H915" t="s">
        <v>181</v>
      </c>
    </row>
    <row r="916" spans="1:8" hidden="1" x14ac:dyDescent="0.3">
      <c r="A916" t="s">
        <v>1366</v>
      </c>
      <c r="B916">
        <v>42</v>
      </c>
      <c r="C916" t="s">
        <v>15</v>
      </c>
      <c r="D916" t="s">
        <v>99</v>
      </c>
      <c r="E916">
        <v>1836</v>
      </c>
      <c r="F916">
        <v>8842</v>
      </c>
      <c r="G916">
        <v>0.20764532911106001</v>
      </c>
      <c r="H916" t="s">
        <v>210</v>
      </c>
    </row>
    <row r="917" spans="1:8" hidden="1" x14ac:dyDescent="0.3">
      <c r="A917" t="s">
        <v>1367</v>
      </c>
      <c r="B917">
        <v>42</v>
      </c>
      <c r="C917" t="s">
        <v>15</v>
      </c>
      <c r="D917" t="s">
        <v>98</v>
      </c>
      <c r="E917">
        <v>6276</v>
      </c>
      <c r="F917">
        <v>8842</v>
      </c>
      <c r="G917">
        <v>0.70979416421623998</v>
      </c>
      <c r="H917" t="s">
        <v>209</v>
      </c>
    </row>
    <row r="918" spans="1:8" hidden="1" x14ac:dyDescent="0.3">
      <c r="A918" t="s">
        <v>1368</v>
      </c>
      <c r="B918">
        <v>42</v>
      </c>
      <c r="C918" t="s">
        <v>15</v>
      </c>
      <c r="D918" t="s">
        <v>97</v>
      </c>
      <c r="E918">
        <v>448</v>
      </c>
      <c r="F918">
        <v>8842</v>
      </c>
      <c r="G918">
        <v>5.0667269848450498E-2</v>
      </c>
      <c r="H918" t="s">
        <v>208</v>
      </c>
    </row>
    <row r="919" spans="1:8" hidden="1" x14ac:dyDescent="0.3">
      <c r="A919" t="s">
        <v>1369</v>
      </c>
      <c r="B919">
        <v>42</v>
      </c>
      <c r="C919" t="s">
        <v>15</v>
      </c>
      <c r="D919" t="s">
        <v>96</v>
      </c>
      <c r="E919">
        <v>282</v>
      </c>
      <c r="F919">
        <v>8842</v>
      </c>
      <c r="G919">
        <v>3.1893236824247898E-2</v>
      </c>
      <c r="H919" t="s">
        <v>207</v>
      </c>
    </row>
    <row r="920" spans="1:8" hidden="1" x14ac:dyDescent="0.3">
      <c r="A920" t="s">
        <v>1370</v>
      </c>
      <c r="B920">
        <v>42</v>
      </c>
      <c r="C920" t="s">
        <v>15</v>
      </c>
      <c r="D920" t="s">
        <v>95</v>
      </c>
      <c r="E920">
        <v>1492</v>
      </c>
      <c r="F920">
        <v>8128</v>
      </c>
      <c r="G920">
        <v>0.18356299212598401</v>
      </c>
      <c r="H920" t="s">
        <v>10306</v>
      </c>
    </row>
    <row r="921" spans="1:8" hidden="1" x14ac:dyDescent="0.3">
      <c r="A921" t="s">
        <v>1371</v>
      </c>
      <c r="B921">
        <v>42</v>
      </c>
      <c r="C921" t="s">
        <v>15</v>
      </c>
      <c r="D921" t="s">
        <v>94</v>
      </c>
      <c r="E921">
        <v>579</v>
      </c>
      <c r="F921">
        <v>5757</v>
      </c>
      <c r="G921">
        <v>0.10057321521625801</v>
      </c>
      <c r="H921" t="s">
        <v>10307</v>
      </c>
    </row>
    <row r="922" spans="1:8" hidden="1" x14ac:dyDescent="0.3">
      <c r="A922" t="s">
        <v>1372</v>
      </c>
      <c r="B922">
        <v>42</v>
      </c>
      <c r="C922" t="s">
        <v>15</v>
      </c>
      <c r="D922" t="s">
        <v>87</v>
      </c>
      <c r="E922">
        <v>701</v>
      </c>
      <c r="F922">
        <v>1710</v>
      </c>
      <c r="G922">
        <v>0.409941520467836</v>
      </c>
      <c r="H922" t="s">
        <v>397</v>
      </c>
    </row>
    <row r="923" spans="1:8" hidden="1" x14ac:dyDescent="0.3">
      <c r="A923" t="s">
        <v>1373</v>
      </c>
      <c r="B923">
        <v>42</v>
      </c>
      <c r="C923" t="s">
        <v>15</v>
      </c>
      <c r="D923" t="s">
        <v>93</v>
      </c>
      <c r="E923">
        <v>1705</v>
      </c>
      <c r="F923">
        <v>3425</v>
      </c>
      <c r="G923">
        <v>0.49781021897810201</v>
      </c>
      <c r="H923" t="s">
        <v>195</v>
      </c>
    </row>
    <row r="924" spans="1:8" hidden="1" x14ac:dyDescent="0.3">
      <c r="A924" t="s">
        <v>1374</v>
      </c>
      <c r="B924">
        <v>42</v>
      </c>
      <c r="C924" t="s">
        <v>15</v>
      </c>
      <c r="D924" t="s">
        <v>92</v>
      </c>
      <c r="E924">
        <v>779</v>
      </c>
      <c r="F924">
        <v>2972</v>
      </c>
      <c r="G924">
        <v>0.26211305518169498</v>
      </c>
      <c r="H924" t="s">
        <v>194</v>
      </c>
    </row>
    <row r="925" spans="1:8" hidden="1" x14ac:dyDescent="0.3">
      <c r="A925" t="s">
        <v>1375</v>
      </c>
      <c r="B925">
        <v>42</v>
      </c>
      <c r="C925" t="s">
        <v>15</v>
      </c>
      <c r="D925" t="s">
        <v>91</v>
      </c>
      <c r="E925">
        <v>4012</v>
      </c>
      <c r="F925">
        <v>6654</v>
      </c>
      <c r="G925">
        <v>0.60294559663360303</v>
      </c>
      <c r="H925" t="s">
        <v>193</v>
      </c>
    </row>
    <row r="926" spans="1:8" hidden="1" x14ac:dyDescent="0.3">
      <c r="A926" t="s">
        <v>1376</v>
      </c>
      <c r="B926">
        <v>43</v>
      </c>
      <c r="C926" t="s">
        <v>16</v>
      </c>
      <c r="D926" t="s">
        <v>112</v>
      </c>
      <c r="E926">
        <v>2854</v>
      </c>
      <c r="F926">
        <v>7269</v>
      </c>
      <c r="G926">
        <v>0.39262622093823002</v>
      </c>
      <c r="H926" t="s">
        <v>398</v>
      </c>
    </row>
    <row r="927" spans="1:8" hidden="1" x14ac:dyDescent="0.3">
      <c r="A927" t="s">
        <v>1377</v>
      </c>
      <c r="B927">
        <v>43</v>
      </c>
      <c r="C927" t="s">
        <v>16</v>
      </c>
      <c r="D927" t="s">
        <v>110</v>
      </c>
      <c r="E927">
        <v>67</v>
      </c>
      <c r="F927">
        <v>2743</v>
      </c>
      <c r="G927">
        <v>2.44258111556689E-2</v>
      </c>
      <c r="H927" t="s">
        <v>10304</v>
      </c>
    </row>
    <row r="928" spans="1:8" hidden="1" x14ac:dyDescent="0.3">
      <c r="A928" t="s">
        <v>1378</v>
      </c>
      <c r="B928">
        <v>43</v>
      </c>
      <c r="C928" t="s">
        <v>16</v>
      </c>
      <c r="D928" t="s">
        <v>109</v>
      </c>
      <c r="E928">
        <v>770</v>
      </c>
      <c r="F928">
        <v>2743</v>
      </c>
      <c r="G928">
        <v>0.280714546117389</v>
      </c>
      <c r="H928" t="s">
        <v>379</v>
      </c>
    </row>
    <row r="929" spans="1:8" hidden="1" x14ac:dyDescent="0.3">
      <c r="A929" t="s">
        <v>1379</v>
      </c>
      <c r="B929">
        <v>43</v>
      </c>
      <c r="C929" t="s">
        <v>16</v>
      </c>
      <c r="D929" t="s">
        <v>319</v>
      </c>
      <c r="E929">
        <v>367</v>
      </c>
      <c r="F929">
        <v>2743</v>
      </c>
      <c r="G929">
        <v>0.13379511483776799</v>
      </c>
      <c r="H929" t="s">
        <v>455</v>
      </c>
    </row>
    <row r="930" spans="1:8" hidden="1" x14ac:dyDescent="0.3">
      <c r="A930" t="s">
        <v>1380</v>
      </c>
      <c r="B930">
        <v>43</v>
      </c>
      <c r="C930" t="s">
        <v>16</v>
      </c>
      <c r="D930" t="s">
        <v>107</v>
      </c>
      <c r="E930">
        <v>607</v>
      </c>
      <c r="F930">
        <v>3323</v>
      </c>
      <c r="G930">
        <v>0.18266626542281</v>
      </c>
      <c r="H930" t="s">
        <v>200</v>
      </c>
    </row>
    <row r="931" spans="1:8" hidden="1" x14ac:dyDescent="0.3">
      <c r="A931" t="s">
        <v>1381</v>
      </c>
      <c r="B931">
        <v>43</v>
      </c>
      <c r="C931" t="s">
        <v>16</v>
      </c>
      <c r="D931" t="s">
        <v>105</v>
      </c>
      <c r="E931">
        <v>2286</v>
      </c>
      <c r="F931">
        <v>2743</v>
      </c>
      <c r="G931">
        <v>0.83339409405760101</v>
      </c>
      <c r="H931" t="s">
        <v>198</v>
      </c>
    </row>
    <row r="932" spans="1:8" hidden="1" x14ac:dyDescent="0.3">
      <c r="A932" t="s">
        <v>1382</v>
      </c>
      <c r="B932">
        <v>43</v>
      </c>
      <c r="C932" t="s">
        <v>16</v>
      </c>
      <c r="D932" t="s">
        <v>104</v>
      </c>
      <c r="E932">
        <v>129</v>
      </c>
      <c r="F932">
        <v>2743</v>
      </c>
      <c r="G932">
        <v>4.7028800583302902E-2</v>
      </c>
      <c r="H932" t="s">
        <v>197</v>
      </c>
    </row>
    <row r="933" spans="1:8" hidden="1" x14ac:dyDescent="0.3">
      <c r="A933" t="s">
        <v>1383</v>
      </c>
      <c r="B933">
        <v>43</v>
      </c>
      <c r="C933" t="s">
        <v>16</v>
      </c>
      <c r="D933" t="s">
        <v>320</v>
      </c>
      <c r="E933">
        <v>78</v>
      </c>
      <c r="F933">
        <v>2743</v>
      </c>
      <c r="G933">
        <v>2.8436018957345901E-2</v>
      </c>
      <c r="H933" t="s">
        <v>10305</v>
      </c>
    </row>
    <row r="934" spans="1:8" hidden="1" x14ac:dyDescent="0.3">
      <c r="A934" t="s">
        <v>1384</v>
      </c>
      <c r="B934">
        <v>43</v>
      </c>
      <c r="C934" t="s">
        <v>16</v>
      </c>
      <c r="D934" t="s">
        <v>103</v>
      </c>
      <c r="E934">
        <v>4523</v>
      </c>
      <c r="F934">
        <v>6076</v>
      </c>
      <c r="G934">
        <v>0.74440421329822204</v>
      </c>
      <c r="H934" t="s">
        <v>189</v>
      </c>
    </row>
    <row r="935" spans="1:8" hidden="1" x14ac:dyDescent="0.3">
      <c r="A935" t="s">
        <v>1385</v>
      </c>
      <c r="B935">
        <v>43</v>
      </c>
      <c r="C935" t="s">
        <v>16</v>
      </c>
      <c r="D935" t="s">
        <v>101</v>
      </c>
      <c r="E935">
        <v>6016</v>
      </c>
      <c r="F935">
        <v>7269</v>
      </c>
      <c r="G935">
        <v>0.82762415738065698</v>
      </c>
      <c r="H935" t="s">
        <v>182</v>
      </c>
    </row>
    <row r="936" spans="1:8" hidden="1" x14ac:dyDescent="0.3">
      <c r="A936" t="s">
        <v>1386</v>
      </c>
      <c r="B936">
        <v>43</v>
      </c>
      <c r="C936" t="s">
        <v>16</v>
      </c>
      <c r="D936" t="s">
        <v>100</v>
      </c>
      <c r="E936">
        <v>1436</v>
      </c>
      <c r="F936">
        <v>7269</v>
      </c>
      <c r="G936">
        <v>0.197551245013069</v>
      </c>
      <c r="H936" t="s">
        <v>181</v>
      </c>
    </row>
    <row r="937" spans="1:8" hidden="1" x14ac:dyDescent="0.3">
      <c r="A937" t="s">
        <v>1387</v>
      </c>
      <c r="B937">
        <v>43</v>
      </c>
      <c r="C937" t="s">
        <v>16</v>
      </c>
      <c r="D937" t="s">
        <v>99</v>
      </c>
      <c r="E937">
        <v>1095</v>
      </c>
      <c r="F937">
        <v>7297</v>
      </c>
      <c r="G937">
        <v>0.15006166917911401</v>
      </c>
      <c r="H937" t="s">
        <v>210</v>
      </c>
    </row>
    <row r="938" spans="1:8" hidden="1" x14ac:dyDescent="0.3">
      <c r="A938" t="s">
        <v>1388</v>
      </c>
      <c r="B938">
        <v>43</v>
      </c>
      <c r="C938" t="s">
        <v>16</v>
      </c>
      <c r="D938" t="s">
        <v>98</v>
      </c>
      <c r="E938">
        <v>4488</v>
      </c>
      <c r="F938">
        <v>7297</v>
      </c>
      <c r="G938">
        <v>0.61504727970398798</v>
      </c>
      <c r="H938" t="s">
        <v>209</v>
      </c>
    </row>
    <row r="939" spans="1:8" hidden="1" x14ac:dyDescent="0.3">
      <c r="A939" t="s">
        <v>1389</v>
      </c>
      <c r="B939">
        <v>43</v>
      </c>
      <c r="C939" t="s">
        <v>16</v>
      </c>
      <c r="D939" t="s">
        <v>97</v>
      </c>
      <c r="E939">
        <v>969</v>
      </c>
      <c r="F939">
        <v>7297</v>
      </c>
      <c r="G939">
        <v>0.13279429902699699</v>
      </c>
      <c r="H939" t="s">
        <v>208</v>
      </c>
    </row>
    <row r="940" spans="1:8" hidden="1" x14ac:dyDescent="0.3">
      <c r="A940" t="s">
        <v>1390</v>
      </c>
      <c r="B940">
        <v>43</v>
      </c>
      <c r="C940" t="s">
        <v>16</v>
      </c>
      <c r="D940" t="s">
        <v>96</v>
      </c>
      <c r="E940">
        <v>745</v>
      </c>
      <c r="F940">
        <v>7297</v>
      </c>
      <c r="G940">
        <v>0.102096752089899</v>
      </c>
      <c r="H940" t="s">
        <v>207</v>
      </c>
    </row>
    <row r="941" spans="1:8" hidden="1" x14ac:dyDescent="0.3">
      <c r="A941" t="s">
        <v>1391</v>
      </c>
      <c r="B941">
        <v>43</v>
      </c>
      <c r="C941" t="s">
        <v>16</v>
      </c>
      <c r="D941" t="s">
        <v>95</v>
      </c>
      <c r="E941">
        <v>472</v>
      </c>
      <c r="F941">
        <v>7181</v>
      </c>
      <c r="G941">
        <v>6.5729007102074896E-2</v>
      </c>
      <c r="H941" t="s">
        <v>10306</v>
      </c>
    </row>
    <row r="942" spans="1:8" hidden="1" x14ac:dyDescent="0.3">
      <c r="A942" t="s">
        <v>1392</v>
      </c>
      <c r="B942">
        <v>43</v>
      </c>
      <c r="C942" t="s">
        <v>16</v>
      </c>
      <c r="D942" t="s">
        <v>94</v>
      </c>
      <c r="E942">
        <v>179</v>
      </c>
      <c r="F942">
        <v>4517</v>
      </c>
      <c r="G942">
        <v>3.9628071729023599E-2</v>
      </c>
      <c r="H942" t="s">
        <v>10307</v>
      </c>
    </row>
    <row r="943" spans="1:8" hidden="1" x14ac:dyDescent="0.3">
      <c r="A943" t="s">
        <v>1393</v>
      </c>
      <c r="B943">
        <v>43</v>
      </c>
      <c r="C943" t="s">
        <v>16</v>
      </c>
      <c r="D943" t="s">
        <v>87</v>
      </c>
      <c r="E943">
        <v>199</v>
      </c>
      <c r="F943">
        <v>1163</v>
      </c>
      <c r="G943">
        <v>0.17110920034393801</v>
      </c>
      <c r="H943" t="s">
        <v>397</v>
      </c>
    </row>
    <row r="944" spans="1:8" hidden="1" x14ac:dyDescent="0.3">
      <c r="A944" t="s">
        <v>1394</v>
      </c>
      <c r="B944">
        <v>43</v>
      </c>
      <c r="C944" t="s">
        <v>16</v>
      </c>
      <c r="D944" t="s">
        <v>93</v>
      </c>
      <c r="E944">
        <v>2403</v>
      </c>
      <c r="F944">
        <v>2743</v>
      </c>
      <c r="G944">
        <v>0.87604812249361996</v>
      </c>
      <c r="H944" t="s">
        <v>195</v>
      </c>
    </row>
    <row r="945" spans="1:8" hidden="1" x14ac:dyDescent="0.3">
      <c r="A945" t="s">
        <v>1395</v>
      </c>
      <c r="B945">
        <v>43</v>
      </c>
      <c r="C945" t="s">
        <v>16</v>
      </c>
      <c r="D945" t="s">
        <v>92</v>
      </c>
      <c r="E945">
        <v>179</v>
      </c>
      <c r="F945">
        <v>1827</v>
      </c>
      <c r="G945">
        <v>9.7974822112753102E-2</v>
      </c>
      <c r="H945" t="s">
        <v>194</v>
      </c>
    </row>
    <row r="946" spans="1:8" hidden="1" x14ac:dyDescent="0.3">
      <c r="A946" t="s">
        <v>1396</v>
      </c>
      <c r="B946">
        <v>43</v>
      </c>
      <c r="C946" t="s">
        <v>16</v>
      </c>
      <c r="D946" t="s">
        <v>91</v>
      </c>
      <c r="E946">
        <v>3464</v>
      </c>
      <c r="F946">
        <v>6076</v>
      </c>
      <c r="G946">
        <v>0.57011191573403497</v>
      </c>
      <c r="H946" t="s">
        <v>193</v>
      </c>
    </row>
    <row r="947" spans="1:8" hidden="1" x14ac:dyDescent="0.3">
      <c r="A947" t="s">
        <v>1397</v>
      </c>
      <c r="B947">
        <v>32</v>
      </c>
      <c r="C947" t="s">
        <v>276</v>
      </c>
      <c r="D947" t="s">
        <v>112</v>
      </c>
      <c r="E947">
        <v>1249</v>
      </c>
      <c r="F947">
        <v>9684</v>
      </c>
      <c r="G947">
        <v>0.128975629904997</v>
      </c>
      <c r="H947" t="s">
        <v>398</v>
      </c>
    </row>
    <row r="948" spans="1:8" hidden="1" x14ac:dyDescent="0.3">
      <c r="A948" t="s">
        <v>1398</v>
      </c>
      <c r="B948">
        <v>32</v>
      </c>
      <c r="C948" t="s">
        <v>276</v>
      </c>
      <c r="D948" t="s">
        <v>110</v>
      </c>
      <c r="E948">
        <v>522</v>
      </c>
      <c r="F948">
        <v>4265</v>
      </c>
      <c r="G948">
        <v>0.122391559202813</v>
      </c>
      <c r="H948" t="s">
        <v>10304</v>
      </c>
    </row>
    <row r="949" spans="1:8" hidden="1" x14ac:dyDescent="0.3">
      <c r="A949" t="s">
        <v>1399</v>
      </c>
      <c r="B949">
        <v>32</v>
      </c>
      <c r="C949" t="s">
        <v>276</v>
      </c>
      <c r="D949" t="s">
        <v>109</v>
      </c>
      <c r="E949">
        <v>1546</v>
      </c>
      <c r="F949">
        <v>4265</v>
      </c>
      <c r="G949">
        <v>0.36248534583821801</v>
      </c>
      <c r="H949" t="s">
        <v>379</v>
      </c>
    </row>
    <row r="950" spans="1:8" hidden="1" x14ac:dyDescent="0.3">
      <c r="A950" t="s">
        <v>1400</v>
      </c>
      <c r="B950">
        <v>32</v>
      </c>
      <c r="C950" t="s">
        <v>276</v>
      </c>
      <c r="D950" t="s">
        <v>319</v>
      </c>
      <c r="E950">
        <v>478</v>
      </c>
      <c r="F950">
        <v>4265</v>
      </c>
      <c r="G950">
        <v>0.112075029308323</v>
      </c>
      <c r="H950" t="s">
        <v>455</v>
      </c>
    </row>
    <row r="951" spans="1:8" hidden="1" x14ac:dyDescent="0.3">
      <c r="A951" t="s">
        <v>1401</v>
      </c>
      <c r="B951">
        <v>32</v>
      </c>
      <c r="C951" t="s">
        <v>276</v>
      </c>
      <c r="D951" t="s">
        <v>107</v>
      </c>
      <c r="E951">
        <v>847</v>
      </c>
      <c r="F951">
        <v>3971</v>
      </c>
      <c r="G951">
        <v>0.213296398891966</v>
      </c>
      <c r="H951" t="s">
        <v>200</v>
      </c>
    </row>
    <row r="952" spans="1:8" hidden="1" x14ac:dyDescent="0.3">
      <c r="A952" t="s">
        <v>1402</v>
      </c>
      <c r="B952">
        <v>32</v>
      </c>
      <c r="C952" t="s">
        <v>276</v>
      </c>
      <c r="D952" t="s">
        <v>105</v>
      </c>
      <c r="E952">
        <v>2521</v>
      </c>
      <c r="F952">
        <v>4265</v>
      </c>
      <c r="G952">
        <v>0.59109026963657596</v>
      </c>
      <c r="H952" t="s">
        <v>198</v>
      </c>
    </row>
    <row r="953" spans="1:8" hidden="1" x14ac:dyDescent="0.3">
      <c r="A953" t="s">
        <v>1403</v>
      </c>
      <c r="B953">
        <v>32</v>
      </c>
      <c r="C953" t="s">
        <v>276</v>
      </c>
      <c r="D953" t="s">
        <v>104</v>
      </c>
      <c r="E953">
        <v>220</v>
      </c>
      <c r="F953">
        <v>4265</v>
      </c>
      <c r="G953">
        <v>5.1582649472450101E-2</v>
      </c>
      <c r="H953" t="s">
        <v>197</v>
      </c>
    </row>
    <row r="954" spans="1:8" hidden="1" x14ac:dyDescent="0.3">
      <c r="A954" t="s">
        <v>1404</v>
      </c>
      <c r="B954">
        <v>32</v>
      </c>
      <c r="C954" t="s">
        <v>276</v>
      </c>
      <c r="D954" t="s">
        <v>320</v>
      </c>
      <c r="E954">
        <v>2397</v>
      </c>
      <c r="F954">
        <v>4265</v>
      </c>
      <c r="G954">
        <v>0.56201641266119495</v>
      </c>
      <c r="H954" t="s">
        <v>10305</v>
      </c>
    </row>
    <row r="955" spans="1:8" hidden="1" x14ac:dyDescent="0.3">
      <c r="A955" t="s">
        <v>1405</v>
      </c>
      <c r="B955">
        <v>32</v>
      </c>
      <c r="C955" t="s">
        <v>276</v>
      </c>
      <c r="D955" t="s">
        <v>103</v>
      </c>
      <c r="E955">
        <v>3054</v>
      </c>
      <c r="F955">
        <v>7641</v>
      </c>
      <c r="G955">
        <v>0.399685904986258</v>
      </c>
      <c r="H955" t="s">
        <v>189</v>
      </c>
    </row>
    <row r="956" spans="1:8" hidden="1" x14ac:dyDescent="0.3">
      <c r="A956" t="s">
        <v>1406</v>
      </c>
      <c r="B956">
        <v>32</v>
      </c>
      <c r="C956" t="s">
        <v>276</v>
      </c>
      <c r="D956" t="s">
        <v>101</v>
      </c>
      <c r="E956">
        <v>6850</v>
      </c>
      <c r="F956">
        <v>9684</v>
      </c>
      <c r="G956">
        <v>0.70735233374638495</v>
      </c>
      <c r="H956" t="s">
        <v>182</v>
      </c>
    </row>
    <row r="957" spans="1:8" hidden="1" x14ac:dyDescent="0.3">
      <c r="A957" t="s">
        <v>1407</v>
      </c>
      <c r="B957">
        <v>32</v>
      </c>
      <c r="C957" t="s">
        <v>276</v>
      </c>
      <c r="D957" t="s">
        <v>100</v>
      </c>
      <c r="E957">
        <v>3101</v>
      </c>
      <c r="F957">
        <v>9684</v>
      </c>
      <c r="G957">
        <v>0.32021891780256001</v>
      </c>
      <c r="H957" t="s">
        <v>181</v>
      </c>
    </row>
    <row r="958" spans="1:8" hidden="1" x14ac:dyDescent="0.3">
      <c r="A958" t="s">
        <v>1408</v>
      </c>
      <c r="B958">
        <v>32</v>
      </c>
      <c r="C958" t="s">
        <v>276</v>
      </c>
      <c r="D958" t="s">
        <v>99</v>
      </c>
      <c r="E958">
        <v>2058</v>
      </c>
      <c r="F958">
        <v>9868</v>
      </c>
      <c r="G958">
        <v>0.208552898256992</v>
      </c>
      <c r="H958" t="s">
        <v>210</v>
      </c>
    </row>
    <row r="959" spans="1:8" hidden="1" x14ac:dyDescent="0.3">
      <c r="A959" t="s">
        <v>1409</v>
      </c>
      <c r="B959">
        <v>32</v>
      </c>
      <c r="C959" t="s">
        <v>276</v>
      </c>
      <c r="D959" t="s">
        <v>98</v>
      </c>
      <c r="E959">
        <v>6535</v>
      </c>
      <c r="F959">
        <v>9868</v>
      </c>
      <c r="G959">
        <v>0.66224158897446295</v>
      </c>
      <c r="H959" t="s">
        <v>209</v>
      </c>
    </row>
    <row r="960" spans="1:8" hidden="1" x14ac:dyDescent="0.3">
      <c r="A960" t="s">
        <v>1410</v>
      </c>
      <c r="B960">
        <v>32</v>
      </c>
      <c r="C960" t="s">
        <v>276</v>
      </c>
      <c r="D960" t="s">
        <v>97</v>
      </c>
      <c r="E960">
        <v>800</v>
      </c>
      <c r="F960">
        <v>9868</v>
      </c>
      <c r="G960">
        <v>8.1070125658694703E-2</v>
      </c>
      <c r="H960" t="s">
        <v>208</v>
      </c>
    </row>
    <row r="961" spans="1:8" hidden="1" x14ac:dyDescent="0.3">
      <c r="A961" t="s">
        <v>1411</v>
      </c>
      <c r="B961">
        <v>32</v>
      </c>
      <c r="C961" t="s">
        <v>276</v>
      </c>
      <c r="D961" t="s">
        <v>96</v>
      </c>
      <c r="E961">
        <v>475</v>
      </c>
      <c r="F961">
        <v>9868</v>
      </c>
      <c r="G961">
        <v>4.8135387109849999E-2</v>
      </c>
      <c r="H961" t="s">
        <v>207</v>
      </c>
    </row>
    <row r="962" spans="1:8" hidden="1" x14ac:dyDescent="0.3">
      <c r="A962" t="s">
        <v>1412</v>
      </c>
      <c r="B962">
        <v>32</v>
      </c>
      <c r="C962" t="s">
        <v>276</v>
      </c>
      <c r="D962" t="s">
        <v>95</v>
      </c>
      <c r="E962">
        <v>2745</v>
      </c>
      <c r="F962">
        <v>9250</v>
      </c>
      <c r="G962">
        <v>0.296756756756756</v>
      </c>
      <c r="H962" t="s">
        <v>10306</v>
      </c>
    </row>
    <row r="963" spans="1:8" hidden="1" x14ac:dyDescent="0.3">
      <c r="A963" t="s">
        <v>1413</v>
      </c>
      <c r="B963">
        <v>32</v>
      </c>
      <c r="C963" t="s">
        <v>276</v>
      </c>
      <c r="D963" t="s">
        <v>94</v>
      </c>
      <c r="E963">
        <v>1182</v>
      </c>
      <c r="F963">
        <v>6051</v>
      </c>
      <c r="G963">
        <v>0.19533961328705901</v>
      </c>
      <c r="H963" t="s">
        <v>10307</v>
      </c>
    </row>
    <row r="964" spans="1:8" hidden="1" x14ac:dyDescent="0.3">
      <c r="A964" t="s">
        <v>1414</v>
      </c>
      <c r="B964">
        <v>32</v>
      </c>
      <c r="C964" t="s">
        <v>276</v>
      </c>
      <c r="D964" t="s">
        <v>87</v>
      </c>
      <c r="E964">
        <v>613</v>
      </c>
      <c r="F964">
        <v>2057</v>
      </c>
      <c r="G964">
        <v>0.29800680602819601</v>
      </c>
      <c r="H964" t="s">
        <v>397</v>
      </c>
    </row>
    <row r="965" spans="1:8" hidden="1" x14ac:dyDescent="0.3">
      <c r="A965" t="s">
        <v>1415</v>
      </c>
      <c r="B965">
        <v>32</v>
      </c>
      <c r="C965" t="s">
        <v>276</v>
      </c>
      <c r="D965" t="s">
        <v>93</v>
      </c>
      <c r="E965">
        <v>1613</v>
      </c>
      <c r="F965">
        <v>4265</v>
      </c>
      <c r="G965">
        <v>0.37819460726846399</v>
      </c>
      <c r="H965" t="s">
        <v>195</v>
      </c>
    </row>
    <row r="966" spans="1:8" hidden="1" x14ac:dyDescent="0.3">
      <c r="A966" t="s">
        <v>1416</v>
      </c>
      <c r="B966">
        <v>32</v>
      </c>
      <c r="C966" t="s">
        <v>276</v>
      </c>
      <c r="D966" t="s">
        <v>92</v>
      </c>
      <c r="E966">
        <v>1396</v>
      </c>
      <c r="F966">
        <v>3343</v>
      </c>
      <c r="G966">
        <v>0.41758899192342203</v>
      </c>
      <c r="H966" t="s">
        <v>194</v>
      </c>
    </row>
    <row r="967" spans="1:8" hidden="1" x14ac:dyDescent="0.3">
      <c r="A967" t="s">
        <v>1417</v>
      </c>
      <c r="B967">
        <v>32</v>
      </c>
      <c r="C967" t="s">
        <v>276</v>
      </c>
      <c r="D967" t="s">
        <v>91</v>
      </c>
      <c r="E967">
        <v>4132</v>
      </c>
      <c r="F967">
        <v>7641</v>
      </c>
      <c r="G967">
        <v>0.54076691532521903</v>
      </c>
      <c r="H967" t="s">
        <v>193</v>
      </c>
    </row>
    <row r="968" spans="1:8" hidden="1" x14ac:dyDescent="0.3">
      <c r="A968" t="s">
        <v>1418</v>
      </c>
      <c r="B968">
        <v>53</v>
      </c>
      <c r="C968" t="s">
        <v>287</v>
      </c>
      <c r="D968" t="s">
        <v>112</v>
      </c>
      <c r="E968">
        <v>1301</v>
      </c>
      <c r="F968">
        <v>11949</v>
      </c>
      <c r="G968">
        <v>0.108879404134237</v>
      </c>
      <c r="H968" t="s">
        <v>398</v>
      </c>
    </row>
    <row r="969" spans="1:8" hidden="1" x14ac:dyDescent="0.3">
      <c r="A969" t="s">
        <v>1419</v>
      </c>
      <c r="B969">
        <v>53</v>
      </c>
      <c r="C969" t="s">
        <v>287</v>
      </c>
      <c r="D969" t="s">
        <v>110</v>
      </c>
      <c r="E969">
        <v>495</v>
      </c>
      <c r="F969">
        <v>5452</v>
      </c>
      <c r="G969">
        <v>9.0792369772560499E-2</v>
      </c>
      <c r="H969" t="s">
        <v>10304</v>
      </c>
    </row>
    <row r="970" spans="1:8" hidden="1" x14ac:dyDescent="0.3">
      <c r="A970" t="s">
        <v>1420</v>
      </c>
      <c r="B970">
        <v>53</v>
      </c>
      <c r="C970" t="s">
        <v>287</v>
      </c>
      <c r="D970" t="s">
        <v>109</v>
      </c>
      <c r="E970">
        <v>2387</v>
      </c>
      <c r="F970">
        <v>5452</v>
      </c>
      <c r="G970">
        <v>0.43782098312545797</v>
      </c>
      <c r="H970" t="s">
        <v>379</v>
      </c>
    </row>
    <row r="971" spans="1:8" hidden="1" x14ac:dyDescent="0.3">
      <c r="A971" t="s">
        <v>1421</v>
      </c>
      <c r="B971">
        <v>53</v>
      </c>
      <c r="C971" t="s">
        <v>287</v>
      </c>
      <c r="D971" t="s">
        <v>319</v>
      </c>
      <c r="E971">
        <v>861</v>
      </c>
      <c r="F971">
        <v>5452</v>
      </c>
      <c r="G971">
        <v>0.15792369772560499</v>
      </c>
      <c r="H971" t="s">
        <v>455</v>
      </c>
    </row>
    <row r="972" spans="1:8" hidden="1" x14ac:dyDescent="0.3">
      <c r="A972" t="s">
        <v>1422</v>
      </c>
      <c r="B972">
        <v>53</v>
      </c>
      <c r="C972" t="s">
        <v>287</v>
      </c>
      <c r="D972" t="s">
        <v>107</v>
      </c>
      <c r="E972">
        <v>1076</v>
      </c>
      <c r="F972">
        <v>4447</v>
      </c>
      <c r="G972">
        <v>0.241960872498313</v>
      </c>
      <c r="H972" t="s">
        <v>200</v>
      </c>
    </row>
    <row r="973" spans="1:8" hidden="1" x14ac:dyDescent="0.3">
      <c r="A973" t="s">
        <v>1423</v>
      </c>
      <c r="B973">
        <v>53</v>
      </c>
      <c r="C973" t="s">
        <v>287</v>
      </c>
      <c r="D973" t="s">
        <v>105</v>
      </c>
      <c r="E973">
        <v>2885</v>
      </c>
      <c r="F973">
        <v>5452</v>
      </c>
      <c r="G973">
        <v>0.52916360968451903</v>
      </c>
      <c r="H973" t="s">
        <v>198</v>
      </c>
    </row>
    <row r="974" spans="1:8" hidden="1" x14ac:dyDescent="0.3">
      <c r="A974" t="s">
        <v>1424</v>
      </c>
      <c r="B974">
        <v>53</v>
      </c>
      <c r="C974" t="s">
        <v>287</v>
      </c>
      <c r="D974" t="s">
        <v>104</v>
      </c>
      <c r="E974">
        <v>264</v>
      </c>
      <c r="F974">
        <v>5452</v>
      </c>
      <c r="G974">
        <v>4.8422597212032202E-2</v>
      </c>
      <c r="H974" t="s">
        <v>197</v>
      </c>
    </row>
    <row r="975" spans="1:8" hidden="1" x14ac:dyDescent="0.3">
      <c r="A975" t="s">
        <v>1425</v>
      </c>
      <c r="B975">
        <v>53</v>
      </c>
      <c r="C975" t="s">
        <v>287</v>
      </c>
      <c r="D975" t="s">
        <v>320</v>
      </c>
      <c r="E975">
        <v>2601</v>
      </c>
      <c r="F975">
        <v>5452</v>
      </c>
      <c r="G975">
        <v>0.477072633895818</v>
      </c>
      <c r="H975" t="s">
        <v>10305</v>
      </c>
    </row>
    <row r="976" spans="1:8" hidden="1" x14ac:dyDescent="0.3">
      <c r="A976" t="s">
        <v>1426</v>
      </c>
      <c r="B976">
        <v>53</v>
      </c>
      <c r="C976" t="s">
        <v>287</v>
      </c>
      <c r="D976" t="s">
        <v>103</v>
      </c>
      <c r="E976">
        <v>3800</v>
      </c>
      <c r="F976">
        <v>10083</v>
      </c>
      <c r="G976">
        <v>0.37687196270951101</v>
      </c>
      <c r="H976" t="s">
        <v>189</v>
      </c>
    </row>
    <row r="977" spans="1:8" hidden="1" x14ac:dyDescent="0.3">
      <c r="A977" t="s">
        <v>1427</v>
      </c>
      <c r="B977">
        <v>53</v>
      </c>
      <c r="C977" t="s">
        <v>287</v>
      </c>
      <c r="D977" t="s">
        <v>101</v>
      </c>
      <c r="E977">
        <v>7963</v>
      </c>
      <c r="F977">
        <v>11949</v>
      </c>
      <c r="G977">
        <v>0.666415599631768</v>
      </c>
      <c r="H977" t="s">
        <v>182</v>
      </c>
    </row>
    <row r="978" spans="1:8" hidden="1" x14ac:dyDescent="0.3">
      <c r="A978" t="s">
        <v>1428</v>
      </c>
      <c r="B978">
        <v>53</v>
      </c>
      <c r="C978" t="s">
        <v>287</v>
      </c>
      <c r="D978" t="s">
        <v>100</v>
      </c>
      <c r="E978">
        <v>4191</v>
      </c>
      <c r="F978">
        <v>11949</v>
      </c>
      <c r="G978">
        <v>0.35074064775295</v>
      </c>
      <c r="H978" t="s">
        <v>181</v>
      </c>
    </row>
    <row r="979" spans="1:8" hidden="1" x14ac:dyDescent="0.3">
      <c r="A979" t="s">
        <v>1429</v>
      </c>
      <c r="B979">
        <v>53</v>
      </c>
      <c r="C979" t="s">
        <v>287</v>
      </c>
      <c r="D979" t="s">
        <v>99</v>
      </c>
      <c r="E979">
        <v>1969</v>
      </c>
      <c r="F979">
        <v>12147</v>
      </c>
      <c r="G979">
        <v>0.16209763727669299</v>
      </c>
      <c r="H979" t="s">
        <v>210</v>
      </c>
    </row>
    <row r="980" spans="1:8" hidden="1" x14ac:dyDescent="0.3">
      <c r="A980" t="s">
        <v>1430</v>
      </c>
      <c r="B980">
        <v>53</v>
      </c>
      <c r="C980" t="s">
        <v>287</v>
      </c>
      <c r="D980" t="s">
        <v>98</v>
      </c>
      <c r="E980">
        <v>8022</v>
      </c>
      <c r="F980">
        <v>12147</v>
      </c>
      <c r="G980">
        <v>0.66040997777228905</v>
      </c>
      <c r="H980" t="s">
        <v>209</v>
      </c>
    </row>
    <row r="981" spans="1:8" hidden="1" x14ac:dyDescent="0.3">
      <c r="A981" t="s">
        <v>1431</v>
      </c>
      <c r="B981">
        <v>53</v>
      </c>
      <c r="C981" t="s">
        <v>287</v>
      </c>
      <c r="D981" t="s">
        <v>97</v>
      </c>
      <c r="E981">
        <v>1195</v>
      </c>
      <c r="F981">
        <v>12147</v>
      </c>
      <c r="G981">
        <v>9.8378200378694297E-2</v>
      </c>
      <c r="H981" t="s">
        <v>208</v>
      </c>
    </row>
    <row r="982" spans="1:8" hidden="1" x14ac:dyDescent="0.3">
      <c r="A982" t="s">
        <v>1432</v>
      </c>
      <c r="B982">
        <v>53</v>
      </c>
      <c r="C982" t="s">
        <v>287</v>
      </c>
      <c r="D982" t="s">
        <v>96</v>
      </c>
      <c r="E982">
        <v>961</v>
      </c>
      <c r="F982">
        <v>12147</v>
      </c>
      <c r="G982">
        <v>7.9114184572322305E-2</v>
      </c>
      <c r="H982" t="s">
        <v>207</v>
      </c>
    </row>
    <row r="983" spans="1:8" hidden="1" x14ac:dyDescent="0.3">
      <c r="A983" t="s">
        <v>1433</v>
      </c>
      <c r="B983">
        <v>53</v>
      </c>
      <c r="C983" t="s">
        <v>287</v>
      </c>
      <c r="D983" t="s">
        <v>95</v>
      </c>
      <c r="E983">
        <v>3011</v>
      </c>
      <c r="F983">
        <v>11828</v>
      </c>
      <c r="G983">
        <v>0.25456543794386199</v>
      </c>
      <c r="H983" t="s">
        <v>10306</v>
      </c>
    </row>
    <row r="984" spans="1:8" hidden="1" x14ac:dyDescent="0.3">
      <c r="A984" t="s">
        <v>1434</v>
      </c>
      <c r="B984">
        <v>53</v>
      </c>
      <c r="C984" t="s">
        <v>287</v>
      </c>
      <c r="D984" t="s">
        <v>94</v>
      </c>
      <c r="E984">
        <v>1453</v>
      </c>
      <c r="F984">
        <v>7757</v>
      </c>
      <c r="G984">
        <v>0.187314683511666</v>
      </c>
      <c r="H984" t="s">
        <v>10307</v>
      </c>
    </row>
    <row r="985" spans="1:8" hidden="1" x14ac:dyDescent="0.3">
      <c r="A985" t="s">
        <v>1435</v>
      </c>
      <c r="B985">
        <v>53</v>
      </c>
      <c r="C985" t="s">
        <v>287</v>
      </c>
      <c r="D985" t="s">
        <v>87</v>
      </c>
      <c r="E985">
        <v>507</v>
      </c>
      <c r="F985">
        <v>1871</v>
      </c>
      <c r="G985">
        <v>0.27097808658471401</v>
      </c>
      <c r="H985" t="s">
        <v>397</v>
      </c>
    </row>
    <row r="986" spans="1:8" hidden="1" x14ac:dyDescent="0.3">
      <c r="A986" t="s">
        <v>1436</v>
      </c>
      <c r="B986">
        <v>53</v>
      </c>
      <c r="C986" t="s">
        <v>287</v>
      </c>
      <c r="D986" t="s">
        <v>93</v>
      </c>
      <c r="E986">
        <v>2329</v>
      </c>
      <c r="F986">
        <v>5452</v>
      </c>
      <c r="G986">
        <v>0.42718268525311798</v>
      </c>
      <c r="H986" t="s">
        <v>195</v>
      </c>
    </row>
    <row r="987" spans="1:8" hidden="1" x14ac:dyDescent="0.3">
      <c r="A987" t="s">
        <v>1437</v>
      </c>
      <c r="B987">
        <v>53</v>
      </c>
      <c r="C987" t="s">
        <v>287</v>
      </c>
      <c r="D987" t="s">
        <v>92</v>
      </c>
      <c r="E987">
        <v>1625</v>
      </c>
      <c r="F987">
        <v>3904</v>
      </c>
      <c r="G987">
        <v>0.41623975409836</v>
      </c>
      <c r="H987" t="s">
        <v>194</v>
      </c>
    </row>
    <row r="988" spans="1:8" hidden="1" x14ac:dyDescent="0.3">
      <c r="A988" t="s">
        <v>1438</v>
      </c>
      <c r="B988">
        <v>53</v>
      </c>
      <c r="C988" t="s">
        <v>287</v>
      </c>
      <c r="D988" t="s">
        <v>91</v>
      </c>
      <c r="E988">
        <v>4648</v>
      </c>
      <c r="F988">
        <v>10083</v>
      </c>
      <c r="G988">
        <v>0.46097391649310698</v>
      </c>
      <c r="H988" t="s">
        <v>193</v>
      </c>
    </row>
    <row r="989" spans="1:8" hidden="1" x14ac:dyDescent="0.3">
      <c r="A989" t="s">
        <v>1439</v>
      </c>
      <c r="B989">
        <v>18</v>
      </c>
      <c r="C989" t="s">
        <v>265</v>
      </c>
      <c r="D989" t="s">
        <v>112</v>
      </c>
      <c r="E989">
        <v>1444</v>
      </c>
      <c r="F989">
        <v>6492</v>
      </c>
      <c r="G989">
        <v>0.222427603203943</v>
      </c>
      <c r="H989" t="s">
        <v>398</v>
      </c>
    </row>
    <row r="990" spans="1:8" hidden="1" x14ac:dyDescent="0.3">
      <c r="A990" t="s">
        <v>1440</v>
      </c>
      <c r="B990">
        <v>18</v>
      </c>
      <c r="C990" t="s">
        <v>265</v>
      </c>
      <c r="D990" t="s">
        <v>110</v>
      </c>
      <c r="E990">
        <v>90</v>
      </c>
      <c r="F990">
        <v>2488</v>
      </c>
      <c r="G990">
        <v>3.6173633440514399E-2</v>
      </c>
      <c r="H990" t="s">
        <v>10304</v>
      </c>
    </row>
    <row r="991" spans="1:8" hidden="1" x14ac:dyDescent="0.3">
      <c r="A991" t="s">
        <v>1441</v>
      </c>
      <c r="B991">
        <v>18</v>
      </c>
      <c r="C991" t="s">
        <v>265</v>
      </c>
      <c r="D991" t="s">
        <v>109</v>
      </c>
      <c r="E991">
        <v>578</v>
      </c>
      <c r="F991">
        <v>2488</v>
      </c>
      <c r="G991">
        <v>0.23231511254019199</v>
      </c>
      <c r="H991" t="s">
        <v>379</v>
      </c>
    </row>
    <row r="992" spans="1:8" hidden="1" x14ac:dyDescent="0.3">
      <c r="A992" t="s">
        <v>1442</v>
      </c>
      <c r="B992">
        <v>18</v>
      </c>
      <c r="C992" t="s">
        <v>265</v>
      </c>
      <c r="D992" t="s">
        <v>319</v>
      </c>
      <c r="E992">
        <v>160</v>
      </c>
      <c r="F992">
        <v>2488</v>
      </c>
      <c r="G992">
        <v>6.4308681672025705E-2</v>
      </c>
      <c r="H992" t="s">
        <v>455</v>
      </c>
    </row>
    <row r="993" spans="1:8" hidden="1" x14ac:dyDescent="0.3">
      <c r="A993" t="s">
        <v>1443</v>
      </c>
      <c r="B993">
        <v>18</v>
      </c>
      <c r="C993" t="s">
        <v>265</v>
      </c>
      <c r="D993" t="s">
        <v>107</v>
      </c>
      <c r="E993">
        <v>337</v>
      </c>
      <c r="F993">
        <v>3623</v>
      </c>
      <c r="G993">
        <v>9.3016836875517497E-2</v>
      </c>
      <c r="H993" t="s">
        <v>200</v>
      </c>
    </row>
    <row r="994" spans="1:8" hidden="1" x14ac:dyDescent="0.3">
      <c r="A994" t="s">
        <v>1444</v>
      </c>
      <c r="B994">
        <v>18</v>
      </c>
      <c r="C994" t="s">
        <v>265</v>
      </c>
      <c r="D994" t="s">
        <v>105</v>
      </c>
      <c r="E994">
        <v>2217</v>
      </c>
      <c r="F994">
        <v>2488</v>
      </c>
      <c r="G994">
        <v>0.89107717041800605</v>
      </c>
      <c r="H994" t="s">
        <v>198</v>
      </c>
    </row>
    <row r="995" spans="1:8" hidden="1" x14ac:dyDescent="0.3">
      <c r="A995" t="s">
        <v>1445</v>
      </c>
      <c r="B995">
        <v>18</v>
      </c>
      <c r="C995" t="s">
        <v>265</v>
      </c>
      <c r="D995" t="s">
        <v>104</v>
      </c>
      <c r="E995">
        <v>67</v>
      </c>
      <c r="F995">
        <v>2488</v>
      </c>
      <c r="G995">
        <v>2.69292604501607E-2</v>
      </c>
      <c r="H995" t="s">
        <v>197</v>
      </c>
    </row>
    <row r="996" spans="1:8" hidden="1" x14ac:dyDescent="0.3">
      <c r="A996" t="s">
        <v>1446</v>
      </c>
      <c r="B996">
        <v>18</v>
      </c>
      <c r="C996" t="s">
        <v>265</v>
      </c>
      <c r="D996" t="s">
        <v>320</v>
      </c>
      <c r="E996">
        <v>31</v>
      </c>
      <c r="F996">
        <v>2488</v>
      </c>
      <c r="G996">
        <v>1.2459807073954899E-2</v>
      </c>
      <c r="H996" t="s">
        <v>10305</v>
      </c>
    </row>
    <row r="997" spans="1:8" hidden="1" x14ac:dyDescent="0.3">
      <c r="A997" t="s">
        <v>1447</v>
      </c>
      <c r="B997">
        <v>18</v>
      </c>
      <c r="C997" t="s">
        <v>265</v>
      </c>
      <c r="D997" t="s">
        <v>103</v>
      </c>
      <c r="E997">
        <v>3161</v>
      </c>
      <c r="F997">
        <v>5322</v>
      </c>
      <c r="G997">
        <v>0.593949642991356</v>
      </c>
      <c r="H997" t="s">
        <v>189</v>
      </c>
    </row>
    <row r="998" spans="1:8" hidden="1" x14ac:dyDescent="0.3">
      <c r="A998" t="s">
        <v>1448</v>
      </c>
      <c r="B998">
        <v>18</v>
      </c>
      <c r="C998" t="s">
        <v>265</v>
      </c>
      <c r="D998" t="s">
        <v>101</v>
      </c>
      <c r="E998">
        <v>5506</v>
      </c>
      <c r="F998">
        <v>6492</v>
      </c>
      <c r="G998">
        <v>0.848120764017252</v>
      </c>
      <c r="H998" t="s">
        <v>182</v>
      </c>
    </row>
    <row r="999" spans="1:8" hidden="1" x14ac:dyDescent="0.3">
      <c r="A999" t="s">
        <v>1449</v>
      </c>
      <c r="B999">
        <v>18</v>
      </c>
      <c r="C999" t="s">
        <v>265</v>
      </c>
      <c r="D999" t="s">
        <v>100</v>
      </c>
      <c r="E999">
        <v>1106</v>
      </c>
      <c r="F999">
        <v>6492</v>
      </c>
      <c r="G999">
        <v>0.17036352433764601</v>
      </c>
      <c r="H999" t="s">
        <v>181</v>
      </c>
    </row>
    <row r="1000" spans="1:8" hidden="1" x14ac:dyDescent="0.3">
      <c r="A1000" t="s">
        <v>1450</v>
      </c>
      <c r="B1000">
        <v>18</v>
      </c>
      <c r="C1000" t="s">
        <v>265</v>
      </c>
      <c r="D1000" t="s">
        <v>99</v>
      </c>
      <c r="E1000">
        <v>1234</v>
      </c>
      <c r="F1000">
        <v>7157</v>
      </c>
      <c r="G1000">
        <v>0.17241861114992299</v>
      </c>
      <c r="H1000" t="s">
        <v>210</v>
      </c>
    </row>
    <row r="1001" spans="1:8" hidden="1" x14ac:dyDescent="0.3">
      <c r="A1001" t="s">
        <v>1451</v>
      </c>
      <c r="B1001">
        <v>18</v>
      </c>
      <c r="C1001" t="s">
        <v>265</v>
      </c>
      <c r="D1001" t="s">
        <v>98</v>
      </c>
      <c r="E1001">
        <v>5012</v>
      </c>
      <c r="F1001">
        <v>7157</v>
      </c>
      <c r="G1001">
        <v>0.70029341903031905</v>
      </c>
      <c r="H1001" t="s">
        <v>209</v>
      </c>
    </row>
    <row r="1002" spans="1:8" hidden="1" x14ac:dyDescent="0.3">
      <c r="A1002" t="s">
        <v>1452</v>
      </c>
      <c r="B1002">
        <v>18</v>
      </c>
      <c r="C1002" t="s">
        <v>265</v>
      </c>
      <c r="D1002" t="s">
        <v>97</v>
      </c>
      <c r="E1002">
        <v>592</v>
      </c>
      <c r="F1002">
        <v>7157</v>
      </c>
      <c r="G1002">
        <v>8.2716221880676205E-2</v>
      </c>
      <c r="H1002" t="s">
        <v>208</v>
      </c>
    </row>
    <row r="1003" spans="1:8" hidden="1" x14ac:dyDescent="0.3">
      <c r="A1003" t="s">
        <v>1453</v>
      </c>
      <c r="B1003">
        <v>18</v>
      </c>
      <c r="C1003" t="s">
        <v>265</v>
      </c>
      <c r="D1003" t="s">
        <v>96</v>
      </c>
      <c r="E1003">
        <v>319</v>
      </c>
      <c r="F1003">
        <v>7157</v>
      </c>
      <c r="G1003">
        <v>4.45717479390806E-2</v>
      </c>
      <c r="H1003" t="s">
        <v>207</v>
      </c>
    </row>
    <row r="1004" spans="1:8" hidden="1" x14ac:dyDescent="0.3">
      <c r="A1004" t="s">
        <v>1454</v>
      </c>
      <c r="B1004">
        <v>18</v>
      </c>
      <c r="C1004" t="s">
        <v>265</v>
      </c>
      <c r="D1004" t="s">
        <v>95</v>
      </c>
      <c r="E1004">
        <v>335</v>
      </c>
      <c r="F1004">
        <v>6059</v>
      </c>
      <c r="G1004">
        <v>5.5289651757715698E-2</v>
      </c>
      <c r="H1004" t="s">
        <v>10306</v>
      </c>
    </row>
    <row r="1005" spans="1:8" hidden="1" x14ac:dyDescent="0.3">
      <c r="A1005" t="s">
        <v>1455</v>
      </c>
      <c r="B1005">
        <v>18</v>
      </c>
      <c r="C1005" t="s">
        <v>265</v>
      </c>
      <c r="D1005" t="s">
        <v>94</v>
      </c>
      <c r="E1005">
        <v>175</v>
      </c>
      <c r="F1005">
        <v>4265</v>
      </c>
      <c r="G1005">
        <v>4.1031652989448997E-2</v>
      </c>
      <c r="H1005" t="s">
        <v>10307</v>
      </c>
    </row>
    <row r="1006" spans="1:8" hidden="1" x14ac:dyDescent="0.3">
      <c r="A1006" t="s">
        <v>1456</v>
      </c>
      <c r="B1006">
        <v>18</v>
      </c>
      <c r="C1006" t="s">
        <v>265</v>
      </c>
      <c r="D1006" t="s">
        <v>87</v>
      </c>
      <c r="E1006">
        <v>137</v>
      </c>
      <c r="F1006">
        <v>1178</v>
      </c>
      <c r="G1006">
        <v>0.116298811544991</v>
      </c>
      <c r="H1006" t="s">
        <v>397</v>
      </c>
    </row>
    <row r="1007" spans="1:8" hidden="1" x14ac:dyDescent="0.3">
      <c r="A1007" t="s">
        <v>1457</v>
      </c>
      <c r="B1007">
        <v>18</v>
      </c>
      <c r="C1007" t="s">
        <v>265</v>
      </c>
      <c r="D1007" t="s">
        <v>93</v>
      </c>
      <c r="E1007">
        <v>2291</v>
      </c>
      <c r="F1007">
        <v>2488</v>
      </c>
      <c r="G1007">
        <v>0.92081993569131804</v>
      </c>
      <c r="H1007" t="s">
        <v>195</v>
      </c>
    </row>
    <row r="1008" spans="1:8" hidden="1" x14ac:dyDescent="0.3">
      <c r="A1008" t="s">
        <v>1458</v>
      </c>
      <c r="B1008">
        <v>18</v>
      </c>
      <c r="C1008" t="s">
        <v>265</v>
      </c>
      <c r="D1008" t="s">
        <v>92</v>
      </c>
      <c r="E1008">
        <v>271</v>
      </c>
      <c r="F1008">
        <v>2072</v>
      </c>
      <c r="G1008">
        <v>0.130791505791505</v>
      </c>
      <c r="H1008" t="s">
        <v>194</v>
      </c>
    </row>
    <row r="1009" spans="1:8" hidden="1" x14ac:dyDescent="0.3">
      <c r="A1009" t="s">
        <v>1459</v>
      </c>
      <c r="B1009">
        <v>18</v>
      </c>
      <c r="C1009" t="s">
        <v>265</v>
      </c>
      <c r="D1009" t="s">
        <v>91</v>
      </c>
      <c r="E1009">
        <v>3771</v>
      </c>
      <c r="F1009">
        <v>5322</v>
      </c>
      <c r="G1009">
        <v>0.70856820744081095</v>
      </c>
      <c r="H1009" t="s">
        <v>193</v>
      </c>
    </row>
    <row r="1010" spans="1:8" hidden="1" x14ac:dyDescent="0.3">
      <c r="A1010" t="s">
        <v>1460</v>
      </c>
      <c r="B1010">
        <v>54</v>
      </c>
      <c r="C1010" t="s">
        <v>288</v>
      </c>
      <c r="D1010" t="s">
        <v>112</v>
      </c>
      <c r="E1010">
        <v>1019</v>
      </c>
      <c r="F1010">
        <v>8021</v>
      </c>
      <c r="G1010">
        <v>0.127041516020446</v>
      </c>
      <c r="H1010" t="s">
        <v>398</v>
      </c>
    </row>
    <row r="1011" spans="1:8" hidden="1" x14ac:dyDescent="0.3">
      <c r="A1011" t="s">
        <v>1461</v>
      </c>
      <c r="B1011">
        <v>54</v>
      </c>
      <c r="C1011" t="s">
        <v>288</v>
      </c>
      <c r="D1011" t="s">
        <v>110</v>
      </c>
      <c r="E1011">
        <v>395</v>
      </c>
      <c r="F1011">
        <v>3560</v>
      </c>
      <c r="G1011">
        <v>0.110955056179775</v>
      </c>
      <c r="H1011" t="s">
        <v>10304</v>
      </c>
    </row>
    <row r="1012" spans="1:8" hidden="1" x14ac:dyDescent="0.3">
      <c r="A1012" t="s">
        <v>1462</v>
      </c>
      <c r="B1012">
        <v>54</v>
      </c>
      <c r="C1012" t="s">
        <v>288</v>
      </c>
      <c r="D1012" t="s">
        <v>109</v>
      </c>
      <c r="E1012">
        <v>1314</v>
      </c>
      <c r="F1012">
        <v>3560</v>
      </c>
      <c r="G1012">
        <v>0.36910112359550501</v>
      </c>
      <c r="H1012" t="s">
        <v>379</v>
      </c>
    </row>
    <row r="1013" spans="1:8" hidden="1" x14ac:dyDescent="0.3">
      <c r="A1013" t="s">
        <v>1463</v>
      </c>
      <c r="B1013">
        <v>54</v>
      </c>
      <c r="C1013" t="s">
        <v>288</v>
      </c>
      <c r="D1013" t="s">
        <v>319</v>
      </c>
      <c r="E1013">
        <v>404</v>
      </c>
      <c r="F1013">
        <v>3560</v>
      </c>
      <c r="G1013">
        <v>0.113483146067415</v>
      </c>
      <c r="H1013" t="s">
        <v>455</v>
      </c>
    </row>
    <row r="1014" spans="1:8" hidden="1" x14ac:dyDescent="0.3">
      <c r="A1014" t="s">
        <v>1464</v>
      </c>
      <c r="B1014">
        <v>54</v>
      </c>
      <c r="C1014" t="s">
        <v>288</v>
      </c>
      <c r="D1014" t="s">
        <v>107</v>
      </c>
      <c r="E1014">
        <v>720</v>
      </c>
      <c r="F1014">
        <v>3473</v>
      </c>
      <c r="G1014">
        <v>0.20731356176216501</v>
      </c>
      <c r="H1014" t="s">
        <v>200</v>
      </c>
    </row>
    <row r="1015" spans="1:8" hidden="1" x14ac:dyDescent="0.3">
      <c r="A1015" t="s">
        <v>1465</v>
      </c>
      <c r="B1015">
        <v>54</v>
      </c>
      <c r="C1015" t="s">
        <v>288</v>
      </c>
      <c r="D1015" t="s">
        <v>105</v>
      </c>
      <c r="E1015">
        <v>2073</v>
      </c>
      <c r="F1015">
        <v>3560</v>
      </c>
      <c r="G1015">
        <v>0.58230337078651595</v>
      </c>
      <c r="H1015" t="s">
        <v>198</v>
      </c>
    </row>
    <row r="1016" spans="1:8" hidden="1" x14ac:dyDescent="0.3">
      <c r="A1016" t="s">
        <v>1466</v>
      </c>
      <c r="B1016">
        <v>54</v>
      </c>
      <c r="C1016" t="s">
        <v>288</v>
      </c>
      <c r="D1016" t="s">
        <v>104</v>
      </c>
      <c r="E1016">
        <v>183</v>
      </c>
      <c r="F1016">
        <v>3560</v>
      </c>
      <c r="G1016">
        <v>5.1404494382022402E-2</v>
      </c>
      <c r="H1016" t="s">
        <v>197</v>
      </c>
    </row>
    <row r="1017" spans="1:8" hidden="1" x14ac:dyDescent="0.3">
      <c r="A1017" t="s">
        <v>1467</v>
      </c>
      <c r="B1017">
        <v>54</v>
      </c>
      <c r="C1017" t="s">
        <v>288</v>
      </c>
      <c r="D1017" t="s">
        <v>320</v>
      </c>
      <c r="E1017">
        <v>1713</v>
      </c>
      <c r="F1017">
        <v>3560</v>
      </c>
      <c r="G1017">
        <v>0.481179775280898</v>
      </c>
      <c r="H1017" t="s">
        <v>10305</v>
      </c>
    </row>
    <row r="1018" spans="1:8" hidden="1" x14ac:dyDescent="0.3">
      <c r="A1018" t="s">
        <v>1468</v>
      </c>
      <c r="B1018">
        <v>54</v>
      </c>
      <c r="C1018" t="s">
        <v>288</v>
      </c>
      <c r="D1018" t="s">
        <v>103</v>
      </c>
      <c r="E1018">
        <v>2478</v>
      </c>
      <c r="F1018">
        <v>6289</v>
      </c>
      <c r="G1018">
        <v>0.39402130704404498</v>
      </c>
      <c r="H1018" t="s">
        <v>189</v>
      </c>
    </row>
    <row r="1019" spans="1:8" hidden="1" x14ac:dyDescent="0.3">
      <c r="A1019" t="s">
        <v>1469</v>
      </c>
      <c r="B1019">
        <v>54</v>
      </c>
      <c r="C1019" t="s">
        <v>288</v>
      </c>
      <c r="D1019" t="s">
        <v>101</v>
      </c>
      <c r="E1019">
        <v>5782</v>
      </c>
      <c r="F1019">
        <v>8021</v>
      </c>
      <c r="G1019">
        <v>0.72085774841042205</v>
      </c>
      <c r="H1019" t="s">
        <v>182</v>
      </c>
    </row>
    <row r="1020" spans="1:8" hidden="1" x14ac:dyDescent="0.3">
      <c r="A1020" t="s">
        <v>1470</v>
      </c>
      <c r="B1020">
        <v>54</v>
      </c>
      <c r="C1020" t="s">
        <v>288</v>
      </c>
      <c r="D1020" t="s">
        <v>100</v>
      </c>
      <c r="E1020">
        <v>2385</v>
      </c>
      <c r="F1020">
        <v>8021</v>
      </c>
      <c r="G1020">
        <v>0.29734447076424297</v>
      </c>
      <c r="H1020" t="s">
        <v>181</v>
      </c>
    </row>
    <row r="1021" spans="1:8" hidden="1" x14ac:dyDescent="0.3">
      <c r="A1021" t="s">
        <v>1471</v>
      </c>
      <c r="B1021">
        <v>54</v>
      </c>
      <c r="C1021" t="s">
        <v>288</v>
      </c>
      <c r="D1021" t="s">
        <v>99</v>
      </c>
      <c r="E1021">
        <v>1708</v>
      </c>
      <c r="F1021">
        <v>8141</v>
      </c>
      <c r="G1021">
        <v>0.20980223559759201</v>
      </c>
      <c r="H1021" t="s">
        <v>210</v>
      </c>
    </row>
    <row r="1022" spans="1:8" hidden="1" x14ac:dyDescent="0.3">
      <c r="A1022" t="s">
        <v>1472</v>
      </c>
      <c r="B1022">
        <v>54</v>
      </c>
      <c r="C1022" t="s">
        <v>288</v>
      </c>
      <c r="D1022" t="s">
        <v>98</v>
      </c>
      <c r="E1022">
        <v>5313</v>
      </c>
      <c r="F1022">
        <v>8141</v>
      </c>
      <c r="G1022">
        <v>0.652622527944969</v>
      </c>
      <c r="H1022" t="s">
        <v>209</v>
      </c>
    </row>
    <row r="1023" spans="1:8" hidden="1" x14ac:dyDescent="0.3">
      <c r="A1023" t="s">
        <v>1473</v>
      </c>
      <c r="B1023">
        <v>54</v>
      </c>
      <c r="C1023" t="s">
        <v>288</v>
      </c>
      <c r="D1023" t="s">
        <v>97</v>
      </c>
      <c r="E1023">
        <v>622</v>
      </c>
      <c r="F1023">
        <v>8141</v>
      </c>
      <c r="G1023">
        <v>7.6403390246898406E-2</v>
      </c>
      <c r="H1023" t="s">
        <v>208</v>
      </c>
    </row>
    <row r="1024" spans="1:8" hidden="1" x14ac:dyDescent="0.3">
      <c r="A1024" t="s">
        <v>1474</v>
      </c>
      <c r="B1024">
        <v>54</v>
      </c>
      <c r="C1024" t="s">
        <v>288</v>
      </c>
      <c r="D1024" t="s">
        <v>96</v>
      </c>
      <c r="E1024">
        <v>498</v>
      </c>
      <c r="F1024">
        <v>8141</v>
      </c>
      <c r="G1024">
        <v>6.1171846210539199E-2</v>
      </c>
      <c r="H1024" t="s">
        <v>207</v>
      </c>
    </row>
    <row r="1025" spans="1:8" hidden="1" x14ac:dyDescent="0.3">
      <c r="A1025" t="s">
        <v>1475</v>
      </c>
      <c r="B1025">
        <v>54</v>
      </c>
      <c r="C1025" t="s">
        <v>288</v>
      </c>
      <c r="D1025" t="s">
        <v>95</v>
      </c>
      <c r="E1025">
        <v>2235</v>
      </c>
      <c r="F1025">
        <v>8250</v>
      </c>
      <c r="G1025">
        <v>0.27090909090908999</v>
      </c>
      <c r="H1025" t="s">
        <v>10306</v>
      </c>
    </row>
    <row r="1026" spans="1:8" hidden="1" x14ac:dyDescent="0.3">
      <c r="A1026" t="s">
        <v>1476</v>
      </c>
      <c r="B1026">
        <v>54</v>
      </c>
      <c r="C1026" t="s">
        <v>288</v>
      </c>
      <c r="D1026" t="s">
        <v>94</v>
      </c>
      <c r="E1026">
        <v>987</v>
      </c>
      <c r="F1026">
        <v>5291</v>
      </c>
      <c r="G1026">
        <v>0.186543186543186</v>
      </c>
      <c r="H1026" t="s">
        <v>10307</v>
      </c>
    </row>
    <row r="1027" spans="1:8" hidden="1" x14ac:dyDescent="0.3">
      <c r="A1027" t="s">
        <v>1477</v>
      </c>
      <c r="B1027">
        <v>54</v>
      </c>
      <c r="C1027" t="s">
        <v>288</v>
      </c>
      <c r="D1027" t="s">
        <v>87</v>
      </c>
      <c r="E1027">
        <v>483</v>
      </c>
      <c r="F1027">
        <v>1746</v>
      </c>
      <c r="G1027">
        <v>0.27663230240549802</v>
      </c>
      <c r="H1027" t="s">
        <v>397</v>
      </c>
    </row>
    <row r="1028" spans="1:8" hidden="1" x14ac:dyDescent="0.3">
      <c r="A1028" t="s">
        <v>1478</v>
      </c>
      <c r="B1028">
        <v>54</v>
      </c>
      <c r="C1028" t="s">
        <v>288</v>
      </c>
      <c r="D1028" t="s">
        <v>93</v>
      </c>
      <c r="E1028">
        <v>1594</v>
      </c>
      <c r="F1028">
        <v>3560</v>
      </c>
      <c r="G1028">
        <v>0.44775280898876402</v>
      </c>
      <c r="H1028" t="s">
        <v>195</v>
      </c>
    </row>
    <row r="1029" spans="1:8" hidden="1" x14ac:dyDescent="0.3">
      <c r="A1029" t="s">
        <v>1479</v>
      </c>
      <c r="B1029">
        <v>54</v>
      </c>
      <c r="C1029" t="s">
        <v>288</v>
      </c>
      <c r="D1029" t="s">
        <v>92</v>
      </c>
      <c r="E1029">
        <v>1082</v>
      </c>
      <c r="F1029">
        <v>2798</v>
      </c>
      <c r="G1029">
        <v>0.38670478913509598</v>
      </c>
      <c r="H1029" t="s">
        <v>194</v>
      </c>
    </row>
    <row r="1030" spans="1:8" hidden="1" x14ac:dyDescent="0.3">
      <c r="A1030" t="s">
        <v>1480</v>
      </c>
      <c r="B1030">
        <v>54</v>
      </c>
      <c r="C1030" t="s">
        <v>288</v>
      </c>
      <c r="D1030" t="s">
        <v>91</v>
      </c>
      <c r="E1030">
        <v>3607</v>
      </c>
      <c r="F1030">
        <v>6289</v>
      </c>
      <c r="G1030">
        <v>0.57354110351407195</v>
      </c>
      <c r="H1030" t="s">
        <v>193</v>
      </c>
    </row>
    <row r="1031" spans="1:8" hidden="1" x14ac:dyDescent="0.3">
      <c r="A1031" t="s">
        <v>1481</v>
      </c>
      <c r="B1031">
        <v>19</v>
      </c>
      <c r="C1031" t="s">
        <v>266</v>
      </c>
      <c r="D1031" t="s">
        <v>112</v>
      </c>
      <c r="E1031">
        <v>2904</v>
      </c>
      <c r="F1031">
        <v>11358</v>
      </c>
      <c r="G1031">
        <v>0.25567881669307901</v>
      </c>
      <c r="H1031" t="s">
        <v>398</v>
      </c>
    </row>
    <row r="1032" spans="1:8" hidden="1" x14ac:dyDescent="0.3">
      <c r="A1032" t="s">
        <v>1482</v>
      </c>
      <c r="B1032">
        <v>19</v>
      </c>
      <c r="C1032" t="s">
        <v>266</v>
      </c>
      <c r="D1032" t="s">
        <v>110</v>
      </c>
      <c r="E1032">
        <v>502</v>
      </c>
      <c r="F1032">
        <v>5486</v>
      </c>
      <c r="G1032">
        <v>9.1505650747356906E-2</v>
      </c>
      <c r="H1032" t="s">
        <v>10304</v>
      </c>
    </row>
    <row r="1033" spans="1:8" hidden="1" x14ac:dyDescent="0.3">
      <c r="A1033" t="s">
        <v>1483</v>
      </c>
      <c r="B1033">
        <v>19</v>
      </c>
      <c r="C1033" t="s">
        <v>266</v>
      </c>
      <c r="D1033" t="s">
        <v>109</v>
      </c>
      <c r="E1033">
        <v>2528</v>
      </c>
      <c r="F1033">
        <v>5486</v>
      </c>
      <c r="G1033">
        <v>0.46080933284724701</v>
      </c>
      <c r="H1033" t="s">
        <v>379</v>
      </c>
    </row>
    <row r="1034" spans="1:8" hidden="1" x14ac:dyDescent="0.3">
      <c r="A1034" t="s">
        <v>1484</v>
      </c>
      <c r="B1034">
        <v>19</v>
      </c>
      <c r="C1034" t="s">
        <v>266</v>
      </c>
      <c r="D1034" t="s">
        <v>319</v>
      </c>
      <c r="E1034">
        <v>623</v>
      </c>
      <c r="F1034">
        <v>5486</v>
      </c>
      <c r="G1034">
        <v>0.11356179365658001</v>
      </c>
      <c r="H1034" t="s">
        <v>455</v>
      </c>
    </row>
    <row r="1035" spans="1:8" hidden="1" x14ac:dyDescent="0.3">
      <c r="A1035" t="s">
        <v>1485</v>
      </c>
      <c r="B1035">
        <v>19</v>
      </c>
      <c r="C1035" t="s">
        <v>266</v>
      </c>
      <c r="D1035" t="s">
        <v>107</v>
      </c>
      <c r="E1035">
        <v>1354</v>
      </c>
      <c r="F1035">
        <v>4466</v>
      </c>
      <c r="G1035">
        <v>0.303179579041648</v>
      </c>
      <c r="H1035" t="s">
        <v>200</v>
      </c>
    </row>
    <row r="1036" spans="1:8" hidden="1" x14ac:dyDescent="0.3">
      <c r="A1036" t="s">
        <v>1486</v>
      </c>
      <c r="B1036">
        <v>19</v>
      </c>
      <c r="C1036" t="s">
        <v>266</v>
      </c>
      <c r="D1036" t="s">
        <v>105</v>
      </c>
      <c r="E1036">
        <v>2513</v>
      </c>
      <c r="F1036">
        <v>5486</v>
      </c>
      <c r="G1036">
        <v>0.45807510025519499</v>
      </c>
      <c r="H1036" t="s">
        <v>198</v>
      </c>
    </row>
    <row r="1037" spans="1:8" hidden="1" x14ac:dyDescent="0.3">
      <c r="A1037" t="s">
        <v>1487</v>
      </c>
      <c r="B1037">
        <v>19</v>
      </c>
      <c r="C1037" t="s">
        <v>266</v>
      </c>
      <c r="D1037" t="s">
        <v>104</v>
      </c>
      <c r="E1037">
        <v>365</v>
      </c>
      <c r="F1037">
        <v>5486</v>
      </c>
      <c r="G1037">
        <v>6.6532993073277397E-2</v>
      </c>
      <c r="H1037" t="s">
        <v>197</v>
      </c>
    </row>
    <row r="1038" spans="1:8" hidden="1" x14ac:dyDescent="0.3">
      <c r="A1038" t="s">
        <v>1488</v>
      </c>
      <c r="B1038">
        <v>19</v>
      </c>
      <c r="C1038" t="s">
        <v>266</v>
      </c>
      <c r="D1038" t="s">
        <v>320</v>
      </c>
      <c r="E1038">
        <v>3259</v>
      </c>
      <c r="F1038">
        <v>5486</v>
      </c>
      <c r="G1038">
        <v>0.594057601166605</v>
      </c>
      <c r="H1038" t="s">
        <v>10305</v>
      </c>
    </row>
    <row r="1039" spans="1:8" hidden="1" x14ac:dyDescent="0.3">
      <c r="A1039" t="s">
        <v>1489</v>
      </c>
      <c r="B1039">
        <v>19</v>
      </c>
      <c r="C1039" t="s">
        <v>266</v>
      </c>
      <c r="D1039" t="s">
        <v>103</v>
      </c>
      <c r="E1039">
        <v>4140</v>
      </c>
      <c r="F1039">
        <v>9382</v>
      </c>
      <c r="G1039">
        <v>0.44127051801321598</v>
      </c>
      <c r="H1039" t="s">
        <v>189</v>
      </c>
    </row>
    <row r="1040" spans="1:8" hidden="1" x14ac:dyDescent="0.3">
      <c r="A1040" t="s">
        <v>1490</v>
      </c>
      <c r="B1040">
        <v>19</v>
      </c>
      <c r="C1040" t="s">
        <v>266</v>
      </c>
      <c r="D1040" t="s">
        <v>101</v>
      </c>
      <c r="E1040">
        <v>7973</v>
      </c>
      <c r="F1040">
        <v>11358</v>
      </c>
      <c r="G1040">
        <v>0.70197217820038704</v>
      </c>
      <c r="H1040" t="s">
        <v>182</v>
      </c>
    </row>
    <row r="1041" spans="1:8" hidden="1" x14ac:dyDescent="0.3">
      <c r="A1041" t="s">
        <v>1491</v>
      </c>
      <c r="B1041">
        <v>19</v>
      </c>
      <c r="C1041" t="s">
        <v>266</v>
      </c>
      <c r="D1041" t="s">
        <v>100</v>
      </c>
      <c r="E1041">
        <v>3458</v>
      </c>
      <c r="F1041">
        <v>11358</v>
      </c>
      <c r="G1041">
        <v>0.30445500968480299</v>
      </c>
      <c r="H1041" t="s">
        <v>181</v>
      </c>
    </row>
    <row r="1042" spans="1:8" hidden="1" x14ac:dyDescent="0.3">
      <c r="A1042" t="s">
        <v>1492</v>
      </c>
      <c r="B1042">
        <v>19</v>
      </c>
      <c r="C1042" t="s">
        <v>266</v>
      </c>
      <c r="D1042" t="s">
        <v>99</v>
      </c>
      <c r="E1042">
        <v>2119</v>
      </c>
      <c r="F1042">
        <v>12221</v>
      </c>
      <c r="G1042">
        <v>0.17339006627935499</v>
      </c>
      <c r="H1042" t="s">
        <v>210</v>
      </c>
    </row>
    <row r="1043" spans="1:8" hidden="1" x14ac:dyDescent="0.3">
      <c r="A1043" t="s">
        <v>1493</v>
      </c>
      <c r="B1043">
        <v>19</v>
      </c>
      <c r="C1043" t="s">
        <v>266</v>
      </c>
      <c r="D1043" t="s">
        <v>98</v>
      </c>
      <c r="E1043">
        <v>8369</v>
      </c>
      <c r="F1043">
        <v>12221</v>
      </c>
      <c r="G1043">
        <v>0.68480484412077502</v>
      </c>
      <c r="H1043" t="s">
        <v>209</v>
      </c>
    </row>
    <row r="1044" spans="1:8" hidden="1" x14ac:dyDescent="0.3">
      <c r="A1044" t="s">
        <v>1494</v>
      </c>
      <c r="B1044">
        <v>19</v>
      </c>
      <c r="C1044" t="s">
        <v>266</v>
      </c>
      <c r="D1044" t="s">
        <v>97</v>
      </c>
      <c r="E1044">
        <v>956</v>
      </c>
      <c r="F1044">
        <v>12221</v>
      </c>
      <c r="G1044">
        <v>7.8226004418623596E-2</v>
      </c>
      <c r="H1044" t="s">
        <v>208</v>
      </c>
    </row>
    <row r="1045" spans="1:8" hidden="1" x14ac:dyDescent="0.3">
      <c r="A1045" t="s">
        <v>1495</v>
      </c>
      <c r="B1045">
        <v>19</v>
      </c>
      <c r="C1045" t="s">
        <v>266</v>
      </c>
      <c r="D1045" t="s">
        <v>96</v>
      </c>
      <c r="E1045">
        <v>777</v>
      </c>
      <c r="F1045">
        <v>12221</v>
      </c>
      <c r="G1045">
        <v>6.3579085181245401E-2</v>
      </c>
      <c r="H1045" t="s">
        <v>207</v>
      </c>
    </row>
    <row r="1046" spans="1:8" hidden="1" x14ac:dyDescent="0.3">
      <c r="A1046" t="s">
        <v>1496</v>
      </c>
      <c r="B1046">
        <v>19</v>
      </c>
      <c r="C1046" t="s">
        <v>266</v>
      </c>
      <c r="D1046" t="s">
        <v>95</v>
      </c>
      <c r="E1046">
        <v>3659</v>
      </c>
      <c r="F1046">
        <v>11066</v>
      </c>
      <c r="G1046">
        <v>0.33065244894270701</v>
      </c>
      <c r="H1046" t="s">
        <v>10306</v>
      </c>
    </row>
    <row r="1047" spans="1:8" hidden="1" x14ac:dyDescent="0.3">
      <c r="A1047" t="s">
        <v>1497</v>
      </c>
      <c r="B1047">
        <v>19</v>
      </c>
      <c r="C1047" t="s">
        <v>266</v>
      </c>
      <c r="D1047" t="s">
        <v>94</v>
      </c>
      <c r="E1047">
        <v>1722</v>
      </c>
      <c r="F1047">
        <v>7581</v>
      </c>
      <c r="G1047">
        <v>0.22714681440443199</v>
      </c>
      <c r="H1047" t="s">
        <v>10307</v>
      </c>
    </row>
    <row r="1048" spans="1:8" hidden="1" x14ac:dyDescent="0.3">
      <c r="A1048" t="s">
        <v>1498</v>
      </c>
      <c r="B1048">
        <v>19</v>
      </c>
      <c r="C1048" t="s">
        <v>266</v>
      </c>
      <c r="D1048" t="s">
        <v>87</v>
      </c>
      <c r="E1048">
        <v>652</v>
      </c>
      <c r="F1048">
        <v>1980</v>
      </c>
      <c r="G1048">
        <v>0.32929292929292903</v>
      </c>
      <c r="H1048" t="s">
        <v>397</v>
      </c>
    </row>
    <row r="1049" spans="1:8" hidden="1" x14ac:dyDescent="0.3">
      <c r="A1049" t="s">
        <v>1499</v>
      </c>
      <c r="B1049">
        <v>19</v>
      </c>
      <c r="C1049" t="s">
        <v>266</v>
      </c>
      <c r="D1049" t="s">
        <v>93</v>
      </c>
      <c r="E1049">
        <v>1452</v>
      </c>
      <c r="F1049">
        <v>5486</v>
      </c>
      <c r="G1049">
        <v>0.26467371491068098</v>
      </c>
      <c r="H1049" t="s">
        <v>195</v>
      </c>
    </row>
    <row r="1050" spans="1:8" hidden="1" x14ac:dyDescent="0.3">
      <c r="A1050" t="s">
        <v>1500</v>
      </c>
      <c r="B1050">
        <v>19</v>
      </c>
      <c r="C1050" t="s">
        <v>266</v>
      </c>
      <c r="D1050" t="s">
        <v>92</v>
      </c>
      <c r="E1050">
        <v>1802</v>
      </c>
      <c r="F1050">
        <v>4419</v>
      </c>
      <c r="G1050">
        <v>0.40778456664403701</v>
      </c>
      <c r="H1050" t="s">
        <v>194</v>
      </c>
    </row>
    <row r="1051" spans="1:8" hidden="1" x14ac:dyDescent="0.3">
      <c r="A1051" t="s">
        <v>1501</v>
      </c>
      <c r="B1051">
        <v>19</v>
      </c>
      <c r="C1051" t="s">
        <v>266</v>
      </c>
      <c r="D1051" t="s">
        <v>91</v>
      </c>
      <c r="E1051">
        <v>4734</v>
      </c>
      <c r="F1051">
        <v>9382</v>
      </c>
      <c r="G1051">
        <v>0.50458324451076497</v>
      </c>
      <c r="H1051" t="s">
        <v>193</v>
      </c>
    </row>
    <row r="1052" spans="1:8" hidden="1" x14ac:dyDescent="0.3">
      <c r="A1052" t="s">
        <v>1502</v>
      </c>
      <c r="B1052">
        <v>61</v>
      </c>
      <c r="C1052" t="s">
        <v>41</v>
      </c>
      <c r="D1052" t="s">
        <v>112</v>
      </c>
      <c r="E1052">
        <v>387817</v>
      </c>
      <c r="F1052">
        <v>5439618</v>
      </c>
      <c r="G1052">
        <v>7.1294896075422901E-2</v>
      </c>
      <c r="H1052" t="s">
        <v>398</v>
      </c>
    </row>
    <row r="1053" spans="1:8" hidden="1" x14ac:dyDescent="0.3">
      <c r="A1053" t="s">
        <v>1503</v>
      </c>
      <c r="B1053">
        <v>61</v>
      </c>
      <c r="C1053" t="s">
        <v>41</v>
      </c>
      <c r="D1053" t="s">
        <v>110</v>
      </c>
      <c r="E1053">
        <v>145678</v>
      </c>
      <c r="F1053">
        <v>2509357</v>
      </c>
      <c r="G1053">
        <v>5.8053915803928997E-2</v>
      </c>
      <c r="H1053" t="s">
        <v>10304</v>
      </c>
    </row>
    <row r="1054" spans="1:8" hidden="1" x14ac:dyDescent="0.3">
      <c r="A1054" t="s">
        <v>1504</v>
      </c>
      <c r="B1054">
        <v>61</v>
      </c>
      <c r="C1054" t="s">
        <v>41</v>
      </c>
      <c r="D1054" t="s">
        <v>109</v>
      </c>
      <c r="E1054">
        <v>929997</v>
      </c>
      <c r="F1054">
        <v>2509357</v>
      </c>
      <c r="G1054">
        <v>0.37061167462421601</v>
      </c>
      <c r="H1054" t="s">
        <v>379</v>
      </c>
    </row>
    <row r="1055" spans="1:8" hidden="1" x14ac:dyDescent="0.3">
      <c r="A1055" t="s">
        <v>1505</v>
      </c>
      <c r="B1055">
        <v>61</v>
      </c>
      <c r="C1055" t="s">
        <v>41</v>
      </c>
      <c r="D1055" t="s">
        <v>319</v>
      </c>
      <c r="E1055">
        <v>358460</v>
      </c>
      <c r="F1055">
        <v>2509357</v>
      </c>
      <c r="G1055">
        <v>0.14284934347723299</v>
      </c>
      <c r="H1055" t="s">
        <v>455</v>
      </c>
    </row>
    <row r="1056" spans="1:8" hidden="1" x14ac:dyDescent="0.3">
      <c r="A1056" t="s">
        <v>1506</v>
      </c>
      <c r="B1056">
        <v>61</v>
      </c>
      <c r="C1056" t="s">
        <v>41</v>
      </c>
      <c r="D1056" t="s">
        <v>107</v>
      </c>
      <c r="E1056">
        <v>427514</v>
      </c>
      <c r="F1056">
        <v>2533487</v>
      </c>
      <c r="G1056">
        <v>0.168745290581716</v>
      </c>
      <c r="H1056" t="s">
        <v>200</v>
      </c>
    </row>
    <row r="1057" spans="1:8" hidden="1" x14ac:dyDescent="0.3">
      <c r="A1057" t="s">
        <v>1507</v>
      </c>
      <c r="B1057">
        <v>61</v>
      </c>
      <c r="C1057" t="s">
        <v>41</v>
      </c>
      <c r="D1057" t="s">
        <v>105</v>
      </c>
      <c r="E1057">
        <v>1803696</v>
      </c>
      <c r="F1057">
        <v>2509357</v>
      </c>
      <c r="G1057">
        <v>0.71878811982511803</v>
      </c>
      <c r="H1057" t="s">
        <v>198</v>
      </c>
    </row>
    <row r="1058" spans="1:8" hidden="1" x14ac:dyDescent="0.3">
      <c r="A1058" t="s">
        <v>1508</v>
      </c>
      <c r="B1058">
        <v>61</v>
      </c>
      <c r="C1058" t="s">
        <v>41</v>
      </c>
      <c r="D1058" t="s">
        <v>104</v>
      </c>
      <c r="E1058">
        <v>59239</v>
      </c>
      <c r="F1058">
        <v>2509357</v>
      </c>
      <c r="G1058">
        <v>2.3607242811604701E-2</v>
      </c>
      <c r="H1058" t="s">
        <v>197</v>
      </c>
    </row>
    <row r="1059" spans="1:8" hidden="1" x14ac:dyDescent="0.3">
      <c r="A1059" t="s">
        <v>1509</v>
      </c>
      <c r="B1059">
        <v>61</v>
      </c>
      <c r="C1059" t="s">
        <v>41</v>
      </c>
      <c r="D1059" t="s">
        <v>320</v>
      </c>
      <c r="E1059">
        <v>564475</v>
      </c>
      <c r="F1059">
        <v>2509357</v>
      </c>
      <c r="G1059">
        <v>0.224948064384621</v>
      </c>
      <c r="H1059" t="s">
        <v>10305</v>
      </c>
    </row>
    <row r="1060" spans="1:8" hidden="1" x14ac:dyDescent="0.3">
      <c r="A1060" t="s">
        <v>1510</v>
      </c>
      <c r="B1060">
        <v>61</v>
      </c>
      <c r="C1060" t="s">
        <v>41</v>
      </c>
      <c r="D1060" t="s">
        <v>103</v>
      </c>
      <c r="E1060">
        <v>2585348</v>
      </c>
      <c r="F1060">
        <v>4548487</v>
      </c>
      <c r="G1060">
        <v>0.56839735938565905</v>
      </c>
      <c r="H1060" t="s">
        <v>189</v>
      </c>
    </row>
    <row r="1061" spans="1:8" hidden="1" x14ac:dyDescent="0.3">
      <c r="A1061" t="s">
        <v>1511</v>
      </c>
      <c r="B1061">
        <v>61</v>
      </c>
      <c r="C1061" t="s">
        <v>41</v>
      </c>
      <c r="D1061" t="s">
        <v>101</v>
      </c>
      <c r="E1061">
        <v>4288634</v>
      </c>
      <c r="F1061">
        <v>5439618</v>
      </c>
      <c r="G1061">
        <v>0.78840720065269199</v>
      </c>
      <c r="H1061" t="s">
        <v>182</v>
      </c>
    </row>
    <row r="1062" spans="1:8" hidden="1" x14ac:dyDescent="0.3">
      <c r="A1062" t="s">
        <v>1512</v>
      </c>
      <c r="B1062">
        <v>61</v>
      </c>
      <c r="C1062" t="s">
        <v>41</v>
      </c>
      <c r="D1062" t="s">
        <v>100</v>
      </c>
      <c r="E1062">
        <v>1310970</v>
      </c>
      <c r="F1062">
        <v>5439618</v>
      </c>
      <c r="G1062">
        <v>0.24100405579950601</v>
      </c>
      <c r="H1062" t="s">
        <v>181</v>
      </c>
    </row>
    <row r="1063" spans="1:8" hidden="1" x14ac:dyDescent="0.3">
      <c r="A1063" t="s">
        <v>1513</v>
      </c>
      <c r="B1063">
        <v>61</v>
      </c>
      <c r="C1063" t="s">
        <v>41</v>
      </c>
      <c r="D1063" t="s">
        <v>99</v>
      </c>
      <c r="E1063">
        <v>896833</v>
      </c>
      <c r="F1063">
        <v>5546900</v>
      </c>
      <c r="G1063">
        <v>0.16168184030719801</v>
      </c>
      <c r="H1063" t="s">
        <v>210</v>
      </c>
    </row>
    <row r="1064" spans="1:8" hidden="1" x14ac:dyDescent="0.3">
      <c r="A1064" t="s">
        <v>1514</v>
      </c>
      <c r="B1064">
        <v>61</v>
      </c>
      <c r="C1064" t="s">
        <v>41</v>
      </c>
      <c r="D1064" t="s">
        <v>98</v>
      </c>
      <c r="E1064">
        <v>3511191</v>
      </c>
      <c r="F1064">
        <v>5546900</v>
      </c>
      <c r="G1064">
        <v>0.63300059492689598</v>
      </c>
      <c r="H1064" t="s">
        <v>209</v>
      </c>
    </row>
    <row r="1065" spans="1:8" hidden="1" x14ac:dyDescent="0.3">
      <c r="A1065" t="s">
        <v>1515</v>
      </c>
      <c r="B1065">
        <v>61</v>
      </c>
      <c r="C1065" t="s">
        <v>41</v>
      </c>
      <c r="D1065" t="s">
        <v>97</v>
      </c>
      <c r="E1065">
        <v>611422</v>
      </c>
      <c r="F1065">
        <v>5546900</v>
      </c>
      <c r="G1065">
        <v>0.110227694748418</v>
      </c>
      <c r="H1065" t="s">
        <v>208</v>
      </c>
    </row>
    <row r="1066" spans="1:8" hidden="1" x14ac:dyDescent="0.3">
      <c r="A1066" t="s">
        <v>1516</v>
      </c>
      <c r="B1066">
        <v>61</v>
      </c>
      <c r="C1066" t="s">
        <v>41</v>
      </c>
      <c r="D1066" t="s">
        <v>96</v>
      </c>
      <c r="E1066">
        <v>527454</v>
      </c>
      <c r="F1066">
        <v>5546900</v>
      </c>
      <c r="G1066">
        <v>9.5089870017487199E-2</v>
      </c>
      <c r="H1066" t="s">
        <v>207</v>
      </c>
    </row>
    <row r="1067" spans="1:8" hidden="1" x14ac:dyDescent="0.3">
      <c r="A1067" t="s">
        <v>1517</v>
      </c>
      <c r="B1067">
        <v>61</v>
      </c>
      <c r="C1067" t="s">
        <v>41</v>
      </c>
      <c r="D1067" t="s">
        <v>95</v>
      </c>
      <c r="E1067">
        <v>654561</v>
      </c>
      <c r="F1067">
        <v>5408900</v>
      </c>
      <c r="G1067">
        <v>0.121015548447928</v>
      </c>
      <c r="H1067" t="s">
        <v>10306</v>
      </c>
    </row>
    <row r="1068" spans="1:8" hidden="1" x14ac:dyDescent="0.3">
      <c r="A1068" t="s">
        <v>1518</v>
      </c>
      <c r="B1068">
        <v>61</v>
      </c>
      <c r="C1068" t="s">
        <v>41</v>
      </c>
      <c r="D1068" t="s">
        <v>94</v>
      </c>
      <c r="E1068">
        <v>324791</v>
      </c>
      <c r="F1068">
        <v>3448390</v>
      </c>
      <c r="G1068">
        <v>9.4186272434382406E-2</v>
      </c>
      <c r="H1068" t="s">
        <v>10307</v>
      </c>
    </row>
    <row r="1069" spans="1:8" hidden="1" x14ac:dyDescent="0.3">
      <c r="A1069" t="s">
        <v>1519</v>
      </c>
      <c r="B1069">
        <v>61</v>
      </c>
      <c r="C1069" t="s">
        <v>41</v>
      </c>
      <c r="D1069" t="s">
        <v>87</v>
      </c>
      <c r="E1069">
        <v>145839</v>
      </c>
      <c r="F1069">
        <v>891830</v>
      </c>
      <c r="G1069">
        <v>0.163527802383862</v>
      </c>
      <c r="H1069" t="s">
        <v>397</v>
      </c>
    </row>
    <row r="1070" spans="1:8" hidden="1" x14ac:dyDescent="0.3">
      <c r="A1070" t="s">
        <v>1520</v>
      </c>
      <c r="B1070">
        <v>61</v>
      </c>
      <c r="C1070" t="s">
        <v>41</v>
      </c>
      <c r="D1070" t="s">
        <v>93</v>
      </c>
      <c r="E1070">
        <v>1585703</v>
      </c>
      <c r="F1070">
        <v>2509357</v>
      </c>
      <c r="G1070">
        <v>0.63191606455358795</v>
      </c>
      <c r="H1070" t="s">
        <v>195</v>
      </c>
    </row>
    <row r="1071" spans="1:8" hidden="1" x14ac:dyDescent="0.3">
      <c r="A1071" t="s">
        <v>1521</v>
      </c>
      <c r="B1071">
        <v>61</v>
      </c>
      <c r="C1071" t="s">
        <v>41</v>
      </c>
      <c r="D1071" t="s">
        <v>92</v>
      </c>
      <c r="E1071">
        <v>407120</v>
      </c>
      <c r="F1071">
        <v>1772690</v>
      </c>
      <c r="G1071">
        <v>0.22966226469376999</v>
      </c>
      <c r="H1071" t="s">
        <v>194</v>
      </c>
    </row>
    <row r="1072" spans="1:8" hidden="1" x14ac:dyDescent="0.3">
      <c r="A1072" t="s">
        <v>1522</v>
      </c>
      <c r="B1072">
        <v>61</v>
      </c>
      <c r="C1072" t="s">
        <v>41</v>
      </c>
      <c r="D1072" t="s">
        <v>91</v>
      </c>
      <c r="E1072">
        <v>2647678</v>
      </c>
      <c r="F1072">
        <v>4548487</v>
      </c>
      <c r="G1072">
        <v>0.58210081726077201</v>
      </c>
      <c r="H1072" t="s">
        <v>193</v>
      </c>
    </row>
    <row r="1073" spans="1:8" hidden="1" x14ac:dyDescent="0.3">
      <c r="A1073" t="s">
        <v>1523</v>
      </c>
      <c r="B1073">
        <v>44</v>
      </c>
      <c r="C1073" t="s">
        <v>281</v>
      </c>
      <c r="D1073" t="s">
        <v>112</v>
      </c>
      <c r="E1073">
        <v>1543</v>
      </c>
      <c r="F1073">
        <v>9044</v>
      </c>
      <c r="G1073">
        <v>0.170610349402919</v>
      </c>
      <c r="H1073" t="s">
        <v>398</v>
      </c>
    </row>
    <row r="1074" spans="1:8" hidden="1" x14ac:dyDescent="0.3">
      <c r="A1074" t="s">
        <v>1524</v>
      </c>
      <c r="B1074">
        <v>44</v>
      </c>
      <c r="C1074" t="s">
        <v>281</v>
      </c>
      <c r="D1074" t="s">
        <v>110</v>
      </c>
      <c r="E1074">
        <v>111</v>
      </c>
      <c r="F1074">
        <v>4845</v>
      </c>
      <c r="G1074">
        <v>2.2910216718266201E-2</v>
      </c>
      <c r="H1074" t="s">
        <v>10304</v>
      </c>
    </row>
    <row r="1075" spans="1:8" hidden="1" x14ac:dyDescent="0.3">
      <c r="A1075" t="s">
        <v>1525</v>
      </c>
      <c r="B1075">
        <v>44</v>
      </c>
      <c r="C1075" t="s">
        <v>281</v>
      </c>
      <c r="D1075" t="s">
        <v>109</v>
      </c>
      <c r="E1075">
        <v>2263</v>
      </c>
      <c r="F1075">
        <v>4845</v>
      </c>
      <c r="G1075">
        <v>0.46707946336429301</v>
      </c>
      <c r="H1075" t="s">
        <v>379</v>
      </c>
    </row>
    <row r="1076" spans="1:8" hidden="1" x14ac:dyDescent="0.3">
      <c r="A1076" t="s">
        <v>1526</v>
      </c>
      <c r="B1076">
        <v>44</v>
      </c>
      <c r="C1076" t="s">
        <v>281</v>
      </c>
      <c r="D1076" t="s">
        <v>319</v>
      </c>
      <c r="E1076">
        <v>443</v>
      </c>
      <c r="F1076">
        <v>4845</v>
      </c>
      <c r="G1076">
        <v>9.14344685242518E-2</v>
      </c>
      <c r="H1076" t="s">
        <v>455</v>
      </c>
    </row>
    <row r="1077" spans="1:8" hidden="1" x14ac:dyDescent="0.3">
      <c r="A1077" t="s">
        <v>1527</v>
      </c>
      <c r="B1077">
        <v>44</v>
      </c>
      <c r="C1077" t="s">
        <v>281</v>
      </c>
      <c r="D1077" t="s">
        <v>107</v>
      </c>
      <c r="E1077">
        <v>1673</v>
      </c>
      <c r="F1077">
        <v>5480</v>
      </c>
      <c r="G1077">
        <v>0.30529197080291898</v>
      </c>
      <c r="H1077" t="s">
        <v>200</v>
      </c>
    </row>
    <row r="1078" spans="1:8" hidden="1" x14ac:dyDescent="0.3">
      <c r="A1078" t="s">
        <v>1528</v>
      </c>
      <c r="B1078">
        <v>44</v>
      </c>
      <c r="C1078" t="s">
        <v>281</v>
      </c>
      <c r="D1078" t="s">
        <v>105</v>
      </c>
      <c r="E1078">
        <v>2998</v>
      </c>
      <c r="F1078">
        <v>4845</v>
      </c>
      <c r="G1078">
        <v>0.61878224974200202</v>
      </c>
      <c r="H1078" t="s">
        <v>198</v>
      </c>
    </row>
    <row r="1079" spans="1:8" hidden="1" x14ac:dyDescent="0.3">
      <c r="A1079" t="s">
        <v>1529</v>
      </c>
      <c r="B1079">
        <v>44</v>
      </c>
      <c r="C1079" t="s">
        <v>281</v>
      </c>
      <c r="D1079" t="s">
        <v>104</v>
      </c>
      <c r="E1079">
        <v>147</v>
      </c>
      <c r="F1079">
        <v>4845</v>
      </c>
      <c r="G1079">
        <v>3.0340557275541701E-2</v>
      </c>
      <c r="H1079" t="s">
        <v>197</v>
      </c>
    </row>
    <row r="1080" spans="1:8" hidden="1" x14ac:dyDescent="0.3">
      <c r="A1080" t="s">
        <v>1530</v>
      </c>
      <c r="B1080">
        <v>44</v>
      </c>
      <c r="C1080" t="s">
        <v>281</v>
      </c>
      <c r="D1080" t="s">
        <v>320</v>
      </c>
      <c r="E1080">
        <v>415</v>
      </c>
      <c r="F1080">
        <v>4845</v>
      </c>
      <c r="G1080">
        <v>8.5655314757481907E-2</v>
      </c>
      <c r="H1080" t="s">
        <v>10305</v>
      </c>
    </row>
    <row r="1081" spans="1:8" hidden="1" x14ac:dyDescent="0.3">
      <c r="A1081" t="s">
        <v>1531</v>
      </c>
      <c r="B1081">
        <v>44</v>
      </c>
      <c r="C1081" t="s">
        <v>281</v>
      </c>
      <c r="D1081" t="s">
        <v>103</v>
      </c>
      <c r="E1081">
        <v>6464</v>
      </c>
      <c r="F1081">
        <v>7996</v>
      </c>
      <c r="G1081">
        <v>0.80840420210105002</v>
      </c>
      <c r="H1081" t="s">
        <v>189</v>
      </c>
    </row>
    <row r="1082" spans="1:8" hidden="1" x14ac:dyDescent="0.3">
      <c r="A1082" t="s">
        <v>1532</v>
      </c>
      <c r="B1082">
        <v>44</v>
      </c>
      <c r="C1082" t="s">
        <v>281</v>
      </c>
      <c r="D1082" t="s">
        <v>101</v>
      </c>
      <c r="E1082">
        <v>7554</v>
      </c>
      <c r="F1082">
        <v>9044</v>
      </c>
      <c r="G1082">
        <v>0.83524988942945599</v>
      </c>
      <c r="H1082" t="s">
        <v>182</v>
      </c>
    </row>
    <row r="1083" spans="1:8" hidden="1" x14ac:dyDescent="0.3">
      <c r="A1083" t="s">
        <v>1533</v>
      </c>
      <c r="B1083">
        <v>44</v>
      </c>
      <c r="C1083" t="s">
        <v>281</v>
      </c>
      <c r="D1083" t="s">
        <v>100</v>
      </c>
      <c r="E1083">
        <v>1640</v>
      </c>
      <c r="F1083">
        <v>9044</v>
      </c>
      <c r="G1083">
        <v>0.181335692171605</v>
      </c>
      <c r="H1083" t="s">
        <v>181</v>
      </c>
    </row>
    <row r="1084" spans="1:8" hidden="1" x14ac:dyDescent="0.3">
      <c r="A1084" t="s">
        <v>1534</v>
      </c>
      <c r="B1084">
        <v>44</v>
      </c>
      <c r="C1084" t="s">
        <v>281</v>
      </c>
      <c r="D1084" t="s">
        <v>99</v>
      </c>
      <c r="E1084">
        <v>1028</v>
      </c>
      <c r="F1084">
        <v>9344</v>
      </c>
      <c r="G1084">
        <v>0.11001712328767101</v>
      </c>
      <c r="H1084" t="s">
        <v>210</v>
      </c>
    </row>
    <row r="1085" spans="1:8" hidden="1" x14ac:dyDescent="0.3">
      <c r="A1085" t="s">
        <v>1535</v>
      </c>
      <c r="B1085">
        <v>44</v>
      </c>
      <c r="C1085" t="s">
        <v>281</v>
      </c>
      <c r="D1085" t="s">
        <v>98</v>
      </c>
      <c r="E1085">
        <v>7135</v>
      </c>
      <c r="F1085">
        <v>9344</v>
      </c>
      <c r="G1085">
        <v>0.76359160958904104</v>
      </c>
      <c r="H1085" t="s">
        <v>209</v>
      </c>
    </row>
    <row r="1086" spans="1:8" hidden="1" x14ac:dyDescent="0.3">
      <c r="A1086" t="s">
        <v>1536</v>
      </c>
      <c r="B1086">
        <v>44</v>
      </c>
      <c r="C1086" t="s">
        <v>281</v>
      </c>
      <c r="D1086" t="s">
        <v>97</v>
      </c>
      <c r="E1086">
        <v>716</v>
      </c>
      <c r="F1086">
        <v>9344</v>
      </c>
      <c r="G1086">
        <v>7.6626712328767096E-2</v>
      </c>
      <c r="H1086" t="s">
        <v>208</v>
      </c>
    </row>
    <row r="1087" spans="1:8" hidden="1" x14ac:dyDescent="0.3">
      <c r="A1087" t="s">
        <v>1537</v>
      </c>
      <c r="B1087">
        <v>44</v>
      </c>
      <c r="C1087" t="s">
        <v>281</v>
      </c>
      <c r="D1087" t="s">
        <v>96</v>
      </c>
      <c r="E1087">
        <v>465</v>
      </c>
      <c r="F1087">
        <v>9344</v>
      </c>
      <c r="G1087">
        <v>4.9764554794520501E-2</v>
      </c>
      <c r="H1087" t="s">
        <v>207</v>
      </c>
    </row>
    <row r="1088" spans="1:8" hidden="1" x14ac:dyDescent="0.3">
      <c r="A1088" t="s">
        <v>1538</v>
      </c>
      <c r="B1088">
        <v>44</v>
      </c>
      <c r="C1088" t="s">
        <v>281</v>
      </c>
      <c r="D1088" t="s">
        <v>95</v>
      </c>
      <c r="E1088">
        <v>789</v>
      </c>
      <c r="F1088">
        <v>9145</v>
      </c>
      <c r="G1088">
        <v>8.6276653909239998E-2</v>
      </c>
      <c r="H1088" t="s">
        <v>10306</v>
      </c>
    </row>
    <row r="1089" spans="1:8" hidden="1" x14ac:dyDescent="0.3">
      <c r="A1089" t="s">
        <v>1539</v>
      </c>
      <c r="B1089">
        <v>44</v>
      </c>
      <c r="C1089" t="s">
        <v>281</v>
      </c>
      <c r="D1089" t="s">
        <v>94</v>
      </c>
      <c r="E1089">
        <v>468</v>
      </c>
      <c r="F1089">
        <v>6908</v>
      </c>
      <c r="G1089">
        <v>6.7747539085118699E-2</v>
      </c>
      <c r="H1089" t="s">
        <v>10307</v>
      </c>
    </row>
    <row r="1090" spans="1:8" hidden="1" x14ac:dyDescent="0.3">
      <c r="A1090" t="s">
        <v>1540</v>
      </c>
      <c r="B1090">
        <v>44</v>
      </c>
      <c r="C1090" t="s">
        <v>281</v>
      </c>
      <c r="D1090" t="s">
        <v>87</v>
      </c>
      <c r="E1090">
        <v>199</v>
      </c>
      <c r="F1090">
        <v>1035</v>
      </c>
      <c r="G1090">
        <v>0.192270531400966</v>
      </c>
      <c r="H1090" t="s">
        <v>397</v>
      </c>
    </row>
    <row r="1091" spans="1:8" hidden="1" x14ac:dyDescent="0.3">
      <c r="A1091" t="s">
        <v>1541</v>
      </c>
      <c r="B1091">
        <v>44</v>
      </c>
      <c r="C1091" t="s">
        <v>281</v>
      </c>
      <c r="D1091" t="s">
        <v>93</v>
      </c>
      <c r="E1091">
        <v>2994</v>
      </c>
      <c r="F1091">
        <v>4845</v>
      </c>
      <c r="G1091">
        <v>0.61795665634674901</v>
      </c>
      <c r="H1091" t="s">
        <v>195</v>
      </c>
    </row>
    <row r="1092" spans="1:8" hidden="1" x14ac:dyDescent="0.3">
      <c r="A1092" t="s">
        <v>1542</v>
      </c>
      <c r="B1092">
        <v>44</v>
      </c>
      <c r="C1092" t="s">
        <v>281</v>
      </c>
      <c r="D1092" t="s">
        <v>92</v>
      </c>
      <c r="E1092">
        <v>507</v>
      </c>
      <c r="F1092">
        <v>4029</v>
      </c>
      <c r="G1092">
        <v>0.12583767684288899</v>
      </c>
      <c r="H1092" t="s">
        <v>194</v>
      </c>
    </row>
    <row r="1093" spans="1:8" hidden="1" x14ac:dyDescent="0.3">
      <c r="A1093" t="s">
        <v>1543</v>
      </c>
      <c r="B1093">
        <v>44</v>
      </c>
      <c r="C1093" t="s">
        <v>281</v>
      </c>
      <c r="D1093" t="s">
        <v>91</v>
      </c>
      <c r="E1093">
        <v>5689</v>
      </c>
      <c r="F1093">
        <v>7996</v>
      </c>
      <c r="G1093">
        <v>0.71148074037018505</v>
      </c>
      <c r="H1093" t="s">
        <v>193</v>
      </c>
    </row>
    <row r="1094" spans="1:8" hidden="1" x14ac:dyDescent="0.3">
      <c r="A1094" t="s">
        <v>1544</v>
      </c>
      <c r="B1094">
        <v>20</v>
      </c>
      <c r="C1094" t="s">
        <v>267</v>
      </c>
      <c r="D1094" t="s">
        <v>112</v>
      </c>
      <c r="E1094">
        <v>1886</v>
      </c>
      <c r="F1094">
        <v>6157</v>
      </c>
      <c r="G1094">
        <v>0.30631801201884001</v>
      </c>
      <c r="H1094" t="s">
        <v>398</v>
      </c>
    </row>
    <row r="1095" spans="1:8" hidden="1" x14ac:dyDescent="0.3">
      <c r="A1095" t="s">
        <v>1545</v>
      </c>
      <c r="B1095">
        <v>20</v>
      </c>
      <c r="C1095" t="s">
        <v>267</v>
      </c>
      <c r="D1095" t="s">
        <v>110</v>
      </c>
      <c r="E1095">
        <v>331</v>
      </c>
      <c r="F1095">
        <v>3048</v>
      </c>
      <c r="G1095">
        <v>0.10859580052493401</v>
      </c>
      <c r="H1095" t="s">
        <v>10304</v>
      </c>
    </row>
    <row r="1096" spans="1:8" hidden="1" x14ac:dyDescent="0.3">
      <c r="A1096" t="s">
        <v>1546</v>
      </c>
      <c r="B1096">
        <v>20</v>
      </c>
      <c r="C1096" t="s">
        <v>267</v>
      </c>
      <c r="D1096" t="s">
        <v>109</v>
      </c>
      <c r="E1096">
        <v>1469</v>
      </c>
      <c r="F1096">
        <v>3048</v>
      </c>
      <c r="G1096">
        <v>0.48195538057742698</v>
      </c>
      <c r="H1096" t="s">
        <v>379</v>
      </c>
    </row>
    <row r="1097" spans="1:8" hidden="1" x14ac:dyDescent="0.3">
      <c r="A1097" t="s">
        <v>1547</v>
      </c>
      <c r="B1097">
        <v>20</v>
      </c>
      <c r="C1097" t="s">
        <v>267</v>
      </c>
      <c r="D1097" t="s">
        <v>319</v>
      </c>
      <c r="E1097">
        <v>312</v>
      </c>
      <c r="F1097">
        <v>3048</v>
      </c>
      <c r="G1097">
        <v>0.102362204724409</v>
      </c>
      <c r="H1097" t="s">
        <v>455</v>
      </c>
    </row>
    <row r="1098" spans="1:8" hidden="1" x14ac:dyDescent="0.3">
      <c r="A1098" t="s">
        <v>1548</v>
      </c>
      <c r="B1098">
        <v>20</v>
      </c>
      <c r="C1098" t="s">
        <v>267</v>
      </c>
      <c r="D1098" t="s">
        <v>107</v>
      </c>
      <c r="E1098">
        <v>761</v>
      </c>
      <c r="F1098">
        <v>2432</v>
      </c>
      <c r="G1098">
        <v>0.31291118421052599</v>
      </c>
      <c r="H1098" t="s">
        <v>200</v>
      </c>
    </row>
    <row r="1099" spans="1:8" hidden="1" x14ac:dyDescent="0.3">
      <c r="A1099" t="s">
        <v>1549</v>
      </c>
      <c r="B1099">
        <v>20</v>
      </c>
      <c r="C1099" t="s">
        <v>267</v>
      </c>
      <c r="D1099" t="s">
        <v>105</v>
      </c>
      <c r="E1099">
        <v>1302</v>
      </c>
      <c r="F1099">
        <v>3048</v>
      </c>
      <c r="G1099">
        <v>0.42716535433070801</v>
      </c>
      <c r="H1099" t="s">
        <v>198</v>
      </c>
    </row>
    <row r="1100" spans="1:8" hidden="1" x14ac:dyDescent="0.3">
      <c r="A1100" t="s">
        <v>1550</v>
      </c>
      <c r="B1100">
        <v>20</v>
      </c>
      <c r="C1100" t="s">
        <v>267</v>
      </c>
      <c r="D1100" t="s">
        <v>104</v>
      </c>
      <c r="E1100">
        <v>260</v>
      </c>
      <c r="F1100">
        <v>3048</v>
      </c>
      <c r="G1100">
        <v>8.5301837270341199E-2</v>
      </c>
      <c r="H1100" t="s">
        <v>197</v>
      </c>
    </row>
    <row r="1101" spans="1:8" hidden="1" x14ac:dyDescent="0.3">
      <c r="A1101" t="s">
        <v>1551</v>
      </c>
      <c r="B1101">
        <v>20</v>
      </c>
      <c r="C1101" t="s">
        <v>267</v>
      </c>
      <c r="D1101" t="s">
        <v>320</v>
      </c>
      <c r="E1101">
        <v>2278</v>
      </c>
      <c r="F1101">
        <v>3048</v>
      </c>
      <c r="G1101">
        <v>0.74737532808398899</v>
      </c>
      <c r="H1101" t="s">
        <v>10305</v>
      </c>
    </row>
    <row r="1102" spans="1:8" hidden="1" x14ac:dyDescent="0.3">
      <c r="A1102" t="s">
        <v>1552</v>
      </c>
      <c r="B1102">
        <v>20</v>
      </c>
      <c r="C1102" t="s">
        <v>267</v>
      </c>
      <c r="D1102" t="s">
        <v>103</v>
      </c>
      <c r="E1102">
        <v>2004</v>
      </c>
      <c r="F1102">
        <v>4936</v>
      </c>
      <c r="G1102">
        <v>0.40599675850891398</v>
      </c>
      <c r="H1102" t="s">
        <v>189</v>
      </c>
    </row>
    <row r="1103" spans="1:8" hidden="1" x14ac:dyDescent="0.3">
      <c r="A1103" t="s">
        <v>1553</v>
      </c>
      <c r="B1103">
        <v>20</v>
      </c>
      <c r="C1103" t="s">
        <v>267</v>
      </c>
      <c r="D1103" t="s">
        <v>101</v>
      </c>
      <c r="E1103">
        <v>4379</v>
      </c>
      <c r="F1103">
        <v>6157</v>
      </c>
      <c r="G1103">
        <v>0.71122299821341495</v>
      </c>
      <c r="H1103" t="s">
        <v>182</v>
      </c>
    </row>
    <row r="1104" spans="1:8" hidden="1" x14ac:dyDescent="0.3">
      <c r="A1104" t="s">
        <v>1554</v>
      </c>
      <c r="B1104">
        <v>20</v>
      </c>
      <c r="C1104" t="s">
        <v>267</v>
      </c>
      <c r="D1104" t="s">
        <v>100</v>
      </c>
      <c r="E1104">
        <v>1757</v>
      </c>
      <c r="F1104">
        <v>6157</v>
      </c>
      <c r="G1104">
        <v>0.285366249796979</v>
      </c>
      <c r="H1104" t="s">
        <v>181</v>
      </c>
    </row>
    <row r="1105" spans="1:8" hidden="1" x14ac:dyDescent="0.3">
      <c r="A1105" t="s">
        <v>1555</v>
      </c>
      <c r="B1105">
        <v>20</v>
      </c>
      <c r="C1105" t="s">
        <v>267</v>
      </c>
      <c r="D1105" t="s">
        <v>99</v>
      </c>
      <c r="E1105">
        <v>1258</v>
      </c>
      <c r="F1105">
        <v>6390</v>
      </c>
      <c r="G1105">
        <v>0.19687010954616499</v>
      </c>
      <c r="H1105" t="s">
        <v>210</v>
      </c>
    </row>
    <row r="1106" spans="1:8" hidden="1" x14ac:dyDescent="0.3">
      <c r="A1106" t="s">
        <v>1556</v>
      </c>
      <c r="B1106">
        <v>20</v>
      </c>
      <c r="C1106" t="s">
        <v>267</v>
      </c>
      <c r="D1106" t="s">
        <v>98</v>
      </c>
      <c r="E1106">
        <v>4463</v>
      </c>
      <c r="F1106">
        <v>6390</v>
      </c>
      <c r="G1106">
        <v>0.69843505477308299</v>
      </c>
      <c r="H1106" t="s">
        <v>209</v>
      </c>
    </row>
    <row r="1107" spans="1:8" hidden="1" x14ac:dyDescent="0.3">
      <c r="A1107" t="s">
        <v>1557</v>
      </c>
      <c r="B1107">
        <v>20</v>
      </c>
      <c r="C1107" t="s">
        <v>267</v>
      </c>
      <c r="D1107" t="s">
        <v>97</v>
      </c>
      <c r="E1107">
        <v>420</v>
      </c>
      <c r="F1107">
        <v>6390</v>
      </c>
      <c r="G1107">
        <v>6.5727699530516395E-2</v>
      </c>
      <c r="H1107" t="s">
        <v>208</v>
      </c>
    </row>
    <row r="1108" spans="1:8" hidden="1" x14ac:dyDescent="0.3">
      <c r="A1108" t="s">
        <v>1558</v>
      </c>
      <c r="B1108">
        <v>20</v>
      </c>
      <c r="C1108" t="s">
        <v>267</v>
      </c>
      <c r="D1108" t="s">
        <v>96</v>
      </c>
      <c r="E1108">
        <v>249</v>
      </c>
      <c r="F1108">
        <v>6390</v>
      </c>
      <c r="G1108">
        <v>3.8967136150234699E-2</v>
      </c>
      <c r="H1108" t="s">
        <v>207</v>
      </c>
    </row>
    <row r="1109" spans="1:8" hidden="1" x14ac:dyDescent="0.3">
      <c r="A1109" t="s">
        <v>1559</v>
      </c>
      <c r="B1109">
        <v>20</v>
      </c>
      <c r="C1109" t="s">
        <v>267</v>
      </c>
      <c r="D1109" t="s">
        <v>95</v>
      </c>
      <c r="E1109">
        <v>1834</v>
      </c>
      <c r="F1109">
        <v>6016</v>
      </c>
      <c r="G1109">
        <v>0.30485372340425498</v>
      </c>
      <c r="H1109" t="s">
        <v>10306</v>
      </c>
    </row>
    <row r="1110" spans="1:8" hidden="1" x14ac:dyDescent="0.3">
      <c r="A1110" t="s">
        <v>1560</v>
      </c>
      <c r="B1110">
        <v>20</v>
      </c>
      <c r="C1110" t="s">
        <v>267</v>
      </c>
      <c r="D1110" t="s">
        <v>94</v>
      </c>
      <c r="E1110">
        <v>933</v>
      </c>
      <c r="F1110">
        <v>4122</v>
      </c>
      <c r="G1110">
        <v>0.22634643377001401</v>
      </c>
      <c r="H1110" t="s">
        <v>10307</v>
      </c>
    </row>
    <row r="1111" spans="1:8" hidden="1" x14ac:dyDescent="0.3">
      <c r="A1111" t="s">
        <v>1561</v>
      </c>
      <c r="B1111">
        <v>20</v>
      </c>
      <c r="C1111" t="s">
        <v>267</v>
      </c>
      <c r="D1111" t="s">
        <v>87</v>
      </c>
      <c r="E1111">
        <v>404</v>
      </c>
      <c r="F1111">
        <v>1213</v>
      </c>
      <c r="G1111">
        <v>0.33305853256389101</v>
      </c>
      <c r="H1111" t="s">
        <v>397</v>
      </c>
    </row>
    <row r="1112" spans="1:8" hidden="1" x14ac:dyDescent="0.3">
      <c r="A1112" t="s">
        <v>1562</v>
      </c>
      <c r="B1112">
        <v>20</v>
      </c>
      <c r="C1112" t="s">
        <v>267</v>
      </c>
      <c r="D1112" t="s">
        <v>93</v>
      </c>
      <c r="E1112">
        <v>533</v>
      </c>
      <c r="F1112">
        <v>3048</v>
      </c>
      <c r="G1112">
        <v>0.17486876640419899</v>
      </c>
      <c r="H1112" t="s">
        <v>195</v>
      </c>
    </row>
    <row r="1113" spans="1:8" hidden="1" x14ac:dyDescent="0.3">
      <c r="A1113" t="s">
        <v>1563</v>
      </c>
      <c r="B1113">
        <v>20</v>
      </c>
      <c r="C1113" t="s">
        <v>267</v>
      </c>
      <c r="D1113" t="s">
        <v>92</v>
      </c>
      <c r="E1113">
        <v>1150</v>
      </c>
      <c r="F1113">
        <v>2515</v>
      </c>
      <c r="G1113">
        <v>0.45725646123260399</v>
      </c>
      <c r="H1113" t="s">
        <v>194</v>
      </c>
    </row>
    <row r="1114" spans="1:8" hidden="1" x14ac:dyDescent="0.3">
      <c r="A1114" t="s">
        <v>1564</v>
      </c>
      <c r="B1114">
        <v>20</v>
      </c>
      <c r="C1114" t="s">
        <v>267</v>
      </c>
      <c r="D1114" t="s">
        <v>91</v>
      </c>
      <c r="E1114">
        <v>2606</v>
      </c>
      <c r="F1114">
        <v>4936</v>
      </c>
      <c r="G1114">
        <v>0.52795786061588301</v>
      </c>
      <c r="H1114" t="s">
        <v>193</v>
      </c>
    </row>
    <row r="1115" spans="1:8" hidden="1" x14ac:dyDescent="0.3">
      <c r="A1115" t="s">
        <v>1565</v>
      </c>
      <c r="B1115">
        <v>33</v>
      </c>
      <c r="C1115" t="s">
        <v>277</v>
      </c>
      <c r="D1115" t="s">
        <v>112</v>
      </c>
      <c r="E1115">
        <v>3646</v>
      </c>
      <c r="F1115">
        <v>9757</v>
      </c>
      <c r="G1115">
        <v>0.37368043455980299</v>
      </c>
      <c r="H1115" t="s">
        <v>398</v>
      </c>
    </row>
    <row r="1116" spans="1:8" hidden="1" x14ac:dyDescent="0.3">
      <c r="A1116" t="s">
        <v>1566</v>
      </c>
      <c r="B1116">
        <v>33</v>
      </c>
      <c r="C1116" t="s">
        <v>277</v>
      </c>
      <c r="D1116" t="s">
        <v>110</v>
      </c>
      <c r="E1116">
        <v>205</v>
      </c>
      <c r="F1116">
        <v>3479</v>
      </c>
      <c r="G1116">
        <v>5.8924978442081E-2</v>
      </c>
      <c r="H1116" t="s">
        <v>10304</v>
      </c>
    </row>
    <row r="1117" spans="1:8" hidden="1" x14ac:dyDescent="0.3">
      <c r="A1117" t="s">
        <v>1567</v>
      </c>
      <c r="B1117">
        <v>33</v>
      </c>
      <c r="C1117" t="s">
        <v>277</v>
      </c>
      <c r="D1117" t="s">
        <v>109</v>
      </c>
      <c r="E1117">
        <v>889</v>
      </c>
      <c r="F1117">
        <v>3479</v>
      </c>
      <c r="G1117">
        <v>0.25553319919517098</v>
      </c>
      <c r="H1117" t="s">
        <v>379</v>
      </c>
    </row>
    <row r="1118" spans="1:8" hidden="1" x14ac:dyDescent="0.3">
      <c r="A1118" t="s">
        <v>1568</v>
      </c>
      <c r="B1118">
        <v>33</v>
      </c>
      <c r="C1118" t="s">
        <v>277</v>
      </c>
      <c r="D1118" t="s">
        <v>319</v>
      </c>
      <c r="E1118">
        <v>275</v>
      </c>
      <c r="F1118">
        <v>3479</v>
      </c>
      <c r="G1118">
        <v>7.9045702788157493E-2</v>
      </c>
      <c r="H1118" t="s">
        <v>455</v>
      </c>
    </row>
    <row r="1119" spans="1:8" hidden="1" x14ac:dyDescent="0.3">
      <c r="A1119" t="s">
        <v>1569</v>
      </c>
      <c r="B1119">
        <v>33</v>
      </c>
      <c r="C1119" t="s">
        <v>277</v>
      </c>
      <c r="D1119" t="s">
        <v>107</v>
      </c>
      <c r="E1119">
        <v>555</v>
      </c>
      <c r="F1119">
        <v>4697</v>
      </c>
      <c r="G1119">
        <v>0.118160527996593</v>
      </c>
      <c r="H1119" t="s">
        <v>200</v>
      </c>
    </row>
    <row r="1120" spans="1:8" hidden="1" x14ac:dyDescent="0.3">
      <c r="A1120" t="s">
        <v>1570</v>
      </c>
      <c r="B1120">
        <v>33</v>
      </c>
      <c r="C1120" t="s">
        <v>277</v>
      </c>
      <c r="D1120" t="s">
        <v>105</v>
      </c>
      <c r="E1120">
        <v>2804</v>
      </c>
      <c r="F1120">
        <v>3479</v>
      </c>
      <c r="G1120">
        <v>0.80597872951997696</v>
      </c>
      <c r="H1120" t="s">
        <v>198</v>
      </c>
    </row>
    <row r="1121" spans="1:8" hidden="1" x14ac:dyDescent="0.3">
      <c r="A1121" t="s">
        <v>1571</v>
      </c>
      <c r="B1121">
        <v>33</v>
      </c>
      <c r="C1121" t="s">
        <v>277</v>
      </c>
      <c r="D1121" t="s">
        <v>104</v>
      </c>
      <c r="E1121">
        <v>182</v>
      </c>
      <c r="F1121">
        <v>3479</v>
      </c>
      <c r="G1121">
        <v>5.2313883299798698E-2</v>
      </c>
      <c r="H1121" t="s">
        <v>197</v>
      </c>
    </row>
    <row r="1122" spans="1:8" hidden="1" x14ac:dyDescent="0.3">
      <c r="A1122" t="s">
        <v>1572</v>
      </c>
      <c r="B1122">
        <v>33</v>
      </c>
      <c r="C1122" t="s">
        <v>277</v>
      </c>
      <c r="D1122" t="s">
        <v>320</v>
      </c>
      <c r="E1122">
        <v>564</v>
      </c>
      <c r="F1122">
        <v>3479</v>
      </c>
      <c r="G1122">
        <v>0.16211555044553</v>
      </c>
      <c r="H1122" t="s">
        <v>10305</v>
      </c>
    </row>
    <row r="1123" spans="1:8" hidden="1" x14ac:dyDescent="0.3">
      <c r="A1123" t="s">
        <v>1573</v>
      </c>
      <c r="B1123">
        <v>33</v>
      </c>
      <c r="C1123" t="s">
        <v>277</v>
      </c>
      <c r="D1123" t="s">
        <v>103</v>
      </c>
      <c r="E1123">
        <v>4266</v>
      </c>
      <c r="F1123">
        <v>7677</v>
      </c>
      <c r="G1123">
        <v>0.555685814771395</v>
      </c>
      <c r="H1123" t="s">
        <v>189</v>
      </c>
    </row>
    <row r="1124" spans="1:8" hidden="1" x14ac:dyDescent="0.3">
      <c r="A1124" t="s">
        <v>1574</v>
      </c>
      <c r="B1124">
        <v>33</v>
      </c>
      <c r="C1124" t="s">
        <v>277</v>
      </c>
      <c r="D1124" t="s">
        <v>101</v>
      </c>
      <c r="E1124">
        <v>7850</v>
      </c>
      <c r="F1124">
        <v>9757</v>
      </c>
      <c r="G1124">
        <v>0.80455057907143501</v>
      </c>
      <c r="H1124" t="s">
        <v>182</v>
      </c>
    </row>
    <row r="1125" spans="1:8" hidden="1" x14ac:dyDescent="0.3">
      <c r="A1125" t="s">
        <v>1575</v>
      </c>
      <c r="B1125">
        <v>33</v>
      </c>
      <c r="C1125" t="s">
        <v>277</v>
      </c>
      <c r="D1125" t="s">
        <v>100</v>
      </c>
      <c r="E1125">
        <v>2070</v>
      </c>
      <c r="F1125">
        <v>9757</v>
      </c>
      <c r="G1125">
        <v>0.21215537562775399</v>
      </c>
      <c r="H1125" t="s">
        <v>181</v>
      </c>
    </row>
    <row r="1126" spans="1:8" hidden="1" x14ac:dyDescent="0.3">
      <c r="A1126" t="s">
        <v>1576</v>
      </c>
      <c r="B1126">
        <v>33</v>
      </c>
      <c r="C1126" t="s">
        <v>277</v>
      </c>
      <c r="D1126" t="s">
        <v>99</v>
      </c>
      <c r="E1126">
        <v>2153</v>
      </c>
      <c r="F1126">
        <v>10293</v>
      </c>
      <c r="G1126">
        <v>0.20917128145341399</v>
      </c>
      <c r="H1126" t="s">
        <v>210</v>
      </c>
    </row>
    <row r="1127" spans="1:8" hidden="1" x14ac:dyDescent="0.3">
      <c r="A1127" t="s">
        <v>1577</v>
      </c>
      <c r="B1127">
        <v>33</v>
      </c>
      <c r="C1127" t="s">
        <v>277</v>
      </c>
      <c r="D1127" t="s">
        <v>98</v>
      </c>
      <c r="E1127">
        <v>6932</v>
      </c>
      <c r="F1127">
        <v>10293</v>
      </c>
      <c r="G1127">
        <v>0.67346740503254598</v>
      </c>
      <c r="H1127" t="s">
        <v>209</v>
      </c>
    </row>
    <row r="1128" spans="1:8" hidden="1" x14ac:dyDescent="0.3">
      <c r="A1128" t="s">
        <v>1578</v>
      </c>
      <c r="B1128">
        <v>33</v>
      </c>
      <c r="C1128" t="s">
        <v>277</v>
      </c>
      <c r="D1128" t="s">
        <v>97</v>
      </c>
      <c r="E1128">
        <v>760</v>
      </c>
      <c r="F1128">
        <v>10293</v>
      </c>
      <c r="G1128">
        <v>7.3836587972408399E-2</v>
      </c>
      <c r="H1128" t="s">
        <v>208</v>
      </c>
    </row>
    <row r="1129" spans="1:8" hidden="1" x14ac:dyDescent="0.3">
      <c r="A1129" t="s">
        <v>1579</v>
      </c>
      <c r="B1129">
        <v>33</v>
      </c>
      <c r="C1129" t="s">
        <v>277</v>
      </c>
      <c r="D1129" t="s">
        <v>96</v>
      </c>
      <c r="E1129">
        <v>448</v>
      </c>
      <c r="F1129">
        <v>10293</v>
      </c>
      <c r="G1129">
        <v>4.3524725541630199E-2</v>
      </c>
      <c r="H1129" t="s">
        <v>207</v>
      </c>
    </row>
    <row r="1130" spans="1:8" hidden="1" x14ac:dyDescent="0.3">
      <c r="A1130" t="s">
        <v>1580</v>
      </c>
      <c r="B1130">
        <v>33</v>
      </c>
      <c r="C1130" t="s">
        <v>277</v>
      </c>
      <c r="D1130" t="s">
        <v>95</v>
      </c>
      <c r="E1130">
        <v>1077</v>
      </c>
      <c r="F1130">
        <v>9245</v>
      </c>
      <c r="G1130">
        <v>0.116495402920497</v>
      </c>
      <c r="H1130" t="s">
        <v>10306</v>
      </c>
    </row>
    <row r="1131" spans="1:8" hidden="1" x14ac:dyDescent="0.3">
      <c r="A1131" t="s">
        <v>1581</v>
      </c>
      <c r="B1131">
        <v>33</v>
      </c>
      <c r="C1131" t="s">
        <v>277</v>
      </c>
      <c r="D1131" t="s">
        <v>94</v>
      </c>
      <c r="E1131">
        <v>469</v>
      </c>
      <c r="F1131">
        <v>6249</v>
      </c>
      <c r="G1131">
        <v>7.5052008321331395E-2</v>
      </c>
      <c r="H1131" t="s">
        <v>10307</v>
      </c>
    </row>
    <row r="1132" spans="1:8" hidden="1" x14ac:dyDescent="0.3">
      <c r="A1132" t="s">
        <v>1582</v>
      </c>
      <c r="B1132">
        <v>33</v>
      </c>
      <c r="C1132" t="s">
        <v>277</v>
      </c>
      <c r="D1132" t="s">
        <v>87</v>
      </c>
      <c r="E1132">
        <v>488</v>
      </c>
      <c r="F1132">
        <v>2086</v>
      </c>
      <c r="G1132">
        <v>0.23394055608820699</v>
      </c>
      <c r="H1132" t="s">
        <v>397</v>
      </c>
    </row>
    <row r="1133" spans="1:8" hidden="1" x14ac:dyDescent="0.3">
      <c r="A1133" t="s">
        <v>1583</v>
      </c>
      <c r="B1133">
        <v>33</v>
      </c>
      <c r="C1133" t="s">
        <v>277</v>
      </c>
      <c r="D1133" t="s">
        <v>93</v>
      </c>
      <c r="E1133">
        <v>2653</v>
      </c>
      <c r="F1133">
        <v>3479</v>
      </c>
      <c r="G1133">
        <v>0.76257545271629701</v>
      </c>
      <c r="H1133" t="s">
        <v>195</v>
      </c>
    </row>
    <row r="1134" spans="1:8" hidden="1" x14ac:dyDescent="0.3">
      <c r="A1134" t="s">
        <v>1584</v>
      </c>
      <c r="B1134">
        <v>33</v>
      </c>
      <c r="C1134" t="s">
        <v>277</v>
      </c>
      <c r="D1134" t="s">
        <v>92</v>
      </c>
      <c r="E1134">
        <v>632</v>
      </c>
      <c r="F1134">
        <v>2888</v>
      </c>
      <c r="G1134">
        <v>0.21883656509695201</v>
      </c>
      <c r="H1134" t="s">
        <v>194</v>
      </c>
    </row>
    <row r="1135" spans="1:8" hidden="1" x14ac:dyDescent="0.3">
      <c r="A1135" t="s">
        <v>1585</v>
      </c>
      <c r="B1135">
        <v>33</v>
      </c>
      <c r="C1135" t="s">
        <v>277</v>
      </c>
      <c r="D1135" t="s">
        <v>91</v>
      </c>
      <c r="E1135">
        <v>4940</v>
      </c>
      <c r="F1135">
        <v>7677</v>
      </c>
      <c r="G1135">
        <v>0.64348052624723195</v>
      </c>
      <c r="H1135" t="s">
        <v>193</v>
      </c>
    </row>
    <row r="1136" spans="1:8" hidden="1" x14ac:dyDescent="0.3">
      <c r="A1136" t="s">
        <v>1586</v>
      </c>
      <c r="B1136">
        <v>55</v>
      </c>
      <c r="C1136" t="s">
        <v>289</v>
      </c>
      <c r="D1136" t="s">
        <v>112</v>
      </c>
      <c r="E1136">
        <v>1371</v>
      </c>
      <c r="F1136">
        <v>14574</v>
      </c>
      <c r="G1136">
        <v>9.4071634417455696E-2</v>
      </c>
      <c r="H1136" t="s">
        <v>398</v>
      </c>
    </row>
    <row r="1137" spans="1:8" hidden="1" x14ac:dyDescent="0.3">
      <c r="A1137" t="s">
        <v>1587</v>
      </c>
      <c r="B1137">
        <v>55</v>
      </c>
      <c r="C1137" t="s">
        <v>289</v>
      </c>
      <c r="D1137" t="s">
        <v>110</v>
      </c>
      <c r="E1137">
        <v>775</v>
      </c>
      <c r="F1137">
        <v>6814</v>
      </c>
      <c r="G1137">
        <v>0.11373642500733699</v>
      </c>
      <c r="H1137" t="s">
        <v>10304</v>
      </c>
    </row>
    <row r="1138" spans="1:8" hidden="1" x14ac:dyDescent="0.3">
      <c r="A1138" t="s">
        <v>1588</v>
      </c>
      <c r="B1138">
        <v>55</v>
      </c>
      <c r="C1138" t="s">
        <v>289</v>
      </c>
      <c r="D1138" t="s">
        <v>109</v>
      </c>
      <c r="E1138">
        <v>2802</v>
      </c>
      <c r="F1138">
        <v>6814</v>
      </c>
      <c r="G1138">
        <v>0.41121221015556197</v>
      </c>
      <c r="H1138" t="s">
        <v>379</v>
      </c>
    </row>
    <row r="1139" spans="1:8" hidden="1" x14ac:dyDescent="0.3">
      <c r="A1139" t="s">
        <v>1589</v>
      </c>
      <c r="B1139">
        <v>55</v>
      </c>
      <c r="C1139" t="s">
        <v>289</v>
      </c>
      <c r="D1139" t="s">
        <v>319</v>
      </c>
      <c r="E1139">
        <v>889</v>
      </c>
      <c r="F1139">
        <v>6814</v>
      </c>
      <c r="G1139">
        <v>0.130466686234223</v>
      </c>
      <c r="H1139" t="s">
        <v>455</v>
      </c>
    </row>
    <row r="1140" spans="1:8" hidden="1" x14ac:dyDescent="0.3">
      <c r="A1140" t="s">
        <v>1590</v>
      </c>
      <c r="B1140">
        <v>55</v>
      </c>
      <c r="C1140" t="s">
        <v>289</v>
      </c>
      <c r="D1140" t="s">
        <v>107</v>
      </c>
      <c r="E1140">
        <v>1549</v>
      </c>
      <c r="F1140">
        <v>6073</v>
      </c>
      <c r="G1140">
        <v>0.25506339535649503</v>
      </c>
      <c r="H1140" t="s">
        <v>200</v>
      </c>
    </row>
    <row r="1141" spans="1:8" hidden="1" x14ac:dyDescent="0.3">
      <c r="A1141" t="s">
        <v>1591</v>
      </c>
      <c r="B1141">
        <v>55</v>
      </c>
      <c r="C1141" t="s">
        <v>289</v>
      </c>
      <c r="D1141" t="s">
        <v>105</v>
      </c>
      <c r="E1141">
        <v>3566</v>
      </c>
      <c r="F1141">
        <v>6814</v>
      </c>
      <c r="G1141">
        <v>0.52333431171118205</v>
      </c>
      <c r="H1141" t="s">
        <v>198</v>
      </c>
    </row>
    <row r="1142" spans="1:8" hidden="1" x14ac:dyDescent="0.3">
      <c r="A1142" t="s">
        <v>1592</v>
      </c>
      <c r="B1142">
        <v>55</v>
      </c>
      <c r="C1142" t="s">
        <v>289</v>
      </c>
      <c r="D1142" t="s">
        <v>104</v>
      </c>
      <c r="E1142">
        <v>394</v>
      </c>
      <c r="F1142">
        <v>6814</v>
      </c>
      <c r="G1142">
        <v>5.7822130906956197E-2</v>
      </c>
      <c r="H1142" t="s">
        <v>197</v>
      </c>
    </row>
    <row r="1143" spans="1:8" hidden="1" x14ac:dyDescent="0.3">
      <c r="A1143" t="s">
        <v>1593</v>
      </c>
      <c r="B1143">
        <v>55</v>
      </c>
      <c r="C1143" t="s">
        <v>289</v>
      </c>
      <c r="D1143" t="s">
        <v>320</v>
      </c>
      <c r="E1143">
        <v>3592</v>
      </c>
      <c r="F1143">
        <v>6814</v>
      </c>
      <c r="G1143">
        <v>0.52714998532433199</v>
      </c>
      <c r="H1143" t="s">
        <v>10305</v>
      </c>
    </row>
    <row r="1144" spans="1:8" hidden="1" x14ac:dyDescent="0.3">
      <c r="A1144" t="s">
        <v>1594</v>
      </c>
      <c r="B1144">
        <v>55</v>
      </c>
      <c r="C1144" t="s">
        <v>289</v>
      </c>
      <c r="D1144" t="s">
        <v>103</v>
      </c>
      <c r="E1144">
        <v>4486</v>
      </c>
      <c r="F1144">
        <v>11799</v>
      </c>
      <c r="G1144">
        <v>0.38020171200949199</v>
      </c>
      <c r="H1144" t="s">
        <v>189</v>
      </c>
    </row>
    <row r="1145" spans="1:8" hidden="1" x14ac:dyDescent="0.3">
      <c r="A1145" t="s">
        <v>1595</v>
      </c>
      <c r="B1145">
        <v>55</v>
      </c>
      <c r="C1145" t="s">
        <v>289</v>
      </c>
      <c r="D1145" t="s">
        <v>101</v>
      </c>
      <c r="E1145">
        <v>10029</v>
      </c>
      <c r="F1145">
        <v>14574</v>
      </c>
      <c r="G1145">
        <v>0.68814326883491095</v>
      </c>
      <c r="H1145" t="s">
        <v>182</v>
      </c>
    </row>
    <row r="1146" spans="1:8" hidden="1" x14ac:dyDescent="0.3">
      <c r="A1146" t="s">
        <v>1596</v>
      </c>
      <c r="B1146">
        <v>55</v>
      </c>
      <c r="C1146" t="s">
        <v>289</v>
      </c>
      <c r="D1146" t="s">
        <v>100</v>
      </c>
      <c r="E1146">
        <v>4767</v>
      </c>
      <c r="F1146">
        <v>14574</v>
      </c>
      <c r="G1146">
        <v>0.32708933717579203</v>
      </c>
      <c r="H1146" t="s">
        <v>181</v>
      </c>
    </row>
    <row r="1147" spans="1:8" hidden="1" x14ac:dyDescent="0.3">
      <c r="A1147" t="s">
        <v>1597</v>
      </c>
      <c r="B1147">
        <v>55</v>
      </c>
      <c r="C1147" t="s">
        <v>289</v>
      </c>
      <c r="D1147" t="s">
        <v>99</v>
      </c>
      <c r="E1147">
        <v>2753</v>
      </c>
      <c r="F1147">
        <v>14967</v>
      </c>
      <c r="G1147">
        <v>0.18393799692657101</v>
      </c>
      <c r="H1147" t="s">
        <v>210</v>
      </c>
    </row>
    <row r="1148" spans="1:8" hidden="1" x14ac:dyDescent="0.3">
      <c r="A1148" t="s">
        <v>1598</v>
      </c>
      <c r="B1148">
        <v>55</v>
      </c>
      <c r="C1148" t="s">
        <v>289</v>
      </c>
      <c r="D1148" t="s">
        <v>98</v>
      </c>
      <c r="E1148">
        <v>10027</v>
      </c>
      <c r="F1148">
        <v>14967</v>
      </c>
      <c r="G1148">
        <v>0.66994053584552604</v>
      </c>
      <c r="H1148" t="s">
        <v>209</v>
      </c>
    </row>
    <row r="1149" spans="1:8" hidden="1" x14ac:dyDescent="0.3">
      <c r="A1149" t="s">
        <v>1599</v>
      </c>
      <c r="B1149">
        <v>55</v>
      </c>
      <c r="C1149" t="s">
        <v>289</v>
      </c>
      <c r="D1149" t="s">
        <v>97</v>
      </c>
      <c r="E1149">
        <v>1251</v>
      </c>
      <c r="F1149">
        <v>14967</v>
      </c>
      <c r="G1149">
        <v>8.35838845460012E-2</v>
      </c>
      <c r="H1149" t="s">
        <v>208</v>
      </c>
    </row>
    <row r="1150" spans="1:8" hidden="1" x14ac:dyDescent="0.3">
      <c r="A1150" t="s">
        <v>1600</v>
      </c>
      <c r="B1150">
        <v>55</v>
      </c>
      <c r="C1150" t="s">
        <v>289</v>
      </c>
      <c r="D1150" t="s">
        <v>96</v>
      </c>
      <c r="E1150">
        <v>936</v>
      </c>
      <c r="F1150">
        <v>14967</v>
      </c>
      <c r="G1150">
        <v>6.25375826819001E-2</v>
      </c>
      <c r="H1150" t="s">
        <v>207</v>
      </c>
    </row>
    <row r="1151" spans="1:8" hidden="1" x14ac:dyDescent="0.3">
      <c r="A1151" t="s">
        <v>1601</v>
      </c>
      <c r="B1151">
        <v>55</v>
      </c>
      <c r="C1151" t="s">
        <v>289</v>
      </c>
      <c r="D1151" t="s">
        <v>95</v>
      </c>
      <c r="E1151">
        <v>4215</v>
      </c>
      <c r="F1151">
        <v>14420</v>
      </c>
      <c r="G1151">
        <v>0.29230235783633801</v>
      </c>
      <c r="H1151" t="s">
        <v>10306</v>
      </c>
    </row>
    <row r="1152" spans="1:8" hidden="1" x14ac:dyDescent="0.3">
      <c r="A1152" t="s">
        <v>1602</v>
      </c>
      <c r="B1152">
        <v>55</v>
      </c>
      <c r="C1152" t="s">
        <v>289</v>
      </c>
      <c r="D1152" t="s">
        <v>94</v>
      </c>
      <c r="E1152">
        <v>1900</v>
      </c>
      <c r="F1152">
        <v>9491</v>
      </c>
      <c r="G1152">
        <v>0.20018965335580999</v>
      </c>
      <c r="H1152" t="s">
        <v>10307</v>
      </c>
    </row>
    <row r="1153" spans="1:8" hidden="1" x14ac:dyDescent="0.3">
      <c r="A1153" t="s">
        <v>1603</v>
      </c>
      <c r="B1153">
        <v>55</v>
      </c>
      <c r="C1153" t="s">
        <v>289</v>
      </c>
      <c r="D1153" t="s">
        <v>87</v>
      </c>
      <c r="E1153">
        <v>747</v>
      </c>
      <c r="F1153">
        <v>2747</v>
      </c>
      <c r="G1153">
        <v>0.27193301783764101</v>
      </c>
      <c r="H1153" t="s">
        <v>397</v>
      </c>
    </row>
    <row r="1154" spans="1:8" hidden="1" x14ac:dyDescent="0.3">
      <c r="A1154" t="s">
        <v>1604</v>
      </c>
      <c r="B1154">
        <v>55</v>
      </c>
      <c r="C1154" t="s">
        <v>289</v>
      </c>
      <c r="D1154" t="s">
        <v>93</v>
      </c>
      <c r="E1154">
        <v>2493</v>
      </c>
      <c r="F1154">
        <v>6814</v>
      </c>
      <c r="G1154">
        <v>0.36586439683005501</v>
      </c>
      <c r="H1154" t="s">
        <v>195</v>
      </c>
    </row>
    <row r="1155" spans="1:8" hidden="1" x14ac:dyDescent="0.3">
      <c r="A1155" t="s">
        <v>1605</v>
      </c>
      <c r="B1155">
        <v>55</v>
      </c>
      <c r="C1155" t="s">
        <v>289</v>
      </c>
      <c r="D1155" t="s">
        <v>92</v>
      </c>
      <c r="E1155">
        <v>2266</v>
      </c>
      <c r="F1155">
        <v>5266</v>
      </c>
      <c r="G1155">
        <v>0.43030763387770599</v>
      </c>
      <c r="H1155" t="s">
        <v>194</v>
      </c>
    </row>
    <row r="1156" spans="1:8" hidden="1" x14ac:dyDescent="0.3">
      <c r="A1156" t="s">
        <v>1606</v>
      </c>
      <c r="B1156">
        <v>55</v>
      </c>
      <c r="C1156" t="s">
        <v>289</v>
      </c>
      <c r="D1156" t="s">
        <v>91</v>
      </c>
      <c r="E1156">
        <v>6344</v>
      </c>
      <c r="F1156">
        <v>11799</v>
      </c>
      <c r="G1156">
        <v>0.53767268412577296</v>
      </c>
      <c r="H1156" t="s">
        <v>193</v>
      </c>
    </row>
    <row r="1157" spans="1:8" hidden="1" x14ac:dyDescent="0.3">
      <c r="A1157" t="s">
        <v>1607</v>
      </c>
      <c r="B1157">
        <v>21</v>
      </c>
      <c r="C1157" t="s">
        <v>7</v>
      </c>
      <c r="D1157" t="s">
        <v>112</v>
      </c>
      <c r="E1157">
        <v>2982</v>
      </c>
      <c r="F1157">
        <v>12806</v>
      </c>
      <c r="G1157">
        <v>0.23285959706387599</v>
      </c>
      <c r="H1157" t="s">
        <v>398</v>
      </c>
    </row>
    <row r="1158" spans="1:8" hidden="1" x14ac:dyDescent="0.3">
      <c r="A1158" t="s">
        <v>1608</v>
      </c>
      <c r="B1158">
        <v>21</v>
      </c>
      <c r="C1158" t="s">
        <v>7</v>
      </c>
      <c r="D1158" t="s">
        <v>110</v>
      </c>
      <c r="E1158">
        <v>608</v>
      </c>
      <c r="F1158">
        <v>6776</v>
      </c>
      <c r="G1158">
        <v>8.9728453364816996E-2</v>
      </c>
      <c r="H1158" t="s">
        <v>10304</v>
      </c>
    </row>
    <row r="1159" spans="1:8" hidden="1" x14ac:dyDescent="0.3">
      <c r="A1159" t="s">
        <v>1609</v>
      </c>
      <c r="B1159">
        <v>21</v>
      </c>
      <c r="C1159" t="s">
        <v>7</v>
      </c>
      <c r="D1159" t="s">
        <v>109</v>
      </c>
      <c r="E1159">
        <v>3516</v>
      </c>
      <c r="F1159">
        <v>6776</v>
      </c>
      <c r="G1159">
        <v>0.51889020070838199</v>
      </c>
      <c r="H1159" t="s">
        <v>379</v>
      </c>
    </row>
    <row r="1160" spans="1:8" hidden="1" x14ac:dyDescent="0.3">
      <c r="A1160" t="s">
        <v>1610</v>
      </c>
      <c r="B1160">
        <v>21</v>
      </c>
      <c r="C1160" t="s">
        <v>7</v>
      </c>
      <c r="D1160" t="s">
        <v>319</v>
      </c>
      <c r="E1160">
        <v>909</v>
      </c>
      <c r="F1160">
        <v>6776</v>
      </c>
      <c r="G1160">
        <v>0.13414994096812199</v>
      </c>
      <c r="H1160" t="s">
        <v>455</v>
      </c>
    </row>
    <row r="1161" spans="1:8" hidden="1" x14ac:dyDescent="0.3">
      <c r="A1161" t="s">
        <v>1611</v>
      </c>
      <c r="B1161">
        <v>21</v>
      </c>
      <c r="C1161" t="s">
        <v>7</v>
      </c>
      <c r="D1161" t="s">
        <v>107</v>
      </c>
      <c r="E1161">
        <v>1534</v>
      </c>
      <c r="F1161">
        <v>5112</v>
      </c>
      <c r="G1161">
        <v>0.30007824726134502</v>
      </c>
      <c r="H1161" t="s">
        <v>200</v>
      </c>
    </row>
    <row r="1162" spans="1:8" hidden="1" x14ac:dyDescent="0.3">
      <c r="A1162" t="s">
        <v>1612</v>
      </c>
      <c r="B1162">
        <v>21</v>
      </c>
      <c r="C1162" t="s">
        <v>7</v>
      </c>
      <c r="D1162" t="s">
        <v>105</v>
      </c>
      <c r="E1162">
        <v>2943</v>
      </c>
      <c r="F1162">
        <v>6776</v>
      </c>
      <c r="G1162">
        <v>0.43432703659976302</v>
      </c>
      <c r="H1162" t="s">
        <v>198</v>
      </c>
    </row>
    <row r="1163" spans="1:8" hidden="1" x14ac:dyDescent="0.3">
      <c r="A1163" t="s">
        <v>1613</v>
      </c>
      <c r="B1163">
        <v>21</v>
      </c>
      <c r="C1163" t="s">
        <v>7</v>
      </c>
      <c r="D1163" t="s">
        <v>104</v>
      </c>
      <c r="E1163">
        <v>415</v>
      </c>
      <c r="F1163">
        <v>6776</v>
      </c>
      <c r="G1163">
        <v>6.1245572609208897E-2</v>
      </c>
      <c r="H1163" t="s">
        <v>197</v>
      </c>
    </row>
    <row r="1164" spans="1:8" hidden="1" x14ac:dyDescent="0.3">
      <c r="A1164" t="s">
        <v>1614</v>
      </c>
      <c r="B1164">
        <v>21</v>
      </c>
      <c r="C1164" t="s">
        <v>7</v>
      </c>
      <c r="D1164" t="s">
        <v>320</v>
      </c>
      <c r="E1164">
        <v>3616</v>
      </c>
      <c r="F1164">
        <v>6776</v>
      </c>
      <c r="G1164">
        <v>0.53364817001180598</v>
      </c>
      <c r="H1164" t="s">
        <v>10305</v>
      </c>
    </row>
    <row r="1165" spans="1:8" hidden="1" x14ac:dyDescent="0.3">
      <c r="A1165" t="s">
        <v>1615</v>
      </c>
      <c r="B1165">
        <v>21</v>
      </c>
      <c r="C1165" t="s">
        <v>7</v>
      </c>
      <c r="D1165" t="s">
        <v>103</v>
      </c>
      <c r="E1165">
        <v>4606</v>
      </c>
      <c r="F1165">
        <v>10722</v>
      </c>
      <c r="G1165">
        <v>0.42958403282969498</v>
      </c>
      <c r="H1165" t="s">
        <v>189</v>
      </c>
    </row>
    <row r="1166" spans="1:8" hidden="1" x14ac:dyDescent="0.3">
      <c r="A1166" t="s">
        <v>1616</v>
      </c>
      <c r="B1166">
        <v>21</v>
      </c>
      <c r="C1166" t="s">
        <v>7</v>
      </c>
      <c r="D1166" t="s">
        <v>101</v>
      </c>
      <c r="E1166">
        <v>8804</v>
      </c>
      <c r="F1166">
        <v>12806</v>
      </c>
      <c r="G1166">
        <v>0.68749023895049199</v>
      </c>
      <c r="H1166" t="s">
        <v>182</v>
      </c>
    </row>
    <row r="1167" spans="1:8" hidden="1" x14ac:dyDescent="0.3">
      <c r="A1167" t="s">
        <v>1617</v>
      </c>
      <c r="B1167">
        <v>21</v>
      </c>
      <c r="C1167" t="s">
        <v>7</v>
      </c>
      <c r="D1167" t="s">
        <v>100</v>
      </c>
      <c r="E1167">
        <v>4119</v>
      </c>
      <c r="F1167">
        <v>12806</v>
      </c>
      <c r="G1167">
        <v>0.32164610338903599</v>
      </c>
      <c r="H1167" t="s">
        <v>181</v>
      </c>
    </row>
    <row r="1168" spans="1:8" hidden="1" x14ac:dyDescent="0.3">
      <c r="A1168" t="s">
        <v>1618</v>
      </c>
      <c r="B1168">
        <v>21</v>
      </c>
      <c r="C1168" t="s">
        <v>7</v>
      </c>
      <c r="D1168" t="s">
        <v>99</v>
      </c>
      <c r="E1168">
        <v>2125</v>
      </c>
      <c r="F1168">
        <v>13146</v>
      </c>
      <c r="G1168">
        <v>0.161646128099802</v>
      </c>
      <c r="H1168" t="s">
        <v>210</v>
      </c>
    </row>
    <row r="1169" spans="1:8" hidden="1" x14ac:dyDescent="0.3">
      <c r="A1169" t="s">
        <v>1619</v>
      </c>
      <c r="B1169">
        <v>21</v>
      </c>
      <c r="C1169" t="s">
        <v>7</v>
      </c>
      <c r="D1169" t="s">
        <v>98</v>
      </c>
      <c r="E1169">
        <v>9145</v>
      </c>
      <c r="F1169">
        <v>13146</v>
      </c>
      <c r="G1169">
        <v>0.69564886657538405</v>
      </c>
      <c r="H1169" t="s">
        <v>209</v>
      </c>
    </row>
    <row r="1170" spans="1:8" hidden="1" x14ac:dyDescent="0.3">
      <c r="A1170" t="s">
        <v>1620</v>
      </c>
      <c r="B1170">
        <v>21</v>
      </c>
      <c r="C1170" t="s">
        <v>7</v>
      </c>
      <c r="D1170" t="s">
        <v>97</v>
      </c>
      <c r="E1170">
        <v>1043</v>
      </c>
      <c r="F1170">
        <v>13146</v>
      </c>
      <c r="G1170">
        <v>7.9339723109691104E-2</v>
      </c>
      <c r="H1170" t="s">
        <v>208</v>
      </c>
    </row>
    <row r="1171" spans="1:8" hidden="1" x14ac:dyDescent="0.3">
      <c r="A1171" t="s">
        <v>1621</v>
      </c>
      <c r="B1171">
        <v>21</v>
      </c>
      <c r="C1171" t="s">
        <v>7</v>
      </c>
      <c r="D1171" t="s">
        <v>96</v>
      </c>
      <c r="E1171">
        <v>833</v>
      </c>
      <c r="F1171">
        <v>13146</v>
      </c>
      <c r="G1171">
        <v>6.3365282215122401E-2</v>
      </c>
      <c r="H1171" t="s">
        <v>207</v>
      </c>
    </row>
    <row r="1172" spans="1:8" hidden="1" x14ac:dyDescent="0.3">
      <c r="A1172" t="s">
        <v>1622</v>
      </c>
      <c r="B1172">
        <v>21</v>
      </c>
      <c r="C1172" t="s">
        <v>7</v>
      </c>
      <c r="D1172" t="s">
        <v>95</v>
      </c>
      <c r="E1172">
        <v>4078</v>
      </c>
      <c r="F1172">
        <v>12583</v>
      </c>
      <c r="G1172">
        <v>0.324088055312723</v>
      </c>
      <c r="H1172" t="s">
        <v>10306</v>
      </c>
    </row>
    <row r="1173" spans="1:8" hidden="1" x14ac:dyDescent="0.3">
      <c r="A1173" t="s">
        <v>1623</v>
      </c>
      <c r="B1173">
        <v>21</v>
      </c>
      <c r="C1173" t="s">
        <v>7</v>
      </c>
      <c r="D1173" t="s">
        <v>94</v>
      </c>
      <c r="E1173">
        <v>2091</v>
      </c>
      <c r="F1173">
        <v>8603</v>
      </c>
      <c r="G1173">
        <v>0.243054748343601</v>
      </c>
      <c r="H1173" t="s">
        <v>10307</v>
      </c>
    </row>
    <row r="1174" spans="1:8" hidden="1" x14ac:dyDescent="0.3">
      <c r="A1174" t="s">
        <v>1624</v>
      </c>
      <c r="B1174">
        <v>21</v>
      </c>
      <c r="C1174" t="s">
        <v>7</v>
      </c>
      <c r="D1174" t="s">
        <v>87</v>
      </c>
      <c r="E1174">
        <v>687</v>
      </c>
      <c r="F1174">
        <v>2063</v>
      </c>
      <c r="G1174">
        <v>0.33301017935046001</v>
      </c>
      <c r="H1174" t="s">
        <v>397</v>
      </c>
    </row>
    <row r="1175" spans="1:8" hidden="1" x14ac:dyDescent="0.3">
      <c r="A1175" t="s">
        <v>1625</v>
      </c>
      <c r="B1175">
        <v>21</v>
      </c>
      <c r="C1175" t="s">
        <v>7</v>
      </c>
      <c r="D1175" t="s">
        <v>93</v>
      </c>
      <c r="E1175">
        <v>2145</v>
      </c>
      <c r="F1175">
        <v>6776</v>
      </c>
      <c r="G1175">
        <v>0.31655844155844098</v>
      </c>
      <c r="H1175" t="s">
        <v>195</v>
      </c>
    </row>
    <row r="1176" spans="1:8" hidden="1" x14ac:dyDescent="0.3">
      <c r="A1176" t="s">
        <v>1626</v>
      </c>
      <c r="B1176">
        <v>21</v>
      </c>
      <c r="C1176" t="s">
        <v>7</v>
      </c>
      <c r="D1176" t="s">
        <v>92</v>
      </c>
      <c r="E1176">
        <v>2318</v>
      </c>
      <c r="F1176">
        <v>5324</v>
      </c>
      <c r="G1176">
        <v>0.43538692712246402</v>
      </c>
      <c r="H1176" t="s">
        <v>194</v>
      </c>
    </row>
    <row r="1177" spans="1:8" hidden="1" x14ac:dyDescent="0.3">
      <c r="A1177" t="s">
        <v>1627</v>
      </c>
      <c r="B1177">
        <v>21</v>
      </c>
      <c r="C1177" t="s">
        <v>7</v>
      </c>
      <c r="D1177" t="s">
        <v>91</v>
      </c>
      <c r="E1177">
        <v>5431</v>
      </c>
      <c r="F1177">
        <v>10722</v>
      </c>
      <c r="G1177">
        <v>0.50652863271777604</v>
      </c>
      <c r="H1177" t="s">
        <v>193</v>
      </c>
    </row>
    <row r="1178" spans="1:8" hidden="1" x14ac:dyDescent="0.3">
      <c r="A1178" t="s">
        <v>1628</v>
      </c>
      <c r="B1178">
        <v>9</v>
      </c>
      <c r="C1178" t="s">
        <v>257</v>
      </c>
      <c r="D1178" t="s">
        <v>112</v>
      </c>
      <c r="E1178">
        <v>1910</v>
      </c>
      <c r="F1178">
        <v>12839</v>
      </c>
      <c r="G1178">
        <v>0.14876548017758301</v>
      </c>
      <c r="H1178" t="s">
        <v>398</v>
      </c>
    </row>
    <row r="1179" spans="1:8" hidden="1" x14ac:dyDescent="0.3">
      <c r="A1179" t="s">
        <v>1629</v>
      </c>
      <c r="B1179">
        <v>9</v>
      </c>
      <c r="C1179" t="s">
        <v>257</v>
      </c>
      <c r="D1179" t="s">
        <v>110</v>
      </c>
      <c r="E1179">
        <v>370</v>
      </c>
      <c r="F1179">
        <v>6631</v>
      </c>
      <c r="G1179">
        <v>5.5798522093198598E-2</v>
      </c>
      <c r="H1179" t="s">
        <v>10304</v>
      </c>
    </row>
    <row r="1180" spans="1:8" hidden="1" x14ac:dyDescent="0.3">
      <c r="A1180" t="s">
        <v>1630</v>
      </c>
      <c r="B1180">
        <v>9</v>
      </c>
      <c r="C1180" t="s">
        <v>257</v>
      </c>
      <c r="D1180" t="s">
        <v>109</v>
      </c>
      <c r="E1180">
        <v>3177</v>
      </c>
      <c r="F1180">
        <v>6631</v>
      </c>
      <c r="G1180">
        <v>0.47911325591916698</v>
      </c>
      <c r="H1180" t="s">
        <v>379</v>
      </c>
    </row>
    <row r="1181" spans="1:8" hidden="1" x14ac:dyDescent="0.3">
      <c r="A1181" t="s">
        <v>1631</v>
      </c>
      <c r="B1181">
        <v>9</v>
      </c>
      <c r="C1181" t="s">
        <v>257</v>
      </c>
      <c r="D1181" t="s">
        <v>319</v>
      </c>
      <c r="E1181">
        <v>931</v>
      </c>
      <c r="F1181">
        <v>6631</v>
      </c>
      <c r="G1181">
        <v>0.14040114613180499</v>
      </c>
      <c r="H1181" t="s">
        <v>455</v>
      </c>
    </row>
    <row r="1182" spans="1:8" hidden="1" x14ac:dyDescent="0.3">
      <c r="A1182" t="s">
        <v>1632</v>
      </c>
      <c r="B1182">
        <v>9</v>
      </c>
      <c r="C1182" t="s">
        <v>257</v>
      </c>
      <c r="D1182" t="s">
        <v>107</v>
      </c>
      <c r="E1182">
        <v>1468</v>
      </c>
      <c r="F1182">
        <v>6012</v>
      </c>
      <c r="G1182">
        <v>0.244178310046573</v>
      </c>
      <c r="H1182" t="s">
        <v>200</v>
      </c>
    </row>
    <row r="1183" spans="1:8" hidden="1" x14ac:dyDescent="0.3">
      <c r="A1183" t="s">
        <v>1633</v>
      </c>
      <c r="B1183">
        <v>9</v>
      </c>
      <c r="C1183" t="s">
        <v>257</v>
      </c>
      <c r="D1183" t="s">
        <v>105</v>
      </c>
      <c r="E1183">
        <v>4084</v>
      </c>
      <c r="F1183">
        <v>6631</v>
      </c>
      <c r="G1183">
        <v>0.61589503845573801</v>
      </c>
      <c r="H1183" t="s">
        <v>198</v>
      </c>
    </row>
    <row r="1184" spans="1:8" hidden="1" x14ac:dyDescent="0.3">
      <c r="A1184" t="s">
        <v>1634</v>
      </c>
      <c r="B1184">
        <v>9</v>
      </c>
      <c r="C1184" t="s">
        <v>257</v>
      </c>
      <c r="D1184" t="s">
        <v>104</v>
      </c>
      <c r="E1184">
        <v>281</v>
      </c>
      <c r="F1184">
        <v>6631</v>
      </c>
      <c r="G1184">
        <v>4.23767154275373E-2</v>
      </c>
      <c r="H1184" t="s">
        <v>197</v>
      </c>
    </row>
    <row r="1185" spans="1:8" hidden="1" x14ac:dyDescent="0.3">
      <c r="A1185" t="s">
        <v>1635</v>
      </c>
      <c r="B1185">
        <v>9</v>
      </c>
      <c r="C1185" t="s">
        <v>257</v>
      </c>
      <c r="D1185" t="s">
        <v>320</v>
      </c>
      <c r="E1185">
        <v>1659</v>
      </c>
      <c r="F1185">
        <v>6631</v>
      </c>
      <c r="G1185">
        <v>0.250188508520585</v>
      </c>
      <c r="H1185" t="s">
        <v>10305</v>
      </c>
    </row>
    <row r="1186" spans="1:8" hidden="1" x14ac:dyDescent="0.3">
      <c r="A1186" t="s">
        <v>1636</v>
      </c>
      <c r="B1186">
        <v>9</v>
      </c>
      <c r="C1186" t="s">
        <v>257</v>
      </c>
      <c r="D1186" t="s">
        <v>103</v>
      </c>
      <c r="E1186">
        <v>6660</v>
      </c>
      <c r="F1186">
        <v>11046</v>
      </c>
      <c r="G1186">
        <v>0.60293318848451904</v>
      </c>
      <c r="H1186" t="s">
        <v>189</v>
      </c>
    </row>
    <row r="1187" spans="1:8" hidden="1" x14ac:dyDescent="0.3">
      <c r="A1187" t="s">
        <v>1637</v>
      </c>
      <c r="B1187">
        <v>9</v>
      </c>
      <c r="C1187" t="s">
        <v>257</v>
      </c>
      <c r="D1187" t="s">
        <v>101</v>
      </c>
      <c r="E1187">
        <v>9636</v>
      </c>
      <c r="F1187">
        <v>12839</v>
      </c>
      <c r="G1187">
        <v>0.75052574188020804</v>
      </c>
      <c r="H1187" t="s">
        <v>182</v>
      </c>
    </row>
    <row r="1188" spans="1:8" hidden="1" x14ac:dyDescent="0.3">
      <c r="A1188" t="s">
        <v>1638</v>
      </c>
      <c r="B1188">
        <v>9</v>
      </c>
      <c r="C1188" t="s">
        <v>257</v>
      </c>
      <c r="D1188" t="s">
        <v>100</v>
      </c>
      <c r="E1188">
        <v>3524</v>
      </c>
      <c r="F1188">
        <v>12839</v>
      </c>
      <c r="G1188">
        <v>0.27447620531194</v>
      </c>
      <c r="H1188" t="s">
        <v>181</v>
      </c>
    </row>
    <row r="1189" spans="1:8" hidden="1" x14ac:dyDescent="0.3">
      <c r="A1189" t="s">
        <v>1639</v>
      </c>
      <c r="B1189">
        <v>9</v>
      </c>
      <c r="C1189" t="s">
        <v>257</v>
      </c>
      <c r="D1189" t="s">
        <v>99</v>
      </c>
      <c r="E1189">
        <v>1712</v>
      </c>
      <c r="F1189">
        <v>13093</v>
      </c>
      <c r="G1189">
        <v>0.13075689299625701</v>
      </c>
      <c r="H1189" t="s">
        <v>210</v>
      </c>
    </row>
    <row r="1190" spans="1:8" hidden="1" x14ac:dyDescent="0.3">
      <c r="A1190" t="s">
        <v>1640</v>
      </c>
      <c r="B1190">
        <v>9</v>
      </c>
      <c r="C1190" t="s">
        <v>257</v>
      </c>
      <c r="D1190" t="s">
        <v>98</v>
      </c>
      <c r="E1190">
        <v>9242</v>
      </c>
      <c r="F1190">
        <v>13093</v>
      </c>
      <c r="G1190">
        <v>0.70587336744825402</v>
      </c>
      <c r="H1190" t="s">
        <v>209</v>
      </c>
    </row>
    <row r="1191" spans="1:8" hidden="1" x14ac:dyDescent="0.3">
      <c r="A1191" t="s">
        <v>1641</v>
      </c>
      <c r="B1191">
        <v>9</v>
      </c>
      <c r="C1191" t="s">
        <v>257</v>
      </c>
      <c r="D1191" t="s">
        <v>97</v>
      </c>
      <c r="E1191">
        <v>1226</v>
      </c>
      <c r="F1191">
        <v>13093</v>
      </c>
      <c r="G1191">
        <v>9.3637821736805904E-2</v>
      </c>
      <c r="H1191" t="s">
        <v>208</v>
      </c>
    </row>
    <row r="1192" spans="1:8" hidden="1" x14ac:dyDescent="0.3">
      <c r="A1192" t="s">
        <v>1642</v>
      </c>
      <c r="B1192">
        <v>9</v>
      </c>
      <c r="C1192" t="s">
        <v>257</v>
      </c>
      <c r="D1192" t="s">
        <v>96</v>
      </c>
      <c r="E1192">
        <v>913</v>
      </c>
      <c r="F1192">
        <v>13093</v>
      </c>
      <c r="G1192">
        <v>6.9731917818681696E-2</v>
      </c>
      <c r="H1192" t="s">
        <v>207</v>
      </c>
    </row>
    <row r="1193" spans="1:8" hidden="1" x14ac:dyDescent="0.3">
      <c r="A1193" t="s">
        <v>1643</v>
      </c>
      <c r="B1193">
        <v>9</v>
      </c>
      <c r="C1193" t="s">
        <v>257</v>
      </c>
      <c r="D1193" t="s">
        <v>95</v>
      </c>
      <c r="E1193">
        <v>2260</v>
      </c>
      <c r="F1193">
        <v>12745</v>
      </c>
      <c r="G1193">
        <v>0.17732444095723801</v>
      </c>
      <c r="H1193" t="s">
        <v>10306</v>
      </c>
    </row>
    <row r="1194" spans="1:8" hidden="1" x14ac:dyDescent="0.3">
      <c r="A1194" t="s">
        <v>1644</v>
      </c>
      <c r="B1194">
        <v>9</v>
      </c>
      <c r="C1194" t="s">
        <v>257</v>
      </c>
      <c r="D1194" t="s">
        <v>94</v>
      </c>
      <c r="E1194">
        <v>1108</v>
      </c>
      <c r="F1194">
        <v>8997</v>
      </c>
      <c r="G1194">
        <v>0.12315216183172099</v>
      </c>
      <c r="H1194" t="s">
        <v>10307</v>
      </c>
    </row>
    <row r="1195" spans="1:8" hidden="1" x14ac:dyDescent="0.3">
      <c r="A1195" t="s">
        <v>1645</v>
      </c>
      <c r="B1195">
        <v>9</v>
      </c>
      <c r="C1195" t="s">
        <v>257</v>
      </c>
      <c r="D1195" t="s">
        <v>87</v>
      </c>
      <c r="E1195">
        <v>344</v>
      </c>
      <c r="F1195">
        <v>1765</v>
      </c>
      <c r="G1195">
        <v>0.19490084985835601</v>
      </c>
      <c r="H1195" t="s">
        <v>397</v>
      </c>
    </row>
    <row r="1196" spans="1:8" hidden="1" x14ac:dyDescent="0.3">
      <c r="A1196" t="s">
        <v>1646</v>
      </c>
      <c r="B1196">
        <v>9</v>
      </c>
      <c r="C1196" t="s">
        <v>257</v>
      </c>
      <c r="D1196" t="s">
        <v>93</v>
      </c>
      <c r="E1196">
        <v>3731</v>
      </c>
      <c r="F1196">
        <v>6631</v>
      </c>
      <c r="G1196">
        <v>0.56266023224249695</v>
      </c>
      <c r="H1196" t="s">
        <v>195</v>
      </c>
    </row>
    <row r="1197" spans="1:8" hidden="1" x14ac:dyDescent="0.3">
      <c r="A1197" t="s">
        <v>1647</v>
      </c>
      <c r="B1197">
        <v>9</v>
      </c>
      <c r="C1197" t="s">
        <v>257</v>
      </c>
      <c r="D1197" t="s">
        <v>92</v>
      </c>
      <c r="E1197">
        <v>1293</v>
      </c>
      <c r="F1197">
        <v>5107</v>
      </c>
      <c r="G1197">
        <v>0.25318190718621397</v>
      </c>
      <c r="H1197" t="s">
        <v>194</v>
      </c>
    </row>
    <row r="1198" spans="1:8" hidden="1" x14ac:dyDescent="0.3">
      <c r="A1198" t="s">
        <v>1648</v>
      </c>
      <c r="B1198">
        <v>9</v>
      </c>
      <c r="C1198" t="s">
        <v>257</v>
      </c>
      <c r="D1198" t="s">
        <v>91</v>
      </c>
      <c r="E1198">
        <v>6321</v>
      </c>
      <c r="F1198">
        <v>11046</v>
      </c>
      <c r="G1198">
        <v>0.57224334600760396</v>
      </c>
      <c r="H1198" t="s">
        <v>193</v>
      </c>
    </row>
    <row r="1199" spans="1:8" hidden="1" x14ac:dyDescent="0.3">
      <c r="A1199" t="s">
        <v>1649</v>
      </c>
      <c r="B1199">
        <v>56</v>
      </c>
      <c r="C1199" t="s">
        <v>290</v>
      </c>
      <c r="D1199" t="s">
        <v>112</v>
      </c>
      <c r="E1199">
        <v>1518</v>
      </c>
      <c r="F1199">
        <v>15282</v>
      </c>
      <c r="G1199">
        <v>9.9332548095798903E-2</v>
      </c>
      <c r="H1199" t="s">
        <v>398</v>
      </c>
    </row>
    <row r="1200" spans="1:8" hidden="1" x14ac:dyDescent="0.3">
      <c r="A1200" t="s">
        <v>1650</v>
      </c>
      <c r="B1200">
        <v>56</v>
      </c>
      <c r="C1200" t="s">
        <v>290</v>
      </c>
      <c r="D1200" t="s">
        <v>110</v>
      </c>
      <c r="E1200">
        <v>798</v>
      </c>
      <c r="F1200">
        <v>7898</v>
      </c>
      <c r="G1200">
        <v>0.10103823752848801</v>
      </c>
      <c r="H1200" t="s">
        <v>10304</v>
      </c>
    </row>
    <row r="1201" spans="1:8" hidden="1" x14ac:dyDescent="0.3">
      <c r="A1201" t="s">
        <v>1651</v>
      </c>
      <c r="B1201">
        <v>56</v>
      </c>
      <c r="C1201" t="s">
        <v>290</v>
      </c>
      <c r="D1201" t="s">
        <v>109</v>
      </c>
      <c r="E1201">
        <v>3774</v>
      </c>
      <c r="F1201">
        <v>7898</v>
      </c>
      <c r="G1201">
        <v>0.47784249177006799</v>
      </c>
      <c r="H1201" t="s">
        <v>379</v>
      </c>
    </row>
    <row r="1202" spans="1:8" hidden="1" x14ac:dyDescent="0.3">
      <c r="A1202" t="s">
        <v>1652</v>
      </c>
      <c r="B1202">
        <v>56</v>
      </c>
      <c r="C1202" t="s">
        <v>290</v>
      </c>
      <c r="D1202" t="s">
        <v>319</v>
      </c>
      <c r="E1202">
        <v>1035</v>
      </c>
      <c r="F1202">
        <v>7898</v>
      </c>
      <c r="G1202">
        <v>0.13104583438845199</v>
      </c>
      <c r="H1202" t="s">
        <v>455</v>
      </c>
    </row>
    <row r="1203" spans="1:8" hidden="1" x14ac:dyDescent="0.3">
      <c r="A1203" t="s">
        <v>1653</v>
      </c>
      <c r="B1203">
        <v>56</v>
      </c>
      <c r="C1203" t="s">
        <v>290</v>
      </c>
      <c r="D1203" t="s">
        <v>107</v>
      </c>
      <c r="E1203">
        <v>1820</v>
      </c>
      <c r="F1203">
        <v>6680</v>
      </c>
      <c r="G1203">
        <v>0.27245508982035899</v>
      </c>
      <c r="H1203" t="s">
        <v>200</v>
      </c>
    </row>
    <row r="1204" spans="1:8" hidden="1" x14ac:dyDescent="0.3">
      <c r="A1204" t="s">
        <v>1654</v>
      </c>
      <c r="B1204">
        <v>56</v>
      </c>
      <c r="C1204" t="s">
        <v>290</v>
      </c>
      <c r="D1204" t="s">
        <v>105</v>
      </c>
      <c r="E1204">
        <v>3940</v>
      </c>
      <c r="F1204">
        <v>7898</v>
      </c>
      <c r="G1204">
        <v>0.498860471005317</v>
      </c>
      <c r="H1204" t="s">
        <v>198</v>
      </c>
    </row>
    <row r="1205" spans="1:8" hidden="1" x14ac:dyDescent="0.3">
      <c r="A1205" t="s">
        <v>1655</v>
      </c>
      <c r="B1205">
        <v>56</v>
      </c>
      <c r="C1205" t="s">
        <v>290</v>
      </c>
      <c r="D1205" t="s">
        <v>104</v>
      </c>
      <c r="E1205">
        <v>404</v>
      </c>
      <c r="F1205">
        <v>7898</v>
      </c>
      <c r="G1205">
        <v>5.11521904279564E-2</v>
      </c>
      <c r="H1205" t="s">
        <v>197</v>
      </c>
    </row>
    <row r="1206" spans="1:8" hidden="1" x14ac:dyDescent="0.3">
      <c r="A1206" t="s">
        <v>1656</v>
      </c>
      <c r="B1206">
        <v>56</v>
      </c>
      <c r="C1206" t="s">
        <v>290</v>
      </c>
      <c r="D1206" t="s">
        <v>320</v>
      </c>
      <c r="E1206">
        <v>3968</v>
      </c>
      <c r="F1206">
        <v>7898</v>
      </c>
      <c r="G1206">
        <v>0.50240567232210598</v>
      </c>
      <c r="H1206" t="s">
        <v>10305</v>
      </c>
    </row>
    <row r="1207" spans="1:8" hidden="1" x14ac:dyDescent="0.3">
      <c r="A1207" t="s">
        <v>1657</v>
      </c>
      <c r="B1207">
        <v>56</v>
      </c>
      <c r="C1207" t="s">
        <v>290</v>
      </c>
      <c r="D1207" t="s">
        <v>103</v>
      </c>
      <c r="E1207">
        <v>5235</v>
      </c>
      <c r="F1207">
        <v>12681</v>
      </c>
      <c r="G1207">
        <v>0.41282233262361001</v>
      </c>
      <c r="H1207" t="s">
        <v>189</v>
      </c>
    </row>
    <row r="1208" spans="1:8" hidden="1" x14ac:dyDescent="0.3">
      <c r="A1208" t="s">
        <v>1658</v>
      </c>
      <c r="B1208">
        <v>56</v>
      </c>
      <c r="C1208" t="s">
        <v>290</v>
      </c>
      <c r="D1208" t="s">
        <v>101</v>
      </c>
      <c r="E1208">
        <v>10544</v>
      </c>
      <c r="F1208">
        <v>15282</v>
      </c>
      <c r="G1208">
        <v>0.68996204685250595</v>
      </c>
      <c r="H1208" t="s">
        <v>182</v>
      </c>
    </row>
    <row r="1209" spans="1:8" hidden="1" x14ac:dyDescent="0.3">
      <c r="A1209" t="s">
        <v>1659</v>
      </c>
      <c r="B1209">
        <v>56</v>
      </c>
      <c r="C1209" t="s">
        <v>290</v>
      </c>
      <c r="D1209" t="s">
        <v>100</v>
      </c>
      <c r="E1209">
        <v>4849</v>
      </c>
      <c r="F1209">
        <v>15282</v>
      </c>
      <c r="G1209">
        <v>0.31730140034026899</v>
      </c>
      <c r="H1209" t="s">
        <v>181</v>
      </c>
    </row>
    <row r="1210" spans="1:8" hidden="1" x14ac:dyDescent="0.3">
      <c r="A1210" t="s">
        <v>1660</v>
      </c>
      <c r="B1210">
        <v>56</v>
      </c>
      <c r="C1210" t="s">
        <v>290</v>
      </c>
      <c r="D1210" t="s">
        <v>99</v>
      </c>
      <c r="E1210">
        <v>2759</v>
      </c>
      <c r="F1210">
        <v>15877</v>
      </c>
      <c r="G1210">
        <v>0.173773382880896</v>
      </c>
      <c r="H1210" t="s">
        <v>210</v>
      </c>
    </row>
    <row r="1211" spans="1:8" hidden="1" x14ac:dyDescent="0.3">
      <c r="A1211" t="s">
        <v>1661</v>
      </c>
      <c r="B1211">
        <v>56</v>
      </c>
      <c r="C1211" t="s">
        <v>290</v>
      </c>
      <c r="D1211" t="s">
        <v>98</v>
      </c>
      <c r="E1211">
        <v>10698</v>
      </c>
      <c r="F1211">
        <v>15877</v>
      </c>
      <c r="G1211">
        <v>0.67380487497638097</v>
      </c>
      <c r="H1211" t="s">
        <v>209</v>
      </c>
    </row>
    <row r="1212" spans="1:8" hidden="1" x14ac:dyDescent="0.3">
      <c r="A1212" t="s">
        <v>1662</v>
      </c>
      <c r="B1212">
        <v>56</v>
      </c>
      <c r="C1212" t="s">
        <v>290</v>
      </c>
      <c r="D1212" t="s">
        <v>97</v>
      </c>
      <c r="E1212">
        <v>1546</v>
      </c>
      <c r="F1212">
        <v>15877</v>
      </c>
      <c r="G1212">
        <v>9.7373559236631602E-2</v>
      </c>
      <c r="H1212" t="s">
        <v>208</v>
      </c>
    </row>
    <row r="1213" spans="1:8" hidden="1" x14ac:dyDescent="0.3">
      <c r="A1213" t="s">
        <v>1663</v>
      </c>
      <c r="B1213">
        <v>56</v>
      </c>
      <c r="C1213" t="s">
        <v>290</v>
      </c>
      <c r="D1213" t="s">
        <v>96</v>
      </c>
      <c r="E1213">
        <v>874</v>
      </c>
      <c r="F1213">
        <v>15877</v>
      </c>
      <c r="G1213">
        <v>5.5048182906090502E-2</v>
      </c>
      <c r="H1213" t="s">
        <v>207</v>
      </c>
    </row>
    <row r="1214" spans="1:8" hidden="1" x14ac:dyDescent="0.3">
      <c r="A1214" t="s">
        <v>1664</v>
      </c>
      <c r="B1214">
        <v>56</v>
      </c>
      <c r="C1214" t="s">
        <v>290</v>
      </c>
      <c r="D1214" t="s">
        <v>95</v>
      </c>
      <c r="E1214">
        <v>4234</v>
      </c>
      <c r="F1214">
        <v>15359</v>
      </c>
      <c r="G1214">
        <v>0.27566898886646202</v>
      </c>
      <c r="H1214" t="s">
        <v>10306</v>
      </c>
    </row>
    <row r="1215" spans="1:8" hidden="1" x14ac:dyDescent="0.3">
      <c r="A1215" t="s">
        <v>1665</v>
      </c>
      <c r="B1215">
        <v>56</v>
      </c>
      <c r="C1215" t="s">
        <v>290</v>
      </c>
      <c r="D1215" t="s">
        <v>94</v>
      </c>
      <c r="E1215">
        <v>2095</v>
      </c>
      <c r="F1215">
        <v>10432</v>
      </c>
      <c r="G1215">
        <v>0.200824386503067</v>
      </c>
      <c r="H1215" t="s">
        <v>10307</v>
      </c>
    </row>
    <row r="1216" spans="1:8" hidden="1" x14ac:dyDescent="0.3">
      <c r="A1216" t="s">
        <v>1666</v>
      </c>
      <c r="B1216">
        <v>56</v>
      </c>
      <c r="C1216" t="s">
        <v>290</v>
      </c>
      <c r="D1216" t="s">
        <v>87</v>
      </c>
      <c r="E1216">
        <v>749</v>
      </c>
      <c r="F1216">
        <v>2664</v>
      </c>
      <c r="G1216">
        <v>0.28115615615615602</v>
      </c>
      <c r="H1216" t="s">
        <v>397</v>
      </c>
    </row>
    <row r="1217" spans="1:8" hidden="1" x14ac:dyDescent="0.3">
      <c r="A1217" t="s">
        <v>1667</v>
      </c>
      <c r="B1217">
        <v>56</v>
      </c>
      <c r="C1217" t="s">
        <v>290</v>
      </c>
      <c r="D1217" t="s">
        <v>93</v>
      </c>
      <c r="E1217">
        <v>2825</v>
      </c>
      <c r="F1217">
        <v>7898</v>
      </c>
      <c r="G1217">
        <v>0.35768548999746702</v>
      </c>
      <c r="H1217" t="s">
        <v>195</v>
      </c>
    </row>
    <row r="1218" spans="1:8" hidden="1" x14ac:dyDescent="0.3">
      <c r="A1218" t="s">
        <v>1668</v>
      </c>
      <c r="B1218">
        <v>56</v>
      </c>
      <c r="C1218" t="s">
        <v>290</v>
      </c>
      <c r="D1218" t="s">
        <v>92</v>
      </c>
      <c r="E1218">
        <v>2432</v>
      </c>
      <c r="F1218">
        <v>6115</v>
      </c>
      <c r="G1218">
        <v>0.39771054783319698</v>
      </c>
      <c r="H1218" t="s">
        <v>194</v>
      </c>
    </row>
    <row r="1219" spans="1:8" hidden="1" x14ac:dyDescent="0.3">
      <c r="A1219" t="s">
        <v>1669</v>
      </c>
      <c r="B1219">
        <v>56</v>
      </c>
      <c r="C1219" t="s">
        <v>290</v>
      </c>
      <c r="D1219" t="s">
        <v>91</v>
      </c>
      <c r="E1219">
        <v>6940</v>
      </c>
      <c r="F1219">
        <v>12681</v>
      </c>
      <c r="G1219">
        <v>0.54727545146281797</v>
      </c>
      <c r="H1219" t="s">
        <v>193</v>
      </c>
    </row>
    <row r="1220" spans="1:8" x14ac:dyDescent="0.3">
      <c r="A1220" t="s">
        <v>1670</v>
      </c>
      <c r="B1220">
        <v>45</v>
      </c>
      <c r="C1220" t="s">
        <v>17</v>
      </c>
      <c r="D1220" t="s">
        <v>112</v>
      </c>
      <c r="E1220">
        <v>1138</v>
      </c>
      <c r="F1220">
        <v>5157</v>
      </c>
      <c r="G1220">
        <v>0.22067093271281699</v>
      </c>
      <c r="H1220" t="s">
        <v>398</v>
      </c>
    </row>
    <row r="1221" spans="1:8" x14ac:dyDescent="0.3">
      <c r="A1221" t="s">
        <v>1671</v>
      </c>
      <c r="B1221">
        <v>45</v>
      </c>
      <c r="C1221" t="s">
        <v>17</v>
      </c>
      <c r="D1221" t="s">
        <v>110</v>
      </c>
      <c r="E1221">
        <v>221</v>
      </c>
      <c r="F1221">
        <v>2318</v>
      </c>
      <c r="G1221">
        <v>9.5340811044003396E-2</v>
      </c>
      <c r="H1221" t="s">
        <v>10304</v>
      </c>
    </row>
    <row r="1222" spans="1:8" x14ac:dyDescent="0.3">
      <c r="A1222" t="s">
        <v>1672</v>
      </c>
      <c r="B1222">
        <v>45</v>
      </c>
      <c r="C1222" t="s">
        <v>17</v>
      </c>
      <c r="D1222" t="s">
        <v>109</v>
      </c>
      <c r="E1222">
        <v>971</v>
      </c>
      <c r="F1222">
        <v>2318</v>
      </c>
      <c r="G1222">
        <v>0.418895599654874</v>
      </c>
      <c r="H1222" t="s">
        <v>379</v>
      </c>
    </row>
    <row r="1223" spans="1:8" x14ac:dyDescent="0.3">
      <c r="A1223" t="s">
        <v>1673</v>
      </c>
      <c r="B1223">
        <v>45</v>
      </c>
      <c r="C1223" t="s">
        <v>17</v>
      </c>
      <c r="D1223" t="s">
        <v>319</v>
      </c>
      <c r="E1223">
        <v>335</v>
      </c>
      <c r="F1223">
        <v>2318</v>
      </c>
      <c r="G1223">
        <v>0.14452113891285501</v>
      </c>
      <c r="H1223" t="s">
        <v>455</v>
      </c>
    </row>
    <row r="1224" spans="1:8" x14ac:dyDescent="0.3">
      <c r="A1224" t="s">
        <v>1674</v>
      </c>
      <c r="B1224">
        <v>45</v>
      </c>
      <c r="C1224" t="s">
        <v>17</v>
      </c>
      <c r="D1224" t="s">
        <v>107</v>
      </c>
      <c r="E1224">
        <v>535</v>
      </c>
      <c r="F1224">
        <v>2117</v>
      </c>
      <c r="G1224">
        <v>0.25271610769957398</v>
      </c>
      <c r="H1224" t="s">
        <v>200</v>
      </c>
    </row>
    <row r="1225" spans="1:8" x14ac:dyDescent="0.3">
      <c r="A1225" t="s">
        <v>1675</v>
      </c>
      <c r="B1225">
        <v>45</v>
      </c>
      <c r="C1225" t="s">
        <v>17</v>
      </c>
      <c r="D1225" t="s">
        <v>105</v>
      </c>
      <c r="E1225">
        <v>1198</v>
      </c>
      <c r="F1225">
        <v>2318</v>
      </c>
      <c r="G1225">
        <v>0.51682484900776504</v>
      </c>
      <c r="H1225" t="s">
        <v>198</v>
      </c>
    </row>
    <row r="1226" spans="1:8" x14ac:dyDescent="0.3">
      <c r="A1226" t="s">
        <v>1676</v>
      </c>
      <c r="B1226">
        <v>45</v>
      </c>
      <c r="C1226" t="s">
        <v>17</v>
      </c>
      <c r="D1226" t="s">
        <v>104</v>
      </c>
      <c r="E1226">
        <v>107</v>
      </c>
      <c r="F1226">
        <v>2318</v>
      </c>
      <c r="G1226">
        <v>4.6160483175150903E-2</v>
      </c>
      <c r="H1226" t="s">
        <v>197</v>
      </c>
    </row>
    <row r="1227" spans="1:8" x14ac:dyDescent="0.3">
      <c r="A1227" t="s">
        <v>1677</v>
      </c>
      <c r="B1227">
        <v>45</v>
      </c>
      <c r="C1227" t="s">
        <v>17</v>
      </c>
      <c r="D1227" t="s">
        <v>320</v>
      </c>
      <c r="E1227">
        <v>1082</v>
      </c>
      <c r="F1227">
        <v>2318</v>
      </c>
      <c r="G1227">
        <v>0.46678170836928301</v>
      </c>
      <c r="H1227" t="s">
        <v>10305</v>
      </c>
    </row>
    <row r="1228" spans="1:8" x14ac:dyDescent="0.3">
      <c r="A1228" t="s">
        <v>1678</v>
      </c>
      <c r="B1228">
        <v>45</v>
      </c>
      <c r="C1228" t="s">
        <v>17</v>
      </c>
      <c r="D1228" t="s">
        <v>103</v>
      </c>
      <c r="E1228">
        <v>1808</v>
      </c>
      <c r="F1228">
        <v>4144</v>
      </c>
      <c r="G1228">
        <v>0.43629343629343598</v>
      </c>
      <c r="H1228" t="s">
        <v>189</v>
      </c>
    </row>
    <row r="1229" spans="1:8" x14ac:dyDescent="0.3">
      <c r="A1229" t="s">
        <v>1679</v>
      </c>
      <c r="B1229">
        <v>45</v>
      </c>
      <c r="C1229" t="s">
        <v>17</v>
      </c>
      <c r="D1229" t="s">
        <v>101</v>
      </c>
      <c r="E1229">
        <v>3693</v>
      </c>
      <c r="F1229">
        <v>5157</v>
      </c>
      <c r="G1229">
        <v>0.71611401977894096</v>
      </c>
      <c r="H1229" t="s">
        <v>182</v>
      </c>
    </row>
    <row r="1230" spans="1:8" x14ac:dyDescent="0.3">
      <c r="A1230" t="s">
        <v>1680</v>
      </c>
      <c r="B1230">
        <v>45</v>
      </c>
      <c r="C1230" t="s">
        <v>17</v>
      </c>
      <c r="D1230" t="s">
        <v>100</v>
      </c>
      <c r="E1230">
        <v>1583</v>
      </c>
      <c r="F1230">
        <v>5157</v>
      </c>
      <c r="G1230">
        <v>0.30696141167345298</v>
      </c>
      <c r="H1230" t="s">
        <v>181</v>
      </c>
    </row>
    <row r="1231" spans="1:8" x14ac:dyDescent="0.3">
      <c r="A1231" t="s">
        <v>1681</v>
      </c>
      <c r="B1231">
        <v>45</v>
      </c>
      <c r="C1231" t="s">
        <v>17</v>
      </c>
      <c r="D1231" t="s">
        <v>99</v>
      </c>
      <c r="E1231">
        <v>1023</v>
      </c>
      <c r="F1231">
        <v>5254</v>
      </c>
      <c r="G1231">
        <v>0.19470879330034199</v>
      </c>
      <c r="H1231" t="s">
        <v>210</v>
      </c>
    </row>
    <row r="1232" spans="1:8" x14ac:dyDescent="0.3">
      <c r="A1232" t="s">
        <v>1682</v>
      </c>
      <c r="B1232">
        <v>45</v>
      </c>
      <c r="C1232" t="s">
        <v>17</v>
      </c>
      <c r="D1232" t="s">
        <v>98</v>
      </c>
      <c r="E1232">
        <v>3367</v>
      </c>
      <c r="F1232">
        <v>5254</v>
      </c>
      <c r="G1232">
        <v>0.64084507042253502</v>
      </c>
      <c r="H1232" t="s">
        <v>209</v>
      </c>
    </row>
    <row r="1233" spans="1:8" x14ac:dyDescent="0.3">
      <c r="A1233" t="s">
        <v>1683</v>
      </c>
      <c r="B1233">
        <v>45</v>
      </c>
      <c r="C1233" t="s">
        <v>17</v>
      </c>
      <c r="D1233" t="s">
        <v>97</v>
      </c>
      <c r="E1233">
        <v>475</v>
      </c>
      <c r="F1233">
        <v>5254</v>
      </c>
      <c r="G1233">
        <v>9.0407308717167803E-2</v>
      </c>
      <c r="H1233" t="s">
        <v>208</v>
      </c>
    </row>
    <row r="1234" spans="1:8" x14ac:dyDescent="0.3">
      <c r="A1234" t="s">
        <v>1684</v>
      </c>
      <c r="B1234">
        <v>45</v>
      </c>
      <c r="C1234" t="s">
        <v>17</v>
      </c>
      <c r="D1234" t="s">
        <v>96</v>
      </c>
      <c r="E1234">
        <v>389</v>
      </c>
      <c r="F1234">
        <v>5254</v>
      </c>
      <c r="G1234">
        <v>7.4038827559954307E-2</v>
      </c>
      <c r="H1234" t="s">
        <v>207</v>
      </c>
    </row>
    <row r="1235" spans="1:8" x14ac:dyDescent="0.3">
      <c r="A1235" t="s">
        <v>1685</v>
      </c>
      <c r="B1235">
        <v>45</v>
      </c>
      <c r="C1235" t="s">
        <v>17</v>
      </c>
      <c r="D1235" t="s">
        <v>95</v>
      </c>
      <c r="E1235">
        <v>1214</v>
      </c>
      <c r="F1235">
        <v>4956</v>
      </c>
      <c r="G1235">
        <v>0.244955609362389</v>
      </c>
      <c r="H1235" t="s">
        <v>10306</v>
      </c>
    </row>
    <row r="1236" spans="1:8" x14ac:dyDescent="0.3">
      <c r="A1236" t="s">
        <v>1686</v>
      </c>
      <c r="B1236">
        <v>45</v>
      </c>
      <c r="C1236" t="s">
        <v>17</v>
      </c>
      <c r="D1236" t="s">
        <v>94</v>
      </c>
      <c r="E1236">
        <v>517</v>
      </c>
      <c r="F1236">
        <v>3173</v>
      </c>
      <c r="G1236">
        <v>0.16293728332808</v>
      </c>
      <c r="H1236" t="s">
        <v>10307</v>
      </c>
    </row>
    <row r="1237" spans="1:8" x14ac:dyDescent="0.3">
      <c r="A1237" t="s">
        <v>1687</v>
      </c>
      <c r="B1237">
        <v>45</v>
      </c>
      <c r="C1237" t="s">
        <v>17</v>
      </c>
      <c r="D1237" t="s">
        <v>87</v>
      </c>
      <c r="E1237">
        <v>294</v>
      </c>
      <c r="F1237">
        <v>1018</v>
      </c>
      <c r="G1237">
        <v>0.28880157170923298</v>
      </c>
      <c r="H1237" t="s">
        <v>397</v>
      </c>
    </row>
    <row r="1238" spans="1:8" x14ac:dyDescent="0.3">
      <c r="A1238" t="s">
        <v>1688</v>
      </c>
      <c r="B1238">
        <v>45</v>
      </c>
      <c r="C1238" t="s">
        <v>17</v>
      </c>
      <c r="D1238" t="s">
        <v>93</v>
      </c>
      <c r="E1238">
        <v>1018</v>
      </c>
      <c r="F1238">
        <v>2318</v>
      </c>
      <c r="G1238">
        <v>0.439171699741156</v>
      </c>
      <c r="H1238" t="s">
        <v>195</v>
      </c>
    </row>
    <row r="1239" spans="1:8" x14ac:dyDescent="0.3">
      <c r="A1239" t="s">
        <v>1689</v>
      </c>
      <c r="B1239">
        <v>45</v>
      </c>
      <c r="C1239" t="s">
        <v>17</v>
      </c>
      <c r="D1239" t="s">
        <v>92</v>
      </c>
      <c r="E1239">
        <v>649</v>
      </c>
      <c r="F1239">
        <v>1748</v>
      </c>
      <c r="G1239">
        <v>0.371281464530892</v>
      </c>
      <c r="H1239" t="s">
        <v>194</v>
      </c>
    </row>
    <row r="1240" spans="1:8" x14ac:dyDescent="0.3">
      <c r="A1240" t="s">
        <v>1690</v>
      </c>
      <c r="B1240">
        <v>45</v>
      </c>
      <c r="C1240" t="s">
        <v>17</v>
      </c>
      <c r="D1240" t="s">
        <v>91</v>
      </c>
      <c r="E1240">
        <v>2211</v>
      </c>
      <c r="F1240">
        <v>4144</v>
      </c>
      <c r="G1240">
        <v>0.53354247104247099</v>
      </c>
      <c r="H1240" t="s">
        <v>193</v>
      </c>
    </row>
    <row r="1241" spans="1:8" hidden="1" x14ac:dyDescent="0.3">
      <c r="A1241" t="s">
        <v>1691</v>
      </c>
      <c r="B1241">
        <v>10</v>
      </c>
      <c r="C1241" t="s">
        <v>258</v>
      </c>
      <c r="D1241" t="s">
        <v>112</v>
      </c>
      <c r="E1241">
        <v>2812</v>
      </c>
      <c r="F1241">
        <v>11772</v>
      </c>
      <c r="G1241">
        <v>0.23887189942235801</v>
      </c>
      <c r="H1241" t="s">
        <v>398</v>
      </c>
    </row>
    <row r="1242" spans="1:8" hidden="1" x14ac:dyDescent="0.3">
      <c r="A1242" t="s">
        <v>1692</v>
      </c>
      <c r="B1242">
        <v>10</v>
      </c>
      <c r="C1242" t="s">
        <v>258</v>
      </c>
      <c r="D1242" t="s">
        <v>110</v>
      </c>
      <c r="E1242">
        <v>458</v>
      </c>
      <c r="F1242">
        <v>5703</v>
      </c>
      <c r="G1242">
        <v>8.0308609503769904E-2</v>
      </c>
      <c r="H1242" t="s">
        <v>10304</v>
      </c>
    </row>
    <row r="1243" spans="1:8" hidden="1" x14ac:dyDescent="0.3">
      <c r="A1243" t="s">
        <v>1693</v>
      </c>
      <c r="B1243">
        <v>10</v>
      </c>
      <c r="C1243" t="s">
        <v>258</v>
      </c>
      <c r="D1243" t="s">
        <v>109</v>
      </c>
      <c r="E1243">
        <v>2587</v>
      </c>
      <c r="F1243">
        <v>5703</v>
      </c>
      <c r="G1243">
        <v>0.45362090128002802</v>
      </c>
      <c r="H1243" t="s">
        <v>379</v>
      </c>
    </row>
    <row r="1244" spans="1:8" hidden="1" x14ac:dyDescent="0.3">
      <c r="A1244" t="s">
        <v>1694</v>
      </c>
      <c r="B1244">
        <v>10</v>
      </c>
      <c r="C1244" t="s">
        <v>258</v>
      </c>
      <c r="D1244" t="s">
        <v>319</v>
      </c>
      <c r="E1244">
        <v>617</v>
      </c>
      <c r="F1244">
        <v>5703</v>
      </c>
      <c r="G1244">
        <v>0.10818867262844099</v>
      </c>
      <c r="H1244" t="s">
        <v>455</v>
      </c>
    </row>
    <row r="1245" spans="1:8" hidden="1" x14ac:dyDescent="0.3">
      <c r="A1245" t="s">
        <v>1695</v>
      </c>
      <c r="B1245">
        <v>10</v>
      </c>
      <c r="C1245" t="s">
        <v>258</v>
      </c>
      <c r="D1245" t="s">
        <v>107</v>
      </c>
      <c r="E1245">
        <v>1321</v>
      </c>
      <c r="F1245">
        <v>5041</v>
      </c>
      <c r="G1245">
        <v>0.26205118032136399</v>
      </c>
      <c r="H1245" t="s">
        <v>200</v>
      </c>
    </row>
    <row r="1246" spans="1:8" hidden="1" x14ac:dyDescent="0.3">
      <c r="A1246" t="s">
        <v>1696</v>
      </c>
      <c r="B1246">
        <v>10</v>
      </c>
      <c r="C1246" t="s">
        <v>258</v>
      </c>
      <c r="D1246" t="s">
        <v>105</v>
      </c>
      <c r="E1246">
        <v>3190</v>
      </c>
      <c r="F1246">
        <v>5703</v>
      </c>
      <c r="G1246">
        <v>0.55935472558302601</v>
      </c>
      <c r="H1246" t="s">
        <v>198</v>
      </c>
    </row>
    <row r="1247" spans="1:8" hidden="1" x14ac:dyDescent="0.3">
      <c r="A1247" t="s">
        <v>1697</v>
      </c>
      <c r="B1247">
        <v>10</v>
      </c>
      <c r="C1247" t="s">
        <v>258</v>
      </c>
      <c r="D1247" t="s">
        <v>104</v>
      </c>
      <c r="E1247">
        <v>323</v>
      </c>
      <c r="F1247">
        <v>5703</v>
      </c>
      <c r="G1247">
        <v>5.6636857794143403E-2</v>
      </c>
      <c r="H1247" t="s">
        <v>197</v>
      </c>
    </row>
    <row r="1248" spans="1:8" hidden="1" x14ac:dyDescent="0.3">
      <c r="A1248" t="s">
        <v>1698</v>
      </c>
      <c r="B1248">
        <v>10</v>
      </c>
      <c r="C1248" t="s">
        <v>258</v>
      </c>
      <c r="D1248" t="s">
        <v>320</v>
      </c>
      <c r="E1248">
        <v>2561</v>
      </c>
      <c r="F1248">
        <v>5703</v>
      </c>
      <c r="G1248">
        <v>0.44906189724706203</v>
      </c>
      <c r="H1248" t="s">
        <v>10305</v>
      </c>
    </row>
    <row r="1249" spans="1:8" hidden="1" x14ac:dyDescent="0.3">
      <c r="A1249" t="s">
        <v>1699</v>
      </c>
      <c r="B1249">
        <v>10</v>
      </c>
      <c r="C1249" t="s">
        <v>258</v>
      </c>
      <c r="D1249" t="s">
        <v>103</v>
      </c>
      <c r="E1249">
        <v>5320</v>
      </c>
      <c r="F1249">
        <v>9427</v>
      </c>
      <c r="G1249">
        <v>0.56433648032247796</v>
      </c>
      <c r="H1249" t="s">
        <v>189</v>
      </c>
    </row>
    <row r="1250" spans="1:8" hidden="1" x14ac:dyDescent="0.3">
      <c r="A1250" t="s">
        <v>1700</v>
      </c>
      <c r="B1250">
        <v>10</v>
      </c>
      <c r="C1250" t="s">
        <v>258</v>
      </c>
      <c r="D1250" t="s">
        <v>101</v>
      </c>
      <c r="E1250">
        <v>8996</v>
      </c>
      <c r="F1250">
        <v>11772</v>
      </c>
      <c r="G1250">
        <v>0.76418620455317698</v>
      </c>
      <c r="H1250" t="s">
        <v>182</v>
      </c>
    </row>
    <row r="1251" spans="1:8" hidden="1" x14ac:dyDescent="0.3">
      <c r="A1251" t="s">
        <v>1701</v>
      </c>
      <c r="B1251">
        <v>10</v>
      </c>
      <c r="C1251" t="s">
        <v>258</v>
      </c>
      <c r="D1251" t="s">
        <v>100</v>
      </c>
      <c r="E1251">
        <v>2931</v>
      </c>
      <c r="F1251">
        <v>11772</v>
      </c>
      <c r="G1251">
        <v>0.24898063200815401</v>
      </c>
      <c r="H1251" t="s">
        <v>181</v>
      </c>
    </row>
    <row r="1252" spans="1:8" hidden="1" x14ac:dyDescent="0.3">
      <c r="A1252" t="s">
        <v>1702</v>
      </c>
      <c r="B1252">
        <v>10</v>
      </c>
      <c r="C1252" t="s">
        <v>258</v>
      </c>
      <c r="D1252" t="s">
        <v>99</v>
      </c>
      <c r="E1252">
        <v>2396</v>
      </c>
      <c r="F1252">
        <v>12114</v>
      </c>
      <c r="G1252">
        <v>0.19778768367178401</v>
      </c>
      <c r="H1252" t="s">
        <v>210</v>
      </c>
    </row>
    <row r="1253" spans="1:8" hidden="1" x14ac:dyDescent="0.3">
      <c r="A1253" t="s">
        <v>1703</v>
      </c>
      <c r="B1253">
        <v>10</v>
      </c>
      <c r="C1253" t="s">
        <v>258</v>
      </c>
      <c r="D1253" t="s">
        <v>98</v>
      </c>
      <c r="E1253">
        <v>8161</v>
      </c>
      <c r="F1253">
        <v>12114</v>
      </c>
      <c r="G1253">
        <v>0.67368334158824505</v>
      </c>
      <c r="H1253" t="s">
        <v>209</v>
      </c>
    </row>
    <row r="1254" spans="1:8" hidden="1" x14ac:dyDescent="0.3">
      <c r="A1254" t="s">
        <v>1704</v>
      </c>
      <c r="B1254">
        <v>10</v>
      </c>
      <c r="C1254" t="s">
        <v>258</v>
      </c>
      <c r="D1254" t="s">
        <v>97</v>
      </c>
      <c r="E1254">
        <v>959</v>
      </c>
      <c r="F1254">
        <v>12114</v>
      </c>
      <c r="G1254">
        <v>7.9164602938748496E-2</v>
      </c>
      <c r="H1254" t="s">
        <v>208</v>
      </c>
    </row>
    <row r="1255" spans="1:8" hidden="1" x14ac:dyDescent="0.3">
      <c r="A1255" t="s">
        <v>1705</v>
      </c>
      <c r="B1255">
        <v>10</v>
      </c>
      <c r="C1255" t="s">
        <v>258</v>
      </c>
      <c r="D1255" t="s">
        <v>96</v>
      </c>
      <c r="E1255">
        <v>598</v>
      </c>
      <c r="F1255">
        <v>12114</v>
      </c>
      <c r="G1255">
        <v>4.9364371801221697E-2</v>
      </c>
      <c r="H1255" t="s">
        <v>207</v>
      </c>
    </row>
    <row r="1256" spans="1:8" hidden="1" x14ac:dyDescent="0.3">
      <c r="A1256" t="s">
        <v>1706</v>
      </c>
      <c r="B1256">
        <v>10</v>
      </c>
      <c r="C1256" t="s">
        <v>258</v>
      </c>
      <c r="D1256" t="s">
        <v>95</v>
      </c>
      <c r="E1256">
        <v>2687</v>
      </c>
      <c r="F1256">
        <v>11857</v>
      </c>
      <c r="G1256">
        <v>0.22661718815889301</v>
      </c>
      <c r="H1256" t="s">
        <v>10306</v>
      </c>
    </row>
    <row r="1257" spans="1:8" hidden="1" x14ac:dyDescent="0.3">
      <c r="A1257" t="s">
        <v>1707</v>
      </c>
      <c r="B1257">
        <v>10</v>
      </c>
      <c r="C1257" t="s">
        <v>258</v>
      </c>
      <c r="D1257" t="s">
        <v>94</v>
      </c>
      <c r="E1257">
        <v>1308</v>
      </c>
      <c r="F1257">
        <v>8110</v>
      </c>
      <c r="G1257">
        <v>0.161282367447595</v>
      </c>
      <c r="H1257" t="s">
        <v>10307</v>
      </c>
    </row>
    <row r="1258" spans="1:8" hidden="1" x14ac:dyDescent="0.3">
      <c r="A1258" t="s">
        <v>1708</v>
      </c>
      <c r="B1258">
        <v>10</v>
      </c>
      <c r="C1258" t="s">
        <v>258</v>
      </c>
      <c r="D1258" t="s">
        <v>87</v>
      </c>
      <c r="E1258">
        <v>759</v>
      </c>
      <c r="F1258">
        <v>2335</v>
      </c>
      <c r="G1258">
        <v>0.325053533190578</v>
      </c>
      <c r="H1258" t="s">
        <v>397</v>
      </c>
    </row>
    <row r="1259" spans="1:8" hidden="1" x14ac:dyDescent="0.3">
      <c r="A1259" t="s">
        <v>1709</v>
      </c>
      <c r="B1259">
        <v>10</v>
      </c>
      <c r="C1259" t="s">
        <v>258</v>
      </c>
      <c r="D1259" t="s">
        <v>93</v>
      </c>
      <c r="E1259">
        <v>2328</v>
      </c>
      <c r="F1259">
        <v>5703</v>
      </c>
      <c r="G1259">
        <v>0.40820620725933698</v>
      </c>
      <c r="H1259" t="s">
        <v>195</v>
      </c>
    </row>
    <row r="1260" spans="1:8" hidden="1" x14ac:dyDescent="0.3">
      <c r="A1260" t="s">
        <v>1710</v>
      </c>
      <c r="B1260">
        <v>10</v>
      </c>
      <c r="C1260" t="s">
        <v>258</v>
      </c>
      <c r="D1260" t="s">
        <v>92</v>
      </c>
      <c r="E1260">
        <v>1557</v>
      </c>
      <c r="F1260">
        <v>4594</v>
      </c>
      <c r="G1260">
        <v>0.33892033086634699</v>
      </c>
      <c r="H1260" t="s">
        <v>194</v>
      </c>
    </row>
    <row r="1261" spans="1:8" hidden="1" x14ac:dyDescent="0.3">
      <c r="A1261" t="s">
        <v>1711</v>
      </c>
      <c r="B1261">
        <v>10</v>
      </c>
      <c r="C1261" t="s">
        <v>258</v>
      </c>
      <c r="D1261" t="s">
        <v>91</v>
      </c>
      <c r="E1261">
        <v>5277</v>
      </c>
      <c r="F1261">
        <v>9427</v>
      </c>
      <c r="G1261">
        <v>0.55977511403415703</v>
      </c>
      <c r="H1261" t="s">
        <v>193</v>
      </c>
    </row>
    <row r="1262" spans="1:8" hidden="1" x14ac:dyDescent="0.3">
      <c r="A1262" t="s">
        <v>1712</v>
      </c>
      <c r="B1262">
        <v>11</v>
      </c>
      <c r="C1262" t="s">
        <v>259</v>
      </c>
      <c r="D1262" t="s">
        <v>112</v>
      </c>
      <c r="E1262">
        <v>4619</v>
      </c>
      <c r="F1262">
        <v>13757</v>
      </c>
      <c r="G1262">
        <v>0.33575634222577599</v>
      </c>
      <c r="H1262" t="s">
        <v>398</v>
      </c>
    </row>
    <row r="1263" spans="1:8" hidden="1" x14ac:dyDescent="0.3">
      <c r="A1263" t="s">
        <v>1713</v>
      </c>
      <c r="B1263">
        <v>11</v>
      </c>
      <c r="C1263" t="s">
        <v>259</v>
      </c>
      <c r="D1263" t="s">
        <v>110</v>
      </c>
      <c r="E1263">
        <v>218</v>
      </c>
      <c r="F1263">
        <v>5677</v>
      </c>
      <c r="G1263">
        <v>3.8400563677998899E-2</v>
      </c>
      <c r="H1263" t="s">
        <v>10304</v>
      </c>
    </row>
    <row r="1264" spans="1:8" hidden="1" x14ac:dyDescent="0.3">
      <c r="A1264" t="s">
        <v>1714</v>
      </c>
      <c r="B1264">
        <v>11</v>
      </c>
      <c r="C1264" t="s">
        <v>259</v>
      </c>
      <c r="D1264" t="s">
        <v>109</v>
      </c>
      <c r="E1264">
        <v>2543</v>
      </c>
      <c r="F1264">
        <v>5677</v>
      </c>
      <c r="G1264">
        <v>0.44794785978509699</v>
      </c>
      <c r="H1264" t="s">
        <v>379</v>
      </c>
    </row>
    <row r="1265" spans="1:8" hidden="1" x14ac:dyDescent="0.3">
      <c r="A1265" t="s">
        <v>1715</v>
      </c>
      <c r="B1265">
        <v>11</v>
      </c>
      <c r="C1265" t="s">
        <v>259</v>
      </c>
      <c r="D1265" t="s">
        <v>319</v>
      </c>
      <c r="E1265">
        <v>375</v>
      </c>
      <c r="F1265">
        <v>5677</v>
      </c>
      <c r="G1265">
        <v>6.6056015501144899E-2</v>
      </c>
      <c r="H1265" t="s">
        <v>455</v>
      </c>
    </row>
    <row r="1266" spans="1:8" hidden="1" x14ac:dyDescent="0.3">
      <c r="A1266" t="s">
        <v>1716</v>
      </c>
      <c r="B1266">
        <v>11</v>
      </c>
      <c r="C1266" t="s">
        <v>259</v>
      </c>
      <c r="D1266" t="s">
        <v>107</v>
      </c>
      <c r="E1266">
        <v>1942</v>
      </c>
      <c r="F1266">
        <v>5317</v>
      </c>
      <c r="G1266">
        <v>0.36524355839759198</v>
      </c>
      <c r="H1266" t="s">
        <v>200</v>
      </c>
    </row>
    <row r="1267" spans="1:8" hidden="1" x14ac:dyDescent="0.3">
      <c r="A1267" t="s">
        <v>1717</v>
      </c>
      <c r="B1267">
        <v>11</v>
      </c>
      <c r="C1267" t="s">
        <v>259</v>
      </c>
      <c r="D1267" t="s">
        <v>105</v>
      </c>
      <c r="E1267">
        <v>2724</v>
      </c>
      <c r="F1267">
        <v>5677</v>
      </c>
      <c r="G1267">
        <v>0.47983089660031703</v>
      </c>
      <c r="H1267" t="s">
        <v>198</v>
      </c>
    </row>
    <row r="1268" spans="1:8" hidden="1" x14ac:dyDescent="0.3">
      <c r="A1268" t="s">
        <v>1718</v>
      </c>
      <c r="B1268">
        <v>11</v>
      </c>
      <c r="C1268" t="s">
        <v>259</v>
      </c>
      <c r="D1268" t="s">
        <v>104</v>
      </c>
      <c r="E1268">
        <v>252</v>
      </c>
      <c r="F1268">
        <v>5677</v>
      </c>
      <c r="G1268">
        <v>4.4389642416769397E-2</v>
      </c>
      <c r="H1268" t="s">
        <v>197</v>
      </c>
    </row>
    <row r="1269" spans="1:8" hidden="1" x14ac:dyDescent="0.3">
      <c r="A1269" t="s">
        <v>1719</v>
      </c>
      <c r="B1269">
        <v>11</v>
      </c>
      <c r="C1269" t="s">
        <v>259</v>
      </c>
      <c r="D1269" t="s">
        <v>320</v>
      </c>
      <c r="E1269">
        <v>1607</v>
      </c>
      <c r="F1269">
        <v>5677</v>
      </c>
      <c r="G1269">
        <v>0.283072045094239</v>
      </c>
      <c r="H1269" t="s">
        <v>10305</v>
      </c>
    </row>
    <row r="1270" spans="1:8" hidden="1" x14ac:dyDescent="0.3">
      <c r="A1270" t="s">
        <v>1720</v>
      </c>
      <c r="B1270">
        <v>11</v>
      </c>
      <c r="C1270" t="s">
        <v>259</v>
      </c>
      <c r="D1270" t="s">
        <v>103</v>
      </c>
      <c r="E1270">
        <v>10492</v>
      </c>
      <c r="F1270">
        <v>12620</v>
      </c>
      <c r="G1270">
        <v>0.83137876386687704</v>
      </c>
      <c r="H1270" t="s">
        <v>189</v>
      </c>
    </row>
    <row r="1271" spans="1:8" hidden="1" x14ac:dyDescent="0.3">
      <c r="A1271" t="s">
        <v>1721</v>
      </c>
      <c r="B1271">
        <v>11</v>
      </c>
      <c r="C1271" t="s">
        <v>259</v>
      </c>
      <c r="D1271" t="s">
        <v>101</v>
      </c>
      <c r="E1271">
        <v>11831</v>
      </c>
      <c r="F1271">
        <v>13757</v>
      </c>
      <c r="G1271">
        <v>0.85999854619466398</v>
      </c>
      <c r="H1271" t="s">
        <v>182</v>
      </c>
    </row>
    <row r="1272" spans="1:8" hidden="1" x14ac:dyDescent="0.3">
      <c r="A1272" t="s">
        <v>1722</v>
      </c>
      <c r="B1272">
        <v>11</v>
      </c>
      <c r="C1272" t="s">
        <v>259</v>
      </c>
      <c r="D1272" t="s">
        <v>100</v>
      </c>
      <c r="E1272">
        <v>2287</v>
      </c>
      <c r="F1272">
        <v>13757</v>
      </c>
      <c r="G1272">
        <v>0.166242640110489</v>
      </c>
      <c r="H1272" t="s">
        <v>181</v>
      </c>
    </row>
    <row r="1273" spans="1:8" hidden="1" x14ac:dyDescent="0.3">
      <c r="A1273" t="s">
        <v>1723</v>
      </c>
      <c r="B1273">
        <v>11</v>
      </c>
      <c r="C1273" t="s">
        <v>259</v>
      </c>
      <c r="D1273" t="s">
        <v>99</v>
      </c>
      <c r="E1273">
        <v>1288</v>
      </c>
      <c r="F1273">
        <v>16697</v>
      </c>
      <c r="G1273">
        <v>7.7139605917230597E-2</v>
      </c>
      <c r="H1273" t="s">
        <v>210</v>
      </c>
    </row>
    <row r="1274" spans="1:8" hidden="1" x14ac:dyDescent="0.3">
      <c r="A1274" t="s">
        <v>1724</v>
      </c>
      <c r="B1274">
        <v>11</v>
      </c>
      <c r="C1274" t="s">
        <v>259</v>
      </c>
      <c r="D1274" t="s">
        <v>98</v>
      </c>
      <c r="E1274">
        <v>14589</v>
      </c>
      <c r="F1274">
        <v>16697</v>
      </c>
      <c r="G1274">
        <v>0.87374977540875598</v>
      </c>
      <c r="H1274" t="s">
        <v>209</v>
      </c>
    </row>
    <row r="1275" spans="1:8" hidden="1" x14ac:dyDescent="0.3">
      <c r="A1275" t="s">
        <v>1725</v>
      </c>
      <c r="B1275">
        <v>11</v>
      </c>
      <c r="C1275" t="s">
        <v>259</v>
      </c>
      <c r="D1275" t="s">
        <v>97</v>
      </c>
      <c r="E1275">
        <v>512</v>
      </c>
      <c r="F1275">
        <v>16697</v>
      </c>
      <c r="G1275">
        <v>3.0664191172066799E-2</v>
      </c>
      <c r="H1275" t="s">
        <v>208</v>
      </c>
    </row>
    <row r="1276" spans="1:8" hidden="1" x14ac:dyDescent="0.3">
      <c r="A1276" t="s">
        <v>1726</v>
      </c>
      <c r="B1276">
        <v>11</v>
      </c>
      <c r="C1276" t="s">
        <v>259</v>
      </c>
      <c r="D1276" t="s">
        <v>96</v>
      </c>
      <c r="E1276">
        <v>308</v>
      </c>
      <c r="F1276">
        <v>16697</v>
      </c>
      <c r="G1276">
        <v>1.8446427501946399E-2</v>
      </c>
      <c r="H1276" t="s">
        <v>207</v>
      </c>
    </row>
    <row r="1277" spans="1:8" hidden="1" x14ac:dyDescent="0.3">
      <c r="A1277" t="s">
        <v>1727</v>
      </c>
      <c r="B1277">
        <v>11</v>
      </c>
      <c r="C1277" t="s">
        <v>259</v>
      </c>
      <c r="D1277" t="s">
        <v>95</v>
      </c>
      <c r="E1277">
        <v>1160</v>
      </c>
      <c r="F1277">
        <v>13105</v>
      </c>
      <c r="G1277">
        <v>8.8515833651278103E-2</v>
      </c>
      <c r="H1277" t="s">
        <v>10306</v>
      </c>
    </row>
    <row r="1278" spans="1:8" hidden="1" x14ac:dyDescent="0.3">
      <c r="A1278" t="s">
        <v>1728</v>
      </c>
      <c r="B1278">
        <v>11</v>
      </c>
      <c r="C1278" t="s">
        <v>259</v>
      </c>
      <c r="D1278" t="s">
        <v>94</v>
      </c>
      <c r="E1278">
        <v>628</v>
      </c>
      <c r="F1278">
        <v>11313</v>
      </c>
      <c r="G1278">
        <v>5.5511358613983902E-2</v>
      </c>
      <c r="H1278" t="s">
        <v>10307</v>
      </c>
    </row>
    <row r="1279" spans="1:8" hidden="1" x14ac:dyDescent="0.3">
      <c r="A1279" t="s">
        <v>1729</v>
      </c>
      <c r="B1279">
        <v>11</v>
      </c>
      <c r="C1279" t="s">
        <v>259</v>
      </c>
      <c r="D1279" t="s">
        <v>87</v>
      </c>
      <c r="E1279">
        <v>228</v>
      </c>
      <c r="F1279">
        <v>1169</v>
      </c>
      <c r="G1279">
        <v>0.19503849443969201</v>
      </c>
      <c r="H1279" t="s">
        <v>397</v>
      </c>
    </row>
    <row r="1280" spans="1:8" hidden="1" x14ac:dyDescent="0.3">
      <c r="A1280" t="s">
        <v>1730</v>
      </c>
      <c r="B1280">
        <v>11</v>
      </c>
      <c r="C1280" t="s">
        <v>259</v>
      </c>
      <c r="D1280" t="s">
        <v>93</v>
      </c>
      <c r="E1280">
        <v>1757</v>
      </c>
      <c r="F1280">
        <v>5677</v>
      </c>
      <c r="G1280">
        <v>0.30949445129469699</v>
      </c>
      <c r="H1280" t="s">
        <v>195</v>
      </c>
    </row>
    <row r="1281" spans="1:8" hidden="1" x14ac:dyDescent="0.3">
      <c r="A1281" t="s">
        <v>1731</v>
      </c>
      <c r="B1281">
        <v>11</v>
      </c>
      <c r="C1281" t="s">
        <v>259</v>
      </c>
      <c r="D1281" t="s">
        <v>92</v>
      </c>
      <c r="E1281">
        <v>818</v>
      </c>
      <c r="F1281">
        <v>5096</v>
      </c>
      <c r="G1281">
        <v>0.16051805337519601</v>
      </c>
      <c r="H1281" t="s">
        <v>194</v>
      </c>
    </row>
    <row r="1282" spans="1:8" hidden="1" x14ac:dyDescent="0.3">
      <c r="A1282" t="s">
        <v>1732</v>
      </c>
      <c r="B1282">
        <v>11</v>
      </c>
      <c r="C1282" t="s">
        <v>259</v>
      </c>
      <c r="D1282" t="s">
        <v>91</v>
      </c>
      <c r="E1282">
        <v>6548</v>
      </c>
      <c r="F1282">
        <v>12620</v>
      </c>
      <c r="G1282">
        <v>0.51885895404120397</v>
      </c>
      <c r="H1282" t="s">
        <v>193</v>
      </c>
    </row>
  </sheetData>
  <sheetProtection algorithmName="SHA-512" hashValue="ZYoJDDNHwswkMcZBlmLebLWdYTSB+rRH47zGB4MzdE96DLL6ZQqnt5mZUSsY2q6dxv01s6rYl+6Pwa4crQJ36g==" saltValue="mOdDPoAjo2M1CCJMM+w5QQ==" spinCount="100000" sheet="1" objects="1" scenarios="1"/>
  <autoFilter ref="A1:H1282" xr:uid="{46427A77-CB52-4128-9592-B41360E8C32E}">
    <filterColumn colId="2">
      <filters>
        <filter val="Toryglen"/>
      </filters>
    </filterColumn>
    <sortState xmlns:xlrd2="http://schemas.microsoft.com/office/spreadsheetml/2017/richdata2" ref="A2:H20">
      <sortCondition ref="F1:F1170"/>
    </sortState>
  </autoFilter>
  <phoneticPr fontId="0" type="noConversion"/>
  <pageMargins left="0.75" right="0.75" top="1" bottom="1" header="0.5" footer="0.5"/>
  <pageSetup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F3644-D4BA-4B53-89A1-EB3CE1156D5E}">
  <sheetPr codeName="Sheet3">
    <pageSetUpPr fitToPage="1"/>
  </sheetPr>
  <dimension ref="A2:I295"/>
  <sheetViews>
    <sheetView showGridLines="0" topLeftCell="C1" zoomScale="80" zoomScaleNormal="80" workbookViewId="0">
      <selection activeCell="C1" sqref="C1"/>
    </sheetView>
  </sheetViews>
  <sheetFormatPr defaultColWidth="8.69140625" defaultRowHeight="12.9" x14ac:dyDescent="0.35"/>
  <cols>
    <col min="1" max="1" width="88.15234375" style="53" hidden="1" customWidth="1"/>
    <col min="2" max="2" width="55" style="53" hidden="1" customWidth="1"/>
    <col min="3" max="3" width="78.53515625" style="53" customWidth="1"/>
    <col min="4" max="4" width="8.69140625" style="53" bestFit="1" customWidth="1"/>
    <col min="5" max="5" width="10.23046875" style="106" customWidth="1"/>
    <col min="6" max="6" width="17" style="53" customWidth="1"/>
    <col min="7" max="7" width="8.69140625" style="52" customWidth="1"/>
    <col min="8" max="8" width="11.15234375" style="52" customWidth="1"/>
    <col min="9" max="9" width="47" style="52" customWidth="1"/>
    <col min="10" max="16384" width="8.69140625" style="53"/>
  </cols>
  <sheetData>
    <row r="2" spans="1:8" ht="15.75" customHeight="1" x14ac:dyDescent="0.35">
      <c r="C2" s="311" t="s">
        <v>244</v>
      </c>
      <c r="D2" s="311"/>
      <c r="E2" s="311"/>
      <c r="F2" s="311"/>
    </row>
    <row r="3" spans="1:8" ht="15.75" customHeight="1" x14ac:dyDescent="0.35">
      <c r="C3" s="311"/>
      <c r="D3" s="311"/>
      <c r="E3" s="311"/>
      <c r="F3" s="311"/>
    </row>
    <row r="4" spans="1:8" x14ac:dyDescent="0.35">
      <c r="C4" s="311"/>
      <c r="D4" s="311"/>
      <c r="E4" s="311"/>
      <c r="F4" s="311"/>
    </row>
    <row r="5" spans="1:8" x14ac:dyDescent="0.35">
      <c r="C5" s="311"/>
      <c r="D5" s="311"/>
      <c r="E5" s="311"/>
      <c r="F5" s="311"/>
    </row>
    <row r="8" spans="1:8" ht="15.9" x14ac:dyDescent="0.35">
      <c r="C8" s="100" t="s">
        <v>360</v>
      </c>
      <c r="D8" s="101"/>
      <c r="E8" s="102"/>
      <c r="F8" s="101"/>
    </row>
    <row r="9" spans="1:8" ht="15.9" x14ac:dyDescent="0.35">
      <c r="C9" s="306" t="str">
        <f>CONCATENATE("Area: ",Contents!$D$11)</f>
        <v>Area: Anniesland, Jordanhill and Whiteinch</v>
      </c>
      <c r="D9" s="306"/>
      <c r="E9" s="306"/>
      <c r="F9" s="306"/>
    </row>
    <row r="10" spans="1:8" ht="32.15" customHeight="1" x14ac:dyDescent="0.35">
      <c r="C10" s="320" t="s">
        <v>346</v>
      </c>
      <c r="D10" s="320"/>
      <c r="E10" s="102"/>
      <c r="F10" s="101"/>
    </row>
    <row r="11" spans="1:8" ht="15" customHeight="1" x14ac:dyDescent="0.35">
      <c r="C11" s="321"/>
      <c r="D11" s="307" t="s">
        <v>39</v>
      </c>
      <c r="E11" s="309" t="s">
        <v>78</v>
      </c>
      <c r="F11" s="304" t="str">
        <f>CONCATENATE("Difference from ",Contents!D13)</f>
        <v>Difference from Glasgow</v>
      </c>
    </row>
    <row r="12" spans="1:8" ht="15" customHeight="1" x14ac:dyDescent="0.35">
      <c r="C12" s="322"/>
      <c r="D12" s="313"/>
      <c r="E12" s="314"/>
      <c r="F12" s="305"/>
    </row>
    <row r="13" spans="1:8" ht="14.6" x14ac:dyDescent="0.4">
      <c r="A13" s="53" t="str">
        <f>CONCATENATE(Contents!$D$11,"POP01",$C13)</f>
        <v>Anniesland, Jordanhill and WhiteinchPOP01All people</v>
      </c>
      <c r="B13" s="53" t="str">
        <f>CONCATENATE(Contents!$D$13,"POP01",$C13)</f>
        <v>GlasgowPOP01All people</v>
      </c>
      <c r="C13" s="57" t="s">
        <v>2</v>
      </c>
      <c r="D13" s="103">
        <f>VLOOKUP(A13,tables_data!$A$1:$E$59999,5,FALSE)</f>
        <v>10287</v>
      </c>
      <c r="E13" s="104"/>
      <c r="F13" s="105"/>
      <c r="H13" s="53"/>
    </row>
    <row r="14" spans="1:8" ht="14.6" x14ac:dyDescent="0.4">
      <c r="A14" s="53" t="str">
        <f>CONCATENATE(Contents!$D$11,"POP01",$C14)</f>
        <v>Anniesland, Jordanhill and WhiteinchPOP01</v>
      </c>
      <c r="B14" s="53" t="str">
        <f>CONCATENATE(Contents!$D$13,"POP01",$C14)</f>
        <v>GlasgowPOP01</v>
      </c>
      <c r="C14" s="57"/>
      <c r="D14" s="103"/>
      <c r="E14" s="104"/>
      <c r="F14" s="105"/>
      <c r="H14" s="53"/>
    </row>
    <row r="15" spans="1:8" ht="14.6" x14ac:dyDescent="0.4">
      <c r="A15" s="53" t="str">
        <f>CONCATENATE(Contents!$D$11,"POP01",$C15)</f>
        <v>Anniesland, Jordanhill and WhiteinchPOP01Males</v>
      </c>
      <c r="B15" s="53" t="str">
        <f>CONCATENATE(Contents!$D$13,"POP01",$C15)</f>
        <v>GlasgowPOP01Males</v>
      </c>
      <c r="C15" s="57" t="s">
        <v>26</v>
      </c>
      <c r="D15" s="103">
        <f>VLOOKUP(A15,tables_data!$A$1:$E$59999,5,FALSE)</f>
        <v>5035</v>
      </c>
      <c r="E15" s="104">
        <f>D15/$D$13</f>
        <v>0.48945270730047635</v>
      </c>
      <c r="F15" s="105">
        <f>(E15-VLOOKUP($B15,tables_data!$A$1:$E$59999,5,FALSE)/VLOOKUP($B$13,tables_data!$A$1:$E$59999,5,FALSE))/(VLOOKUP($B15,tables_data!$A$1:$E$59999,5,FALSE)/VLOOKUP($B$13,tables_data!$A$1:$E$59999,5,FALSE))</f>
        <v>1.4170031202202026E-4</v>
      </c>
      <c r="H15" s="53"/>
    </row>
    <row r="16" spans="1:8" ht="14.6" x14ac:dyDescent="0.4">
      <c r="A16" s="53" t="str">
        <f>CONCATENATE(Contents!$D$11,"POP01",$C16)</f>
        <v>Anniesland, Jordanhill and WhiteinchPOP01Females</v>
      </c>
      <c r="B16" s="53" t="str">
        <f>CONCATENATE(Contents!$D$13,"POP01",$C16)</f>
        <v>GlasgowPOP01Females</v>
      </c>
      <c r="C16" s="57" t="s">
        <v>27</v>
      </c>
      <c r="D16" s="103">
        <f>VLOOKUP(A16,tables_data!$A$1:$E$59999,5,FALSE)</f>
        <v>5252</v>
      </c>
      <c r="E16" s="104">
        <f>D16/$D$13</f>
        <v>0.5105472926995237</v>
      </c>
      <c r="F16" s="105">
        <f>(E16-VLOOKUP($B16,tables_data!$A$1:$E$59999,5,FALSE)/VLOOKUP($B$13,tables_data!$A$1:$E$59999,5,FALSE))/(VLOOKUP($B16,tables_data!$A$1:$E$59999,5,FALSE)/VLOOKUP($B$13,tables_data!$A$1:$E$59999,5,FALSE))</f>
        <v>-1.3580790323177482E-4</v>
      </c>
      <c r="H16" s="53"/>
    </row>
    <row r="17" spans="1:6" ht="14.6" x14ac:dyDescent="0.4">
      <c r="A17" s="53" t="str">
        <f>CONCATENATE(Contents!$D$11,"POP01",$C17)</f>
        <v>Anniesland, Jordanhill and WhiteinchPOP01</v>
      </c>
      <c r="B17" s="53" t="str">
        <f>CONCATENATE(Contents!$D$13,"POP01",$C17)</f>
        <v>GlasgowPOP01</v>
      </c>
      <c r="C17" s="57"/>
      <c r="D17" s="103"/>
      <c r="E17" s="104"/>
      <c r="F17" s="105"/>
    </row>
    <row r="18" spans="1:6" ht="14.6" x14ac:dyDescent="0.4">
      <c r="A18" s="53" t="str">
        <f>CONCATENATE(Contents!$D$11,"POP01",$C18)</f>
        <v>Anniesland, Jordanhill and WhiteinchPOP01</v>
      </c>
      <c r="B18" s="53" t="str">
        <f>CONCATENATE(Contents!$D$13,"POP01",$C18)</f>
        <v>GlasgowPOP01</v>
      </c>
      <c r="C18" s="57"/>
      <c r="D18" s="103"/>
      <c r="E18" s="104"/>
      <c r="F18" s="105"/>
    </row>
    <row r="19" spans="1:6" ht="14.6" x14ac:dyDescent="0.4">
      <c r="A19" s="53" t="str">
        <f>CONCATENATE(Contents!$D$11,"P1")</f>
        <v>Anniesland, Jordanhill and WhiteinchP1</v>
      </c>
      <c r="B19" s="53" t="str">
        <f>CONCATENATE(Contents!$D$13,"P1")</f>
        <v>GlasgowP1</v>
      </c>
      <c r="C19" s="57" t="s">
        <v>210</v>
      </c>
      <c r="D19" s="103">
        <f>VLOOKUP($A19,spine_data!$A$1:$G$9816,5,FALSE)</f>
        <v>1883</v>
      </c>
      <c r="E19" s="104">
        <f>VLOOKUP($A19,spine_data!$A$1:$G$9816,7,FALSE)</f>
        <v>0.18304656362399099</v>
      </c>
      <c r="F19" s="105">
        <f>(E19-VLOOKUP(B19,spine_data!$A$1:$G$9816,7,FALSE))/VLOOKUP(B19,spine_data!$A$1:$G$9816,7,FALSE)</f>
        <v>0.20426101800477559</v>
      </c>
    </row>
    <row r="20" spans="1:6" ht="14.6" x14ac:dyDescent="0.4">
      <c r="A20" s="53" t="str">
        <f>CONCATENATE(Contents!$D$11,"P2")</f>
        <v>Anniesland, Jordanhill and WhiteinchP2</v>
      </c>
      <c r="B20" s="53" t="str">
        <f>CONCATENATE(Contents!$D$13,"P2")</f>
        <v>GlasgowP2</v>
      </c>
      <c r="C20" s="57" t="s">
        <v>209</v>
      </c>
      <c r="D20" s="103">
        <f>VLOOKUP($A20,spine_data!$A$1:$G$9816,5,FALSE)</f>
        <v>6590</v>
      </c>
      <c r="E20" s="104">
        <f>VLOOKUP($A20,spine_data!$A$1:$G$9816,7,FALSE)</f>
        <v>0.640614367648488</v>
      </c>
      <c r="F20" s="105">
        <f>(E20-VLOOKUP(B20,spine_data!$A$1:$G$9816,7,FALSE))/VLOOKUP(B20,spine_data!$A$1:$G$9816,7,FALSE)</f>
        <v>-9.5255263780346058E-2</v>
      </c>
    </row>
    <row r="21" spans="1:6" ht="14.6" x14ac:dyDescent="0.4">
      <c r="A21" s="53" t="str">
        <f>CONCATENATE(Contents!$D$11,"P3")</f>
        <v>Anniesland, Jordanhill and WhiteinchP3</v>
      </c>
      <c r="B21" s="53" t="str">
        <f>CONCATENATE(Contents!$D$13,"P3")</f>
        <v>GlasgowP3</v>
      </c>
      <c r="C21" s="57" t="s">
        <v>208</v>
      </c>
      <c r="D21" s="103">
        <f>VLOOKUP($A21,spine_data!$A$1:$G$9816,5,FALSE)</f>
        <v>1034</v>
      </c>
      <c r="E21" s="104">
        <f>VLOOKUP($A21,spine_data!$A$1:$G$9816,7,FALSE)</f>
        <v>0.100515213376105</v>
      </c>
      <c r="F21" s="105">
        <f>(E21-VLOOKUP(B21,spine_data!$A$1:$G$9816,7,FALSE))/VLOOKUP(B21,spine_data!$A$1:$G$9816,7,FALSE)</f>
        <v>0.222576325792221</v>
      </c>
    </row>
    <row r="22" spans="1:6" ht="14.6" x14ac:dyDescent="0.4">
      <c r="A22" s="53" t="str">
        <f>CONCATENATE(Contents!$D$11,"P4")</f>
        <v>Anniesland, Jordanhill and WhiteinchP4</v>
      </c>
      <c r="B22" s="53" t="str">
        <f>CONCATENATE(Contents!$D$13,"P4")</f>
        <v>GlasgowP4</v>
      </c>
      <c r="C22" s="57" t="s">
        <v>207</v>
      </c>
      <c r="D22" s="103">
        <f>VLOOKUP($A22,spine_data!$A$1:$G$9816,5,FALSE)</f>
        <v>780</v>
      </c>
      <c r="E22" s="104">
        <f>VLOOKUP($A22,spine_data!$A$1:$G$9816,7,FALSE)</f>
        <v>7.5823855351414393E-2</v>
      </c>
      <c r="F22" s="105">
        <f>(E22-VLOOKUP(B22,spine_data!$A$1:$G$9816,7,FALSE))/VLOOKUP(B22,spine_data!$A$1:$G$9816,7,FALSE)</f>
        <v>0.31355568051107646</v>
      </c>
    </row>
    <row r="23" spans="1:6" ht="14.6" x14ac:dyDescent="0.4">
      <c r="A23" s="53" t="str">
        <f>CONCATENATE(Contents!$D$11,"POP01",$C23)</f>
        <v>Anniesland, Jordanhill and WhiteinchPOP01</v>
      </c>
      <c r="B23" s="53" t="str">
        <f>CONCATENATE(Contents!$D$13,"POP01",$C23)</f>
        <v>GlasgowPOP01</v>
      </c>
      <c r="C23" s="57"/>
      <c r="D23" s="103"/>
      <c r="E23" s="104"/>
      <c r="F23" s="105"/>
    </row>
    <row r="24" spans="1:6" ht="14.6" x14ac:dyDescent="0.35">
      <c r="C24" s="269" t="s">
        <v>227</v>
      </c>
      <c r="D24" s="269"/>
      <c r="E24" s="269"/>
      <c r="F24" s="269"/>
    </row>
    <row r="25" spans="1:6" ht="14.6" x14ac:dyDescent="0.35">
      <c r="C25" s="269" t="s">
        <v>243</v>
      </c>
      <c r="D25" s="269"/>
      <c r="E25" s="269"/>
      <c r="F25" s="269"/>
    </row>
    <row r="26" spans="1:6" ht="15" customHeight="1" x14ac:dyDescent="0.35">
      <c r="C26" s="61"/>
      <c r="D26" s="61"/>
      <c r="E26" s="61"/>
      <c r="F26" s="61"/>
    </row>
    <row r="27" spans="1:6" ht="15" customHeight="1" x14ac:dyDescent="0.4">
      <c r="A27" s="53" t="str">
        <f>CONCATENATE(Contents!$D$11,"POP01",$C27)</f>
        <v>Anniesland, Jordanhill and WhiteinchPOP01</v>
      </c>
      <c r="D27" s="103"/>
    </row>
    <row r="28" spans="1:6" ht="15.9" x14ac:dyDescent="0.45">
      <c r="A28" s="53" t="str">
        <f>CONCATENATE(Contents!$D$11,"POP01",$C28)</f>
        <v>Anniesland, Jordanhill and WhiteinchPOP011.2 Population density</v>
      </c>
      <c r="C28" s="316" t="s">
        <v>228</v>
      </c>
      <c r="D28" s="316"/>
      <c r="E28" s="316"/>
      <c r="F28" s="316"/>
    </row>
    <row r="29" spans="1:6" ht="15.9" x14ac:dyDescent="0.35">
      <c r="A29" s="53" t="str">
        <f>CONCATENATE(Contents!$D$11,"POP01",$C29)</f>
        <v>Anniesland, Jordanhill and WhiteinchPOP01Area: Anniesland, Jordanhill and Whiteinch</v>
      </c>
      <c r="C29" s="306" t="str">
        <f>CONCATENATE("Area: ",Contents!$D$11)</f>
        <v>Area: Anniesland, Jordanhill and Whiteinch</v>
      </c>
      <c r="D29" s="306"/>
      <c r="E29" s="306"/>
      <c r="F29" s="306"/>
    </row>
    <row r="30" spans="1:6" ht="15.9" x14ac:dyDescent="0.35">
      <c r="A30" s="53" t="str">
        <f>CONCATENATE(Contents!$D$11,"POP01",$C30)</f>
        <v>Anniesland, Jordanhill and WhiteinchPOP01Source: National Records of Scotland</v>
      </c>
      <c r="C30" s="317" t="s">
        <v>355</v>
      </c>
      <c r="D30" s="317"/>
      <c r="E30" s="317"/>
      <c r="F30" s="317"/>
    </row>
    <row r="31" spans="1:6" ht="12.75" customHeight="1" x14ac:dyDescent="0.35">
      <c r="A31" s="53" t="str">
        <f>CONCATENATE(Contents!$D$11,"POP01",$C31)</f>
        <v>Anniesland, Jordanhill and WhiteinchPOP01</v>
      </c>
      <c r="C31" s="110"/>
      <c r="D31" s="318" t="s">
        <v>39</v>
      </c>
      <c r="E31" s="180"/>
      <c r="F31" s="181"/>
    </row>
    <row r="32" spans="1:6" ht="12.75" customHeight="1" x14ac:dyDescent="0.35">
      <c r="A32" s="53" t="str">
        <f>CONCATENATE(Contents!$D$11,"POP01",$C32)</f>
        <v>Anniesland, Jordanhill and WhiteinchPOP01</v>
      </c>
      <c r="C32" s="111"/>
      <c r="D32" s="319"/>
      <c r="E32" s="182"/>
      <c r="F32" s="183"/>
    </row>
    <row r="33" spans="1:8" ht="14.6" x14ac:dyDescent="0.4">
      <c r="A33" s="53" t="str">
        <f>CONCATENATE(Contents!$D$11,"POP01",$C33)</f>
        <v>Anniesland, Jordanhill and WhiteinchPOP01All people</v>
      </c>
      <c r="B33" s="53" t="str">
        <f>CONCATENATE(Contents!$D$13,"POP01",$C33)</f>
        <v>GlasgowPOP01All people</v>
      </c>
      <c r="C33" s="57" t="s">
        <v>2</v>
      </c>
      <c r="D33" s="103">
        <f>VLOOKUP(A33,tables_data!$A$1:$E$59999,5,FALSE)</f>
        <v>10287</v>
      </c>
      <c r="H33" s="53"/>
    </row>
    <row r="34" spans="1:8" ht="14.6" x14ac:dyDescent="0.4">
      <c r="A34" s="53" t="str">
        <f>CONCATENATE(Contents!$D$11,"POP01",$C34)</f>
        <v>Anniesland, Jordanhill and WhiteinchPOP01</v>
      </c>
      <c r="B34" s="53" t="str">
        <f>CONCATENATE(Contents!$D$13,"POP01",$C34)</f>
        <v>GlasgowPOP01</v>
      </c>
      <c r="C34" s="57"/>
      <c r="D34" s="103"/>
      <c r="H34" s="53"/>
    </row>
    <row r="35" spans="1:8" ht="14.6" x14ac:dyDescent="0.4">
      <c r="A35" s="53" t="str">
        <f>CONCATENATE(Contents!$D$11,"POP01",$C35)</f>
        <v>Anniesland, Jordanhill and WhiteinchPOP01Area (hectares)</v>
      </c>
      <c r="B35" s="53" t="str">
        <f>CONCATENATE(Contents!$D$13,"POP01",$C35)</f>
        <v>GlasgowPOP01Area (hectares)</v>
      </c>
      <c r="C35" s="57" t="s">
        <v>28</v>
      </c>
      <c r="D35" s="103">
        <f>VLOOKUP(A35,tables_data!$A$1:$E$59999,5,FALSE)</f>
        <v>234.15603787561699</v>
      </c>
      <c r="H35" s="53"/>
    </row>
    <row r="36" spans="1:8" ht="14.6" x14ac:dyDescent="0.4">
      <c r="A36" s="53" t="str">
        <f>CONCATENATE(Contents!$D$11,"POP01",$C36)</f>
        <v>Anniesland, Jordanhill and WhiteinchPOP01Density (number of persons per hectare)</v>
      </c>
      <c r="B36" s="53" t="str">
        <f>CONCATENATE(Contents!$D$13,"POP01",$C36)</f>
        <v>GlasgowPOP01Density (number of persons per hectare)</v>
      </c>
      <c r="C36" s="112" t="s">
        <v>38</v>
      </c>
      <c r="D36" s="113">
        <f>D33/D35</f>
        <v>43.932243188469158</v>
      </c>
      <c r="E36" s="182"/>
      <c r="F36" s="183"/>
      <c r="H36" s="53"/>
    </row>
    <row r="37" spans="1:8" ht="14.6" x14ac:dyDescent="0.35">
      <c r="C37" s="269" t="s">
        <v>227</v>
      </c>
      <c r="D37" s="269"/>
      <c r="E37" s="269"/>
      <c r="F37" s="269"/>
    </row>
    <row r="38" spans="1:8" ht="14.6" x14ac:dyDescent="0.35">
      <c r="C38" s="269" t="s">
        <v>243</v>
      </c>
      <c r="D38" s="269"/>
      <c r="E38" s="269"/>
      <c r="F38" s="269"/>
    </row>
    <row r="39" spans="1:8" ht="15" customHeight="1" x14ac:dyDescent="0.35">
      <c r="C39" s="61"/>
      <c r="D39" s="61"/>
      <c r="E39" s="61"/>
      <c r="F39" s="61"/>
    </row>
    <row r="40" spans="1:8" ht="15" customHeight="1" x14ac:dyDescent="0.35"/>
    <row r="41" spans="1:8" x14ac:dyDescent="0.35">
      <c r="C41" s="311" t="s">
        <v>246</v>
      </c>
      <c r="D41" s="311"/>
      <c r="E41" s="311"/>
      <c r="F41" s="311"/>
    </row>
    <row r="42" spans="1:8" x14ac:dyDescent="0.35">
      <c r="C42" s="311"/>
      <c r="D42" s="311"/>
      <c r="E42" s="311"/>
      <c r="F42" s="311"/>
    </row>
    <row r="43" spans="1:8" ht="12.75" customHeight="1" x14ac:dyDescent="0.35">
      <c r="C43" s="311"/>
      <c r="D43" s="311"/>
      <c r="E43" s="311"/>
      <c r="F43" s="311"/>
    </row>
    <row r="44" spans="1:8" ht="12.75" customHeight="1" x14ac:dyDescent="0.35">
      <c r="C44" s="311"/>
      <c r="D44" s="311"/>
      <c r="E44" s="311"/>
      <c r="F44" s="311"/>
    </row>
    <row r="45" spans="1:8" ht="9" customHeight="1" x14ac:dyDescent="0.35"/>
    <row r="47" spans="1:8" ht="14.6" x14ac:dyDescent="0.35">
      <c r="C47" s="61"/>
      <c r="D47" s="61"/>
      <c r="E47" s="61"/>
      <c r="F47" s="61"/>
    </row>
    <row r="48" spans="1:8" ht="15.9" x14ac:dyDescent="0.45">
      <c r="C48" s="107" t="s">
        <v>323</v>
      </c>
      <c r="D48" s="108"/>
      <c r="E48" s="102"/>
      <c r="F48" s="114"/>
    </row>
    <row r="49" spans="1:9" ht="15.9" x14ac:dyDescent="0.35">
      <c r="C49" s="306" t="str">
        <f>CONCATENATE("Area: ",Contents!$D$11)</f>
        <v>Area: Anniesland, Jordanhill and Whiteinch</v>
      </c>
      <c r="D49" s="306"/>
      <c r="E49" s="306"/>
      <c r="F49" s="306"/>
    </row>
    <row r="50" spans="1:9" ht="15.9" x14ac:dyDescent="0.35">
      <c r="C50" s="109" t="s">
        <v>343</v>
      </c>
      <c r="D50" s="101"/>
      <c r="E50" s="102"/>
      <c r="F50" s="101"/>
    </row>
    <row r="51" spans="1:9" ht="15" customHeight="1" x14ac:dyDescent="0.35">
      <c r="C51" s="324"/>
      <c r="D51" s="307" t="s">
        <v>39</v>
      </c>
      <c r="E51" s="309" t="s">
        <v>85</v>
      </c>
      <c r="F51" s="304" t="str">
        <f>CONCATENATE("Difference from ",Contents!D13)</f>
        <v>Difference from Glasgow</v>
      </c>
    </row>
    <row r="52" spans="1:9" ht="15" customHeight="1" x14ac:dyDescent="0.35">
      <c r="C52" s="325"/>
      <c r="D52" s="313"/>
      <c r="E52" s="314"/>
      <c r="F52" s="305"/>
    </row>
    <row r="53" spans="1:9" s="115" customFormat="1" ht="14.6" x14ac:dyDescent="0.4">
      <c r="A53" s="115" t="str">
        <f>CONCATENATE(Contents!$D$11,"POP03",C53)</f>
        <v>Anniesland, Jordanhill and WhiteinchPOP03All people</v>
      </c>
      <c r="B53" s="115" t="str">
        <f>CONCATENATE(Contents!$D$13,"POP03",$C53)</f>
        <v>GlasgowPOP03All people</v>
      </c>
      <c r="C53" s="116" t="s">
        <v>2</v>
      </c>
      <c r="D53" s="117">
        <f>VLOOKUP(A53,tables_data!$A$1:$E$59999,5,FALSE)</f>
        <v>9799</v>
      </c>
      <c r="E53" s="118" t="s">
        <v>86</v>
      </c>
      <c r="F53" s="119" t="s">
        <v>86</v>
      </c>
      <c r="G53" s="120"/>
      <c r="H53" s="120"/>
      <c r="I53" s="120"/>
    </row>
    <row r="54" spans="1:9" s="115" customFormat="1" ht="14.6" x14ac:dyDescent="0.4">
      <c r="A54" s="115" t="str">
        <f>CONCATENATE(Contents!$D$11,"POP03",C54)</f>
        <v>Anniesland, Jordanhill and WhiteinchPOP03</v>
      </c>
      <c r="B54" s="115" t="str">
        <f>CONCATENATE(Contents!$D$13,"POP03",$C54)</f>
        <v>GlasgowPOP03</v>
      </c>
      <c r="C54" s="116"/>
      <c r="D54" s="117"/>
      <c r="E54" s="121"/>
      <c r="F54" s="122"/>
      <c r="G54" s="120"/>
      <c r="H54" s="120"/>
      <c r="I54" s="120"/>
    </row>
    <row r="55" spans="1:9" s="115" customFormat="1" ht="14.6" x14ac:dyDescent="0.4">
      <c r="A55" s="115" t="str">
        <f>CONCATENATE(Contents!$D$11,"POP03",C55)</f>
        <v>Anniesland, Jordanhill and WhiteinchPOP03Asian, Asian Scottish or Asian British</v>
      </c>
      <c r="B55" s="115" t="str">
        <f>CONCATENATE(Contents!$D$13,"POP03",$C55)</f>
        <v>GlasgowPOP03Asian, Asian Scottish or Asian British</v>
      </c>
      <c r="C55" s="116" t="s">
        <v>30</v>
      </c>
      <c r="D55" s="117">
        <f>VLOOKUP(A55,tables_data!$A$1:$E$59999,5,FALSE)</f>
        <v>762</v>
      </c>
      <c r="E55" s="121">
        <f t="shared" ref="E55:E64" si="0">D55/$D$53</f>
        <v>7.7763037044596389E-2</v>
      </c>
      <c r="F55" s="122">
        <f>(E55-VLOOKUP($B55,tables_data!$A$1:$E$59999,5,FALSE)/VLOOKUP($B$53,tables_data!$A$1:$E$59999,5,FALSE))/(VLOOKUP($B55,tables_data!$A$1:$E$59999,5,FALSE)/VLOOKUP($B$53,tables_data!$A$1:$E$59999,5,FALSE))</f>
        <v>-0.29764059497787043</v>
      </c>
      <c r="G55" s="120"/>
      <c r="H55" s="56"/>
      <c r="I55" s="123"/>
    </row>
    <row r="56" spans="1:9" s="115" customFormat="1" ht="14.6" x14ac:dyDescent="0.4">
      <c r="A56" s="115" t="str">
        <f>CONCATENATE(Contents!$D$11,"POP03",C56)</f>
        <v>Anniesland, Jordanhill and WhiteinchPOP03African, African Scottish or African British</v>
      </c>
      <c r="B56" s="115" t="str">
        <f>CONCATENATE(Contents!$D$13,"POP03",$C56)</f>
        <v>GlasgowPOP03African, African Scottish or African British</v>
      </c>
      <c r="C56" s="57" t="s">
        <v>344</v>
      </c>
      <c r="D56" s="117">
        <f>VLOOKUP(A56,tables_data!$A$1:$E$59999,5,FALSE)</f>
        <v>182</v>
      </c>
      <c r="E56" s="121">
        <f t="shared" si="0"/>
        <v>1.8573323808551891E-2</v>
      </c>
      <c r="F56" s="122">
        <f>(E56-VLOOKUP($B56,tables_data!$A$1:$E$59999,5,FALSE)/VLOOKUP($B$53,tables_data!$A$1:$E$59999,5,FALSE))/(VLOOKUP($B56,tables_data!$A$1:$E$59999,5,FALSE)/VLOOKUP($B$53,tables_data!$A$1:$E$59999,5,FALSE))</f>
        <v>-0.48344788224051133</v>
      </c>
      <c r="G56" s="120"/>
      <c r="H56" s="56"/>
      <c r="I56" s="123"/>
    </row>
    <row r="57" spans="1:9" s="115" customFormat="1" ht="14.6" x14ac:dyDescent="0.4">
      <c r="A57" s="115" t="str">
        <f>CONCATENATE(Contents!$D$11,"POP03",C57)</f>
        <v>Anniesland, Jordanhill and WhiteinchPOP03Caribbean, Caribbean Scottish or Caribbean British</v>
      </c>
      <c r="B57" s="115" t="str">
        <f>CONCATENATE(Contents!$D$13,"POP03",$C57)</f>
        <v>GlasgowPOP03Caribbean, Caribbean Scottish or Caribbean British</v>
      </c>
      <c r="C57" s="116" t="s">
        <v>345</v>
      </c>
      <c r="D57" s="117">
        <f>VLOOKUP(A57,tables_data!$A$1:$E$59999,5,FALSE)</f>
        <v>16</v>
      </c>
      <c r="E57" s="121">
        <f t="shared" si="0"/>
        <v>1.6328196754770896E-3</v>
      </c>
      <c r="F57" s="122">
        <f>(E57-VLOOKUP($B57,tables_data!$A$1:$E$59999,5,FALSE)/VLOOKUP($B$53,tables_data!$A$1:$E$59999,5,FALSE))/(VLOOKUP($B57,tables_data!$A$1:$E$59999,5,FALSE)/VLOOKUP($B$53,tables_data!$A$1:$E$59999,5,FALSE))</f>
        <v>-0.29954516725407199</v>
      </c>
      <c r="G57" s="120"/>
      <c r="H57" s="56"/>
      <c r="I57" s="123"/>
    </row>
    <row r="58" spans="1:9" s="115" customFormat="1" ht="14.6" x14ac:dyDescent="0.4">
      <c r="A58" s="115" t="str">
        <f>CONCATENATE(Contents!$D$11,"POP03",C58)</f>
        <v>Anniesland, Jordanhill and WhiteinchPOP03Other ethnic groups</v>
      </c>
      <c r="B58" s="115" t="str">
        <f>CONCATENATE(Contents!$D$13,"POP03",$C58)</f>
        <v>GlasgowPOP03Other ethnic groups</v>
      </c>
      <c r="C58" s="116" t="s">
        <v>32</v>
      </c>
      <c r="D58" s="117">
        <f>VLOOKUP(A58,tables_data!$A$1:$E$59999,5,FALSE)</f>
        <v>186</v>
      </c>
      <c r="E58" s="121">
        <f t="shared" si="0"/>
        <v>1.8981528727421166E-2</v>
      </c>
      <c r="F58" s="122">
        <f>(E58-VLOOKUP($B58,tables_data!$A$1:$E$59999,5,FALSE)/VLOOKUP($B$53,tables_data!$A$1:$E$59999,5,FALSE))/(VLOOKUP($B58,tables_data!$A$1:$E$59999,5,FALSE)/VLOOKUP($B$53,tables_data!$A$1:$E$59999,5,FALSE))</f>
        <v>-0.284845259925262</v>
      </c>
      <c r="G58" s="120"/>
      <c r="H58" s="56"/>
      <c r="I58" s="123"/>
    </row>
    <row r="59" spans="1:9" s="115" customFormat="1" ht="14.6" x14ac:dyDescent="0.4">
      <c r="A59" s="115" t="str">
        <f>CONCATENATE(Contents!$D$11,"POP03",C59)</f>
        <v>Anniesland, Jordanhill and WhiteinchPOP03Mixed or multiple ethnic groups</v>
      </c>
      <c r="B59" s="115" t="str">
        <f>CONCATENATE(Contents!$D$13,"POP03",$C59)</f>
        <v>GlasgowPOP03Mixed or multiple ethnic groups</v>
      </c>
      <c r="C59" s="116" t="s">
        <v>36</v>
      </c>
      <c r="D59" s="117">
        <f>VLOOKUP(A59,tables_data!$A$1:$E$59999,5,FALSE)</f>
        <v>197</v>
      </c>
      <c r="E59" s="121">
        <f t="shared" si="0"/>
        <v>2.0104092254311666E-2</v>
      </c>
      <c r="F59" s="122">
        <f>(E59-VLOOKUP($B59,tables_data!$A$1:$E$59999,5,FALSE)/VLOOKUP($B$53,tables_data!$A$1:$E$59999,5,FALSE))/(VLOOKUP($B59,tables_data!$A$1:$E$59999,5,FALSE)/VLOOKUP($B$53,tables_data!$A$1:$E$59999,5,FALSE))</f>
        <v>0.17501495912784892</v>
      </c>
      <c r="G59" s="120"/>
      <c r="H59" s="56"/>
      <c r="I59" s="120"/>
    </row>
    <row r="60" spans="1:9" s="115" customFormat="1" ht="14.6" x14ac:dyDescent="0.4">
      <c r="A60" s="115" t="str">
        <f>CONCATENATE(Contents!$D$11,"POP03",C60)</f>
        <v>Anniesland, Jordanhill and WhiteinchPOP03</v>
      </c>
      <c r="B60" s="115" t="str">
        <f>CONCATENATE(Contents!$D$13,"POP03",$C60)</f>
        <v>GlasgowPOP03</v>
      </c>
      <c r="C60" s="116"/>
      <c r="D60" s="117"/>
      <c r="E60" s="121"/>
      <c r="F60" s="122"/>
      <c r="G60" s="120"/>
      <c r="H60" s="56"/>
      <c r="I60" s="120"/>
    </row>
    <row r="61" spans="1:9" s="115" customFormat="1" ht="14.6" x14ac:dyDescent="0.4">
      <c r="A61" s="115" t="str">
        <f>CONCATENATE(Contents!$D$11,"POP03",C61)</f>
        <v>Anniesland, Jordanhill and WhiteinchPOP03White</v>
      </c>
      <c r="B61" s="115" t="str">
        <f>CONCATENATE(Contents!$D$13,"POP03",$C61)</f>
        <v>GlasgowPOP03White</v>
      </c>
      <c r="C61" s="116" t="s">
        <v>31</v>
      </c>
      <c r="D61" s="117">
        <f>VLOOKUP(A61,tables_data!$A$1:$E$59999,5,FALSE)</f>
        <v>8454</v>
      </c>
      <c r="E61" s="121">
        <f>D61/$D$53</f>
        <v>0.86274109603020721</v>
      </c>
      <c r="F61" s="122">
        <f>(E61-VLOOKUP($B61,tables_data!$A$1:$E$59999,5,FALSE)/VLOOKUP($B$53,tables_data!$A$1:$E$59999,5,FALSE))/(VLOOKUP($B61,tables_data!$A$1:$E$59999,5,FALSE)/VLOOKUP($B$53,tables_data!$A$1:$E$59999,5,FALSE))</f>
        <v>6.8797351925625846E-2</v>
      </c>
      <c r="G61" s="120"/>
      <c r="H61" s="56"/>
      <c r="I61" s="123"/>
    </row>
    <row r="62" spans="1:9" s="115" customFormat="1" ht="14.6" x14ac:dyDescent="0.4">
      <c r="A62" s="115" t="str">
        <f>CONCATENATE(Contents!$D$11,"POP03",C62)</f>
        <v>Anniesland, Jordanhill and WhiteinchPOP03White: Scottish</v>
      </c>
      <c r="B62" s="115" t="str">
        <f>CONCATENATE(Contents!$D$13,"POP03",$C62)</f>
        <v>GlasgowPOP03White: Scottish</v>
      </c>
      <c r="C62" s="124" t="s">
        <v>33</v>
      </c>
      <c r="D62" s="117">
        <f>VLOOKUP(A62,tables_data!$A$1:$E$59999,5,FALSE)</f>
        <v>7137</v>
      </c>
      <c r="E62" s="121">
        <f t="shared" si="0"/>
        <v>0.72833962649249928</v>
      </c>
      <c r="F62" s="122">
        <f>(E62-VLOOKUP($B62,tables_data!$A$1:$E$59999,5,FALSE)/VLOOKUP($B$53,tables_data!$A$1:$E$59999,5,FALSE))/(VLOOKUP($B62,tables_data!$A$1:$E$59999,5,FALSE)/VLOOKUP($B$53,tables_data!$A$1:$E$59999,5,FALSE))</f>
        <v>8.4985612883786588E-2</v>
      </c>
      <c r="G62" s="120"/>
      <c r="H62" s="56"/>
      <c r="I62" s="120"/>
    </row>
    <row r="63" spans="1:9" s="115" customFormat="1" ht="14.6" x14ac:dyDescent="0.4">
      <c r="A63" s="115" t="str">
        <f>CONCATENATE(Contents!$D$11,"POP03",C63)</f>
        <v>Anniesland, Jordanhill and WhiteinchPOP03White: Other British</v>
      </c>
      <c r="B63" s="115" t="str">
        <f>CONCATENATE(Contents!$D$13,"POP03",$C63)</f>
        <v>GlasgowPOP03White: Other British</v>
      </c>
      <c r="C63" s="124" t="s">
        <v>34</v>
      </c>
      <c r="D63" s="117">
        <f>VLOOKUP(A63,tables_data!$A$1:$E$59999,5,FALSE)</f>
        <v>690</v>
      </c>
      <c r="E63" s="121">
        <f t="shared" si="0"/>
        <v>7.0415348504949488E-2</v>
      </c>
      <c r="F63" s="122">
        <f>(E63-VLOOKUP($B63,tables_data!$A$1:$E$59999,5,FALSE)/VLOOKUP($B$53,tables_data!$A$1:$E$59999,5,FALSE))/(VLOOKUP($B63,tables_data!$A$1:$E$59999,5,FALSE)/VLOOKUP($B$53,tables_data!$A$1:$E$59999,5,FALSE))</f>
        <v>0.24924748038784089</v>
      </c>
      <c r="G63" s="120"/>
      <c r="H63" s="120"/>
      <c r="I63" s="120"/>
    </row>
    <row r="64" spans="1:9" s="115" customFormat="1" ht="14.6" x14ac:dyDescent="0.4">
      <c r="A64" s="115" t="str">
        <f>CONCATENATE(Contents!$D$11,"POP03",C64)</f>
        <v>Anniesland, Jordanhill and WhiteinchPOP03White: Other White</v>
      </c>
      <c r="B64" s="115" t="str">
        <f>CONCATENATE(Contents!$D$13,"POP03",$C64)</f>
        <v>GlasgowPOP03White: Other White</v>
      </c>
      <c r="C64" s="125" t="s">
        <v>35</v>
      </c>
      <c r="D64" s="126">
        <f>VLOOKUP(A64,tables_data!$A$1:$E$59999,5,FALSE)</f>
        <v>627</v>
      </c>
      <c r="E64" s="127">
        <f t="shared" si="0"/>
        <v>6.3986121032758442E-2</v>
      </c>
      <c r="F64" s="128">
        <f>(E64-VLOOKUP($B64,tables_data!$A$1:$E$59999,5,FALSE)/VLOOKUP($B$53,tables_data!$A$1:$E$59999,5,FALSE))/(VLOOKUP($B64,tables_data!$A$1:$E$59999,5,FALSE)/VLOOKUP($B$53,tables_data!$A$1:$E$59999,5,FALSE))</f>
        <v>-0.19566409385978828</v>
      </c>
      <c r="G64" s="120"/>
      <c r="H64" s="120"/>
      <c r="I64" s="120"/>
    </row>
    <row r="65" spans="1:9" s="115" customFormat="1" ht="14.6" x14ac:dyDescent="0.4">
      <c r="A65" s="115" t="str">
        <f>CONCATENATE(Contents!$D$11,"POP03",C65)</f>
        <v>Anniesland, Jordanhill and WhiteinchPOP03</v>
      </c>
      <c r="B65" s="115" t="str">
        <f>CONCATENATE(Contents!$D$13,"POP03",$C65)</f>
        <v>GlasgowPOP03</v>
      </c>
      <c r="C65" s="116"/>
      <c r="D65" s="117"/>
      <c r="E65" s="121"/>
      <c r="F65" s="122"/>
      <c r="G65" s="120"/>
      <c r="H65" s="120"/>
      <c r="I65" s="120"/>
    </row>
    <row r="66" spans="1:9" ht="14.6" x14ac:dyDescent="0.35">
      <c r="C66" s="269" t="s">
        <v>227</v>
      </c>
      <c r="D66" s="269"/>
      <c r="E66" s="269"/>
      <c r="F66" s="269"/>
    </row>
    <row r="67" spans="1:9" ht="14.6" x14ac:dyDescent="0.35">
      <c r="C67" s="269" t="s">
        <v>243</v>
      </c>
      <c r="D67" s="269"/>
      <c r="E67" s="269"/>
      <c r="F67" s="269"/>
    </row>
    <row r="68" spans="1:9" ht="14.6" x14ac:dyDescent="0.35">
      <c r="C68" s="61"/>
      <c r="D68" s="61"/>
      <c r="E68" s="61"/>
      <c r="F68" s="61"/>
    </row>
    <row r="69" spans="1:9" ht="15" customHeight="1" x14ac:dyDescent="0.35">
      <c r="C69" s="61"/>
      <c r="D69" s="61"/>
      <c r="E69" s="61"/>
      <c r="F69" s="61"/>
    </row>
    <row r="70" spans="1:9" ht="15" customHeight="1" x14ac:dyDescent="0.35"/>
    <row r="71" spans="1:9" ht="18.45" x14ac:dyDescent="0.5">
      <c r="C71" s="129" t="s">
        <v>324</v>
      </c>
      <c r="D71" s="130"/>
      <c r="E71" s="130"/>
      <c r="F71" s="130"/>
    </row>
    <row r="72" spans="1:9" ht="15.9" x14ac:dyDescent="0.35">
      <c r="C72" s="306" t="str">
        <f>CONCATENATE("Area: ",Contents!$D$11)</f>
        <v>Area: Anniesland, Jordanhill and Whiteinch</v>
      </c>
      <c r="D72" s="306"/>
      <c r="E72" s="306"/>
      <c r="F72" s="306"/>
    </row>
    <row r="73" spans="1:9" ht="15.9" x14ac:dyDescent="0.35">
      <c r="C73" s="109" t="s">
        <v>343</v>
      </c>
      <c r="D73" s="101"/>
      <c r="E73" s="102"/>
      <c r="F73" s="101"/>
    </row>
    <row r="74" spans="1:9" ht="15.9" x14ac:dyDescent="0.45">
      <c r="C74" s="131"/>
      <c r="D74" s="307" t="s">
        <v>39</v>
      </c>
      <c r="E74" s="309" t="s">
        <v>85</v>
      </c>
      <c r="F74" s="304" t="str">
        <f>CONCATENATE("Difference from ",Contents!D13)</f>
        <v>Difference from Glasgow</v>
      </c>
    </row>
    <row r="75" spans="1:9" ht="15.9" x14ac:dyDescent="0.45">
      <c r="C75" s="132"/>
      <c r="D75" s="308"/>
      <c r="E75" s="310"/>
      <c r="F75" s="305"/>
    </row>
    <row r="76" spans="1:9" ht="14.6" x14ac:dyDescent="0.4">
      <c r="A76" s="53" t="str">
        <f>CONCATENATE(Contents!$D$11,"MIND02",C76)</f>
        <v>Anniesland, Jordanhill and WhiteinchMIND02Total applicable</v>
      </c>
      <c r="B76" s="53" t="str">
        <f>CONCATENATE(Contents!$D$13,"MIND02",$C76)</f>
        <v>GlasgowMIND02Total applicable</v>
      </c>
      <c r="C76" s="57" t="s">
        <v>349</v>
      </c>
      <c r="D76" s="133">
        <f>VLOOKUP(A76,tables_data!$A$1:$E$59999,5,FALSE)</f>
        <v>9510</v>
      </c>
      <c r="E76" s="134" t="s">
        <v>86</v>
      </c>
      <c r="F76" s="135" t="s">
        <v>86</v>
      </c>
    </row>
    <row r="77" spans="1:9" ht="14.6" x14ac:dyDescent="0.4">
      <c r="A77" s="53" t="str">
        <f>CONCATENATE(Contents!$D$11,"MIND02",C77)</f>
        <v>Anniesland, Jordanhill and WhiteinchMIND02</v>
      </c>
      <c r="B77" s="53" t="str">
        <f>CONCATENATE(Contents!$D$13,"MIND02",$C77)</f>
        <v>GlasgowMIND02</v>
      </c>
      <c r="C77" s="57"/>
      <c r="D77" s="103"/>
      <c r="E77" s="104"/>
      <c r="F77" s="105"/>
      <c r="H77" s="53"/>
      <c r="I77" s="53"/>
    </row>
    <row r="78" spans="1:9" ht="14.6" x14ac:dyDescent="0.4">
      <c r="A78" s="53" t="str">
        <f>CONCATENATE(Contents!$D$11,"MIND02",C78)</f>
        <v>Anniesland, Jordanhill and WhiteinchMIND02Understands, speaks, reads or writes English</v>
      </c>
      <c r="B78" s="53" t="str">
        <f>CONCATENATE(Contents!$D$13,"MIND02",$C78)</f>
        <v>GlasgowMIND02Understands, speaks, reads or writes English</v>
      </c>
      <c r="C78" s="57" t="s">
        <v>347</v>
      </c>
      <c r="D78" s="103">
        <f>VLOOKUP(A78,tables_data!$A$1:$E$59999,5,FALSE)</f>
        <v>9483</v>
      </c>
      <c r="E78" s="104">
        <f>D78/$D$76</f>
        <v>0.99716088328075714</v>
      </c>
      <c r="F78" s="105">
        <f>(E78-VLOOKUP($B78,tables_data!$A$1:$E$59999,5,FALSE)/VLOOKUP($B$76,tables_data!$A$1:$E$59999,5,FALSE))/(VLOOKUP($B78,tables_data!$A$1:$E$59999,5,FALSE)/VLOOKUP($B$76,tables_data!$A$1:$E$59999,5,FALSE))</f>
        <v>1.6715492763152971E-3</v>
      </c>
      <c r="H78" s="53"/>
      <c r="I78" s="53"/>
    </row>
    <row r="79" spans="1:9" ht="14.6" x14ac:dyDescent="0.4">
      <c r="A79" s="53" t="str">
        <f>CONCATENATE(Contents!$D$11,"MIND02",C79)</f>
        <v>Anniesland, Jordanhill and WhiteinchMIND02No skills in English</v>
      </c>
      <c r="B79" s="53" t="str">
        <f>CONCATENATE(Contents!$D$13,"MIND02",$C79)</f>
        <v>GlasgowMIND02No skills in English</v>
      </c>
      <c r="C79" s="57" t="s">
        <v>348</v>
      </c>
      <c r="D79" s="103">
        <f>VLOOKUP(A79,tables_data!$A$1:$E$59999,5,FALSE)</f>
        <v>18</v>
      </c>
      <c r="E79" s="104">
        <f>D79/$D$76</f>
        <v>1.8927444794952682E-3</v>
      </c>
      <c r="F79" s="105">
        <f>(E79-VLOOKUP($B79,tables_data!$A$1:$E$59999,5,FALSE)/VLOOKUP($B$76,tables_data!$A$1:$E$59999,5,FALSE))/(VLOOKUP($B79,tables_data!$A$1:$E$59999,5,FALSE)/VLOOKUP($B$76,tables_data!$A$1:$E$59999,5,FALSE))</f>
        <v>-0.58412056054267403</v>
      </c>
      <c r="H79" s="53"/>
      <c r="I79" s="53"/>
    </row>
    <row r="80" spans="1:9" ht="14.6" x14ac:dyDescent="0.4">
      <c r="C80" s="57"/>
      <c r="D80" s="103"/>
      <c r="E80" s="104"/>
      <c r="F80" s="105"/>
      <c r="H80" s="53"/>
      <c r="I80" s="53"/>
    </row>
    <row r="81" spans="1:9" ht="14.6" x14ac:dyDescent="0.4">
      <c r="A81" s="53" t="str">
        <f>CONCATENATE(Contents!$D$11,"MIND02",C81)</f>
        <v>Anniesland, Jordanhill and WhiteinchMIND02Language skills: British Sign Language</v>
      </c>
      <c r="B81" s="53" t="str">
        <f>CONCATENATE(Contents!$D$13,"MIND02",$C81)</f>
        <v>GlasgowMIND02Language skills: British Sign Language</v>
      </c>
      <c r="C81" s="136" t="s">
        <v>10556</v>
      </c>
      <c r="D81" s="103">
        <f>VLOOKUP(A81,tables_data!$A$1:$E$59999,5,FALSE)</f>
        <v>9</v>
      </c>
      <c r="E81" s="104">
        <f>D81/$D$76</f>
        <v>9.4637223974763408E-4</v>
      </c>
      <c r="F81" s="105">
        <f>(E81-VLOOKUP($B81,tables_data!$A$1:$E$59999,5,FALSE)/VLOOKUP($B$76,tables_data!$A$1:$E$59999,5,FALSE))/(VLOOKUP($B81,tables_data!$A$1:$E$59999,5,FALSE)/VLOOKUP($B$76,tables_data!$A$1:$E$59999,5,FALSE))</f>
        <v>0.4209214181458637</v>
      </c>
      <c r="H81" s="53"/>
      <c r="I81" s="53"/>
    </row>
    <row r="82" spans="1:9" ht="14.6" x14ac:dyDescent="0.4">
      <c r="A82" s="53" t="str">
        <f>CONCATENATE(Contents!$D$11,"MIND02",C82)</f>
        <v>Anniesland, Jordanhill and WhiteinchMIND02Language skills: Gaelic</v>
      </c>
      <c r="B82" s="53" t="str">
        <f>CONCATENATE(Contents!$D$13,"MIND02",$C82)</f>
        <v>GlasgowMIND02Language skills: Gaelic</v>
      </c>
      <c r="C82" s="136" t="s">
        <v>350</v>
      </c>
      <c r="D82" s="103">
        <f>VLOOKUP(A82,tables_data!$A$1:$E$59999,5,FALSE)</f>
        <v>11</v>
      </c>
      <c r="E82" s="104">
        <f>D82/$D$76</f>
        <v>1.1566771819137749E-3</v>
      </c>
      <c r="F82" s="105">
        <f>(E82-VLOOKUP($B82,tables_data!$A$1:$E$59999,5,FALSE)/VLOOKUP($B$76,tables_data!$A$1:$E$59999,5,FALSE))/(VLOOKUP($B82,tables_data!$A$1:$E$59999,5,FALSE)/VLOOKUP($B$76,tables_data!$A$1:$E$59999,5,FALSE))</f>
        <v>0.83722646521666932</v>
      </c>
      <c r="H82" s="53"/>
      <c r="I82" s="53"/>
    </row>
    <row r="83" spans="1:9" ht="14.6" x14ac:dyDescent="0.4">
      <c r="A83" s="53" t="str">
        <f>CONCATENATE(Contents!$D$11,"MIND02",C83)</f>
        <v>Anniesland, Jordanhill and WhiteinchMIND02Language skills: Scots</v>
      </c>
      <c r="B83" s="53" t="str">
        <f>CONCATENATE(Contents!$D$13,"MIND02",$C83)</f>
        <v>GlasgowMIND02Language skills: Scots</v>
      </c>
      <c r="C83" s="136" t="s">
        <v>351</v>
      </c>
      <c r="D83" s="103">
        <f>VLOOKUP(A83,tables_data!$A$1:$E$59999,5,FALSE)</f>
        <v>12</v>
      </c>
      <c r="E83" s="104">
        <f>D83/$D$76</f>
        <v>1.2618296529968455E-3</v>
      </c>
      <c r="F83" s="105">
        <f>(E83-VLOOKUP($B83,tables_data!$A$1:$E$59999,5,FALSE)/VLOOKUP($B$76,tables_data!$A$1:$E$59999,5,FALSE))/(VLOOKUP($B83,tables_data!$A$1:$E$59999,5,FALSE)/VLOOKUP($B$76,tables_data!$A$1:$E$59999,5,FALSE))</f>
        <v>-0.47691354386937973</v>
      </c>
      <c r="H83" s="53"/>
      <c r="I83" s="53"/>
    </row>
    <row r="84" spans="1:9" ht="14.6" x14ac:dyDescent="0.4">
      <c r="A84" s="53" t="str">
        <f>CONCATENATE(Contents!$D$11,"MIND02",C84)</f>
        <v>Anniesland, Jordanhill and WhiteinchMIND02Language skills: Other</v>
      </c>
      <c r="B84" s="53" t="str">
        <f>CONCATENATE(Contents!$D$13,"MIND02",$C84)</f>
        <v>GlasgowMIND02Language skills: Other</v>
      </c>
      <c r="C84" s="136" t="s">
        <v>352</v>
      </c>
      <c r="D84" s="103">
        <f>VLOOKUP(A84,tables_data!$A$1:$E$59999,5,FALSE)</f>
        <v>640</v>
      </c>
      <c r="E84" s="104">
        <f>D84/$D$76</f>
        <v>6.7297581493165087E-2</v>
      </c>
      <c r="F84" s="105">
        <f>(E84-VLOOKUP($B84,tables_data!$A$1:$E$59999,5,FALSE)/VLOOKUP($B$76,tables_data!$A$1:$E$59999,5,FALSE))/(VLOOKUP($B84,tables_data!$A$1:$E$59999,5,FALSE)/VLOOKUP($B$76,tables_data!$A$1:$E$59999,5,FALSE))</f>
        <v>-0.4115602581514568</v>
      </c>
      <c r="H84" s="53"/>
      <c r="I84" s="53"/>
    </row>
    <row r="85" spans="1:9" ht="14.6" x14ac:dyDescent="0.4">
      <c r="C85" s="112"/>
      <c r="D85" s="137"/>
      <c r="E85" s="138"/>
      <c r="F85" s="139"/>
    </row>
    <row r="86" spans="1:9" ht="14.6" x14ac:dyDescent="0.4">
      <c r="C86" s="66"/>
      <c r="D86" s="103"/>
      <c r="E86" s="104"/>
      <c r="F86" s="105"/>
    </row>
    <row r="87" spans="1:9" ht="14.6" x14ac:dyDescent="0.35">
      <c r="C87" s="269" t="s">
        <v>227</v>
      </c>
      <c r="D87" s="269"/>
      <c r="E87" s="269"/>
      <c r="F87" s="269"/>
    </row>
    <row r="88" spans="1:9" ht="14.6" x14ac:dyDescent="0.35">
      <c r="C88" s="269" t="s">
        <v>243</v>
      </c>
      <c r="D88" s="269"/>
      <c r="E88" s="269"/>
      <c r="F88" s="269"/>
    </row>
    <row r="89" spans="1:9" ht="15" customHeight="1" x14ac:dyDescent="0.35">
      <c r="C89" s="61"/>
      <c r="D89" s="61"/>
      <c r="E89" s="61"/>
      <c r="F89" s="61"/>
    </row>
    <row r="90" spans="1:9" ht="15" customHeight="1" x14ac:dyDescent="0.35">
      <c r="C90" s="61"/>
      <c r="D90" s="61"/>
      <c r="E90" s="61"/>
      <c r="F90" s="61"/>
    </row>
    <row r="91" spans="1:9" ht="15.9" x14ac:dyDescent="0.4">
      <c r="C91" s="129" t="s">
        <v>325</v>
      </c>
      <c r="D91" s="140"/>
      <c r="E91" s="102"/>
      <c r="F91" s="114"/>
    </row>
    <row r="92" spans="1:9" ht="15.9" x14ac:dyDescent="0.35">
      <c r="C92" s="306" t="str">
        <f>CONCATENATE("Area: ",Contents!$D$11)</f>
        <v>Area: Anniesland, Jordanhill and Whiteinch</v>
      </c>
      <c r="D92" s="306"/>
      <c r="E92" s="306"/>
      <c r="F92" s="306"/>
    </row>
    <row r="93" spans="1:9" ht="15.9" x14ac:dyDescent="0.35">
      <c r="C93" s="109" t="s">
        <v>343</v>
      </c>
      <c r="D93" s="101"/>
      <c r="E93" s="102"/>
      <c r="F93" s="101"/>
    </row>
    <row r="94" spans="1:9" ht="15" customHeight="1" x14ac:dyDescent="0.35">
      <c r="C94" s="321"/>
      <c r="D94" s="307" t="s">
        <v>39</v>
      </c>
      <c r="E94" s="309" t="s">
        <v>85</v>
      </c>
      <c r="F94" s="304" t="str">
        <f>CONCATENATE("Difference from ",Contents!D13)</f>
        <v>Difference from Glasgow</v>
      </c>
    </row>
    <row r="95" spans="1:9" ht="15" customHeight="1" x14ac:dyDescent="0.35">
      <c r="C95" s="323"/>
      <c r="D95" s="308"/>
      <c r="E95" s="310"/>
      <c r="F95" s="305"/>
    </row>
    <row r="96" spans="1:9" ht="14.6" x14ac:dyDescent="0.4">
      <c r="A96" s="53" t="str">
        <f>CONCATENATE(Contents!$D$11,"MIND01",C96)</f>
        <v>Anniesland, Jordanhill and WhiteinchMIND01All people</v>
      </c>
      <c r="B96" s="53" t="str">
        <f>CONCATENATE(Contents!$D$13,"MIND01",$C96)</f>
        <v>GlasgowMIND01All people</v>
      </c>
      <c r="C96" s="141" t="s">
        <v>2</v>
      </c>
      <c r="D96" s="133">
        <f>VLOOKUP(A96,tables_data!$A$1:$E$59999,5,FALSE)</f>
        <v>9799</v>
      </c>
      <c r="E96" s="134" t="s">
        <v>86</v>
      </c>
      <c r="F96" s="135" t="s">
        <v>86</v>
      </c>
    </row>
    <row r="97" spans="1:6" ht="14.6" x14ac:dyDescent="0.4">
      <c r="C97" s="59"/>
      <c r="D97" s="103"/>
      <c r="E97" s="104"/>
      <c r="F97" s="105"/>
    </row>
    <row r="98" spans="1:6" ht="14.6" x14ac:dyDescent="0.4">
      <c r="A98" s="53" t="str">
        <f>CONCATENATE(Contents!$D$11,"MIND01",C98)</f>
        <v>Anniesland, Jordanhill and WhiteinchMIND01Scottish identity only</v>
      </c>
      <c r="B98" s="53" t="str">
        <f>CONCATENATE(Contents!$D$13,"MIND01",$C98)</f>
        <v>GlasgowMIND01Scottish identity only</v>
      </c>
      <c r="C98" s="59" t="s">
        <v>20</v>
      </c>
      <c r="D98" s="103">
        <f>VLOOKUP(A98,tables_data!$A$1:$E$59999,5,FALSE)</f>
        <v>5709</v>
      </c>
      <c r="E98" s="104">
        <f>D98/$D$96</f>
        <v>0.58261047045616898</v>
      </c>
      <c r="F98" s="105">
        <f>(E98-VLOOKUP($B98,tables_data!$A$1:$E$59999,5,FALSE)/VLOOKUP($B$96,tables_data!$A$1:$E$59999,5,FALSE))/(VLOOKUP($B98,tables_data!$A$1:$E$59999,5,FALSE)/VLOOKUP($B$96,tables_data!$A$1:$E$59999,5,FALSE))</f>
        <v>-6.4417514352335059E-2</v>
      </c>
    </row>
    <row r="99" spans="1:6" ht="14.6" x14ac:dyDescent="0.4">
      <c r="A99" s="53" t="str">
        <f>CONCATENATE(Contents!$D$11,"MIND01",C99)</f>
        <v>Anniesland, Jordanhill and WhiteinchMIND01British identity only</v>
      </c>
      <c r="B99" s="53" t="str">
        <f>CONCATENATE(Contents!$D$13,"MIND01",$C99)</f>
        <v>GlasgowMIND01British identity only</v>
      </c>
      <c r="C99" s="59" t="s">
        <v>21</v>
      </c>
      <c r="D99" s="103">
        <f>VLOOKUP(A99,tables_data!$A$1:$E$59999,5,FALSE)</f>
        <v>1547</v>
      </c>
      <c r="E99" s="104">
        <f t="shared" ref="E99:E104" si="1">D99/$D$96</f>
        <v>0.15787325237269109</v>
      </c>
      <c r="F99" s="105">
        <f>(E99-VLOOKUP($B99,tables_data!$A$1:$E$59999,5,FALSE)/VLOOKUP($B$96,tables_data!$A$1:$E$59999,5,FALSE))/(VLOOKUP($B99,tables_data!$A$1:$E$59999,5,FALSE)/VLOOKUP($B$96,tables_data!$A$1:$E$59999,5,FALSE))</f>
        <v>0.34173580396974262</v>
      </c>
    </row>
    <row r="100" spans="1:6" ht="14.6" x14ac:dyDescent="0.4">
      <c r="A100" s="53" t="str">
        <f>CONCATENATE(Contents!$D$11,"MIND01",C100)</f>
        <v>Anniesland, Jordanhill and WhiteinchMIND01Scottish and British identities only</v>
      </c>
      <c r="B100" s="53" t="str">
        <f>CONCATENATE(Contents!$D$13,"MIND01",$C100)</f>
        <v>GlasgowMIND01Scottish and British identities only</v>
      </c>
      <c r="C100" s="59" t="s">
        <v>22</v>
      </c>
      <c r="D100" s="103">
        <f>VLOOKUP(A100,tables_data!$A$1:$E$59999,5,FALSE)</f>
        <v>1115</v>
      </c>
      <c r="E100" s="104">
        <f t="shared" si="1"/>
        <v>0.11378712113480967</v>
      </c>
      <c r="F100" s="105">
        <f>(E100-VLOOKUP($B100,tables_data!$A$1:$E$59999,5,FALSE)/VLOOKUP($B$96,tables_data!$A$1:$E$59999,5,FALSE))/(VLOOKUP($B100,tables_data!$A$1:$E$59999,5,FALSE)/VLOOKUP($B$96,tables_data!$A$1:$E$59999,5,FALSE))</f>
        <v>0.59123676884463239</v>
      </c>
    </row>
    <row r="101" spans="1:6" ht="14.6" x14ac:dyDescent="0.4">
      <c r="A101" s="53" t="str">
        <f>CONCATENATE(Contents!$D$11,"MIND01",C101)</f>
        <v>Anniesland, Jordanhill and WhiteinchMIND01Scottish and any other identities</v>
      </c>
      <c r="B101" s="53" t="str">
        <f>CONCATENATE(Contents!$D$13,"MIND01",$C101)</f>
        <v>GlasgowMIND01Scottish and any other identities</v>
      </c>
      <c r="C101" s="59" t="s">
        <v>23</v>
      </c>
      <c r="D101" s="103">
        <f>VLOOKUP(A101,tables_data!$A$1:$E$59999,5,FALSE)</f>
        <v>272</v>
      </c>
      <c r="E101" s="104">
        <f t="shared" si="1"/>
        <v>2.7757934483110522E-2</v>
      </c>
      <c r="F101" s="105">
        <f>(E101-VLOOKUP($B101,tables_data!$A$1:$E$59999,5,FALSE)/VLOOKUP($B$96,tables_data!$A$1:$E$59999,5,FALSE))/(VLOOKUP($B101,tables_data!$A$1:$E$59999,5,FALSE)/VLOOKUP($B$96,tables_data!$A$1:$E$59999,5,FALSE))</f>
        <v>-3.3227016379379748E-2</v>
      </c>
    </row>
    <row r="102" spans="1:6" ht="14.6" x14ac:dyDescent="0.4">
      <c r="A102" s="53" t="str">
        <f>CONCATENATE(Contents!$D$11,"MIND01",C102)</f>
        <v>Anniesland, Jordanhill and WhiteinchMIND01English identity only</v>
      </c>
      <c r="B102" s="53" t="str">
        <f>CONCATENATE(Contents!$D$13,"MIND01",$C102)</f>
        <v>GlasgowMIND01English identity only</v>
      </c>
      <c r="C102" s="59" t="s">
        <v>24</v>
      </c>
      <c r="D102" s="103">
        <f>VLOOKUP(A102,tables_data!$A$1:$E$59999,5,FALSE)</f>
        <v>128</v>
      </c>
      <c r="E102" s="104">
        <f t="shared" si="1"/>
        <v>1.3062557403816717E-2</v>
      </c>
      <c r="F102" s="105">
        <f>(E102-VLOOKUP($B102,tables_data!$A$1:$E$59999,5,FALSE)/VLOOKUP($B$96,tables_data!$A$1:$E$59999,5,FALSE))/(VLOOKUP($B102,tables_data!$A$1:$E$59999,5,FALSE)/VLOOKUP($B$96,tables_data!$A$1:$E$59999,5,FALSE))</f>
        <v>-7.53197968628114E-2</v>
      </c>
    </row>
    <row r="103" spans="1:6" ht="14.6" x14ac:dyDescent="0.4">
      <c r="A103" s="53" t="str">
        <f>CONCATENATE(Contents!$D$11,"MIND01",C103)</f>
        <v>Anniesland, Jordanhill and WhiteinchMIND01Any other combination of UK identities (UK only)</v>
      </c>
      <c r="B103" s="53" t="str">
        <f>CONCATENATE(Contents!$D$13,"MIND01",$C103)</f>
        <v>GlasgowMIND01Any other combination of UK identities (UK only)</v>
      </c>
      <c r="C103" s="59" t="s">
        <v>25</v>
      </c>
      <c r="D103" s="103">
        <f>VLOOKUP(A103,tables_data!$A$1:$E$59999,5,FALSE)</f>
        <v>131</v>
      </c>
      <c r="E103" s="104">
        <f t="shared" si="1"/>
        <v>1.3368711092968671E-2</v>
      </c>
      <c r="F103" s="105">
        <f>(E103-VLOOKUP($B103,tables_data!$A$1:$E$59999,5,FALSE)/VLOOKUP($B$96,tables_data!$A$1:$E$59999,5,FALSE))/(VLOOKUP($B103,tables_data!$A$1:$E$59999,5,FALSE)/VLOOKUP($B$96,tables_data!$A$1:$E$59999,5,FALSE))</f>
        <v>0.21353825363427592</v>
      </c>
    </row>
    <row r="104" spans="1:6" ht="14.6" x14ac:dyDescent="0.4">
      <c r="A104" s="53" t="str">
        <f>CONCATENATE(Contents!$D$11,"MIND01",C104)</f>
        <v>Anniesland, Jordanhill and WhiteinchMIND01Other identity</v>
      </c>
      <c r="B104" s="53" t="str">
        <f>CONCATENATE(Contents!$D$13,"MIND01",$C104)</f>
        <v>GlasgowMIND01Other identity</v>
      </c>
      <c r="C104" s="142" t="s">
        <v>354</v>
      </c>
      <c r="D104" s="137">
        <f>VLOOKUP(A104,tables_data!$A$1:$E$59999,5,FALSE)</f>
        <v>904</v>
      </c>
      <c r="E104" s="138">
        <f t="shared" si="1"/>
        <v>9.2254311664455552E-2</v>
      </c>
      <c r="F104" s="139">
        <f>(E104-VLOOKUP($B104,tables_data!$A$1:$E$59999,5,FALSE)/VLOOKUP($B$96,tables_data!$A$1:$E$59999,5,FALSE))/(VLOOKUP($B104,tables_data!$A$1:$E$59999,5,FALSE)/VLOOKUP($B$96,tables_data!$A$1:$E$59999,5,FALSE))</f>
        <v>-0.31321999045301646</v>
      </c>
    </row>
    <row r="105" spans="1:6" ht="14.6" x14ac:dyDescent="0.35">
      <c r="C105" s="269" t="s">
        <v>227</v>
      </c>
      <c r="D105" s="269"/>
      <c r="E105" s="269"/>
      <c r="F105" s="269"/>
    </row>
    <row r="106" spans="1:6" ht="14.6" x14ac:dyDescent="0.35">
      <c r="C106" s="269" t="s">
        <v>243</v>
      </c>
      <c r="D106" s="269"/>
      <c r="E106" s="269"/>
      <c r="F106" s="269"/>
    </row>
    <row r="107" spans="1:6" ht="15" customHeight="1" x14ac:dyDescent="0.35">
      <c r="C107" s="61"/>
      <c r="D107" s="61"/>
      <c r="E107" s="61"/>
      <c r="F107" s="61"/>
    </row>
    <row r="108" spans="1:6" ht="15" customHeight="1" x14ac:dyDescent="0.35">
      <c r="C108" s="61"/>
      <c r="D108" s="61"/>
      <c r="E108" s="61"/>
      <c r="F108" s="61"/>
    </row>
    <row r="109" spans="1:6" x14ac:dyDescent="0.35">
      <c r="C109" s="311" t="s">
        <v>247</v>
      </c>
      <c r="D109" s="311"/>
      <c r="E109" s="311"/>
      <c r="F109" s="311"/>
    </row>
    <row r="110" spans="1:6" x14ac:dyDescent="0.35">
      <c r="C110" s="311"/>
      <c r="D110" s="311"/>
      <c r="E110" s="311"/>
      <c r="F110" s="311"/>
    </row>
    <row r="111" spans="1:6" x14ac:dyDescent="0.35">
      <c r="C111" s="311"/>
      <c r="D111" s="311"/>
      <c r="E111" s="311"/>
      <c r="F111" s="311"/>
    </row>
    <row r="112" spans="1:6" x14ac:dyDescent="0.35">
      <c r="C112" s="311"/>
      <c r="D112" s="311"/>
      <c r="E112" s="311"/>
      <c r="F112" s="311"/>
    </row>
    <row r="113" spans="1:6" ht="15" customHeight="1" x14ac:dyDescent="0.35"/>
    <row r="114" spans="1:6" ht="15" customHeight="1" x14ac:dyDescent="0.35"/>
    <row r="115" spans="1:6" ht="15.9" x14ac:dyDescent="0.4">
      <c r="C115" s="129" t="s">
        <v>229</v>
      </c>
      <c r="D115" s="108"/>
      <c r="E115" s="102"/>
      <c r="F115" s="114"/>
    </row>
    <row r="116" spans="1:6" ht="15.9" x14ac:dyDescent="0.35">
      <c r="C116" s="306" t="str">
        <f>CONCATENATE("Area: ",Contents!$D$11)</f>
        <v>Area: Anniesland, Jordanhill and Whiteinch</v>
      </c>
      <c r="D116" s="306"/>
      <c r="E116" s="306"/>
      <c r="F116" s="306"/>
    </row>
    <row r="117" spans="1:6" ht="15.9" x14ac:dyDescent="0.35">
      <c r="C117" s="109" t="s">
        <v>343</v>
      </c>
      <c r="D117" s="101"/>
      <c r="E117" s="102"/>
      <c r="F117" s="101"/>
    </row>
    <row r="118" spans="1:6" ht="15" customHeight="1" x14ac:dyDescent="0.35">
      <c r="C118" s="110"/>
      <c r="D118" s="307" t="s">
        <v>39</v>
      </c>
      <c r="E118" s="309" t="s">
        <v>85</v>
      </c>
      <c r="F118" s="304" t="str">
        <f>CONCATENATE("Difference from ",Contents!D13)</f>
        <v>Difference from Glasgow</v>
      </c>
    </row>
    <row r="119" spans="1:6" ht="15" customHeight="1" x14ac:dyDescent="0.35">
      <c r="D119" s="308"/>
      <c r="E119" s="310"/>
      <c r="F119" s="305"/>
    </row>
    <row r="120" spans="1:6" ht="14.6" x14ac:dyDescent="0.4">
      <c r="A120" s="53" t="str">
        <f>CONCATENATE(Contents!$D$11,"ENVI01",$C120)</f>
        <v>Anniesland, Jordanhill and WhiteinchENVI01All households</v>
      </c>
      <c r="B120" s="53" t="str">
        <f>CONCATENATE(Contents!$D$13,"ENVI01",$C120)</f>
        <v>GlasgowENVI01All households</v>
      </c>
      <c r="C120" s="143" t="s">
        <v>60</v>
      </c>
      <c r="D120" s="133">
        <f>VLOOKUP(A120,tables_data!$A$1:$E$59999,5,FALSE)</f>
        <v>4741</v>
      </c>
      <c r="E120" s="134" t="s">
        <v>86</v>
      </c>
      <c r="F120" s="135" t="s">
        <v>86</v>
      </c>
    </row>
    <row r="121" spans="1:6" ht="14.6" x14ac:dyDescent="0.4">
      <c r="C121" s="57"/>
      <c r="D121" s="103"/>
      <c r="E121" s="104"/>
      <c r="F121" s="105"/>
    </row>
    <row r="122" spans="1:6" ht="14.6" x14ac:dyDescent="0.4">
      <c r="A122" s="53" t="str">
        <f>CONCATENATE(Contents!$D$11,"ENVI01",$C122)</f>
        <v>Anniesland, Jordanhill and WhiteinchENVI01Owned: Owned outright</v>
      </c>
      <c r="B122" s="53" t="str">
        <f>CONCATENATE(Contents!$D$13,"ENVI01",$C122)</f>
        <v>GlasgowENVI01Owned: Owned outright</v>
      </c>
      <c r="C122" s="57" t="s">
        <v>61</v>
      </c>
      <c r="D122" s="103">
        <f>VLOOKUP(A122,tables_data!$A$1:$E$59999,5,FALSE)</f>
        <v>1487</v>
      </c>
      <c r="E122" s="104">
        <f t="shared" ref="E122:E126" si="2">D122/$D$120</f>
        <v>0.31364690993461297</v>
      </c>
      <c r="F122" s="105">
        <f>(E122-VLOOKUP($B122,tables_data!$A$1:$E$59999,5,FALSE)/VLOOKUP($B$120,tables_data!$A$1:$E$59999,5,FALSE))/(VLOOKUP($B122,tables_data!$A$1:$E$59999,5,FALSE)/VLOOKUP($B$120,tables_data!$A$1:$E$59999,5,FALSE))</f>
        <v>0.4451128609955774</v>
      </c>
    </row>
    <row r="123" spans="1:6" ht="14.6" x14ac:dyDescent="0.4">
      <c r="A123" s="53" t="str">
        <f>CONCATENATE(Contents!$D$11,"ENVI01",$C123)</f>
        <v>Anniesland, Jordanhill and WhiteinchENVI01Owned: Owned with a mortgage or loan or shared ownership</v>
      </c>
      <c r="B123" s="53" t="str">
        <f>CONCATENATE(Contents!$D$13,"ENVI01",$C123)</f>
        <v>GlasgowENVI01Owned: Owned with a mortgage or loan or shared ownership</v>
      </c>
      <c r="C123" s="57" t="s">
        <v>10309</v>
      </c>
      <c r="D123" s="103">
        <f>VLOOKUP(A123,tables_data!$A$1:$E$59999,5,FALSE)</f>
        <v>1339</v>
      </c>
      <c r="E123" s="104">
        <f t="shared" si="2"/>
        <v>0.28242986711664209</v>
      </c>
      <c r="F123" s="105">
        <f>(E123-VLOOKUP($B123,tables_data!$A$1:$E$59999,5,FALSE)/VLOOKUP($B$120,tables_data!$A$1:$E$59999,5,FALSE))/(VLOOKUP($B123,tables_data!$A$1:$E$59999,5,FALSE)/VLOOKUP($B$120,tables_data!$A$1:$E$59999,5,FALSE))</f>
        <v>0.12833764253340726</v>
      </c>
    </row>
    <row r="124" spans="1:6" ht="14.6" x14ac:dyDescent="0.4">
      <c r="A124" s="53" t="str">
        <f>CONCATENATE(Contents!$D$11,"ENVI01",$C124)</f>
        <v>Anniesland, Jordanhill and WhiteinchENVI01Rented: Council (Local authority) or housing associated social landlord</v>
      </c>
      <c r="B124" s="53" t="str">
        <f>CONCATENATE(Contents!$D$13,"ENVI01",$C124)</f>
        <v>GlasgowENVI01Rented: Council (Local authority) or housing associated social landlord</v>
      </c>
      <c r="C124" s="57" t="s">
        <v>341</v>
      </c>
      <c r="D124" s="103">
        <f>VLOOKUP(A124,tables_data!$A$1:$E$59999,5,FALSE)</f>
        <v>1310</v>
      </c>
      <c r="E124" s="104">
        <f t="shared" si="2"/>
        <v>0.27631301413203968</v>
      </c>
      <c r="F124" s="105">
        <f>(E124-VLOOKUP($B124,tables_data!$A$1:$E$59999,5,FALSE)/VLOOKUP($B$120,tables_data!$A$1:$E$59999,5,FALSE))/(VLOOKUP($B124,tables_data!$A$1:$E$59999,5,FALSE)/VLOOKUP($B$120,tables_data!$A$1:$E$59999,5,FALSE))</f>
        <v>-0.20740658046199856</v>
      </c>
    </row>
    <row r="125" spans="1:6" ht="14.6" x14ac:dyDescent="0.4">
      <c r="A125" s="53" t="str">
        <f>CONCATENATE(Contents!$D$11,"ENVI01",$C125)</f>
        <v>Anniesland, Jordanhill and WhiteinchENVI01Rented: Private landlord or letting agency</v>
      </c>
      <c r="B125" s="53" t="str">
        <f>CONCATENATE(Contents!$D$13,"ENVI01",$C125)</f>
        <v>GlasgowENVI01Rented: Private landlord or letting agency</v>
      </c>
      <c r="C125" s="57" t="s">
        <v>62</v>
      </c>
      <c r="D125" s="103">
        <f>VLOOKUP(A125,tables_data!$A$1:$E$59999,5,FALSE)</f>
        <v>527</v>
      </c>
      <c r="E125" s="104">
        <f t="shared" si="2"/>
        <v>0.11115798354777473</v>
      </c>
      <c r="F125" s="105">
        <f>(E125-VLOOKUP($B125,tables_data!$A$1:$E$59999,5,FALSE)/VLOOKUP($B$120,tables_data!$A$1:$E$59999,5,FALSE))/(VLOOKUP($B125,tables_data!$A$1:$E$59999,5,FALSE)/VLOOKUP($B$120,tables_data!$A$1:$E$59999,5,FALSE))</f>
        <v>-0.34123622346470184</v>
      </c>
    </row>
    <row r="126" spans="1:6" ht="19" customHeight="1" x14ac:dyDescent="0.4">
      <c r="A126" s="53" t="str">
        <f>CONCATENATE(Contents!$D$11,"ENVI01",$C126)</f>
        <v>Anniesland, Jordanhill and WhiteinchENVI01Living rent free</v>
      </c>
      <c r="B126" s="53" t="str">
        <f>CONCATENATE(Contents!$D$13,"ENVI01",$C126)</f>
        <v>GlasgowENVI01Living rent free</v>
      </c>
      <c r="C126" s="112" t="s">
        <v>63</v>
      </c>
      <c r="D126" s="137">
        <f>VLOOKUP(A126,tables_data!$A$1:$E$59999,5,FALSE)</f>
        <v>54</v>
      </c>
      <c r="E126" s="138">
        <f t="shared" si="2"/>
        <v>1.139000210925965E-2</v>
      </c>
      <c r="F126" s="139">
        <f>(E126-VLOOKUP($B126,tables_data!$A$1:$E$59999,5,FALSE)/VLOOKUP($B$120,tables_data!$A$1:$E$59999,5,FALSE))/(VLOOKUP($B126,tables_data!$A$1:$E$59999,5,FALSE)/VLOOKUP($B$120,tables_data!$A$1:$E$59999,5,FALSE))</f>
        <v>-0.25329950489786646</v>
      </c>
    </row>
    <row r="127" spans="1:6" ht="14.6" x14ac:dyDescent="0.35">
      <c r="C127" s="269" t="s">
        <v>227</v>
      </c>
      <c r="D127" s="269"/>
      <c r="E127" s="269"/>
      <c r="F127" s="269"/>
    </row>
    <row r="128" spans="1:6" ht="14.6" x14ac:dyDescent="0.35">
      <c r="C128" s="269" t="s">
        <v>243</v>
      </c>
      <c r="D128" s="269"/>
      <c r="E128" s="269"/>
      <c r="F128" s="269"/>
    </row>
    <row r="129" spans="1:6" ht="15" customHeight="1" x14ac:dyDescent="0.35">
      <c r="C129" s="61"/>
      <c r="D129" s="61"/>
      <c r="E129" s="61"/>
      <c r="F129" s="61"/>
    </row>
    <row r="130" spans="1:6" ht="15" customHeight="1" x14ac:dyDescent="0.4">
      <c r="D130" s="144"/>
      <c r="F130" s="145"/>
    </row>
    <row r="131" spans="1:6" ht="15.9" x14ac:dyDescent="0.45">
      <c r="C131" s="107" t="s">
        <v>230</v>
      </c>
      <c r="D131" s="108"/>
      <c r="E131" s="102"/>
      <c r="F131" s="114"/>
    </row>
    <row r="132" spans="1:6" ht="15.9" x14ac:dyDescent="0.35">
      <c r="C132" s="306" t="str">
        <f>CONCATENATE("Area: ",Contents!$D$11)</f>
        <v>Area: Anniesland, Jordanhill and Whiteinch</v>
      </c>
      <c r="D132" s="306"/>
      <c r="E132" s="306"/>
      <c r="F132" s="306"/>
    </row>
    <row r="133" spans="1:6" ht="15.9" x14ac:dyDescent="0.35">
      <c r="C133" s="109" t="s">
        <v>343</v>
      </c>
      <c r="D133" s="101"/>
      <c r="E133" s="102"/>
      <c r="F133" s="101"/>
    </row>
    <row r="134" spans="1:6" ht="15" customHeight="1" x14ac:dyDescent="0.35">
      <c r="C134" s="110"/>
      <c r="D134" s="307" t="s">
        <v>39</v>
      </c>
      <c r="E134" s="309" t="s">
        <v>85</v>
      </c>
      <c r="F134" s="304" t="str">
        <f>CONCATENATE("Difference from ",Contents!D13)</f>
        <v>Difference from Glasgow</v>
      </c>
    </row>
    <row r="135" spans="1:6" ht="15" customHeight="1" x14ac:dyDescent="0.35">
      <c r="D135" s="308"/>
      <c r="E135" s="310"/>
      <c r="F135" s="305"/>
    </row>
    <row r="136" spans="1:6" ht="14.6" x14ac:dyDescent="0.4">
      <c r="A136" s="53" t="str">
        <f>CONCATENATE(Contents!$D$11,"ENVI02",C136)</f>
        <v>Anniesland, Jordanhill and WhiteinchENVI02All individuals in households</v>
      </c>
      <c r="B136" s="53" t="str">
        <f>CONCATENATE(Contents!$D$13,"ENVI02",$C136)</f>
        <v>GlasgowENVI02All individuals in households</v>
      </c>
      <c r="C136" s="57" t="s">
        <v>353</v>
      </c>
      <c r="D136" s="133">
        <f>VLOOKUP(A136,tables_data!$A$1:$E$59999,5,FALSE)</f>
        <v>9799</v>
      </c>
      <c r="E136" s="134" t="s">
        <v>86</v>
      </c>
      <c r="F136" s="135" t="s">
        <v>86</v>
      </c>
    </row>
    <row r="137" spans="1:6" ht="14.6" x14ac:dyDescent="0.4">
      <c r="C137" s="59"/>
      <c r="D137" s="103"/>
      <c r="E137" s="104"/>
      <c r="F137" s="105"/>
    </row>
    <row r="138" spans="1:6" ht="14.6" x14ac:dyDescent="0.4">
      <c r="A138" s="53" t="str">
        <f>CONCATENATE(Contents!$D$11,"ENVI02",C138)</f>
        <v>Anniesland, Jordanhill and WhiteinchENVI02Cohabiting couple (opposite sex) household with dependent child(ren)</v>
      </c>
      <c r="B138" s="53" t="str">
        <f>CONCATENATE(Contents!$D$13,"ENVI02",$C138)</f>
        <v>GlasgowENVI02Cohabiting couple (opposite sex) household with dependent child(ren)</v>
      </c>
      <c r="C138" s="57" t="s">
        <v>327</v>
      </c>
      <c r="D138" s="103">
        <f>VLOOKUP(A138,tables_data!$A$1:$E$59999,5,FALSE)</f>
        <v>468</v>
      </c>
      <c r="E138" s="104">
        <f t="shared" ref="E138:E143" si="3">D138/$D$136</f>
        <v>4.7759975507704867E-2</v>
      </c>
      <c r="F138" s="105">
        <f>(E138-VLOOKUP($B138,tables_data!$A$1:$E$59999,5,FALSE)/VLOOKUP($B$136,tables_data!$A$1:$E$59999,5,FALSE))/(VLOOKUP($B138,tables_data!$A$1:$E$59999,5,FALSE)/VLOOKUP($B$136,tables_data!$A$1:$E$59999,5,FALSE))</f>
        <v>-0.23248321393148749</v>
      </c>
    </row>
    <row r="139" spans="1:6" ht="14.6" x14ac:dyDescent="0.4">
      <c r="A139" s="53" t="str">
        <f>CONCATENATE(Contents!$D$11,"ENVI02",C139)</f>
        <v>Anniesland, Jordanhill and WhiteinchENVI02Cohabiting couple (opposite sex) household with no dependent children</v>
      </c>
      <c r="B139" s="53" t="str">
        <f>CONCATENATE(Contents!$D$13,"ENVI02",$C139)</f>
        <v>GlasgowENVI02Cohabiting couple (opposite sex) household with no dependent children</v>
      </c>
      <c r="C139" s="57" t="s">
        <v>328</v>
      </c>
      <c r="D139" s="103">
        <f>VLOOKUP(A139,tables_data!$A$1:$E$59999,5,FALSE)</f>
        <v>472</v>
      </c>
      <c r="E139" s="104">
        <f t="shared" si="3"/>
        <v>4.8168180426574142E-2</v>
      </c>
      <c r="F139" s="105">
        <f>(E139-VLOOKUP($B139,tables_data!$A$1:$E$59999,5,FALSE)/VLOOKUP($B$136,tables_data!$A$1:$E$59999,5,FALSE))/(VLOOKUP($B139,tables_data!$A$1:$E$59999,5,FALSE)/VLOOKUP($B$136,tables_data!$A$1:$E$59999,5,FALSE))</f>
        <v>-0.43744033735131693</v>
      </c>
    </row>
    <row r="140" spans="1:6" ht="14.6" x14ac:dyDescent="0.4">
      <c r="A140" s="53" t="str">
        <f>CONCATENATE(Contents!$D$11,"ENVI02",C140)</f>
        <v>Anniesland, Jordanhill and WhiteinchENVI02Cohabiting couple (same sex) household with dependent child(ren)</v>
      </c>
      <c r="B140" s="53" t="str">
        <f>CONCATENATE(Contents!$D$13,"ENVI02",$C140)</f>
        <v>GlasgowENVI02Cohabiting couple (same sex) household with dependent child(ren)</v>
      </c>
      <c r="C140" s="57" t="s">
        <v>329</v>
      </c>
      <c r="D140" s="103">
        <f>VLOOKUP(A140,tables_data!$A$1:$E$59999,5,FALSE)</f>
        <v>6</v>
      </c>
      <c r="E140" s="104">
        <f t="shared" si="3"/>
        <v>6.1230737830390858E-4</v>
      </c>
      <c r="F140" s="105">
        <f>(E140-VLOOKUP($B140,tables_data!$A$1:$E$59999,5,FALSE)/VLOOKUP($B$136,tables_data!$A$1:$E$59999,5,FALSE))/(VLOOKUP($B140,tables_data!$A$1:$E$59999,5,FALSE)/VLOOKUP($B$136,tables_data!$A$1:$E$59999,5,FALSE))</f>
        <v>-0.49504543396967848</v>
      </c>
    </row>
    <row r="141" spans="1:6" ht="14.6" x14ac:dyDescent="0.4">
      <c r="A141" s="53" t="str">
        <f>CONCATENATE(Contents!$D$11,"ENVI02",C141)</f>
        <v>Anniesland, Jordanhill and WhiteinchENVI02Cohabiting couple (same sex) household with no dependent children</v>
      </c>
      <c r="B141" s="53" t="str">
        <f>CONCATENATE(Contents!$D$13,"ENVI02",$C141)</f>
        <v>GlasgowENVI02Cohabiting couple (same sex) household with no dependent children</v>
      </c>
      <c r="C141" s="57" t="s">
        <v>330</v>
      </c>
      <c r="D141" s="103">
        <f>VLOOKUP(A141,tables_data!$A$1:$E$59999,5,FALSE)</f>
        <v>64</v>
      </c>
      <c r="E141" s="104">
        <f t="shared" si="3"/>
        <v>6.5312787019083584E-3</v>
      </c>
      <c r="F141" s="105">
        <f>(E141-VLOOKUP($B141,tables_data!$A$1:$E$59999,5,FALSE)/VLOOKUP($B$136,tables_data!$A$1:$E$59999,5,FALSE))/(VLOOKUP($B141,tables_data!$A$1:$E$59999,5,FALSE)/VLOOKUP($B$136,tables_data!$A$1:$E$59999,5,FALSE))</f>
        <v>-0.40853438438246664</v>
      </c>
    </row>
    <row r="142" spans="1:6" ht="14.6" x14ac:dyDescent="0.4">
      <c r="C142" s="57"/>
      <c r="D142" s="103"/>
      <c r="E142" s="104"/>
      <c r="F142" s="105"/>
    </row>
    <row r="143" spans="1:6" ht="14.6" x14ac:dyDescent="0.4">
      <c r="A143" s="53" t="str">
        <f>CONCATENATE(Contents!$D$11,"ENVI02",C143)</f>
        <v>Anniesland, Jordanhill and WhiteinchENVI02Civil partnership couple household with dependent child(ren)</v>
      </c>
      <c r="B143" s="53" t="str">
        <f>CONCATENATE(Contents!$D$13,"ENVI02",$C143)</f>
        <v>GlasgowENVI02Civil partnership couple household with dependent child(ren)</v>
      </c>
      <c r="C143" s="57" t="s">
        <v>337</v>
      </c>
      <c r="D143" s="103">
        <f>VLOOKUP(A143,tables_data!$A$1:$E$59999,5,FALSE)</f>
        <v>8</v>
      </c>
      <c r="E143" s="104">
        <f t="shared" si="3"/>
        <v>8.164098377385448E-4</v>
      </c>
      <c r="F143" s="105">
        <f>(E143-VLOOKUP($B143,tables_data!$A$1:$E$59999,5,FALSE)/VLOOKUP($B$136,tables_data!$A$1:$E$59999,5,FALSE))/(VLOOKUP($B143,tables_data!$A$1:$E$59999,5,FALSE)/VLOOKUP($B$136,tables_data!$A$1:$E$59999,5,FALSE))</f>
        <v>-0.25111353591810776</v>
      </c>
    </row>
    <row r="144" spans="1:6" ht="14.6" x14ac:dyDescent="0.4">
      <c r="A144" s="53" t="str">
        <f>CONCATENATE(Contents!$D$11,"ENVI02",C144)</f>
        <v>Anniesland, Jordanhill and WhiteinchENVI02Civil partnership couple household with no dependent children</v>
      </c>
      <c r="B144" s="53" t="str">
        <f>CONCATENATE(Contents!$D$13,"ENVI02",$C144)</f>
        <v>GlasgowENVI02Civil partnership couple household with no dependent children</v>
      </c>
      <c r="C144" s="57" t="s">
        <v>326</v>
      </c>
      <c r="D144" s="103">
        <f>VLOOKUP(A144,tables_data!$A$1:$E$59999,5,FALSE)</f>
        <v>4</v>
      </c>
      <c r="E144" s="104">
        <f>D144/$D$136</f>
        <v>4.082049188692724E-4</v>
      </c>
      <c r="F144" s="105">
        <f>(E144-VLOOKUP($B144,tables_data!$A$1:$E$59999,5,FALSE)/VLOOKUP($B$136,tables_data!$A$1:$E$59999,5,FALSE))/(VLOOKUP($B144,tables_data!$A$1:$E$59999,5,FALSE)/VLOOKUP($B$136,tables_data!$A$1:$E$59999,5,FALSE))</f>
        <v>-0.59836947058314349</v>
      </c>
    </row>
    <row r="145" spans="1:6" ht="14.6" x14ac:dyDescent="0.4">
      <c r="C145" s="57"/>
      <c r="D145" s="103"/>
      <c r="E145" s="104"/>
      <c r="F145" s="105"/>
    </row>
    <row r="146" spans="1:6" ht="14.6" x14ac:dyDescent="0.4">
      <c r="A146" s="53" t="str">
        <f>CONCATENATE(Contents!$D$11,"ENVI02",C146)</f>
        <v>Anniesland, Jordanhill and WhiteinchENVI02Lone parent household with dependent child(ren)</v>
      </c>
      <c r="B146" s="53" t="str">
        <f>CONCATENATE(Contents!$D$13,"ENVI02",$C146)</f>
        <v>GlasgowENVI02Lone parent household with dependent child(ren)</v>
      </c>
      <c r="C146" s="57" t="s">
        <v>331</v>
      </c>
      <c r="D146" s="103">
        <f>VLOOKUP(A146,tables_data!$A$1:$E$59999,5,FALSE)</f>
        <v>678</v>
      </c>
      <c r="E146" s="104">
        <f t="shared" ref="E146:E155" si="4">D146/$D$136</f>
        <v>6.9190733748341671E-2</v>
      </c>
      <c r="F146" s="105">
        <f>(E146-VLOOKUP($B146,tables_data!$A$1:$E$59999,5,FALSE)/VLOOKUP($B$136,tables_data!$A$1:$E$59999,5,FALSE))/(VLOOKUP($B146,tables_data!$A$1:$E$59999,5,FALSE)/VLOOKUP($B$136,tables_data!$A$1:$E$59999,5,FALSE))</f>
        <v>-0.32399949055153887</v>
      </c>
    </row>
    <row r="147" spans="1:6" ht="16.5" customHeight="1" x14ac:dyDescent="0.4">
      <c r="A147" s="53" t="str">
        <f>CONCATENATE(Contents!$D$11,"ENVI02",C147)</f>
        <v>Anniesland, Jordanhill and WhiteinchENVI02Lone parent household with no dependent children</v>
      </c>
      <c r="B147" s="53" t="str">
        <f>CONCATENATE(Contents!$D$13,"ENVI02",$C147)</f>
        <v>GlasgowENVI02Lone parent household with no dependent children</v>
      </c>
      <c r="C147" s="57" t="s">
        <v>332</v>
      </c>
      <c r="D147" s="103">
        <f>VLOOKUP(A147,tables_data!$A$1:$E$59999,5,FALSE)</f>
        <v>434</v>
      </c>
      <c r="E147" s="104">
        <f t="shared" si="4"/>
        <v>4.429023369731605E-2</v>
      </c>
      <c r="F147" s="105">
        <f>(E147-VLOOKUP($B147,tables_data!$A$1:$E$59999,5,FALSE)/VLOOKUP($B$136,tables_data!$A$1:$E$59999,5,FALSE))/(VLOOKUP($B147,tables_data!$A$1:$E$59999,5,FALSE)/VLOOKUP($B$136,tables_data!$A$1:$E$59999,5,FALSE))</f>
        <v>-0.28044662289679229</v>
      </c>
    </row>
    <row r="148" spans="1:6" ht="14.6" x14ac:dyDescent="0.4">
      <c r="C148" s="57"/>
      <c r="D148" s="103"/>
      <c r="E148" s="104"/>
      <c r="F148" s="105"/>
    </row>
    <row r="149" spans="1:6" ht="14.6" x14ac:dyDescent="0.4">
      <c r="A149" s="53" t="str">
        <f>CONCATENATE(Contents!$D$11,"ENVI02",C149)</f>
        <v>Anniesland, Jordanhill and WhiteinchENVI02Married couple household with dependent child(ren)</v>
      </c>
      <c r="B149" s="53" t="str">
        <f>CONCATENATE(Contents!$D$13,"ENVI02",$C149)</f>
        <v>GlasgowENVI02Married couple household with dependent child(ren)</v>
      </c>
      <c r="C149" s="57" t="s">
        <v>333</v>
      </c>
      <c r="D149" s="103">
        <f>VLOOKUP(A149,tables_data!$A$1:$E$59999,5,FALSE)</f>
        <v>3234</v>
      </c>
      <c r="E149" s="104">
        <f t="shared" si="4"/>
        <v>0.33003367690580671</v>
      </c>
      <c r="F149" s="105">
        <f>(E149-VLOOKUP($B149,tables_data!$A$1:$E$59999,5,FALSE)/VLOOKUP($B$136,tables_data!$A$1:$E$59999,5,FALSE))/(VLOOKUP($B149,tables_data!$A$1:$E$59999,5,FALSE)/VLOOKUP($B$136,tables_data!$A$1:$E$59999,5,FALSE))</f>
        <v>0.57623921242474985</v>
      </c>
    </row>
    <row r="150" spans="1:6" ht="14.6" x14ac:dyDescent="0.4">
      <c r="A150" s="53" t="str">
        <f>CONCATENATE(Contents!$D$11,"ENVI02",C150)</f>
        <v>Anniesland, Jordanhill and WhiteinchENVI02Married couple household with no dependent children</v>
      </c>
      <c r="B150" s="53" t="str">
        <f>CONCATENATE(Contents!$D$13,"ENVI02",$C150)</f>
        <v>GlasgowENVI02Married couple household with no dependent children</v>
      </c>
      <c r="C150" s="57" t="s">
        <v>334</v>
      </c>
      <c r="D150" s="103">
        <f>VLOOKUP(A150,tables_data!$A$1:$E$59999,5,FALSE)</f>
        <v>2094</v>
      </c>
      <c r="E150" s="104">
        <f t="shared" si="4"/>
        <v>0.2136952750280641</v>
      </c>
      <c r="F150" s="105">
        <f>(E150-VLOOKUP($B150,tables_data!$A$1:$E$59999,5,FALSE)/VLOOKUP($B$136,tables_data!$A$1:$E$59999,5,FALSE))/(VLOOKUP($B150,tables_data!$A$1:$E$59999,5,FALSE)/VLOOKUP($B$136,tables_data!$A$1:$E$59999,5,FALSE))</f>
        <v>0.16931895656118481</v>
      </c>
    </row>
    <row r="151" spans="1:6" ht="14.6" x14ac:dyDescent="0.4">
      <c r="C151" s="57"/>
      <c r="D151" s="103"/>
      <c r="E151" s="104"/>
      <c r="F151" s="105"/>
    </row>
    <row r="152" spans="1:6" ht="14.6" x14ac:dyDescent="0.4">
      <c r="A152" s="53" t="str">
        <f>CONCATENATE(Contents!$D$11,"ENVI02",C152)</f>
        <v>Anniesland, Jordanhill and WhiteinchENVI02Multi-person household all students</v>
      </c>
      <c r="B152" s="53" t="str">
        <f>CONCATENATE(Contents!$D$13,"ENVI02",$C152)</f>
        <v>GlasgowENVI02Multi-person household all students</v>
      </c>
      <c r="C152" s="57" t="s">
        <v>335</v>
      </c>
      <c r="D152" s="103">
        <f>VLOOKUP(A152,tables_data!$A$1:$E$59999,5,FALSE)</f>
        <v>46</v>
      </c>
      <c r="E152" s="104">
        <f t="shared" si="4"/>
        <v>4.6943565669966322E-3</v>
      </c>
      <c r="F152" s="105">
        <f>(E152-VLOOKUP($B152,tables_data!$A$1:$E$59999,5,FALSE)/VLOOKUP($B$136,tables_data!$A$1:$E$59999,5,FALSE))/(VLOOKUP($B152,tables_data!$A$1:$E$59999,5,FALSE)/VLOOKUP($B$136,tables_data!$A$1:$E$59999,5,FALSE))</f>
        <v>-0.78877343902301156</v>
      </c>
    </row>
    <row r="153" spans="1:6" ht="14.6" x14ac:dyDescent="0.4">
      <c r="A153" s="53" t="str">
        <f>CONCATENATE(Contents!$D$11,"ENVI02",C153)</f>
        <v>Anniesland, Jordanhill and WhiteinchENVI02Multi person household other</v>
      </c>
      <c r="B153" s="53" t="str">
        <f>CONCATENATE(Contents!$D$13,"ENVI02",$C153)</f>
        <v>GlasgowENVI02Multi person household other</v>
      </c>
      <c r="C153" s="57" t="s">
        <v>336</v>
      </c>
      <c r="D153" s="103">
        <f>VLOOKUP(A153,tables_data!$A$1:$E$59999,5,FALSE)</f>
        <v>207</v>
      </c>
      <c r="E153" s="104">
        <f t="shared" si="4"/>
        <v>2.1124604551484846E-2</v>
      </c>
      <c r="F153" s="105">
        <f>(E153-VLOOKUP($B153,tables_data!$A$1:$E$59999,5,FALSE)/VLOOKUP($B$136,tables_data!$A$1:$E$59999,5,FALSE))/(VLOOKUP($B153,tables_data!$A$1:$E$59999,5,FALSE)/VLOOKUP($B$136,tables_data!$A$1:$E$59999,5,FALSE))</f>
        <v>-0.52136294061268007</v>
      </c>
    </row>
    <row r="154" spans="1:6" ht="14.6" x14ac:dyDescent="0.4">
      <c r="C154" s="57"/>
      <c r="D154" s="103"/>
      <c r="E154" s="104"/>
      <c r="F154" s="105"/>
    </row>
    <row r="155" spans="1:6" ht="14.6" x14ac:dyDescent="0.4">
      <c r="A155" s="53" t="str">
        <f>CONCATENATE(Contents!$D$11,"ENVI02",C155)</f>
        <v>Anniesland, Jordanhill and WhiteinchENVI02One person household</v>
      </c>
      <c r="B155" s="53" t="str">
        <f>CONCATENATE(Contents!$D$13,"ENVI02",$C155)</f>
        <v>GlasgowENVI02One person household</v>
      </c>
      <c r="C155" s="112" t="s">
        <v>79</v>
      </c>
      <c r="D155" s="137">
        <f>VLOOKUP(A155,tables_data!$A$1:$E$59999,5,FALSE)</f>
        <v>2085</v>
      </c>
      <c r="E155" s="138">
        <f t="shared" si="4"/>
        <v>0.21277681396060821</v>
      </c>
      <c r="F155" s="139">
        <f>(E155-VLOOKUP($B155,tables_data!$A$1:$E$59999,5,FALSE)/VLOOKUP($B$136,tables_data!$A$1:$E$59999,5,FALSE))/(VLOOKUP($B155,tables_data!$A$1:$E$59999,5,FALSE)/VLOOKUP($B$136,tables_data!$A$1:$E$59999,5,FALSE))</f>
        <v>-1.2277449484416846E-2</v>
      </c>
    </row>
    <row r="156" spans="1:6" ht="14.6" x14ac:dyDescent="0.35">
      <c r="C156" s="269" t="s">
        <v>227</v>
      </c>
      <c r="D156" s="269"/>
      <c r="E156" s="269"/>
      <c r="F156" s="269"/>
    </row>
    <row r="157" spans="1:6" ht="14.6" x14ac:dyDescent="0.35">
      <c r="C157" s="269" t="s">
        <v>243</v>
      </c>
      <c r="D157" s="269"/>
      <c r="E157" s="269"/>
      <c r="F157" s="269"/>
    </row>
    <row r="158" spans="1:6" ht="15" customHeight="1" x14ac:dyDescent="0.35">
      <c r="C158" s="61"/>
      <c r="D158" s="61"/>
      <c r="E158" s="61"/>
      <c r="F158" s="61"/>
    </row>
    <row r="159" spans="1:6" ht="15" customHeight="1" x14ac:dyDescent="0.35"/>
    <row r="160" spans="1:6" ht="15.9" x14ac:dyDescent="0.45">
      <c r="C160" s="107" t="s">
        <v>245</v>
      </c>
      <c r="D160" s="108"/>
      <c r="E160" s="102"/>
      <c r="F160" s="114"/>
    </row>
    <row r="161" spans="1:6" ht="15.9" x14ac:dyDescent="0.35">
      <c r="C161" s="306" t="str">
        <f>CONCATENATE("Area: ",Contents!$D$11)</f>
        <v>Area: Anniesland, Jordanhill and Whiteinch</v>
      </c>
      <c r="D161" s="306"/>
      <c r="E161" s="306"/>
      <c r="F161" s="306"/>
    </row>
    <row r="162" spans="1:6" ht="15.9" x14ac:dyDescent="0.35">
      <c r="C162" s="109" t="s">
        <v>343</v>
      </c>
      <c r="D162" s="101"/>
      <c r="E162" s="102"/>
      <c r="F162" s="101"/>
    </row>
    <row r="163" spans="1:6" ht="48" customHeight="1" x14ac:dyDescent="0.35">
      <c r="C163" s="315" t="s">
        <v>10553</v>
      </c>
      <c r="D163" s="315"/>
      <c r="E163" s="315"/>
      <c r="F163" s="315"/>
    </row>
    <row r="164" spans="1:6" ht="15" customHeight="1" x14ac:dyDescent="0.35">
      <c r="C164" s="110"/>
      <c r="D164" s="307" t="s">
        <v>39</v>
      </c>
      <c r="E164" s="309" t="s">
        <v>85</v>
      </c>
      <c r="F164" s="304" t="str">
        <f>CONCATENATE("Difference from ",Contents!D13)</f>
        <v>Difference from Glasgow</v>
      </c>
    </row>
    <row r="165" spans="1:6" ht="15" customHeight="1" x14ac:dyDescent="0.35">
      <c r="D165" s="308"/>
      <c r="E165" s="310"/>
      <c r="F165" s="305"/>
    </row>
    <row r="166" spans="1:6" ht="14.6" x14ac:dyDescent="0.4">
      <c r="A166" s="53" t="str">
        <f>CONCATENATE(Contents!$D$11,"ENVI04",C166)</f>
        <v>Anniesland, Jordanhill and WhiteinchENVI04All households</v>
      </c>
      <c r="B166" s="53" t="str">
        <f>CONCATENATE(Contents!$D$13,"ENVI04",$C166)</f>
        <v>GlasgowENVI04All households</v>
      </c>
      <c r="C166" s="146" t="s">
        <v>60</v>
      </c>
      <c r="D166" s="133">
        <f>VLOOKUP(A166,tables_data!$A$1:$E$59999,5,FALSE)</f>
        <v>4741</v>
      </c>
      <c r="E166" s="134" t="s">
        <v>86</v>
      </c>
      <c r="F166" s="135" t="s">
        <v>86</v>
      </c>
    </row>
    <row r="167" spans="1:6" ht="14.6" x14ac:dyDescent="0.4">
      <c r="A167" s="53" t="str">
        <f>CONCATENATE(Contents!$D$11,"ENVI04",C167)</f>
        <v>Anniesland, Jordanhill and WhiteinchENVI04</v>
      </c>
      <c r="B167" s="53" t="str">
        <f>CONCATENATE(Contents!$D$13,"ENVI04",$C167)</f>
        <v>GlasgowENVI04</v>
      </c>
      <c r="C167" s="147"/>
      <c r="D167" s="103"/>
      <c r="E167" s="104"/>
      <c r="F167" s="105"/>
    </row>
    <row r="168" spans="1:6" ht="14.6" x14ac:dyDescent="0.4">
      <c r="A168" s="53" t="str">
        <f>CONCATENATE(Contents!$D$11,"ENVI04",C168)</f>
        <v>Anniesland, Jordanhill and WhiteinchENVI04+2 or more</v>
      </c>
      <c r="B168" s="53" t="str">
        <f>CONCATENATE(Contents!$D$13,"ENVI04",$C168)</f>
        <v>GlasgowENVI04+2 or more</v>
      </c>
      <c r="C168" s="147" t="s">
        <v>80</v>
      </c>
      <c r="D168" s="103">
        <f>VLOOKUP(A168,tables_data!$A$1:$E$59999,5,FALSE)</f>
        <v>1276</v>
      </c>
      <c r="E168" s="104">
        <f>D168/$D$166</f>
        <v>0.26914153132250579</v>
      </c>
      <c r="F168" s="105">
        <f>(E168-VLOOKUP($B168,tables_data!$A$1:$E$59999,5,FALSE)/VLOOKUP($B$166,tables_data!$A$1:$E$59999,5,FALSE))/(VLOOKUP($B168,tables_data!$A$1:$E$59999,5,FALSE)/VLOOKUP($B$166,tables_data!$A$1:$E$59999,5,FALSE))</f>
        <v>0.65797364880998765</v>
      </c>
    </row>
    <row r="169" spans="1:6" ht="14.6" x14ac:dyDescent="0.4">
      <c r="A169" s="53" t="str">
        <f>CONCATENATE(Contents!$D$11,"ENVI04",C169)</f>
        <v>Anniesland, Jordanhill and WhiteinchENVI041</v>
      </c>
      <c r="B169" s="53" t="str">
        <f>CONCATENATE(Contents!$D$13,"ENVI04",$C169)</f>
        <v>GlasgowENVI041</v>
      </c>
      <c r="C169" s="147" t="s">
        <v>81</v>
      </c>
      <c r="D169" s="103">
        <f>VLOOKUP(A169,tables_data!$A$1:$E$59999,5,FALSE)</f>
        <v>1497</v>
      </c>
      <c r="E169" s="104">
        <f>D169/$D$166</f>
        <v>0.31575616958447583</v>
      </c>
      <c r="F169" s="105">
        <f>(E169-VLOOKUP($B169,tables_data!$A$1:$E$59999,5,FALSE)/VLOOKUP($B$166,tables_data!$A$1:$E$59999,5,FALSE))/(VLOOKUP($B169,tables_data!$A$1:$E$59999,5,FALSE)/VLOOKUP($B$166,tables_data!$A$1:$E$59999,5,FALSE))</f>
        <v>-0.20011992544895371</v>
      </c>
    </row>
    <row r="170" spans="1:6" ht="14.6" x14ac:dyDescent="0.4">
      <c r="A170" s="53" t="str">
        <f>CONCATENATE(Contents!$D$11,"ENVI04",C170)</f>
        <v>Anniesland, Jordanhill and WhiteinchENVI040</v>
      </c>
      <c r="B170" s="53" t="str">
        <f>CONCATENATE(Contents!$D$13,"ENVI04",$C170)</f>
        <v>GlasgowENVI040</v>
      </c>
      <c r="C170" s="147">
        <v>0</v>
      </c>
      <c r="D170" s="103">
        <f>VLOOKUP(A170,tables_data!$A$1:$E$59999,5,FALSE)</f>
        <v>1841</v>
      </c>
      <c r="E170" s="104">
        <f>D170/$D$166</f>
        <v>0.38831470153975955</v>
      </c>
      <c r="F170" s="105">
        <f>(E170-VLOOKUP($B170,tables_data!$A$1:$E$59999,5,FALSE)/VLOOKUP($B$166,tables_data!$A$1:$E$59999,5,FALSE))/(VLOOKUP($B170,tables_data!$A$1:$E$59999,5,FALSE)/VLOOKUP($B$166,tables_data!$A$1:$E$59999,5,FALSE))</f>
        <v>-1.8588184568719107E-2</v>
      </c>
    </row>
    <row r="171" spans="1:6" ht="14.6" x14ac:dyDescent="0.4">
      <c r="A171" s="53" t="str">
        <f>CONCATENATE(Contents!$D$11,"ENVI04",C171)</f>
        <v>Anniesland, Jordanhill and WhiteinchENVI04-1 or less</v>
      </c>
      <c r="B171" s="53" t="str">
        <f>CONCATENATE(Contents!$D$13,"ENVI04",$C171)</f>
        <v>GlasgowENVI04-1 or less</v>
      </c>
      <c r="C171" s="148" t="s">
        <v>342</v>
      </c>
      <c r="D171" s="137">
        <f>VLOOKUP(A171,tables_data!$A$1:$E$59999,5,FALSE)</f>
        <v>127</v>
      </c>
      <c r="E171" s="138">
        <f>D171/$D$166</f>
        <v>2.6787597553258807E-2</v>
      </c>
      <c r="F171" s="139">
        <f>(E171-VLOOKUP($B171,tables_data!$A$1:$E$59999,5,FALSE)/VLOOKUP($B$166,tables_data!$A$1:$E$59999,5,FALSE))/(VLOOKUP($B171,tables_data!$A$1:$E$59999,5,FALSE)/VLOOKUP($B$166,tables_data!$A$1:$E$59999,5,FALSE))</f>
        <v>-0.43115782873972697</v>
      </c>
    </row>
    <row r="172" spans="1:6" ht="14.6" x14ac:dyDescent="0.35">
      <c r="C172" s="269" t="s">
        <v>227</v>
      </c>
      <c r="D172" s="269"/>
      <c r="E172" s="269"/>
      <c r="F172" s="269"/>
    </row>
    <row r="173" spans="1:6" ht="14.6" x14ac:dyDescent="0.35">
      <c r="C173" s="269" t="s">
        <v>243</v>
      </c>
      <c r="D173" s="269"/>
      <c r="E173" s="269"/>
      <c r="F173" s="269"/>
    </row>
    <row r="174" spans="1:6" ht="15" customHeight="1" x14ac:dyDescent="0.35">
      <c r="C174" s="61"/>
      <c r="D174" s="61"/>
      <c r="E174" s="61"/>
      <c r="F174" s="61"/>
    </row>
    <row r="175" spans="1:6" ht="15" customHeight="1" x14ac:dyDescent="0.35"/>
    <row r="176" spans="1:6" ht="15.9" x14ac:dyDescent="0.45">
      <c r="C176" s="107" t="s">
        <v>232</v>
      </c>
      <c r="D176" s="108"/>
      <c r="E176" s="102"/>
      <c r="F176" s="114"/>
    </row>
    <row r="177" spans="1:6" ht="15.9" x14ac:dyDescent="0.35">
      <c r="C177" s="306" t="str">
        <f>CONCATENATE("Area: ",Contents!$D$11)</f>
        <v>Area: Anniesland, Jordanhill and Whiteinch</v>
      </c>
      <c r="D177" s="306"/>
      <c r="E177" s="306"/>
      <c r="F177" s="306"/>
    </row>
    <row r="178" spans="1:6" ht="15.9" x14ac:dyDescent="0.35">
      <c r="C178" s="109" t="s">
        <v>343</v>
      </c>
      <c r="D178" s="101"/>
      <c r="E178" s="102"/>
      <c r="F178" s="101"/>
    </row>
    <row r="179" spans="1:6" ht="15" customHeight="1" x14ac:dyDescent="0.35">
      <c r="C179" s="110"/>
      <c r="D179" s="307" t="s">
        <v>39</v>
      </c>
      <c r="E179" s="309" t="s">
        <v>85</v>
      </c>
      <c r="F179" s="304" t="str">
        <f>CONCATENATE("Difference from ",Contents!D13)</f>
        <v>Difference from Glasgow</v>
      </c>
    </row>
    <row r="180" spans="1:6" ht="15" customHeight="1" x14ac:dyDescent="0.35">
      <c r="D180" s="308"/>
      <c r="E180" s="310"/>
      <c r="F180" s="305"/>
    </row>
    <row r="181" spans="1:6" ht="14.6" x14ac:dyDescent="0.4">
      <c r="A181" s="53" t="str">
        <f>CONCATENATE(Contents!$D$11,"TRAN01",$C181)</f>
        <v>Anniesland, Jordanhill and WhiteinchTRAN01All households</v>
      </c>
      <c r="B181" s="53" t="str">
        <f>CONCATENATE(Contents!$D$13,"TRAN01",$C181)</f>
        <v>GlasgowTRAN01All households</v>
      </c>
      <c r="C181" s="143" t="s">
        <v>60</v>
      </c>
      <c r="D181" s="133">
        <f>VLOOKUP(A181,tables_data!$A$1:$E$59999,5,FALSE)</f>
        <v>4741</v>
      </c>
      <c r="E181" s="134" t="s">
        <v>86</v>
      </c>
      <c r="F181" s="134" t="s">
        <v>86</v>
      </c>
    </row>
    <row r="182" spans="1:6" ht="14.6" x14ac:dyDescent="0.4">
      <c r="C182" s="57"/>
      <c r="D182" s="103"/>
      <c r="E182" s="104"/>
      <c r="F182" s="149"/>
    </row>
    <row r="183" spans="1:6" ht="14.6" x14ac:dyDescent="0.4">
      <c r="A183" s="53" t="str">
        <f>CONCATENATE(Contents!$D$11,"TRAN01",$C183)</f>
        <v>Anniesland, Jordanhill and WhiteinchTRAN01Number of cars or vans in household: No cars or vans</v>
      </c>
      <c r="B183" s="53" t="str">
        <f>CONCATENATE(Contents!$D$13,"TRAN01",$C183)</f>
        <v>GlasgowTRAN01Number of cars or vans in household: No cars or vans</v>
      </c>
      <c r="C183" s="57" t="s">
        <v>72</v>
      </c>
      <c r="D183" s="103">
        <f>VLOOKUP(A183,tables_data!$A$1:$E$59999,5,FALSE)</f>
        <v>1653</v>
      </c>
      <c r="E183" s="104">
        <f>D183/$D$181</f>
        <v>0.34866062012233706</v>
      </c>
      <c r="F183" s="149">
        <f>(E183-VLOOKUP($B183,tables_data!$A$1:$E$59999,5,FALSE)/VLOOKUP($B$181,tables_data!$A$1:$E$59999,5,FALSE))/(VLOOKUP($B183,tables_data!$A$1:$E$59999,5,FALSE)/VLOOKUP($B$181,tables_data!$A$1:$E$59999,5,FALSE))</f>
        <v>-0.20131324991691313</v>
      </c>
    </row>
    <row r="184" spans="1:6" ht="14.6" x14ac:dyDescent="0.4">
      <c r="A184" s="53" t="str">
        <f>CONCATENATE(Contents!$D$11,"TRAN01",$C184)</f>
        <v>Anniesland, Jordanhill and WhiteinchTRAN01Number of cars or vans in household: One car or van</v>
      </c>
      <c r="B184" s="53" t="str">
        <f>CONCATENATE(Contents!$D$13,"TRAN01",$C184)</f>
        <v>GlasgowTRAN01Number of cars or vans in household: One car or van</v>
      </c>
      <c r="C184" s="57" t="s">
        <v>73</v>
      </c>
      <c r="D184" s="103">
        <f>VLOOKUP(A184,tables_data!$A$1:$E$59999,5,FALSE)</f>
        <v>2018</v>
      </c>
      <c r="E184" s="104">
        <f>D184/$D$181</f>
        <v>0.42564859734233285</v>
      </c>
      <c r="F184" s="149">
        <f>(E184-VLOOKUP($B184,tables_data!$A$1:$E$59999,5,FALSE)/VLOOKUP($B$181,tables_data!$A$1:$E$59999,5,FALSE))/(VLOOKUP($B184,tables_data!$A$1:$E$59999,5,FALSE)/VLOOKUP($B$181,tables_data!$A$1:$E$59999,5,FALSE))</f>
        <v>5.4916631605700754E-2</v>
      </c>
    </row>
    <row r="185" spans="1:6" ht="14.6" x14ac:dyDescent="0.4">
      <c r="A185" s="53" t="str">
        <f>CONCATENATE(Contents!$D$11,"TRAN01",$C185)</f>
        <v>Anniesland, Jordanhill and WhiteinchTRAN01Number of cars or vans in household: Two cars or vans</v>
      </c>
      <c r="B185" s="53" t="str">
        <f>CONCATENATE(Contents!$D$13,"TRAN01",$C185)</f>
        <v>GlasgowTRAN01Number of cars or vans in household: Two cars or vans</v>
      </c>
      <c r="C185" s="57" t="s">
        <v>74</v>
      </c>
      <c r="D185" s="103">
        <f>VLOOKUP(A185,tables_data!$A$1:$E$59999,5,FALSE)</f>
        <v>890</v>
      </c>
      <c r="E185" s="104">
        <f>D185/$D$181</f>
        <v>0.18772410883779794</v>
      </c>
      <c r="F185" s="149">
        <f>(E185-VLOOKUP($B185,tables_data!$A$1:$E$59999,5,FALSE)/VLOOKUP($B$181,tables_data!$A$1:$E$59999,5,FALSE))/(VLOOKUP($B185,tables_data!$A$1:$E$59999,5,FALSE)/VLOOKUP($B$181,tables_data!$A$1:$E$59999,5,FALSE))</f>
        <v>0.42806736281660057</v>
      </c>
    </row>
    <row r="186" spans="1:6" ht="14.6" x14ac:dyDescent="0.4">
      <c r="A186" s="53" t="str">
        <f>CONCATENATE(Contents!$D$11,"TRAN01",$C186)</f>
        <v>Anniesland, Jordanhill and WhiteinchTRAN01Number of cars or vans in household: Three cars or vans</v>
      </c>
      <c r="B186" s="53" t="str">
        <f>CONCATENATE(Contents!$D$13,"TRAN01",$C186)</f>
        <v>GlasgowTRAN01Number of cars or vans in household: Three cars or vans</v>
      </c>
      <c r="C186" s="57" t="s">
        <v>75</v>
      </c>
      <c r="D186" s="103">
        <f>VLOOKUP(A186,tables_data!$A$1:$E$59999,5,FALSE)</f>
        <v>134</v>
      </c>
      <c r="E186" s="104">
        <f>D186/$D$181</f>
        <v>2.8264079308162837E-2</v>
      </c>
      <c r="F186" s="149">
        <f>(E186-VLOOKUP($B186,tables_data!$A$1:$E$59999,5,FALSE)/VLOOKUP($B$181,tables_data!$A$1:$E$59999,5,FALSE))/(VLOOKUP($B186,tables_data!$A$1:$E$59999,5,FALSE)/VLOOKUP($B$181,tables_data!$A$1:$E$59999,5,FALSE))</f>
        <v>0.25791199900492767</v>
      </c>
    </row>
    <row r="187" spans="1:6" ht="14.6" x14ac:dyDescent="0.35">
      <c r="A187" s="53" t="str">
        <f>CONCATENATE(Contents!$D$11,"TRAN01",$C187)</f>
        <v>Anniesland, Jordanhill and WhiteinchTRAN01Number of cars or vans in household: Four or more cars or vans</v>
      </c>
      <c r="B187" s="53" t="str">
        <f>CONCATENATE(Contents!$D$13,"TRAN01",$C187)</f>
        <v>GlasgowTRAN01Number of cars or vans in household: Four or more cars or vans</v>
      </c>
      <c r="C187" s="279" t="s">
        <v>76</v>
      </c>
      <c r="D187" s="150">
        <f>VLOOKUP(A187,tables_data!$A$1:$E$59999,5,FALSE)</f>
        <v>42</v>
      </c>
      <c r="E187" s="151">
        <f>D187/$D$181</f>
        <v>8.8588905294241724E-3</v>
      </c>
      <c r="F187" s="152">
        <f>(E187-VLOOKUP($B187,tables_data!$A$1:$E$59999,5,FALSE)/VLOOKUP($B$181,tables_data!$A$1:$E$59999,5,FALSE))/(VLOOKUP($B187,tables_data!$A$1:$E$59999,5,FALSE)/VLOOKUP($B$181,tables_data!$A$1:$E$59999,5,FALSE))</f>
        <v>0.49150026347624848</v>
      </c>
    </row>
    <row r="188" spans="1:6" ht="14.6" x14ac:dyDescent="0.35">
      <c r="C188" s="312"/>
      <c r="D188" s="153"/>
      <c r="E188" s="154"/>
      <c r="F188" s="155"/>
    </row>
    <row r="189" spans="1:6" ht="14.6" x14ac:dyDescent="0.4">
      <c r="C189" s="57"/>
      <c r="D189" s="103"/>
      <c r="E189" s="104"/>
      <c r="F189" s="104"/>
    </row>
    <row r="190" spans="1:6" ht="14.6" x14ac:dyDescent="0.35">
      <c r="C190" s="269" t="s">
        <v>227</v>
      </c>
      <c r="D190" s="269"/>
      <c r="E190" s="269"/>
      <c r="F190" s="269"/>
    </row>
    <row r="191" spans="1:6" ht="14.6" x14ac:dyDescent="0.35">
      <c r="C191" s="269" t="s">
        <v>243</v>
      </c>
      <c r="D191" s="269"/>
      <c r="E191" s="269"/>
      <c r="F191" s="269"/>
    </row>
    <row r="192" spans="1:6" ht="15" customHeight="1" x14ac:dyDescent="0.35">
      <c r="C192" s="61"/>
      <c r="D192" s="61"/>
      <c r="E192" s="61"/>
      <c r="F192" s="61"/>
    </row>
    <row r="193" spans="1:6" ht="15" customHeight="1" x14ac:dyDescent="0.35"/>
    <row r="194" spans="1:6" x14ac:dyDescent="0.35">
      <c r="C194" s="311" t="s">
        <v>248</v>
      </c>
      <c r="D194" s="311"/>
      <c r="E194" s="311"/>
      <c r="F194" s="311"/>
    </row>
    <row r="195" spans="1:6" x14ac:dyDescent="0.35">
      <c r="C195" s="311"/>
      <c r="D195" s="311"/>
      <c r="E195" s="311"/>
      <c r="F195" s="311"/>
    </row>
    <row r="196" spans="1:6" x14ac:dyDescent="0.35">
      <c r="C196" s="311"/>
      <c r="D196" s="311"/>
      <c r="E196" s="311"/>
      <c r="F196" s="311"/>
    </row>
    <row r="197" spans="1:6" x14ac:dyDescent="0.35">
      <c r="C197" s="311"/>
      <c r="D197" s="311"/>
      <c r="E197" s="311"/>
      <c r="F197" s="311"/>
    </row>
    <row r="198" spans="1:6" ht="15" customHeight="1" x14ac:dyDescent="0.35"/>
    <row r="199" spans="1:6" ht="15" customHeight="1" x14ac:dyDescent="0.35"/>
    <row r="200" spans="1:6" ht="15.9" x14ac:dyDescent="0.45">
      <c r="C200" s="156" t="s">
        <v>236</v>
      </c>
      <c r="D200" s="101"/>
      <c r="E200" s="102"/>
      <c r="F200" s="157"/>
    </row>
    <row r="201" spans="1:6" ht="15.9" x14ac:dyDescent="0.35">
      <c r="C201" s="306" t="str">
        <f>CONCATENATE("Area: ",Contents!$D$11)</f>
        <v>Area: Anniesland, Jordanhill and Whiteinch</v>
      </c>
      <c r="D201" s="306"/>
      <c r="E201" s="306"/>
      <c r="F201" s="306"/>
    </row>
    <row r="202" spans="1:6" ht="15.9" x14ac:dyDescent="0.35">
      <c r="C202" s="109" t="s">
        <v>343</v>
      </c>
      <c r="D202" s="101"/>
      <c r="E202" s="102"/>
      <c r="F202" s="101"/>
    </row>
    <row r="203" spans="1:6" ht="15" customHeight="1" x14ac:dyDescent="0.35">
      <c r="C203" s="110"/>
      <c r="D203" s="307" t="s">
        <v>39</v>
      </c>
      <c r="E203" s="309" t="s">
        <v>85</v>
      </c>
      <c r="F203" s="304" t="str">
        <f>CONCATENATE("Difference from ",Contents!D13)</f>
        <v>Difference from Glasgow</v>
      </c>
    </row>
    <row r="204" spans="1:6" ht="15" customHeight="1" x14ac:dyDescent="0.35">
      <c r="C204" s="111"/>
      <c r="D204" s="313"/>
      <c r="E204" s="314"/>
      <c r="F204" s="305"/>
    </row>
    <row r="205" spans="1:6" ht="14.6" x14ac:dyDescent="0.4">
      <c r="A205" s="53" t="str">
        <f>CONCATENATE(Contents!$D$11,"ECON01",$C205)</f>
        <v>Anniesland, Jordanhill and WhiteinchECON01All people aged 16 and over</v>
      </c>
      <c r="B205" s="53" t="str">
        <f>CONCATENATE(Contents!$D$13,"ECON01",$C205)</f>
        <v>GlasgowECON01All people aged 16 and over</v>
      </c>
      <c r="C205" s="57" t="s">
        <v>29</v>
      </c>
      <c r="D205" s="133">
        <f>VLOOKUP(A205,tables_data!$A$1:$E$59999,5,FALSE)</f>
        <v>7965</v>
      </c>
      <c r="E205" s="134" t="s">
        <v>86</v>
      </c>
      <c r="F205" s="135" t="s">
        <v>86</v>
      </c>
    </row>
    <row r="206" spans="1:6" ht="14.6" x14ac:dyDescent="0.4">
      <c r="C206" s="57"/>
      <c r="D206" s="103"/>
      <c r="E206" s="104"/>
      <c r="F206" s="105"/>
    </row>
    <row r="207" spans="1:6" ht="14.6" x14ac:dyDescent="0.4">
      <c r="A207" s="53" t="str">
        <f>CONCATENATE(Contents!$D$11,"ECON01",$C207)</f>
        <v>Anniesland, Jordanhill and WhiteinchECON01Economically active: Employee: Part-time</v>
      </c>
      <c r="B207" s="53" t="str">
        <f>CONCATENATE(Contents!$D$13,"ECON01",$C207)</f>
        <v>GlasgowECON01Economically active: Employee: Part-time</v>
      </c>
      <c r="C207" s="57" t="s">
        <v>48</v>
      </c>
      <c r="D207" s="103">
        <f>VLOOKUP(A207,tables_data!$A$1:$E$59999,5,FALSE)</f>
        <v>824</v>
      </c>
      <c r="E207" s="104">
        <f>D207/$D$205</f>
        <v>0.1034526051475204</v>
      </c>
      <c r="F207" s="105">
        <f>(E207-VLOOKUP($B207,tables_data!$A$1:$E$59999,5,FALSE)/VLOOKUP($B$205,tables_data!$A$1:$E$59999,5,FALSE))/(VLOOKUP($B207,tables_data!$A$1:$E$59999,5,FALSE)/VLOOKUP($B$205,tables_data!$A$1:$E$59999,5,FALSE))</f>
        <v>-2.7143812884038087E-3</v>
      </c>
    </row>
    <row r="208" spans="1:6" ht="14.6" x14ac:dyDescent="0.4">
      <c r="A208" s="53" t="str">
        <f>CONCATENATE(Contents!$D$11,"ECON01",$C208)</f>
        <v>Anniesland, Jordanhill and WhiteinchECON01Economically active: Employee: Full-time</v>
      </c>
      <c r="B208" s="53" t="str">
        <f>CONCATENATE(Contents!$D$13,"ECON01",$C208)</f>
        <v>GlasgowECON01Economically active: Employee: Full-time</v>
      </c>
      <c r="C208" s="57" t="s">
        <v>49</v>
      </c>
      <c r="D208" s="103">
        <f>VLOOKUP(A208,tables_data!$A$1:$E$59999,5,FALSE)</f>
        <v>2912</v>
      </c>
      <c r="E208" s="104">
        <f t="shared" ref="E208:E217" si="5">D208/$D$205</f>
        <v>0.36559949780288764</v>
      </c>
      <c r="F208" s="105">
        <f>(E208-VLOOKUP($B208,tables_data!$A$1:$E$59999,5,FALSE)/VLOOKUP($B$205,tables_data!$A$1:$E$59999,5,FALSE))/(VLOOKUP($B208,tables_data!$A$1:$E$59999,5,FALSE)/VLOOKUP($B$205,tables_data!$A$1:$E$59999,5,FALSE))</f>
        <v>5.7163197090919389E-2</v>
      </c>
    </row>
    <row r="209" spans="1:6" ht="14.6" x14ac:dyDescent="0.4">
      <c r="A209" s="53" t="str">
        <f>CONCATENATE(Contents!$D$11,"ECON01",$C209)</f>
        <v>Anniesland, Jordanhill and WhiteinchECON01Economically active: Self-employed</v>
      </c>
      <c r="B209" s="53" t="str">
        <f>CONCATENATE(Contents!$D$13,"ECON01",$C209)</f>
        <v>GlasgowECON01Economically active: Self-employed</v>
      </c>
      <c r="C209" s="57" t="s">
        <v>82</v>
      </c>
      <c r="D209" s="103">
        <f>VLOOKUP(A209,tables_data!$A$1:$E$59999,5,FALSE)</f>
        <v>646</v>
      </c>
      <c r="E209" s="104">
        <f t="shared" si="5"/>
        <v>8.1104833647206526E-2</v>
      </c>
      <c r="F209" s="105">
        <f>(E209-VLOOKUP($B209,tables_data!$A$1:$E$59999,5,FALSE)/VLOOKUP($B$205,tables_data!$A$1:$E$59999,5,FALSE))/(VLOOKUP($B209,tables_data!$A$1:$E$59999,5,FALSE)/VLOOKUP($B$205,tables_data!$A$1:$E$59999,5,FALSE))</f>
        <v>0.29305381411686815</v>
      </c>
    </row>
    <row r="210" spans="1:6" ht="14.6" x14ac:dyDescent="0.4">
      <c r="A210" s="53" t="str">
        <f>CONCATENATE(Contents!$D$11,"ECON01",$C210)</f>
        <v>Anniesland, Jordanhill and WhiteinchECON01Economically active: Unemployed</v>
      </c>
      <c r="B210" s="53" t="str">
        <f>CONCATENATE(Contents!$D$13,"ECON01",$C210)</f>
        <v>GlasgowECON01Economically active: Unemployed</v>
      </c>
      <c r="C210" s="57" t="s">
        <v>50</v>
      </c>
      <c r="D210" s="103">
        <f>VLOOKUP(A210,tables_data!$A$1:$E$59999,5,FALSE)</f>
        <v>146</v>
      </c>
      <c r="E210" s="104">
        <f t="shared" si="5"/>
        <v>1.8330194601381043E-2</v>
      </c>
      <c r="F210" s="105">
        <f>(E210-VLOOKUP($B210,tables_data!$A$1:$E$59999,5,FALSE)/VLOOKUP($B$205,tables_data!$A$1:$E$59999,5,FALSE))/(VLOOKUP($B210,tables_data!$A$1:$E$59999,5,FALSE)/VLOOKUP($B$205,tables_data!$A$1:$E$59999,5,FALSE))</f>
        <v>-0.24939902809616346</v>
      </c>
    </row>
    <row r="211" spans="1:6" ht="14.6" x14ac:dyDescent="0.4">
      <c r="A211" s="53" t="str">
        <f>CONCATENATE(Contents!$D$11,"ECON01",$C211)</f>
        <v>Anniesland, Jordanhill and WhiteinchECON01Economically active: Full-time student</v>
      </c>
      <c r="B211" s="53" t="str">
        <f>CONCATENATE(Contents!$D$13,"ECON01",$C211)</f>
        <v>GlasgowECON01Economically active: Full-time student</v>
      </c>
      <c r="C211" s="57" t="s">
        <v>42</v>
      </c>
      <c r="D211" s="103">
        <f>VLOOKUP(A211,tables_data!$A$1:$E$59999,5,FALSE)</f>
        <v>289</v>
      </c>
      <c r="E211" s="104">
        <f t="shared" si="5"/>
        <v>3.6283741368487131E-2</v>
      </c>
      <c r="F211" s="105">
        <f>(E211-VLOOKUP($B211,tables_data!$A$1:$E$59999,5,FALSE)/VLOOKUP($B$205,tables_data!$A$1:$E$59999,5,FALSE))/(VLOOKUP($B211,tables_data!$A$1:$E$59999,5,FALSE)/VLOOKUP($B$205,tables_data!$A$1:$E$59999,5,FALSE))</f>
        <v>-0.42189687593487718</v>
      </c>
    </row>
    <row r="212" spans="1:6" ht="14.6" x14ac:dyDescent="0.4">
      <c r="C212" s="57"/>
      <c r="D212" s="103"/>
      <c r="E212" s="104"/>
      <c r="F212" s="105"/>
    </row>
    <row r="213" spans="1:6" ht="14.6" x14ac:dyDescent="0.4">
      <c r="A213" s="53" t="str">
        <f>CONCATENATE(Contents!$D$11,"ECON01",$C213)</f>
        <v>Anniesland, Jordanhill and WhiteinchECON01Economically inactive: Retired</v>
      </c>
      <c r="B213" s="53" t="str">
        <f>CONCATENATE(Contents!$D$13,"ECON01",$C213)</f>
        <v>GlasgowECON01Economically inactive: Retired</v>
      </c>
      <c r="C213" s="57" t="s">
        <v>43</v>
      </c>
      <c r="D213" s="103">
        <f>VLOOKUP(A213,tables_data!$A$1:$E$59999,5,FALSE)</f>
        <v>1719</v>
      </c>
      <c r="E213" s="104">
        <f t="shared" si="5"/>
        <v>0.21581920903954802</v>
      </c>
      <c r="F213" s="105">
        <f>(E213-VLOOKUP($B213,tables_data!$A$1:$E$59999,5,FALSE)/VLOOKUP($B$205,tables_data!$A$1:$E$59999,5,FALSE))/(VLOOKUP($B213,tables_data!$A$1:$E$59999,5,FALSE)/VLOOKUP($B$205,tables_data!$A$1:$E$59999,5,FALSE))</f>
        <v>0.40410472555657106</v>
      </c>
    </row>
    <row r="214" spans="1:6" ht="14.6" x14ac:dyDescent="0.4">
      <c r="A214" s="53" t="str">
        <f>CONCATENATE(Contents!$D$11,"ECON01",$C214)</f>
        <v>Anniesland, Jordanhill and WhiteinchECON01Economically inactive: Student</v>
      </c>
      <c r="B214" s="53" t="str">
        <f>CONCATENATE(Contents!$D$13,"ECON01",$C214)</f>
        <v>GlasgowECON01Economically inactive: Student</v>
      </c>
      <c r="C214" s="57" t="s">
        <v>44</v>
      </c>
      <c r="D214" s="103">
        <f>VLOOKUP(A214,tables_data!$A$1:$E$59999,5,FALSE)</f>
        <v>477</v>
      </c>
      <c r="E214" s="104">
        <f t="shared" si="5"/>
        <v>5.9887005649717516E-2</v>
      </c>
      <c r="F214" s="105">
        <f>(E214-VLOOKUP($B214,tables_data!$A$1:$E$59999,5,FALSE)/VLOOKUP($B$205,tables_data!$A$1:$E$59999,5,FALSE))/(VLOOKUP($B214,tables_data!$A$1:$E$59999,5,FALSE)/VLOOKUP($B$205,tables_data!$A$1:$E$59999,5,FALSE))</f>
        <v>-0.34853247339082111</v>
      </c>
    </row>
    <row r="215" spans="1:6" ht="14.6" x14ac:dyDescent="0.4">
      <c r="A215" s="53" t="str">
        <f>CONCATENATE(Contents!$D$11,"ECON01",$C215)</f>
        <v>Anniesland, Jordanhill and WhiteinchECON01Economically inactive: Looking after home or family</v>
      </c>
      <c r="B215" s="53" t="str">
        <f>CONCATENATE(Contents!$D$13,"ECON01",$C215)</f>
        <v>GlasgowECON01Economically inactive: Looking after home or family</v>
      </c>
      <c r="C215" s="57" t="s">
        <v>45</v>
      </c>
      <c r="D215" s="103">
        <f>VLOOKUP(A215,tables_data!$A$1:$E$59999,5,FALSE)</f>
        <v>296</v>
      </c>
      <c r="E215" s="104">
        <f t="shared" si="5"/>
        <v>3.7162586315128691E-2</v>
      </c>
      <c r="F215" s="105">
        <f>(E215-VLOOKUP($B215,tables_data!$A$1:$E$59999,5,FALSE)/VLOOKUP($B$205,tables_data!$A$1:$E$59999,5,FALSE))/(VLOOKUP($B215,tables_data!$A$1:$E$59999,5,FALSE)/VLOOKUP($B$205,tables_data!$A$1:$E$59999,5,FALSE))</f>
        <v>-0.19904734554830683</v>
      </c>
    </row>
    <row r="216" spans="1:6" ht="14.6" x14ac:dyDescent="0.4">
      <c r="A216" s="53" t="str">
        <f>CONCATENATE(Contents!$D$11,"ECON01",$C216)</f>
        <v>Anniesland, Jordanhill and WhiteinchECON01Economically inactive: Long-term sick or disabled</v>
      </c>
      <c r="B216" s="53" t="str">
        <f>CONCATENATE(Contents!$D$13,"ECON01",$C216)</f>
        <v>GlasgowECON01Economically inactive: Long-term sick or disabled</v>
      </c>
      <c r="C216" s="57" t="s">
        <v>46</v>
      </c>
      <c r="D216" s="103">
        <f>VLOOKUP(A216,tables_data!$A$1:$E$59999,5,FALSE)</f>
        <v>471</v>
      </c>
      <c r="E216" s="104">
        <f t="shared" si="5"/>
        <v>5.9133709981167605E-2</v>
      </c>
      <c r="F216" s="105">
        <f>(E216-VLOOKUP($B216,tables_data!$A$1:$E$59999,5,FALSE)/VLOOKUP($B$205,tables_data!$A$1:$E$59999,5,FALSE))/(VLOOKUP($B216,tables_data!$A$1:$E$59999,5,FALSE)/VLOOKUP($B$205,tables_data!$A$1:$E$59999,5,FALSE))</f>
        <v>-0.22977848075415461</v>
      </c>
    </row>
    <row r="217" spans="1:6" ht="14.6" x14ac:dyDescent="0.4">
      <c r="A217" s="53" t="str">
        <f>CONCATENATE(Contents!$D$11,"ECON01",$C217)</f>
        <v>Anniesland, Jordanhill and WhiteinchECON01Economically inactive: Other</v>
      </c>
      <c r="B217" s="53" t="str">
        <f>CONCATENATE(Contents!$D$13,"ECON01",$C217)</f>
        <v>GlasgowECON01Economically inactive: Other</v>
      </c>
      <c r="C217" s="112" t="s">
        <v>47</v>
      </c>
      <c r="D217" s="137">
        <f>VLOOKUP(A217,tables_data!$A$1:$E$59999,5,FALSE)</f>
        <v>178</v>
      </c>
      <c r="E217" s="138">
        <f t="shared" si="5"/>
        <v>2.2347771500313873E-2</v>
      </c>
      <c r="F217" s="139">
        <f>(E217-VLOOKUP($B217,tables_data!$A$1:$E$59999,5,FALSE)/VLOOKUP($B$205,tables_data!$A$1:$E$59999,5,FALSE))/(VLOOKUP($B217,tables_data!$A$1:$E$59999,5,FALSE)/VLOOKUP($B$205,tables_data!$A$1:$E$59999,5,FALSE))</f>
        <v>-0.29787834030249677</v>
      </c>
    </row>
    <row r="218" spans="1:6" ht="14.6" x14ac:dyDescent="0.35">
      <c r="C218" s="269" t="s">
        <v>227</v>
      </c>
      <c r="D218" s="269"/>
      <c r="E218" s="269"/>
      <c r="F218" s="269"/>
    </row>
    <row r="219" spans="1:6" ht="14.6" x14ac:dyDescent="0.35">
      <c r="C219" s="269" t="s">
        <v>243</v>
      </c>
      <c r="D219" s="269"/>
      <c r="E219" s="269"/>
      <c r="F219" s="269"/>
    </row>
    <row r="220" spans="1:6" ht="14.6" x14ac:dyDescent="0.35">
      <c r="C220" s="61"/>
      <c r="D220" s="61"/>
      <c r="E220" s="61"/>
      <c r="F220" s="61"/>
    </row>
    <row r="221" spans="1:6" ht="14.6" x14ac:dyDescent="0.4">
      <c r="D221" s="103"/>
      <c r="F221" s="145"/>
    </row>
    <row r="222" spans="1:6" ht="15.9" x14ac:dyDescent="0.45">
      <c r="C222" s="156" t="s">
        <v>237</v>
      </c>
      <c r="D222" s="101"/>
      <c r="E222" s="102"/>
      <c r="F222" s="157"/>
    </row>
    <row r="223" spans="1:6" ht="15.9" x14ac:dyDescent="0.35">
      <c r="C223" s="306" t="str">
        <f>CONCATENATE("Area: ",Contents!$D$11)</f>
        <v>Area: Anniesland, Jordanhill and Whiteinch</v>
      </c>
      <c r="D223" s="306"/>
      <c r="E223" s="306"/>
      <c r="F223" s="306"/>
    </row>
    <row r="224" spans="1:6" ht="15.9" x14ac:dyDescent="0.35">
      <c r="C224" s="109" t="s">
        <v>343</v>
      </c>
      <c r="D224" s="101"/>
      <c r="E224" s="102"/>
      <c r="F224" s="101"/>
    </row>
    <row r="225" spans="1:6" ht="15" customHeight="1" x14ac:dyDescent="0.35">
      <c r="C225" s="110"/>
      <c r="D225" s="307" t="s">
        <v>39</v>
      </c>
      <c r="E225" s="309" t="s">
        <v>85</v>
      </c>
      <c r="F225" s="304" t="str">
        <f>CONCATENATE("Difference from ",Contents!D13)</f>
        <v>Difference from Glasgow</v>
      </c>
    </row>
    <row r="226" spans="1:6" ht="15" customHeight="1" x14ac:dyDescent="0.35">
      <c r="C226" s="111"/>
      <c r="D226" s="308"/>
      <c r="E226" s="310"/>
      <c r="F226" s="305"/>
    </row>
    <row r="227" spans="1:6" ht="14.6" x14ac:dyDescent="0.4">
      <c r="A227" s="53" t="str">
        <f>CONCATENATE(Contents!$D$11,"ECON05",C227)</f>
        <v>Anniesland, Jordanhill and WhiteinchECON05Total applicable</v>
      </c>
      <c r="B227" s="53" t="str">
        <f>CONCATENATE(Contents!$D$13,"ECON05",$C227)</f>
        <v>GlasgowECON05Total applicable</v>
      </c>
      <c r="C227" s="57" t="s">
        <v>349</v>
      </c>
      <c r="D227" s="133">
        <f>VLOOKUP(A227,tables_data!$A$1:$E$59999,5,FALSE)</f>
        <v>7240</v>
      </c>
      <c r="E227" s="134" t="s">
        <v>86</v>
      </c>
      <c r="F227" s="135" t="s">
        <v>86</v>
      </c>
    </row>
    <row r="228" spans="1:6" ht="14.6" x14ac:dyDescent="0.4">
      <c r="C228" s="57"/>
      <c r="D228" s="103"/>
      <c r="E228" s="104"/>
      <c r="F228" s="105"/>
    </row>
    <row r="229" spans="1:6" ht="14.6" x14ac:dyDescent="0.4">
      <c r="A229" s="53" t="str">
        <f>CONCATENATE(Contents!$D$11,"ECON04",C229)</f>
        <v>Anniesland, Jordanhill and WhiteinchECON04Agriculture, energy and water</v>
      </c>
      <c r="B229" s="53" t="str">
        <f>CONCATENATE(Contents!$D$13,"ECON04",$C229)</f>
        <v>GlasgowECON04Agriculture, energy and water</v>
      </c>
      <c r="C229" s="57" t="s">
        <v>434</v>
      </c>
      <c r="D229" s="103">
        <f>VLOOKUP(A229,tables_data!$A$1:$E$59999,5,FALSE)</f>
        <v>122</v>
      </c>
      <c r="E229" s="104">
        <f t="shared" ref="E229:E236" si="6">D229/$D$227</f>
        <v>1.6850828729281769E-2</v>
      </c>
      <c r="F229" s="105">
        <f>(E229-VLOOKUP($B229,tables_data!$A$1:$E$59999,5,FALSE)/VLOOKUP($B$205,tables_data!$A$1:$E$59999,5,FALSE))/(VLOOKUP($B229,tables_data!$A$1:$E$59999,5,FALSE)/VLOOKUP($B$205,tables_data!$A$1:$E$59999,5,FALSE))</f>
        <v>0.11806312433729567</v>
      </c>
    </row>
    <row r="230" spans="1:6" ht="14.6" x14ac:dyDescent="0.4">
      <c r="A230" s="53" t="str">
        <f>CONCATENATE(Contents!$D$11,"ECON04",C230)</f>
        <v>Anniesland, Jordanhill and WhiteinchECON04Manufacturing</v>
      </c>
      <c r="B230" s="53" t="str">
        <f>CONCATENATE(Contents!$D$13,"ECON04",$C230)</f>
        <v>GlasgowECON04Manufacturing</v>
      </c>
      <c r="C230" s="57" t="s">
        <v>435</v>
      </c>
      <c r="D230" s="103">
        <f>VLOOKUP(A230,tables_data!$A$1:$E$59999,5,FALSE)</f>
        <v>452</v>
      </c>
      <c r="E230" s="104">
        <f t="shared" si="6"/>
        <v>6.2430939226519336E-2</v>
      </c>
      <c r="F230" s="105">
        <f>(E230-VLOOKUP($B230,tables_data!$A$1:$E$59999,5,FALSE)/VLOOKUP($B$205,tables_data!$A$1:$E$59999,5,FALSE))/(VLOOKUP($B230,tables_data!$A$1:$E$59999,5,FALSE)/VLOOKUP($B$205,tables_data!$A$1:$E$59999,5,FALSE))</f>
        <v>1.705897233835239E-2</v>
      </c>
    </row>
    <row r="231" spans="1:6" ht="14.6" x14ac:dyDescent="0.4">
      <c r="A231" s="53" t="str">
        <f>CONCATENATE(Contents!$D$11,"ECON04",C231)</f>
        <v>Anniesland, Jordanhill and WhiteinchECON04Construction</v>
      </c>
      <c r="B231" s="53" t="str">
        <f>CONCATENATE(Contents!$D$13,"ECON04",$C231)</f>
        <v>GlasgowECON04Construction</v>
      </c>
      <c r="C231" s="57" t="s">
        <v>436</v>
      </c>
      <c r="D231" s="103">
        <f>VLOOKUP(A231,tables_data!$A$1:$E$59999,5,FALSE)</f>
        <v>357</v>
      </c>
      <c r="E231" s="104">
        <f t="shared" si="6"/>
        <v>4.9309392265193368E-2</v>
      </c>
      <c r="F231" s="105">
        <f>(E231-VLOOKUP($B231,tables_data!$A$1:$E$59999,5,FALSE)/VLOOKUP($B$227,tables_data!$A$1:$E$59999,5,FALSE))/(VLOOKUP($B231,tables_data!$A$1:$E$59999,5,FALSE)/VLOOKUP($B$227,tables_data!$A$1:$E$59999,5,FALSE))</f>
        <v>-0.18157518974550488</v>
      </c>
    </row>
    <row r="232" spans="1:6" ht="14.6" x14ac:dyDescent="0.4">
      <c r="A232" s="53" t="str">
        <f>CONCATENATE(Contents!$D$11,"ECON04",C232)</f>
        <v>Anniesland, Jordanhill and WhiteinchECON04Distribution, hotels and restaurants</v>
      </c>
      <c r="B232" s="53" t="str">
        <f>CONCATENATE(Contents!$D$13,"ECON04",$C232)</f>
        <v>GlasgowECON04Distribution, hotels and restaurants</v>
      </c>
      <c r="C232" s="57" t="s">
        <v>437</v>
      </c>
      <c r="D232" s="103">
        <f>VLOOKUP(A232,tables_data!$A$1:$E$59999,5,FALSE)</f>
        <v>1151</v>
      </c>
      <c r="E232" s="104">
        <f t="shared" si="6"/>
        <v>0.1589779005524862</v>
      </c>
      <c r="F232" s="105">
        <f>(E232-VLOOKUP($B232,tables_data!$A$1:$E$59999,5,FALSE)/VLOOKUP($B$227,tables_data!$A$1:$E$59999,5,FALSE))/(VLOOKUP($B232,tables_data!$A$1:$E$59999,5,FALSE)/VLOOKUP($B$227,tables_data!$A$1:$E$59999,5,FALSE))</f>
        <v>-0.26997475019326067</v>
      </c>
    </row>
    <row r="233" spans="1:6" ht="14.6" x14ac:dyDescent="0.4">
      <c r="A233" s="53" t="str">
        <f>CONCATENATE(Contents!$D$11,"ECON04",C233)</f>
        <v>Anniesland, Jordanhill and WhiteinchECON04Transport and communication</v>
      </c>
      <c r="B233" s="53" t="str">
        <f>CONCATENATE(Contents!$D$13,"ECON04",$C233)</f>
        <v>GlasgowECON04Transport and communication</v>
      </c>
      <c r="C233" s="57" t="s">
        <v>438</v>
      </c>
      <c r="D233" s="103">
        <f>VLOOKUP(A233,tables_data!$A$1:$E$59999,5,FALSE)</f>
        <v>521</v>
      </c>
      <c r="E233" s="104">
        <f t="shared" si="6"/>
        <v>7.1961325966850828E-2</v>
      </c>
      <c r="F233" s="105">
        <f>(E233-VLOOKUP($B233,tables_data!$A$1:$E$59999,5,FALSE)/VLOOKUP($B$227,tables_data!$A$1:$E$59999,5,FALSE))/(VLOOKUP($B233,tables_data!$A$1:$E$59999,5,FALSE)/VLOOKUP($B$227,tables_data!$A$1:$E$59999,5,FALSE))</f>
        <v>-0.14598871583175152</v>
      </c>
    </row>
    <row r="234" spans="1:6" ht="14.6" x14ac:dyDescent="0.4">
      <c r="A234" s="53" t="str">
        <f>CONCATENATE(Contents!$D$11,"ECON04",C234)</f>
        <v>Anniesland, Jordanhill and WhiteinchECON04Financial, real estate, professional and administrative activities</v>
      </c>
      <c r="B234" s="53" t="str">
        <f>CONCATENATE(Contents!$D$13,"ECON04",$C234)</f>
        <v>GlasgowECON04Financial, real estate, professional and administrative activities</v>
      </c>
      <c r="C234" s="57" t="s">
        <v>439</v>
      </c>
      <c r="D234" s="103">
        <f>VLOOKUP(A234,tables_data!$A$1:$E$59999,5,FALSE)</f>
        <v>1273</v>
      </c>
      <c r="E234" s="104">
        <f t="shared" si="6"/>
        <v>0.17582872928176796</v>
      </c>
      <c r="F234" s="105">
        <f>(E234-VLOOKUP($B234,tables_data!$A$1:$E$59999,5,FALSE)/VLOOKUP($B$227,tables_data!$A$1:$E$59999,5,FALSE))/(VLOOKUP($B234,tables_data!$A$1:$E$59999,5,FALSE)/VLOOKUP($B$227,tables_data!$A$1:$E$59999,5,FALSE))</f>
        <v>4.6946593293722319E-2</v>
      </c>
    </row>
    <row r="235" spans="1:6" ht="14.6" x14ac:dyDescent="0.4">
      <c r="A235" s="53" t="str">
        <f>CONCATENATE(Contents!$D$11,"ECON04",C235)</f>
        <v>Anniesland, Jordanhill and WhiteinchECON04Public administration, education and health</v>
      </c>
      <c r="B235" s="53" t="str">
        <f>CONCATENATE(Contents!$D$13,"ECON04",$C235)</f>
        <v>GlasgowECON04Public administration, education and health</v>
      </c>
      <c r="C235" s="57" t="s">
        <v>440</v>
      </c>
      <c r="D235" s="103">
        <f>VLOOKUP(A235,tables_data!$A$1:$E$59999,5,FALSE)</f>
        <v>2894</v>
      </c>
      <c r="E235" s="104">
        <f t="shared" si="6"/>
        <v>0.39972375690607737</v>
      </c>
      <c r="F235" s="105">
        <f>(E235-VLOOKUP($B235,tables_data!$A$1:$E$59999,5,FALSE)/VLOOKUP($B$227,tables_data!$A$1:$E$59999,5,FALSE))/(VLOOKUP($B235,tables_data!$A$1:$E$59999,5,FALSE)/VLOOKUP($B$227,tables_data!$A$1:$E$59999,5,FALSE))</f>
        <v>0.29140596001557262</v>
      </c>
    </row>
    <row r="236" spans="1:6" ht="14.6" x14ac:dyDescent="0.4">
      <c r="A236" s="53" t="str">
        <f>CONCATENATE(Contents!$D$11,"ECON04",C236)</f>
        <v>Anniesland, Jordanhill and WhiteinchECON04Other</v>
      </c>
      <c r="B236" s="53" t="str">
        <f>CONCATENATE(Contents!$D$13,"ECON04",$C236)</f>
        <v>GlasgowECON04Other</v>
      </c>
      <c r="C236" s="112" t="s">
        <v>441</v>
      </c>
      <c r="D236" s="137">
        <f>VLOOKUP(A236,tables_data!$A$1:$E$59999,5,FALSE)</f>
        <v>467</v>
      </c>
      <c r="E236" s="138">
        <f t="shared" si="6"/>
        <v>6.450276243093922E-2</v>
      </c>
      <c r="F236" s="139">
        <f>(E236-VLOOKUP($B236,tables_data!$A$1:$E$59999,5,FALSE)/VLOOKUP($B$227,tables_data!$A$1:$E$59999,5,FALSE))/(VLOOKUP($B236,tables_data!$A$1:$E$59999,5,FALSE)/VLOOKUP($B$227,tables_data!$A$1:$E$59999,5,FALSE))</f>
        <v>-0.10000769455555479</v>
      </c>
    </row>
    <row r="237" spans="1:6" ht="14.6" x14ac:dyDescent="0.35">
      <c r="B237" s="53" t="str">
        <f>CONCATENATE("99. Scotland","ECON05",$C237)</f>
        <v>99. ScotlandECON05Return to contents</v>
      </c>
      <c r="C237" s="269" t="s">
        <v>227</v>
      </c>
      <c r="D237" s="269"/>
      <c r="E237" s="269"/>
      <c r="F237" s="269"/>
    </row>
    <row r="238" spans="1:6" ht="14.6" x14ac:dyDescent="0.35">
      <c r="C238" s="269" t="s">
        <v>243</v>
      </c>
      <c r="D238" s="269"/>
      <c r="E238" s="269"/>
      <c r="F238" s="269"/>
    </row>
    <row r="239" spans="1:6" ht="14.6" x14ac:dyDescent="0.35">
      <c r="C239" s="61"/>
      <c r="D239" s="61"/>
      <c r="E239" s="61"/>
      <c r="F239" s="61"/>
    </row>
    <row r="240" spans="1:6" ht="14.6" x14ac:dyDescent="0.4">
      <c r="D240" s="103"/>
      <c r="F240" s="145"/>
    </row>
    <row r="241" spans="1:6" ht="15.9" x14ac:dyDescent="0.45">
      <c r="C241" s="156" t="s">
        <v>238</v>
      </c>
      <c r="D241" s="101"/>
      <c r="E241" s="102"/>
      <c r="F241" s="157"/>
    </row>
    <row r="242" spans="1:6" ht="15.9" x14ac:dyDescent="0.35">
      <c r="C242" s="306" t="str">
        <f>CONCATENATE("Area: ",Contents!$D$11)</f>
        <v>Area: Anniesland, Jordanhill and Whiteinch</v>
      </c>
      <c r="D242" s="306"/>
      <c r="E242" s="306"/>
      <c r="F242" s="306"/>
    </row>
    <row r="243" spans="1:6" ht="15.9" x14ac:dyDescent="0.35">
      <c r="C243" s="109" t="s">
        <v>343</v>
      </c>
      <c r="D243" s="101"/>
      <c r="E243" s="102"/>
      <c r="F243" s="101"/>
    </row>
    <row r="244" spans="1:6" ht="15.9" x14ac:dyDescent="0.45">
      <c r="C244" s="131"/>
      <c r="D244" s="307" t="s">
        <v>39</v>
      </c>
      <c r="E244" s="309" t="s">
        <v>85</v>
      </c>
      <c r="F244" s="304" t="str">
        <f>CONCATENATE("Difference from ",Contents!D13)</f>
        <v>Difference from Glasgow</v>
      </c>
    </row>
    <row r="245" spans="1:6" ht="15.9" x14ac:dyDescent="0.45">
      <c r="C245" s="158"/>
      <c r="D245" s="308"/>
      <c r="E245" s="310"/>
      <c r="F245" s="305"/>
    </row>
    <row r="246" spans="1:6" ht="14.6" x14ac:dyDescent="0.4">
      <c r="A246" s="53" t="str">
        <f>CONCATENATE(Contents!$D$11,"ECON06",C246)</f>
        <v>Anniesland, Jordanhill and WhiteinchECON06Total applicable</v>
      </c>
      <c r="B246" s="53" t="str">
        <f>CONCATENATE(Contents!$D$13,"ECON06",$C246)</f>
        <v>GlasgowECON06Total applicable</v>
      </c>
      <c r="C246" s="57" t="s">
        <v>349</v>
      </c>
      <c r="D246" s="133">
        <f>VLOOKUP(A246,tables_data!$A$1:$E$59999,5,FALSE)</f>
        <v>7961</v>
      </c>
      <c r="E246" s="134" t="s">
        <v>86</v>
      </c>
      <c r="F246" s="135" t="s">
        <v>86</v>
      </c>
    </row>
    <row r="247" spans="1:6" ht="14.6" x14ac:dyDescent="0.4">
      <c r="A247" s="53" t="str">
        <f>CONCATENATE(Contents!$D$11,"ECON06",C247)</f>
        <v>Anniesland, Jordanhill and WhiteinchECON06</v>
      </c>
      <c r="C247" s="57"/>
      <c r="D247" s="103"/>
      <c r="E247" s="104"/>
      <c r="F247" s="105"/>
    </row>
    <row r="248" spans="1:6" ht="14.6" x14ac:dyDescent="0.4">
      <c r="A248" s="53" t="str">
        <f>CONCATENATE(Contents!$D$11,"ECON06",C248)</f>
        <v>Anniesland, Jordanhill and WhiteinchECON061. Higher managerial, administrative and professional occupations: Total</v>
      </c>
      <c r="B248" s="53" t="str">
        <f>CONCATENATE(Contents!$D$13,"ECON06",$C248)</f>
        <v>GlasgowECON061. Higher managerial, administrative and professional occupations: Total</v>
      </c>
      <c r="C248" s="55" t="s">
        <v>54</v>
      </c>
      <c r="D248" s="103">
        <f>VLOOKUP(A248,tables_data!$A$1:$E$59999,5,FALSE)</f>
        <v>1721</v>
      </c>
      <c r="E248" s="104">
        <f>D248/$D$246</f>
        <v>0.21617887200100491</v>
      </c>
      <c r="F248" s="105">
        <f>(E248-VLOOKUP($B248,tables_data!$A$1:$E$59999,5,FALSE)/VLOOKUP($B$246,tables_data!$A$1:$E$59999,5,FALSE))/(VLOOKUP($B248,tables_data!$A$1:$E$59999,5,FALSE)/VLOOKUP($B$246,tables_data!$A$1:$E$59999,5,FALSE))</f>
        <v>0.92619982770746012</v>
      </c>
    </row>
    <row r="249" spans="1:6" ht="14.6" x14ac:dyDescent="0.4">
      <c r="A249" s="53" t="str">
        <f>CONCATENATE(Contents!$D$11,"ECON06",C249)</f>
        <v>Anniesland, Jordanhill and WhiteinchECON062. Lower managerial and professional occupations</v>
      </c>
      <c r="B249" s="53" t="str">
        <f>CONCATENATE(Contents!$D$13,"ECON06",$C249)</f>
        <v>GlasgowECON062. Lower managerial and professional occupations</v>
      </c>
      <c r="C249" s="57" t="s">
        <v>55</v>
      </c>
      <c r="D249" s="103">
        <f>VLOOKUP(A249,tables_data!$A$1:$E$59999,5,FALSE)</f>
        <v>2003</v>
      </c>
      <c r="E249" s="104">
        <f t="shared" ref="E249:E256" si="7">D249/$D$246</f>
        <v>0.25160155759326719</v>
      </c>
      <c r="F249" s="105">
        <f>(E249-VLOOKUP($B249,tables_data!$A$1:$E$59999,5,FALSE)/VLOOKUP($B$246,tables_data!$A$1:$E$59999,5,FALSE))/(VLOOKUP($B249,tables_data!$A$1:$E$59999,5,FALSE)/VLOOKUP($B$246,tables_data!$A$1:$E$59999,5,FALSE))</f>
        <v>0.40268275445952234</v>
      </c>
    </row>
    <row r="250" spans="1:6" ht="14.6" x14ac:dyDescent="0.4">
      <c r="A250" s="53" t="str">
        <f>CONCATENATE(Contents!$D$11,"ECON06",C250)</f>
        <v>Anniesland, Jordanhill and WhiteinchECON063. Intermediate occupations</v>
      </c>
      <c r="B250" s="53" t="str">
        <f>CONCATENATE(Contents!$D$13,"ECON06",$C250)</f>
        <v>GlasgowECON063. Intermediate occupations</v>
      </c>
      <c r="C250" s="57" t="s">
        <v>56</v>
      </c>
      <c r="D250" s="103">
        <f>VLOOKUP(A250,tables_data!$A$1:$E$59999,5,FALSE)</f>
        <v>815</v>
      </c>
      <c r="E250" s="104">
        <f t="shared" si="7"/>
        <v>0.10237407360884311</v>
      </c>
      <c r="F250" s="105">
        <f>(E250-VLOOKUP($B250,tables_data!$A$1:$E$59999,5,FALSE)/VLOOKUP($B$246,tables_data!$A$1:$E$59999,5,FALSE))/(VLOOKUP($B250,tables_data!$A$1:$E$59999,5,FALSE)/VLOOKUP($B$246,tables_data!$A$1:$E$59999,5,FALSE))</f>
        <v>1.1425665901739509E-2</v>
      </c>
    </row>
    <row r="251" spans="1:6" ht="14.6" x14ac:dyDescent="0.4">
      <c r="A251" s="53" t="str">
        <f>CONCATENATE(Contents!$D$11,"ECON06",C251)</f>
        <v>Anniesland, Jordanhill and WhiteinchECON064. Small employers and own account workers</v>
      </c>
      <c r="B251" s="53" t="str">
        <f>CONCATENATE(Contents!$D$13,"ECON06",$C251)</f>
        <v>GlasgowECON064. Small employers and own account workers</v>
      </c>
      <c r="C251" s="57" t="s">
        <v>57</v>
      </c>
      <c r="D251" s="103">
        <f>VLOOKUP(A251,tables_data!$A$1:$E$59999,5,FALSE)</f>
        <v>510</v>
      </c>
      <c r="E251" s="104">
        <f t="shared" si="7"/>
        <v>6.4062303730687095E-2</v>
      </c>
      <c r="F251" s="105">
        <f>(E251-VLOOKUP($B251,tables_data!$A$1:$E$59999,5,FALSE)/VLOOKUP($B$246,tables_data!$A$1:$E$59999,5,FALSE))/(VLOOKUP($B251,tables_data!$A$1:$E$59999,5,FALSE)/VLOOKUP($B$246,tables_data!$A$1:$E$59999,5,FALSE))</f>
        <v>9.0135893096742137E-2</v>
      </c>
    </row>
    <row r="252" spans="1:6" ht="14.6" x14ac:dyDescent="0.4">
      <c r="A252" s="53" t="str">
        <f>CONCATENATE(Contents!$D$11,"ECON06",C252)</f>
        <v>Anniesland, Jordanhill and WhiteinchECON065. Lower supervisory and technical occupations</v>
      </c>
      <c r="B252" s="53" t="str">
        <f>CONCATENATE(Contents!$D$13,"ECON06",$C252)</f>
        <v>GlasgowECON065. Lower supervisory and technical occupations</v>
      </c>
      <c r="C252" s="57" t="s">
        <v>58</v>
      </c>
      <c r="D252" s="103">
        <f>VLOOKUP(A252,tables_data!$A$1:$E$59999,5,FALSE)</f>
        <v>382</v>
      </c>
      <c r="E252" s="104">
        <f t="shared" si="7"/>
        <v>4.7983921617887199E-2</v>
      </c>
      <c r="F252" s="105">
        <f>(E252-VLOOKUP($B252,tables_data!$A$1:$E$59999,5,FALSE)/VLOOKUP($B$246,tables_data!$A$1:$E$59999,5,FALSE))/(VLOOKUP($B252,tables_data!$A$1:$E$59999,5,FALSE)/VLOOKUP($B$246,tables_data!$A$1:$E$59999,5,FALSE))</f>
        <v>-0.16286306247955634</v>
      </c>
    </row>
    <row r="253" spans="1:6" ht="14.6" x14ac:dyDescent="0.4">
      <c r="A253" s="53" t="str">
        <f>CONCATENATE(Contents!$D$11,"ECON06",C253)</f>
        <v>Anniesland, Jordanhill and WhiteinchECON066. Semi-routine occupations</v>
      </c>
      <c r="B253" s="53" t="str">
        <f>CONCATENATE(Contents!$D$13,"ECON06",$C253)</f>
        <v>GlasgowECON066. Semi-routine occupations</v>
      </c>
      <c r="C253" s="57" t="s">
        <v>59</v>
      </c>
      <c r="D253" s="103">
        <f>VLOOKUP(A253,tables_data!$A$1:$E$59999,5,FALSE)</f>
        <v>625</v>
      </c>
      <c r="E253" s="104">
        <f t="shared" si="7"/>
        <v>7.8507725160155764E-2</v>
      </c>
      <c r="F253" s="105">
        <f>(E253-VLOOKUP($B253,tables_data!$A$1:$E$59999,5,FALSE)/VLOOKUP($B$246,tables_data!$A$1:$E$59999,5,FALSE))/(VLOOKUP($B253,tables_data!$A$1:$E$59999,5,FALSE)/VLOOKUP($B$246,tables_data!$A$1:$E$59999,5,FALSE))</f>
        <v>-0.24810304787923504</v>
      </c>
    </row>
    <row r="254" spans="1:6" ht="14.6" x14ac:dyDescent="0.4">
      <c r="A254" s="53" t="str">
        <f>CONCATENATE(Contents!$D$11,"ECON06",C254)</f>
        <v>Anniesland, Jordanhill and WhiteinchECON067. Routine occupations</v>
      </c>
      <c r="B254" s="53" t="str">
        <f>CONCATENATE(Contents!$D$13,"ECON06",$C254)</f>
        <v>GlasgowECON067. Routine occupations</v>
      </c>
      <c r="C254" s="57" t="s">
        <v>51</v>
      </c>
      <c r="D254" s="103">
        <f>VLOOKUP(A254,tables_data!$A$1:$E$59999,5,FALSE)</f>
        <v>646</v>
      </c>
      <c r="E254" s="104">
        <f t="shared" si="7"/>
        <v>8.1145584725536998E-2</v>
      </c>
      <c r="F254" s="105">
        <f>(E254-VLOOKUP($B254,tables_data!$A$1:$E$59999,5,FALSE)/VLOOKUP($B$246,tables_data!$A$1:$E$59999,5,FALSE))/(VLOOKUP($B254,tables_data!$A$1:$E$59999,5,FALSE)/VLOOKUP($B$246,tables_data!$A$1:$E$59999,5,FALSE))</f>
        <v>-0.39028025451795861</v>
      </c>
    </row>
    <row r="255" spans="1:6" ht="14.6" x14ac:dyDescent="0.4">
      <c r="A255" s="53" t="str">
        <f>CONCATENATE(Contents!$D$11,"ECON06",C255)</f>
        <v>Anniesland, Jordanhill and WhiteinchECON068. Never worked and long-term unemployed: Total</v>
      </c>
      <c r="B255" s="53" t="str">
        <f>CONCATENATE(Contents!$D$13,"ECON06",$C255)</f>
        <v>GlasgowECON068. Never worked and long-term unemployed: Total</v>
      </c>
      <c r="C255" s="57" t="s">
        <v>52</v>
      </c>
      <c r="D255" s="103">
        <f>VLOOKUP(A255,tables_data!$A$1:$E$59999,5,FALSE)</f>
        <v>552</v>
      </c>
      <c r="E255" s="104">
        <f t="shared" si="7"/>
        <v>6.9338022861449564E-2</v>
      </c>
      <c r="F255" s="105">
        <f>(E255-VLOOKUP($B255,tables_data!$A$1:$E$59999,5,FALSE)/VLOOKUP($B$246,tables_data!$A$1:$E$59999,5,FALSE))/(VLOOKUP($B255,tables_data!$A$1:$E$59999,5,FALSE)/VLOOKUP($B$246,tables_data!$A$1:$E$59999,5,FALSE))</f>
        <v>-0.33349499371036295</v>
      </c>
    </row>
    <row r="256" spans="1:6" ht="14.6" x14ac:dyDescent="0.4">
      <c r="A256" s="53" t="str">
        <f>CONCATENATE(Contents!$D$11,"ECON06",C256)</f>
        <v>Anniesland, Jordanhill and WhiteinchECON06L15. Full-time students</v>
      </c>
      <c r="B256" s="53" t="str">
        <f>CONCATENATE(Contents!$D$13,"ECON06",$C256)</f>
        <v>GlasgowECON06L15. Full-time students</v>
      </c>
      <c r="C256" s="178" t="s">
        <v>53</v>
      </c>
      <c r="D256" s="184">
        <f>VLOOKUP(A256,tables_data!$A$1:$E$59999,5,FALSE)</f>
        <v>725</v>
      </c>
      <c r="E256" s="185">
        <f t="shared" si="7"/>
        <v>9.1068961185780686E-2</v>
      </c>
      <c r="F256" s="186">
        <f>(E256-VLOOKUP($B256,tables_data!$A$1:$E$59999,5,FALSE)/VLOOKUP($B$246,tables_data!$A$1:$E$59999,5,FALSE))/(VLOOKUP($B256,tables_data!$A$1:$E$59999,5,FALSE)/VLOOKUP($B$246,tables_data!$A$1:$E$59999,5,FALSE))</f>
        <v>-0.39137324664416295</v>
      </c>
    </row>
    <row r="257" spans="3:6" ht="14.6" x14ac:dyDescent="0.4">
      <c r="C257" s="57"/>
      <c r="D257" s="103"/>
      <c r="E257" s="104"/>
      <c r="F257" s="105"/>
    </row>
    <row r="258" spans="3:6" ht="14.6" x14ac:dyDescent="0.35">
      <c r="C258" s="269" t="s">
        <v>227</v>
      </c>
      <c r="D258" s="269"/>
      <c r="E258" s="269"/>
      <c r="F258" s="269"/>
    </row>
    <row r="259" spans="3:6" ht="14.6" x14ac:dyDescent="0.35">
      <c r="C259" s="269" t="s">
        <v>243</v>
      </c>
      <c r="D259" s="269"/>
      <c r="E259" s="269"/>
      <c r="F259" s="269"/>
    </row>
    <row r="260" spans="3:6" ht="15" customHeight="1" x14ac:dyDescent="0.35"/>
    <row r="261" spans="3:6" ht="15" customHeight="1" x14ac:dyDescent="0.35"/>
    <row r="262" spans="3:6" x14ac:dyDescent="0.35">
      <c r="C262" s="311" t="s">
        <v>249</v>
      </c>
      <c r="D262" s="311"/>
      <c r="E262" s="311"/>
      <c r="F262" s="311"/>
    </row>
    <row r="263" spans="3:6" x14ac:dyDescent="0.35">
      <c r="C263" s="311"/>
      <c r="D263" s="311"/>
      <c r="E263" s="311"/>
      <c r="F263" s="311"/>
    </row>
    <row r="264" spans="3:6" x14ac:dyDescent="0.35">
      <c r="C264" s="311"/>
      <c r="D264" s="311"/>
      <c r="E264" s="311"/>
      <c r="F264" s="311"/>
    </row>
    <row r="265" spans="3:6" x14ac:dyDescent="0.35">
      <c r="C265" s="311"/>
      <c r="D265" s="311"/>
      <c r="E265" s="311"/>
      <c r="F265" s="311"/>
    </row>
    <row r="266" spans="3:6" ht="15" customHeight="1" x14ac:dyDescent="0.35"/>
    <row r="267" spans="3:6" ht="15" customHeight="1" x14ac:dyDescent="0.35"/>
    <row r="268" spans="3:6" ht="18.45" x14ac:dyDescent="0.5">
      <c r="C268" s="156" t="s">
        <v>239</v>
      </c>
      <c r="D268" s="159"/>
      <c r="E268" s="160"/>
      <c r="F268" s="159"/>
    </row>
    <row r="269" spans="3:6" ht="15.9" x14ac:dyDescent="0.35">
      <c r="C269" s="306" t="str">
        <f>CONCATENATE("Area: ",Contents!$D$11)</f>
        <v>Area: Anniesland, Jordanhill and Whiteinch</v>
      </c>
      <c r="D269" s="306"/>
      <c r="E269" s="306"/>
      <c r="F269" s="306"/>
    </row>
    <row r="270" spans="3:6" ht="15.9" x14ac:dyDescent="0.35">
      <c r="C270" s="109" t="s">
        <v>343</v>
      </c>
      <c r="D270" s="101"/>
      <c r="E270" s="102"/>
      <c r="F270" s="101"/>
    </row>
    <row r="271" spans="3:6" ht="15" customHeight="1" x14ac:dyDescent="0.35">
      <c r="C271" s="304"/>
      <c r="D271" s="304" t="s">
        <v>39</v>
      </c>
      <c r="E271" s="304" t="s">
        <v>85</v>
      </c>
      <c r="F271" s="304" t="str">
        <f>CONCATENATE("Difference from ",Contents!D13)</f>
        <v>Difference from Glasgow</v>
      </c>
    </row>
    <row r="272" spans="3:6" ht="15" customHeight="1" x14ac:dyDescent="0.35">
      <c r="C272" s="305"/>
      <c r="D272" s="305"/>
      <c r="E272" s="305"/>
      <c r="F272" s="305"/>
    </row>
    <row r="273" spans="1:6" ht="14.6" x14ac:dyDescent="0.4">
      <c r="A273" s="53" t="str">
        <f>CONCATENATE(Contents!$D$11,"HEAL01",$C273)</f>
        <v>Anniesland, Jordanhill and WhiteinchHEAL01All people</v>
      </c>
      <c r="B273" s="53" t="str">
        <f>CONCATENATE(Contents!$D$13,"HEAL01",$C273)</f>
        <v>GlasgowHEAL01All people</v>
      </c>
      <c r="C273" s="143" t="s">
        <v>2</v>
      </c>
      <c r="D273" s="133">
        <f>VLOOKUP(A273,tables_data!$A$1:$E$59999,5,FALSE)</f>
        <v>9799</v>
      </c>
      <c r="E273" s="134" t="s">
        <v>86</v>
      </c>
      <c r="F273" s="135" t="s">
        <v>86</v>
      </c>
    </row>
    <row r="274" spans="1:6" ht="14.6" x14ac:dyDescent="0.4">
      <c r="A274" s="53" t="str">
        <f>CONCATENATE(Contents!$D$11,"HEAL01",$C274)</f>
        <v>Anniesland, Jordanhill and WhiteinchHEAL01</v>
      </c>
      <c r="B274" s="53" t="str">
        <f>CONCATENATE(Contents!$D$13,"HEAL01",$C274)</f>
        <v>GlasgowHEAL01</v>
      </c>
      <c r="C274" s="57"/>
      <c r="D274" s="103"/>
      <c r="E274" s="104"/>
      <c r="F274" s="105"/>
    </row>
    <row r="275" spans="1:6" ht="14.6" x14ac:dyDescent="0.4">
      <c r="A275" s="53" t="str">
        <f>CONCATENATE(Contents!$D$11,"HEAL01",$C275)</f>
        <v>Anniesland, Jordanhill and WhiteinchHEAL01Very good health</v>
      </c>
      <c r="B275" s="53" t="str">
        <f>CONCATENATE(Contents!$D$13,"HEAL01",$C275)</f>
        <v>GlasgowHEAL01Very good health</v>
      </c>
      <c r="C275" s="57" t="s">
        <v>64</v>
      </c>
      <c r="D275" s="103">
        <f>VLOOKUP(A275,tables_data!$A$1:$E$59999,5,FALSE)</f>
        <v>5260</v>
      </c>
      <c r="E275" s="104">
        <f>D275/$D$273</f>
        <v>0.53678946831309315</v>
      </c>
      <c r="F275" s="105">
        <f>(E275-VLOOKUP($B275,tables_data!$A$1:$E$59999,5,FALSE)/VLOOKUP($B$273,tables_data!$A$1:$E$59999,5,FALSE))/(VLOOKUP($B275,tables_data!$A$1:$E$59999,5,FALSE)/VLOOKUP($B$273,tables_data!$A$1:$E$59999,5,FALSE))</f>
        <v>0.16540904971495107</v>
      </c>
    </row>
    <row r="276" spans="1:6" ht="14.6" x14ac:dyDescent="0.4">
      <c r="A276" s="53" t="str">
        <f>CONCATENATE(Contents!$D$11,"HEAL01",$C276)</f>
        <v>Anniesland, Jordanhill and WhiteinchHEAL01Good health</v>
      </c>
      <c r="B276" s="53" t="str">
        <f>CONCATENATE(Contents!$D$13,"HEAL01",$C276)</f>
        <v>GlasgowHEAL01Good health</v>
      </c>
      <c r="C276" s="57" t="s">
        <v>65</v>
      </c>
      <c r="D276" s="103">
        <f>VLOOKUP(A276,tables_data!$A$1:$E$59999,5,FALSE)</f>
        <v>2670</v>
      </c>
      <c r="E276" s="104">
        <f>D276/$D$273</f>
        <v>0.27247678334523934</v>
      </c>
      <c r="F276" s="105">
        <f>(E276-VLOOKUP($B276,tables_data!$A$1:$E$59999,5,FALSE)/VLOOKUP($B$273,tables_data!$A$1:$E$59999,5,FALSE))/(VLOOKUP($B276,tables_data!$A$1:$E$59999,5,FALSE)/VLOOKUP($B$273,tables_data!$A$1:$E$59999,5,FALSE))</f>
        <v>-8.8893654932161031E-2</v>
      </c>
    </row>
    <row r="277" spans="1:6" ht="14.6" x14ac:dyDescent="0.4">
      <c r="A277" s="53" t="str">
        <f>CONCATENATE(Contents!$D$11,"HEAL01",$C277)</f>
        <v>Anniesland, Jordanhill and WhiteinchHEAL01Fair health</v>
      </c>
      <c r="B277" s="53" t="str">
        <f>CONCATENATE(Contents!$D$13,"HEAL01",$C277)</f>
        <v>GlasgowHEAL01Fair health</v>
      </c>
      <c r="C277" s="57" t="s">
        <v>66</v>
      </c>
      <c r="D277" s="103">
        <f>VLOOKUP(A277,tables_data!$A$1:$E$59999,5,FALSE)</f>
        <v>1190</v>
      </c>
      <c r="E277" s="104">
        <f>D277/$D$273</f>
        <v>0.12144096336360853</v>
      </c>
      <c r="F277" s="105">
        <f>(E277-VLOOKUP($B277,tables_data!$A$1:$E$59999,5,FALSE)/VLOOKUP($B$273,tables_data!$A$1:$E$59999,5,FALSE))/(VLOOKUP($B277,tables_data!$A$1:$E$59999,5,FALSE)/VLOOKUP($B$273,tables_data!$A$1:$E$59999,5,FALSE))</f>
        <v>-0.17655841924928811</v>
      </c>
    </row>
    <row r="278" spans="1:6" ht="14.6" x14ac:dyDescent="0.4">
      <c r="A278" s="53" t="str">
        <f>CONCATENATE(Contents!$D$11,"HEAL01",$C278)</f>
        <v>Anniesland, Jordanhill and WhiteinchHEAL01Bad health</v>
      </c>
      <c r="B278" s="53" t="str">
        <f>CONCATENATE(Contents!$D$13,"HEAL01",$C278)</f>
        <v>GlasgowHEAL01Bad health</v>
      </c>
      <c r="C278" s="57" t="s">
        <v>67</v>
      </c>
      <c r="D278" s="103">
        <f>VLOOKUP(A278,tables_data!$A$1:$E$59999,5,FALSE)</f>
        <v>500</v>
      </c>
      <c r="E278" s="104">
        <f>D278/$D$273</f>
        <v>5.1025614858659044E-2</v>
      </c>
      <c r="F278" s="105">
        <f>(E278-VLOOKUP($B278,tables_data!$A$1:$E$59999,5,FALSE)/VLOOKUP($B$273,tables_data!$A$1:$E$59999,5,FALSE))/(VLOOKUP($B278,tables_data!$A$1:$E$59999,5,FALSE)/VLOOKUP($B$273,tables_data!$A$1:$E$59999,5,FALSE))</f>
        <v>-0.26277344726459573</v>
      </c>
    </row>
    <row r="279" spans="1:6" ht="14.6" x14ac:dyDescent="0.4">
      <c r="A279" s="53" t="str">
        <f>CONCATENATE(Contents!$D$11,"HEAL01",$C279)</f>
        <v>Anniesland, Jordanhill and WhiteinchHEAL01Very bad health</v>
      </c>
      <c r="B279" s="53" t="str">
        <f>CONCATENATE(Contents!$D$13,"HEAL01",$C279)</f>
        <v>GlasgowHEAL01Very bad health</v>
      </c>
      <c r="C279" s="112" t="s">
        <v>68</v>
      </c>
      <c r="D279" s="137">
        <f>VLOOKUP(A279,tables_data!$A$1:$E$59999,5,FALSE)</f>
        <v>170</v>
      </c>
      <c r="E279" s="138">
        <f>D279/$D$273</f>
        <v>1.7348709051944074E-2</v>
      </c>
      <c r="F279" s="139">
        <f>(E279-VLOOKUP($B279,tables_data!$A$1:$E$59999,5,FALSE)/VLOOKUP($B$273,tables_data!$A$1:$E$59999,5,FALSE))/(VLOOKUP($B279,tables_data!$A$1:$E$59999,5,FALSE)/VLOOKUP($B$273,tables_data!$A$1:$E$59999,5,FALSE))</f>
        <v>-0.2681992664813187</v>
      </c>
    </row>
    <row r="280" spans="1:6" ht="14.6" x14ac:dyDescent="0.35">
      <c r="C280" s="269" t="s">
        <v>227</v>
      </c>
      <c r="D280" s="269"/>
      <c r="E280" s="269"/>
      <c r="F280" s="269"/>
    </row>
    <row r="281" spans="1:6" ht="14.6" x14ac:dyDescent="0.35">
      <c r="C281" s="269" t="s">
        <v>243</v>
      </c>
      <c r="D281" s="269"/>
      <c r="E281" s="269"/>
      <c r="F281" s="269"/>
    </row>
    <row r="282" spans="1:6" ht="14.6" x14ac:dyDescent="0.35">
      <c r="C282" s="61"/>
      <c r="D282" s="61"/>
      <c r="E282" s="61"/>
      <c r="F282" s="61"/>
    </row>
    <row r="283" spans="1:6" ht="14.6" x14ac:dyDescent="0.35">
      <c r="C283" s="61"/>
      <c r="D283" s="61"/>
      <c r="E283" s="61"/>
      <c r="F283" s="61"/>
    </row>
    <row r="284" spans="1:6" ht="18.45" x14ac:dyDescent="0.5">
      <c r="C284" s="156" t="s">
        <v>240</v>
      </c>
      <c r="D284" s="159"/>
      <c r="E284" s="160"/>
      <c r="F284" s="159"/>
    </row>
    <row r="285" spans="1:6" ht="15.9" x14ac:dyDescent="0.35">
      <c r="C285" s="306" t="str">
        <f>CONCATENATE("Area: ",Contents!$D$11)</f>
        <v>Area: Anniesland, Jordanhill and Whiteinch</v>
      </c>
      <c r="D285" s="306"/>
      <c r="E285" s="306"/>
      <c r="F285" s="306"/>
    </row>
    <row r="286" spans="1:6" ht="15.9" x14ac:dyDescent="0.35">
      <c r="C286" s="109" t="s">
        <v>343</v>
      </c>
      <c r="D286" s="101"/>
      <c r="E286" s="102"/>
      <c r="F286" s="101"/>
    </row>
    <row r="287" spans="1:6" ht="15" customHeight="1" x14ac:dyDescent="0.35">
      <c r="C287" s="304"/>
      <c r="D287" s="304" t="s">
        <v>39</v>
      </c>
      <c r="E287" s="304" t="s">
        <v>85</v>
      </c>
      <c r="F287" s="304" t="str">
        <f>CONCATENATE("Difference from ",Contents!D13)</f>
        <v>Difference from Glasgow</v>
      </c>
    </row>
    <row r="288" spans="1:6" ht="15" customHeight="1" x14ac:dyDescent="0.35">
      <c r="C288" s="305"/>
      <c r="D288" s="305"/>
      <c r="E288" s="305"/>
      <c r="F288" s="305"/>
    </row>
    <row r="289" spans="1:6" ht="14.6" x14ac:dyDescent="0.4">
      <c r="A289" s="53" t="str">
        <f>CONCATENATE(Contents!$D$11,"HEAL02",C289)</f>
        <v>Anniesland, Jordanhill and WhiteinchHEAL02All people</v>
      </c>
      <c r="B289" s="53" t="str">
        <f>CONCATENATE(Contents!$D$13,"HEAL02",$C289)</f>
        <v>GlasgowHEAL02All people</v>
      </c>
      <c r="C289" s="143" t="s">
        <v>2</v>
      </c>
      <c r="D289" s="133">
        <f>VLOOKUP(A289,tables_data!$A$1:$E$59999,5,FALSE)</f>
        <v>9799</v>
      </c>
      <c r="E289" s="134" t="s">
        <v>86</v>
      </c>
      <c r="F289" s="135" t="s">
        <v>86</v>
      </c>
    </row>
    <row r="290" spans="1:6" ht="14.6" x14ac:dyDescent="0.4">
      <c r="A290" s="53" t="str">
        <f>CONCATENATE(Contents!$D$11,"HEAL02",C290)</f>
        <v>Anniesland, Jordanhill and WhiteinchHEAL02</v>
      </c>
      <c r="B290" s="53" t="str">
        <f>CONCATENATE(Contents!$D$13,"HEAL02",$C290)</f>
        <v>GlasgowHEAL02</v>
      </c>
      <c r="C290" s="57"/>
      <c r="D290" s="103"/>
      <c r="E290" s="104"/>
      <c r="F290" s="105"/>
    </row>
    <row r="291" spans="1:6" ht="14.6" x14ac:dyDescent="0.4">
      <c r="A291" s="53" t="str">
        <f>CONCATENATE(Contents!$D$11,"HEAL02",C291)</f>
        <v>Anniesland, Jordanhill and WhiteinchHEAL02Day-to-day activities limited a lot</v>
      </c>
      <c r="B291" s="53" t="str">
        <f>CONCATENATE(Contents!$D$13,"HEAL02",$C291)</f>
        <v>GlasgowHEAL02Day-to-day activities limited a lot</v>
      </c>
      <c r="C291" s="57" t="s">
        <v>69</v>
      </c>
      <c r="D291" s="103">
        <f>VLOOKUP(A291,tables_data!$A$1:$E$59999,5,FALSE)</f>
        <v>973</v>
      </c>
      <c r="E291" s="104">
        <f>D291/$D$289</f>
        <v>9.9295846514950506E-2</v>
      </c>
      <c r="F291" s="105">
        <f>(E291-VLOOKUP($B291,tables_data!$A$1:$E$59999,5,FALSE)/VLOOKUP($B$289,tables_data!$A$1:$E$59999,5,FALSE))/(VLOOKUP($B291,tables_data!$A$1:$E$59999,5,FALSE)/VLOOKUP($B$289,tables_data!$A$1:$E$59999,5,FALSE))</f>
        <v>-0.237337080153179</v>
      </c>
    </row>
    <row r="292" spans="1:6" ht="14.6" x14ac:dyDescent="0.4">
      <c r="A292" s="53" t="str">
        <f>CONCATENATE(Contents!$D$11,"HEAL02",C292)</f>
        <v>Anniesland, Jordanhill and WhiteinchHEAL02Day-to-day activities limited a little</v>
      </c>
      <c r="B292" s="53" t="str">
        <f>CONCATENATE(Contents!$D$13,"HEAL02",$C292)</f>
        <v>GlasgowHEAL02Day-to-day activities limited a little</v>
      </c>
      <c r="C292" s="57" t="s">
        <v>70</v>
      </c>
      <c r="D292" s="103">
        <f>VLOOKUP(A292,tables_data!$A$1:$E$59999,5,FALSE)</f>
        <v>1133</v>
      </c>
      <c r="E292" s="104">
        <f>D292/$D$289</f>
        <v>0.11562404326972139</v>
      </c>
      <c r="F292" s="105">
        <f>(E292-VLOOKUP($B292,tables_data!$A$1:$E$59999,5,FALSE)/VLOOKUP($B$289,tables_data!$A$1:$E$59999,5,FALSE))/(VLOOKUP($B292,tables_data!$A$1:$E$59999,5,FALSE)/VLOOKUP($B$289,tables_data!$A$1:$E$59999,5,FALSE))</f>
        <v>-0.1113974840044932</v>
      </c>
    </row>
    <row r="293" spans="1:6" ht="14.6" x14ac:dyDescent="0.4">
      <c r="A293" s="53" t="str">
        <f>CONCATENATE(Contents!$D$11,"HEAL02",C293)</f>
        <v>Anniesland, Jordanhill and WhiteinchHEAL02Day-to-day activities not limited</v>
      </c>
      <c r="B293" s="53" t="str">
        <f>CONCATENATE(Contents!$D$13,"HEAL02",$C293)</f>
        <v>GlasgowHEAL02Day-to-day activities not limited</v>
      </c>
      <c r="C293" s="112" t="s">
        <v>71</v>
      </c>
      <c r="D293" s="137">
        <f>VLOOKUP(A293,tables_data!$A$1:$E$59999,5,FALSE)</f>
        <v>7679</v>
      </c>
      <c r="E293" s="138">
        <f>D293/$D$289</f>
        <v>0.78365139299928566</v>
      </c>
      <c r="F293" s="139">
        <f>(E293-VLOOKUP($B293,tables_data!$A$1:$E$59999,5,FALSE)/VLOOKUP($B$289,tables_data!$A$1:$E$59999,5,FALSE))/(VLOOKUP($B293,tables_data!$A$1:$E$59999,5,FALSE)/VLOOKUP($B$289,tables_data!$A$1:$E$59999,5,FALSE))</f>
        <v>5.9331288699582999E-2</v>
      </c>
    </row>
    <row r="294" spans="1:6" ht="14.6" x14ac:dyDescent="0.35">
      <c r="C294" s="269" t="s">
        <v>227</v>
      </c>
      <c r="D294" s="269"/>
      <c r="E294" s="269"/>
      <c r="F294" s="269"/>
    </row>
    <row r="295" spans="1:6" ht="14.6" x14ac:dyDescent="0.35">
      <c r="C295" s="269" t="s">
        <v>243</v>
      </c>
      <c r="D295" s="269"/>
      <c r="E295" s="269"/>
      <c r="F295" s="269"/>
    </row>
  </sheetData>
  <sheetProtection algorithmName="SHA-512" hashValue="r2nT8XWcv1SdnpMm5cZzkP0+1TUWhyXMLiknId/252bYkktIuio4u13/WQlyEKPkwZ0SO/ACQNR83iIjXAOrXg==" saltValue="KvP/VP7/ucjridwShe7FFQ==" spinCount="100000" sheet="1" objects="1" scenarios="1"/>
  <mergeCells count="97">
    <mergeCell ref="F74:F75"/>
    <mergeCell ref="C94:C95"/>
    <mergeCell ref="F51:F52"/>
    <mergeCell ref="D74:D75"/>
    <mergeCell ref="C66:F66"/>
    <mergeCell ref="C51:C52"/>
    <mergeCell ref="F94:F95"/>
    <mergeCell ref="C88:F88"/>
    <mergeCell ref="C87:F87"/>
    <mergeCell ref="C72:F72"/>
    <mergeCell ref="E94:E95"/>
    <mergeCell ref="C92:F92"/>
    <mergeCell ref="D94:D95"/>
    <mergeCell ref="C67:F67"/>
    <mergeCell ref="C2:F5"/>
    <mergeCell ref="C9:F9"/>
    <mergeCell ref="C24:F24"/>
    <mergeCell ref="F11:F12"/>
    <mergeCell ref="C10:D10"/>
    <mergeCell ref="C11:C12"/>
    <mergeCell ref="D11:D12"/>
    <mergeCell ref="E11:E12"/>
    <mergeCell ref="C37:F37"/>
    <mergeCell ref="C41:F44"/>
    <mergeCell ref="C25:F25"/>
    <mergeCell ref="C38:F38"/>
    <mergeCell ref="D51:D52"/>
    <mergeCell ref="E51:E52"/>
    <mergeCell ref="C28:F28"/>
    <mergeCell ref="C29:F29"/>
    <mergeCell ref="C30:F30"/>
    <mergeCell ref="D31:D32"/>
    <mergeCell ref="C49:F49"/>
    <mergeCell ref="C132:F132"/>
    <mergeCell ref="C161:F161"/>
    <mergeCell ref="C109:F112"/>
    <mergeCell ref="D118:D119"/>
    <mergeCell ref="E118:E119"/>
    <mergeCell ref="F118:F119"/>
    <mergeCell ref="F134:F135"/>
    <mergeCell ref="C105:F105"/>
    <mergeCell ref="D134:D135"/>
    <mergeCell ref="E134:E135"/>
    <mergeCell ref="E74:E75"/>
    <mergeCell ref="E179:E180"/>
    <mergeCell ref="F164:F165"/>
    <mergeCell ref="C157:F157"/>
    <mergeCell ref="C172:F172"/>
    <mergeCell ref="C173:F173"/>
    <mergeCell ref="C177:F177"/>
    <mergeCell ref="F179:F180"/>
    <mergeCell ref="C163:F163"/>
    <mergeCell ref="D164:D165"/>
    <mergeCell ref="E164:E165"/>
    <mergeCell ref="D179:D180"/>
    <mergeCell ref="C116:F116"/>
    <mergeCell ref="C190:F190"/>
    <mergeCell ref="C191:F191"/>
    <mergeCell ref="C187:C188"/>
    <mergeCell ref="C201:F201"/>
    <mergeCell ref="C223:F223"/>
    <mergeCell ref="C218:F218"/>
    <mergeCell ref="C219:F219"/>
    <mergeCell ref="D203:D204"/>
    <mergeCell ref="C194:F197"/>
    <mergeCell ref="E203:E204"/>
    <mergeCell ref="F203:F204"/>
    <mergeCell ref="E225:E226"/>
    <mergeCell ref="F225:F226"/>
    <mergeCell ref="D271:D272"/>
    <mergeCell ref="E271:E272"/>
    <mergeCell ref="F271:F272"/>
    <mergeCell ref="D244:D245"/>
    <mergeCell ref="E244:E245"/>
    <mergeCell ref="F244:F245"/>
    <mergeCell ref="C269:F269"/>
    <mergeCell ref="C238:F238"/>
    <mergeCell ref="C262:F265"/>
    <mergeCell ref="C258:F258"/>
    <mergeCell ref="C259:F259"/>
    <mergeCell ref="C242:F242"/>
    <mergeCell ref="C294:F294"/>
    <mergeCell ref="C295:F295"/>
    <mergeCell ref="C106:F106"/>
    <mergeCell ref="C127:F127"/>
    <mergeCell ref="C128:F128"/>
    <mergeCell ref="C156:F156"/>
    <mergeCell ref="C287:C288"/>
    <mergeCell ref="D287:D288"/>
    <mergeCell ref="E287:E288"/>
    <mergeCell ref="F287:F288"/>
    <mergeCell ref="C280:F280"/>
    <mergeCell ref="C281:F281"/>
    <mergeCell ref="C285:F285"/>
    <mergeCell ref="C271:C272"/>
    <mergeCell ref="C237:F237"/>
    <mergeCell ref="D225:D226"/>
  </mergeCells>
  <phoneticPr fontId="0" type="noConversion"/>
  <hyperlinks>
    <hyperlink ref="C24" location="Contents!A1" display="Return to contents" xr:uid="{E632F1D2-4162-44E2-9D5E-C2D16D16BDCA}"/>
    <hyperlink ref="C25:F25" location="'NH profile'!A1" display="Return to profile" xr:uid="{AFB6A88E-FE69-4C84-B8CB-B2F75A813896}"/>
    <hyperlink ref="C37" location="Contents!A1" display="Return to contents" xr:uid="{087E19B5-109A-4A17-9C16-4B0916F78F58}"/>
    <hyperlink ref="C38:F38" location="'NH profile'!A1" display="Return to profile" xr:uid="{C48B81AD-ACF3-46D4-BCF6-1933BBA03F47}"/>
    <hyperlink ref="C66" location="Contents!A1" display="Return to contents" xr:uid="{795B4915-DA91-4CDE-B6CE-71BCCC9AF088}"/>
    <hyperlink ref="C67:F67" location="'NH profile'!A1" display="Return to profile" xr:uid="{3D340397-2AAE-4BCA-90AA-A351B1448B11}"/>
    <hyperlink ref="C87" location="Contents!A1" display="Return to contents" xr:uid="{AE6A4C62-FB9A-45DA-934E-6E43949808D7}"/>
    <hyperlink ref="C88:F88" location="'NH profile'!A1" display="Return to profile" xr:uid="{815D050E-77ED-4A12-B0FA-633A8015DAB7}"/>
    <hyperlink ref="C105" location="Contents!A1" display="Return to contents" xr:uid="{C287AD75-9723-4C35-BE7F-BCE11935366C}"/>
    <hyperlink ref="C106:F106" location="'NH profile'!A1" display="Return to profile" xr:uid="{44E2EBA5-9DD3-47C9-A63B-A852BF2668B9}"/>
    <hyperlink ref="C127" location="Contents!A1" display="Return to contents" xr:uid="{3EC76900-7FE7-4D7F-9FB8-DF0968AE48A1}"/>
    <hyperlink ref="C128:F128" location="'NH profile'!A1" display="Return to profile" xr:uid="{0D935413-DE00-485F-8763-217ECD4B4B76}"/>
    <hyperlink ref="C156" location="Contents!A1" display="Return to contents" xr:uid="{1C7D185D-1990-487D-AFB8-33C6BFC9A69C}"/>
    <hyperlink ref="C157:F157" location="'NH profile'!A1" display="Return to profile" xr:uid="{ECD08E39-D7D2-4688-A28C-BE1C4489D216}"/>
    <hyperlink ref="C172" location="Contents!A1" display="Return to contents" xr:uid="{853E986C-C943-42C6-9B3E-F0D84E69FBBB}"/>
    <hyperlink ref="C173:F173" location="'NH profile'!A1" display="Return to profile" xr:uid="{1AF83ABD-7836-44BA-9D76-E74821CEA78A}"/>
    <hyperlink ref="C190" location="Contents!A1" display="Return to contents" xr:uid="{C804B13A-7E49-42EF-A6A5-A9532AB04AFC}"/>
    <hyperlink ref="C191:F191" location="'NH profile'!A1" display="Return to profile" xr:uid="{8E43F4EC-5C49-44AF-BBFF-81F222C04AC1}"/>
    <hyperlink ref="C218" location="Contents!A1" display="Return to contents" xr:uid="{ACBEEC21-93A8-4553-AF4D-947B329EEF21}"/>
    <hyperlink ref="C219:F219" location="'NH profile'!A1" display="Return to profile" xr:uid="{78AF4399-E6A2-4D62-9353-241978669718}"/>
    <hyperlink ref="C237" location="Contents!A1" display="Return to contents" xr:uid="{9C355524-BE28-4B9B-87D1-A55E09292E75}"/>
    <hyperlink ref="C238:F238" location="'NH profile'!A1" display="Return to profile" xr:uid="{FBD60D4D-0D72-419B-A388-CEFCBBD6328E}"/>
    <hyperlink ref="C258" location="Contents!A1" display="Return to contents" xr:uid="{B7D27BA8-6F5D-4E46-A89C-32FA43402270}"/>
    <hyperlink ref="C259:F259" location="'NH profile'!A1" display="Return to profile" xr:uid="{ECB98F1F-4C9F-418E-9A16-A03D532064F2}"/>
    <hyperlink ref="C280" location="Contents!A1" display="Return to contents" xr:uid="{D6334B69-467E-473B-B413-7104E85C6496}"/>
    <hyperlink ref="C281:F281" location="'NH profile'!A1" display="Return to profile" xr:uid="{240746AE-83A4-44D3-BBD0-AC62789CADBB}"/>
    <hyperlink ref="C294" location="Contents!A1" display="Return to contents" xr:uid="{08453AF1-353B-4674-A5DC-39A8C8F0B624}"/>
    <hyperlink ref="C295:F295" location="'NH profile'!A1" display="Return to profile" xr:uid="{5DEEAADA-5C7B-4273-882E-63A2B5CB563D}"/>
  </hyperlinks>
  <pageMargins left="0.70866141732283472" right="0.70866141732283472" top="0.74803149606299213" bottom="0.74803149606299213" header="0.31496062992125984" footer="0.31496062992125984"/>
  <pageSetup paperSize="9" scale="41" fitToHeight="0" orientation="landscape" r:id="rId1"/>
  <rowBreaks count="13" manualBreakCount="13">
    <brk id="26" max="16383" man="1"/>
    <brk id="39" max="16383" man="1"/>
    <brk id="69" max="16383" man="1"/>
    <brk id="89" max="16383" man="1"/>
    <brk id="107" max="16383" man="1"/>
    <brk id="129" max="16383" man="1"/>
    <brk id="158" max="16383" man="1"/>
    <brk id="174" max="16383" man="1"/>
    <brk id="192" max="16383" man="1"/>
    <brk id="220" max="16383" man="1"/>
    <brk id="239" max="16383" man="1"/>
    <brk id="260" max="16383" man="1"/>
    <brk id="28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8F21B-C002-4BBD-B052-E389F2C1EFF3}">
  <sheetPr codeName="Sheet1" filterMode="1">
    <tabColor theme="9"/>
  </sheetPr>
  <dimension ref="A1:H18703"/>
  <sheetViews>
    <sheetView workbookViewId="0">
      <selection activeCell="J6912" sqref="J6912"/>
    </sheetView>
  </sheetViews>
  <sheetFormatPr defaultRowHeight="12.45" x14ac:dyDescent="0.3"/>
  <cols>
    <col min="4" max="4" width="59.07421875" bestFit="1" customWidth="1"/>
  </cols>
  <sheetData>
    <row r="1" spans="1:8" x14ac:dyDescent="0.3">
      <c r="A1" t="s">
        <v>310</v>
      </c>
      <c r="B1" t="s">
        <v>338</v>
      </c>
      <c r="C1" t="s">
        <v>339</v>
      </c>
      <c r="D1" t="s">
        <v>340</v>
      </c>
      <c r="E1" t="s">
        <v>316</v>
      </c>
      <c r="F1" t="s">
        <v>313</v>
      </c>
      <c r="G1" t="s">
        <v>314</v>
      </c>
      <c r="H1" t="s">
        <v>315</v>
      </c>
    </row>
    <row r="2" spans="1:8" hidden="1" x14ac:dyDescent="0.3">
      <c r="A2" t="s">
        <v>3075</v>
      </c>
      <c r="B2" t="s">
        <v>3076</v>
      </c>
      <c r="C2" t="s">
        <v>236</v>
      </c>
      <c r="D2" t="s">
        <v>29</v>
      </c>
      <c r="E2">
        <v>7965</v>
      </c>
      <c r="F2">
        <v>1</v>
      </c>
      <c r="G2" t="s">
        <v>252</v>
      </c>
      <c r="H2" t="s">
        <v>3077</v>
      </c>
    </row>
    <row r="3" spans="1:8" hidden="1" x14ac:dyDescent="0.3">
      <c r="A3" t="s">
        <v>3078</v>
      </c>
      <c r="B3" t="s">
        <v>3076</v>
      </c>
      <c r="C3" t="s">
        <v>236</v>
      </c>
      <c r="D3" t="s">
        <v>49</v>
      </c>
      <c r="E3">
        <v>2912</v>
      </c>
      <c r="F3">
        <v>1</v>
      </c>
      <c r="G3" t="s">
        <v>252</v>
      </c>
      <c r="H3" t="s">
        <v>3077</v>
      </c>
    </row>
    <row r="4" spans="1:8" hidden="1" x14ac:dyDescent="0.3">
      <c r="A4" t="s">
        <v>3079</v>
      </c>
      <c r="B4" t="s">
        <v>3076</v>
      </c>
      <c r="C4" t="s">
        <v>236</v>
      </c>
      <c r="D4" t="s">
        <v>48</v>
      </c>
      <c r="E4">
        <v>824</v>
      </c>
      <c r="F4">
        <v>1</v>
      </c>
      <c r="G4" t="s">
        <v>252</v>
      </c>
      <c r="H4" t="s">
        <v>3077</v>
      </c>
    </row>
    <row r="5" spans="1:8" hidden="1" x14ac:dyDescent="0.3">
      <c r="A5" t="s">
        <v>3080</v>
      </c>
      <c r="B5" t="s">
        <v>3076</v>
      </c>
      <c r="C5" t="s">
        <v>236</v>
      </c>
      <c r="D5" t="s">
        <v>42</v>
      </c>
      <c r="E5">
        <v>289</v>
      </c>
      <c r="F5">
        <v>1</v>
      </c>
      <c r="G5" t="s">
        <v>252</v>
      </c>
      <c r="H5" t="s">
        <v>3077</v>
      </c>
    </row>
    <row r="6" spans="1:8" hidden="1" x14ac:dyDescent="0.3">
      <c r="A6" t="s">
        <v>3081</v>
      </c>
      <c r="B6" t="s">
        <v>3076</v>
      </c>
      <c r="C6" t="s">
        <v>236</v>
      </c>
      <c r="D6" t="s">
        <v>82</v>
      </c>
      <c r="E6">
        <v>646</v>
      </c>
      <c r="F6">
        <v>1</v>
      </c>
      <c r="G6" t="s">
        <v>252</v>
      </c>
      <c r="H6" t="s">
        <v>3077</v>
      </c>
    </row>
    <row r="7" spans="1:8" hidden="1" x14ac:dyDescent="0.3">
      <c r="A7" t="s">
        <v>3082</v>
      </c>
      <c r="B7" t="s">
        <v>3076</v>
      </c>
      <c r="C7" t="s">
        <v>236</v>
      </c>
      <c r="D7" t="s">
        <v>50</v>
      </c>
      <c r="E7">
        <v>146</v>
      </c>
      <c r="F7">
        <v>1</v>
      </c>
      <c r="G7" t="s">
        <v>252</v>
      </c>
      <c r="H7" t="s">
        <v>3077</v>
      </c>
    </row>
    <row r="8" spans="1:8" hidden="1" x14ac:dyDescent="0.3">
      <c r="A8" t="s">
        <v>3083</v>
      </c>
      <c r="B8" t="s">
        <v>3076</v>
      </c>
      <c r="C8" t="s">
        <v>236</v>
      </c>
      <c r="D8" t="s">
        <v>46</v>
      </c>
      <c r="E8">
        <v>471</v>
      </c>
      <c r="F8">
        <v>1</v>
      </c>
      <c r="G8" t="s">
        <v>252</v>
      </c>
      <c r="H8" t="s">
        <v>3077</v>
      </c>
    </row>
    <row r="9" spans="1:8" hidden="1" x14ac:dyDescent="0.3">
      <c r="A9" t="s">
        <v>3084</v>
      </c>
      <c r="B9" t="s">
        <v>3076</v>
      </c>
      <c r="C9" t="s">
        <v>236</v>
      </c>
      <c r="D9" t="s">
        <v>45</v>
      </c>
      <c r="E9">
        <v>296</v>
      </c>
      <c r="F9">
        <v>1</v>
      </c>
      <c r="G9" t="s">
        <v>252</v>
      </c>
      <c r="H9" t="s">
        <v>3077</v>
      </c>
    </row>
    <row r="10" spans="1:8" hidden="1" x14ac:dyDescent="0.3">
      <c r="A10" t="s">
        <v>3085</v>
      </c>
      <c r="B10" t="s">
        <v>3076</v>
      </c>
      <c r="C10" t="s">
        <v>236</v>
      </c>
      <c r="D10" t="s">
        <v>47</v>
      </c>
      <c r="E10">
        <v>178</v>
      </c>
      <c r="F10">
        <v>1</v>
      </c>
      <c r="G10" t="s">
        <v>252</v>
      </c>
      <c r="H10" t="s">
        <v>3077</v>
      </c>
    </row>
    <row r="11" spans="1:8" hidden="1" x14ac:dyDescent="0.3">
      <c r="A11" t="s">
        <v>3086</v>
      </c>
      <c r="B11" t="s">
        <v>3076</v>
      </c>
      <c r="C11" t="s">
        <v>236</v>
      </c>
      <c r="D11" t="s">
        <v>43</v>
      </c>
      <c r="E11">
        <v>1719</v>
      </c>
      <c r="F11">
        <v>1</v>
      </c>
      <c r="G11" t="s">
        <v>252</v>
      </c>
      <c r="H11" t="s">
        <v>3077</v>
      </c>
    </row>
    <row r="12" spans="1:8" hidden="1" x14ac:dyDescent="0.3">
      <c r="A12" t="s">
        <v>3087</v>
      </c>
      <c r="B12" t="s">
        <v>3076</v>
      </c>
      <c r="C12" t="s">
        <v>236</v>
      </c>
      <c r="D12" t="s">
        <v>44</v>
      </c>
      <c r="E12">
        <v>477</v>
      </c>
      <c r="F12">
        <v>1</v>
      </c>
      <c r="G12" t="s">
        <v>252</v>
      </c>
      <c r="H12" t="s">
        <v>3077</v>
      </c>
    </row>
    <row r="13" spans="1:8" hidden="1" x14ac:dyDescent="0.3">
      <c r="A13" t="s">
        <v>3088</v>
      </c>
      <c r="B13" t="s">
        <v>3089</v>
      </c>
      <c r="C13" t="s">
        <v>3090</v>
      </c>
      <c r="D13" t="s">
        <v>434</v>
      </c>
      <c r="E13">
        <v>122</v>
      </c>
      <c r="F13">
        <v>1</v>
      </c>
      <c r="G13" t="s">
        <v>252</v>
      </c>
      <c r="H13" t="s">
        <v>3077</v>
      </c>
    </row>
    <row r="14" spans="1:8" hidden="1" x14ac:dyDescent="0.3">
      <c r="A14" t="s">
        <v>4704</v>
      </c>
      <c r="B14" t="s">
        <v>3089</v>
      </c>
      <c r="C14" t="s">
        <v>3090</v>
      </c>
      <c r="D14" t="s">
        <v>436</v>
      </c>
      <c r="E14">
        <v>357</v>
      </c>
      <c r="F14">
        <v>1</v>
      </c>
      <c r="G14" t="s">
        <v>252</v>
      </c>
      <c r="H14" t="s">
        <v>3077</v>
      </c>
    </row>
    <row r="15" spans="1:8" hidden="1" x14ac:dyDescent="0.3">
      <c r="A15" t="s">
        <v>5521</v>
      </c>
      <c r="B15" t="s">
        <v>3089</v>
      </c>
      <c r="C15" t="s">
        <v>3090</v>
      </c>
      <c r="D15" t="s">
        <v>437</v>
      </c>
      <c r="E15">
        <v>1151</v>
      </c>
      <c r="F15">
        <v>1</v>
      </c>
      <c r="G15" t="s">
        <v>252</v>
      </c>
      <c r="H15" t="s">
        <v>3077</v>
      </c>
    </row>
    <row r="16" spans="1:8" hidden="1" x14ac:dyDescent="0.3">
      <c r="A16" t="s">
        <v>7047</v>
      </c>
      <c r="B16" t="s">
        <v>3089</v>
      </c>
      <c r="C16" t="s">
        <v>3090</v>
      </c>
      <c r="D16" t="s">
        <v>439</v>
      </c>
      <c r="E16">
        <v>1273</v>
      </c>
      <c r="F16">
        <v>1</v>
      </c>
      <c r="G16" t="s">
        <v>252</v>
      </c>
      <c r="H16" t="s">
        <v>3077</v>
      </c>
    </row>
    <row r="17" spans="1:8" hidden="1" x14ac:dyDescent="0.3">
      <c r="A17" t="s">
        <v>3887</v>
      </c>
      <c r="B17" t="s">
        <v>3089</v>
      </c>
      <c r="C17" t="s">
        <v>3090</v>
      </c>
      <c r="D17" t="s">
        <v>435</v>
      </c>
      <c r="E17">
        <v>452</v>
      </c>
      <c r="F17">
        <v>1</v>
      </c>
      <c r="G17" t="s">
        <v>252</v>
      </c>
      <c r="H17" t="s">
        <v>3077</v>
      </c>
    </row>
    <row r="18" spans="1:8" hidden="1" x14ac:dyDescent="0.3">
      <c r="A18" t="s">
        <v>8681</v>
      </c>
      <c r="B18" t="s">
        <v>3089</v>
      </c>
      <c r="C18" t="s">
        <v>3090</v>
      </c>
      <c r="D18" t="s">
        <v>441</v>
      </c>
      <c r="E18">
        <v>467</v>
      </c>
      <c r="F18">
        <v>1</v>
      </c>
      <c r="G18" t="s">
        <v>252</v>
      </c>
      <c r="H18" t="s">
        <v>3077</v>
      </c>
    </row>
    <row r="19" spans="1:8" hidden="1" x14ac:dyDescent="0.3">
      <c r="A19" t="s">
        <v>7864</v>
      </c>
      <c r="B19" t="s">
        <v>3089</v>
      </c>
      <c r="C19" t="s">
        <v>3090</v>
      </c>
      <c r="D19" t="s">
        <v>440</v>
      </c>
      <c r="E19">
        <v>2894</v>
      </c>
      <c r="F19">
        <v>1</v>
      </c>
      <c r="G19" t="s">
        <v>252</v>
      </c>
      <c r="H19" t="s">
        <v>3077</v>
      </c>
    </row>
    <row r="20" spans="1:8" hidden="1" x14ac:dyDescent="0.3">
      <c r="A20" t="s">
        <v>9498</v>
      </c>
      <c r="B20" t="s">
        <v>3089</v>
      </c>
      <c r="C20" t="s">
        <v>3090</v>
      </c>
      <c r="D20" t="s">
        <v>349</v>
      </c>
      <c r="E20">
        <v>7240</v>
      </c>
      <c r="F20">
        <v>1</v>
      </c>
      <c r="G20" t="s">
        <v>252</v>
      </c>
      <c r="H20" t="s">
        <v>3077</v>
      </c>
    </row>
    <row r="21" spans="1:8" hidden="1" x14ac:dyDescent="0.3">
      <c r="A21" t="s">
        <v>6338</v>
      </c>
      <c r="B21" t="s">
        <v>3089</v>
      </c>
      <c r="C21" t="s">
        <v>3090</v>
      </c>
      <c r="D21" t="s">
        <v>438</v>
      </c>
      <c r="E21">
        <v>521</v>
      </c>
      <c r="F21">
        <v>1</v>
      </c>
      <c r="G21" t="s">
        <v>252</v>
      </c>
      <c r="H21" t="s">
        <v>3077</v>
      </c>
    </row>
    <row r="22" spans="1:8" hidden="1" x14ac:dyDescent="0.3">
      <c r="A22" t="s">
        <v>3107</v>
      </c>
      <c r="B22" t="s">
        <v>3108</v>
      </c>
      <c r="C22" t="s">
        <v>3109</v>
      </c>
      <c r="D22" t="s">
        <v>3110</v>
      </c>
      <c r="E22">
        <v>620</v>
      </c>
      <c r="F22">
        <v>1</v>
      </c>
      <c r="G22" t="s">
        <v>252</v>
      </c>
      <c r="H22" t="s">
        <v>3077</v>
      </c>
    </row>
    <row r="23" spans="1:8" hidden="1" x14ac:dyDescent="0.3">
      <c r="A23" t="s">
        <v>3111</v>
      </c>
      <c r="B23" t="s">
        <v>3108</v>
      </c>
      <c r="C23" t="s">
        <v>3109</v>
      </c>
      <c r="D23" t="s">
        <v>3112</v>
      </c>
      <c r="E23">
        <v>2342</v>
      </c>
      <c r="F23">
        <v>1</v>
      </c>
      <c r="G23" t="s">
        <v>252</v>
      </c>
      <c r="H23" t="s">
        <v>3077</v>
      </c>
    </row>
    <row r="24" spans="1:8" hidden="1" x14ac:dyDescent="0.3">
      <c r="A24" t="s">
        <v>3113</v>
      </c>
      <c r="B24" t="s">
        <v>3108</v>
      </c>
      <c r="C24" t="s">
        <v>3109</v>
      </c>
      <c r="D24" t="s">
        <v>3114</v>
      </c>
      <c r="E24">
        <v>934</v>
      </c>
      <c r="F24">
        <v>1</v>
      </c>
      <c r="G24" t="s">
        <v>252</v>
      </c>
      <c r="H24" t="s">
        <v>3077</v>
      </c>
    </row>
    <row r="25" spans="1:8" hidden="1" x14ac:dyDescent="0.3">
      <c r="A25" t="s">
        <v>3115</v>
      </c>
      <c r="B25" t="s">
        <v>3108</v>
      </c>
      <c r="C25" t="s">
        <v>3109</v>
      </c>
      <c r="D25" t="s">
        <v>3116</v>
      </c>
      <c r="E25">
        <v>695</v>
      </c>
      <c r="F25">
        <v>1</v>
      </c>
      <c r="G25" t="s">
        <v>252</v>
      </c>
      <c r="H25" t="s">
        <v>3077</v>
      </c>
    </row>
    <row r="26" spans="1:8" hidden="1" x14ac:dyDescent="0.3">
      <c r="A26" t="s">
        <v>3117</v>
      </c>
      <c r="B26" t="s">
        <v>3108</v>
      </c>
      <c r="C26" t="s">
        <v>3109</v>
      </c>
      <c r="D26" t="s">
        <v>3118</v>
      </c>
      <c r="E26">
        <v>541</v>
      </c>
      <c r="F26">
        <v>1</v>
      </c>
      <c r="G26" t="s">
        <v>252</v>
      </c>
      <c r="H26" t="s">
        <v>3077</v>
      </c>
    </row>
    <row r="27" spans="1:8" hidden="1" x14ac:dyDescent="0.3">
      <c r="A27" t="s">
        <v>3119</v>
      </c>
      <c r="B27" t="s">
        <v>3108</v>
      </c>
      <c r="C27" t="s">
        <v>3109</v>
      </c>
      <c r="D27" t="s">
        <v>3120</v>
      </c>
      <c r="E27">
        <v>505</v>
      </c>
      <c r="F27">
        <v>1</v>
      </c>
      <c r="G27" t="s">
        <v>252</v>
      </c>
      <c r="H27" t="s">
        <v>3077</v>
      </c>
    </row>
    <row r="28" spans="1:8" hidden="1" x14ac:dyDescent="0.3">
      <c r="A28" t="s">
        <v>3121</v>
      </c>
      <c r="B28" t="s">
        <v>3108</v>
      </c>
      <c r="C28" t="s">
        <v>3109</v>
      </c>
      <c r="D28" t="s">
        <v>3122</v>
      </c>
      <c r="E28">
        <v>521</v>
      </c>
      <c r="F28">
        <v>1</v>
      </c>
      <c r="G28" t="s">
        <v>252</v>
      </c>
      <c r="H28" t="s">
        <v>3077</v>
      </c>
    </row>
    <row r="29" spans="1:8" hidden="1" x14ac:dyDescent="0.3">
      <c r="A29" t="s">
        <v>3123</v>
      </c>
      <c r="B29" t="s">
        <v>3108</v>
      </c>
      <c r="C29" t="s">
        <v>3109</v>
      </c>
      <c r="D29" t="s">
        <v>3124</v>
      </c>
      <c r="E29">
        <v>329</v>
      </c>
      <c r="F29">
        <v>1</v>
      </c>
      <c r="G29" t="s">
        <v>252</v>
      </c>
      <c r="H29" t="s">
        <v>3077</v>
      </c>
    </row>
    <row r="30" spans="1:8" hidden="1" x14ac:dyDescent="0.3">
      <c r="A30" t="s">
        <v>3125</v>
      </c>
      <c r="B30" t="s">
        <v>3108</v>
      </c>
      <c r="C30" t="s">
        <v>3109</v>
      </c>
      <c r="D30" t="s">
        <v>3126</v>
      </c>
      <c r="E30">
        <v>737</v>
      </c>
      <c r="F30">
        <v>1</v>
      </c>
      <c r="G30" t="s">
        <v>252</v>
      </c>
      <c r="H30" t="s">
        <v>3077</v>
      </c>
    </row>
    <row r="31" spans="1:8" hidden="1" x14ac:dyDescent="0.3">
      <c r="A31" t="s">
        <v>3127</v>
      </c>
      <c r="B31" t="s">
        <v>3108</v>
      </c>
      <c r="C31" t="s">
        <v>3109</v>
      </c>
      <c r="D31" t="s">
        <v>349</v>
      </c>
      <c r="E31">
        <v>7240</v>
      </c>
      <c r="F31">
        <v>1</v>
      </c>
      <c r="G31" t="s">
        <v>252</v>
      </c>
      <c r="H31" t="s">
        <v>3077</v>
      </c>
    </row>
    <row r="32" spans="1:8" hidden="1" x14ac:dyDescent="0.3">
      <c r="A32" t="s">
        <v>3128</v>
      </c>
      <c r="B32" t="s">
        <v>3129</v>
      </c>
      <c r="C32" t="s">
        <v>238</v>
      </c>
      <c r="D32" t="s">
        <v>54</v>
      </c>
      <c r="E32">
        <v>1721</v>
      </c>
      <c r="F32">
        <v>1</v>
      </c>
      <c r="G32" t="s">
        <v>252</v>
      </c>
      <c r="H32" t="s">
        <v>3077</v>
      </c>
    </row>
    <row r="33" spans="1:8" hidden="1" x14ac:dyDescent="0.3">
      <c r="A33" t="s">
        <v>3130</v>
      </c>
      <c r="B33" t="s">
        <v>3129</v>
      </c>
      <c r="C33" t="s">
        <v>238</v>
      </c>
      <c r="D33" t="s">
        <v>55</v>
      </c>
      <c r="E33">
        <v>2003</v>
      </c>
      <c r="F33">
        <v>1</v>
      </c>
      <c r="G33" t="s">
        <v>252</v>
      </c>
      <c r="H33" t="s">
        <v>3077</v>
      </c>
    </row>
    <row r="34" spans="1:8" hidden="1" x14ac:dyDescent="0.3">
      <c r="A34" t="s">
        <v>3131</v>
      </c>
      <c r="B34" t="s">
        <v>3129</v>
      </c>
      <c r="C34" t="s">
        <v>238</v>
      </c>
      <c r="D34" t="s">
        <v>56</v>
      </c>
      <c r="E34">
        <v>815</v>
      </c>
      <c r="F34">
        <v>1</v>
      </c>
      <c r="G34" t="s">
        <v>252</v>
      </c>
      <c r="H34" t="s">
        <v>3077</v>
      </c>
    </row>
    <row r="35" spans="1:8" hidden="1" x14ac:dyDescent="0.3">
      <c r="A35" t="s">
        <v>3132</v>
      </c>
      <c r="B35" t="s">
        <v>3129</v>
      </c>
      <c r="C35" t="s">
        <v>238</v>
      </c>
      <c r="D35" t="s">
        <v>57</v>
      </c>
      <c r="E35">
        <v>510</v>
      </c>
      <c r="F35">
        <v>1</v>
      </c>
      <c r="G35" t="s">
        <v>252</v>
      </c>
      <c r="H35" t="s">
        <v>3077</v>
      </c>
    </row>
    <row r="36" spans="1:8" hidden="1" x14ac:dyDescent="0.3">
      <c r="A36" t="s">
        <v>3133</v>
      </c>
      <c r="B36" t="s">
        <v>3129</v>
      </c>
      <c r="C36" t="s">
        <v>238</v>
      </c>
      <c r="D36" t="s">
        <v>58</v>
      </c>
      <c r="E36">
        <v>382</v>
      </c>
      <c r="F36">
        <v>1</v>
      </c>
      <c r="G36" t="s">
        <v>252</v>
      </c>
      <c r="H36" t="s">
        <v>3077</v>
      </c>
    </row>
    <row r="37" spans="1:8" hidden="1" x14ac:dyDescent="0.3">
      <c r="A37" t="s">
        <v>3134</v>
      </c>
      <c r="B37" t="s">
        <v>3129</v>
      </c>
      <c r="C37" t="s">
        <v>238</v>
      </c>
      <c r="D37" t="s">
        <v>59</v>
      </c>
      <c r="E37">
        <v>625</v>
      </c>
      <c r="F37">
        <v>1</v>
      </c>
      <c r="G37" t="s">
        <v>252</v>
      </c>
      <c r="H37" t="s">
        <v>3077</v>
      </c>
    </row>
    <row r="38" spans="1:8" hidden="1" x14ac:dyDescent="0.3">
      <c r="A38" t="s">
        <v>3135</v>
      </c>
      <c r="B38" t="s">
        <v>3129</v>
      </c>
      <c r="C38" t="s">
        <v>238</v>
      </c>
      <c r="D38" t="s">
        <v>51</v>
      </c>
      <c r="E38">
        <v>646</v>
      </c>
      <c r="F38">
        <v>1</v>
      </c>
      <c r="G38" t="s">
        <v>252</v>
      </c>
      <c r="H38" t="s">
        <v>3077</v>
      </c>
    </row>
    <row r="39" spans="1:8" hidden="1" x14ac:dyDescent="0.3">
      <c r="A39" t="s">
        <v>3136</v>
      </c>
      <c r="B39" t="s">
        <v>3129</v>
      </c>
      <c r="C39" t="s">
        <v>238</v>
      </c>
      <c r="D39" t="s">
        <v>52</v>
      </c>
      <c r="E39">
        <v>552</v>
      </c>
      <c r="F39">
        <v>1</v>
      </c>
      <c r="G39" t="s">
        <v>252</v>
      </c>
      <c r="H39" t="s">
        <v>3077</v>
      </c>
    </row>
    <row r="40" spans="1:8" hidden="1" x14ac:dyDescent="0.3">
      <c r="A40" t="s">
        <v>3137</v>
      </c>
      <c r="B40" t="s">
        <v>3129</v>
      </c>
      <c r="C40" t="s">
        <v>238</v>
      </c>
      <c r="D40" t="s">
        <v>53</v>
      </c>
      <c r="E40">
        <v>725</v>
      </c>
      <c r="F40">
        <v>1</v>
      </c>
      <c r="G40" t="s">
        <v>252</v>
      </c>
      <c r="H40" t="s">
        <v>3077</v>
      </c>
    </row>
    <row r="41" spans="1:8" hidden="1" x14ac:dyDescent="0.3">
      <c r="A41" t="s">
        <v>3138</v>
      </c>
      <c r="B41" t="s">
        <v>3129</v>
      </c>
      <c r="C41" t="s">
        <v>238</v>
      </c>
      <c r="D41" t="s">
        <v>349</v>
      </c>
      <c r="E41">
        <v>7961</v>
      </c>
      <c r="F41">
        <v>1</v>
      </c>
      <c r="G41" t="s">
        <v>252</v>
      </c>
      <c r="H41" t="s">
        <v>3077</v>
      </c>
    </row>
    <row r="42" spans="1:8" hidden="1" x14ac:dyDescent="0.3">
      <c r="A42" t="s">
        <v>3139</v>
      </c>
      <c r="B42" t="s">
        <v>3140</v>
      </c>
      <c r="C42" t="s">
        <v>229</v>
      </c>
      <c r="D42" t="s">
        <v>60</v>
      </c>
      <c r="E42">
        <v>4741</v>
      </c>
      <c r="F42">
        <v>1</v>
      </c>
      <c r="G42" t="s">
        <v>252</v>
      </c>
      <c r="H42" t="s">
        <v>3077</v>
      </c>
    </row>
    <row r="43" spans="1:8" hidden="1" x14ac:dyDescent="0.3">
      <c r="A43" t="s">
        <v>3141</v>
      </c>
      <c r="B43" t="s">
        <v>3140</v>
      </c>
      <c r="C43" t="s">
        <v>229</v>
      </c>
      <c r="D43" t="s">
        <v>63</v>
      </c>
      <c r="E43">
        <v>54</v>
      </c>
      <c r="F43">
        <v>1</v>
      </c>
      <c r="G43" t="s">
        <v>252</v>
      </c>
      <c r="H43" t="s">
        <v>3077</v>
      </c>
    </row>
    <row r="44" spans="1:8" hidden="1" x14ac:dyDescent="0.3">
      <c r="A44" t="s">
        <v>3142</v>
      </c>
      <c r="B44" t="s">
        <v>3140</v>
      </c>
      <c r="C44" t="s">
        <v>229</v>
      </c>
      <c r="D44" t="s">
        <v>61</v>
      </c>
      <c r="E44">
        <v>1487</v>
      </c>
      <c r="F44">
        <v>1</v>
      </c>
      <c r="G44" t="s">
        <v>252</v>
      </c>
      <c r="H44" t="s">
        <v>3077</v>
      </c>
    </row>
    <row r="45" spans="1:8" hidden="1" x14ac:dyDescent="0.3">
      <c r="A45" t="s">
        <v>10308</v>
      </c>
      <c r="B45" t="s">
        <v>3140</v>
      </c>
      <c r="C45" t="s">
        <v>229</v>
      </c>
      <c r="D45" t="s">
        <v>10309</v>
      </c>
      <c r="E45">
        <v>1339</v>
      </c>
      <c r="F45">
        <v>1</v>
      </c>
      <c r="G45" t="s">
        <v>252</v>
      </c>
      <c r="H45" t="s">
        <v>3077</v>
      </c>
    </row>
    <row r="46" spans="1:8" hidden="1" x14ac:dyDescent="0.3">
      <c r="A46" t="s">
        <v>3143</v>
      </c>
      <c r="B46" t="s">
        <v>3140</v>
      </c>
      <c r="C46" t="s">
        <v>229</v>
      </c>
      <c r="D46" t="s">
        <v>341</v>
      </c>
      <c r="E46">
        <v>1310</v>
      </c>
      <c r="F46">
        <v>1</v>
      </c>
      <c r="G46" t="s">
        <v>252</v>
      </c>
      <c r="H46" t="s">
        <v>3077</v>
      </c>
    </row>
    <row r="47" spans="1:8" hidden="1" x14ac:dyDescent="0.3">
      <c r="A47" t="s">
        <v>3144</v>
      </c>
      <c r="B47" t="s">
        <v>3140</v>
      </c>
      <c r="C47" t="s">
        <v>229</v>
      </c>
      <c r="D47" t="s">
        <v>62</v>
      </c>
      <c r="E47">
        <v>527</v>
      </c>
      <c r="F47">
        <v>1</v>
      </c>
      <c r="G47" t="s">
        <v>252</v>
      </c>
      <c r="H47" t="s">
        <v>3077</v>
      </c>
    </row>
    <row r="48" spans="1:8" hidden="1" x14ac:dyDescent="0.3">
      <c r="A48" t="s">
        <v>3145</v>
      </c>
      <c r="B48" t="s">
        <v>3146</v>
      </c>
      <c r="C48" t="s">
        <v>230</v>
      </c>
      <c r="D48" t="s">
        <v>353</v>
      </c>
      <c r="E48">
        <v>9799</v>
      </c>
      <c r="F48">
        <v>1</v>
      </c>
      <c r="G48" t="s">
        <v>252</v>
      </c>
      <c r="H48" t="s">
        <v>3077</v>
      </c>
    </row>
    <row r="49" spans="1:8" hidden="1" x14ac:dyDescent="0.3">
      <c r="A49" t="s">
        <v>3147</v>
      </c>
      <c r="B49" t="s">
        <v>3146</v>
      </c>
      <c r="C49" t="s">
        <v>230</v>
      </c>
      <c r="D49" t="s">
        <v>2</v>
      </c>
      <c r="E49">
        <v>9799</v>
      </c>
      <c r="F49">
        <v>1</v>
      </c>
      <c r="G49" t="s">
        <v>252</v>
      </c>
      <c r="H49" t="s">
        <v>3077</v>
      </c>
    </row>
    <row r="50" spans="1:8" hidden="1" x14ac:dyDescent="0.3">
      <c r="A50" t="s">
        <v>3148</v>
      </c>
      <c r="B50" t="s">
        <v>3146</v>
      </c>
      <c r="C50" t="s">
        <v>230</v>
      </c>
      <c r="D50" t="s">
        <v>337</v>
      </c>
      <c r="E50">
        <v>8</v>
      </c>
      <c r="F50">
        <v>1</v>
      </c>
      <c r="G50" t="s">
        <v>252</v>
      </c>
      <c r="H50" t="s">
        <v>3077</v>
      </c>
    </row>
    <row r="51" spans="1:8" hidden="1" x14ac:dyDescent="0.3">
      <c r="A51" t="s">
        <v>3149</v>
      </c>
      <c r="B51" t="s">
        <v>3146</v>
      </c>
      <c r="C51" t="s">
        <v>230</v>
      </c>
      <c r="D51" t="s">
        <v>326</v>
      </c>
      <c r="E51">
        <v>4</v>
      </c>
      <c r="F51">
        <v>1</v>
      </c>
      <c r="G51" t="s">
        <v>252</v>
      </c>
      <c r="H51" t="s">
        <v>3077</v>
      </c>
    </row>
    <row r="52" spans="1:8" hidden="1" x14ac:dyDescent="0.3">
      <c r="A52" t="s">
        <v>3150</v>
      </c>
      <c r="B52" t="s">
        <v>3146</v>
      </c>
      <c r="C52" t="s">
        <v>230</v>
      </c>
      <c r="D52" t="s">
        <v>327</v>
      </c>
      <c r="E52">
        <v>468</v>
      </c>
      <c r="F52">
        <v>1</v>
      </c>
      <c r="G52" t="s">
        <v>252</v>
      </c>
      <c r="H52" t="s">
        <v>3077</v>
      </c>
    </row>
    <row r="53" spans="1:8" hidden="1" x14ac:dyDescent="0.3">
      <c r="A53" t="s">
        <v>3151</v>
      </c>
      <c r="B53" t="s">
        <v>3146</v>
      </c>
      <c r="C53" t="s">
        <v>230</v>
      </c>
      <c r="D53" t="s">
        <v>328</v>
      </c>
      <c r="E53">
        <v>472</v>
      </c>
      <c r="F53">
        <v>1</v>
      </c>
      <c r="G53" t="s">
        <v>252</v>
      </c>
      <c r="H53" t="s">
        <v>3077</v>
      </c>
    </row>
    <row r="54" spans="1:8" hidden="1" x14ac:dyDescent="0.3">
      <c r="A54" t="s">
        <v>3152</v>
      </c>
      <c r="B54" t="s">
        <v>3146</v>
      </c>
      <c r="C54" t="s">
        <v>230</v>
      </c>
      <c r="D54" t="s">
        <v>329</v>
      </c>
      <c r="E54">
        <v>6</v>
      </c>
      <c r="F54">
        <v>1</v>
      </c>
      <c r="G54" t="s">
        <v>252</v>
      </c>
      <c r="H54" t="s">
        <v>3077</v>
      </c>
    </row>
    <row r="55" spans="1:8" hidden="1" x14ac:dyDescent="0.3">
      <c r="A55" t="s">
        <v>3153</v>
      </c>
      <c r="B55" t="s">
        <v>3146</v>
      </c>
      <c r="C55" t="s">
        <v>230</v>
      </c>
      <c r="D55" t="s">
        <v>330</v>
      </c>
      <c r="E55">
        <v>64</v>
      </c>
      <c r="F55">
        <v>1</v>
      </c>
      <c r="G55" t="s">
        <v>252</v>
      </c>
      <c r="H55" t="s">
        <v>3077</v>
      </c>
    </row>
    <row r="56" spans="1:8" hidden="1" x14ac:dyDescent="0.3">
      <c r="A56" t="s">
        <v>3154</v>
      </c>
      <c r="B56" t="s">
        <v>3146</v>
      </c>
      <c r="C56" t="s">
        <v>230</v>
      </c>
      <c r="D56" t="s">
        <v>3155</v>
      </c>
      <c r="E56">
        <v>0</v>
      </c>
      <c r="F56">
        <v>1</v>
      </c>
      <c r="G56" t="s">
        <v>252</v>
      </c>
      <c r="H56" t="s">
        <v>3077</v>
      </c>
    </row>
    <row r="57" spans="1:8" hidden="1" x14ac:dyDescent="0.3">
      <c r="A57" t="s">
        <v>3156</v>
      </c>
      <c r="B57" t="s">
        <v>3146</v>
      </c>
      <c r="C57" t="s">
        <v>230</v>
      </c>
      <c r="D57" t="s">
        <v>3157</v>
      </c>
      <c r="E57">
        <v>9799</v>
      </c>
      <c r="F57">
        <v>1</v>
      </c>
      <c r="G57" t="s">
        <v>252</v>
      </c>
      <c r="H57" t="s">
        <v>3077</v>
      </c>
    </row>
    <row r="58" spans="1:8" hidden="1" x14ac:dyDescent="0.3">
      <c r="A58" t="s">
        <v>3158</v>
      </c>
      <c r="B58" t="s">
        <v>3146</v>
      </c>
      <c r="C58" t="s">
        <v>230</v>
      </c>
      <c r="D58" t="s">
        <v>331</v>
      </c>
      <c r="E58">
        <v>678</v>
      </c>
      <c r="F58">
        <v>1</v>
      </c>
      <c r="G58" t="s">
        <v>252</v>
      </c>
      <c r="H58" t="s">
        <v>3077</v>
      </c>
    </row>
    <row r="59" spans="1:8" hidden="1" x14ac:dyDescent="0.3">
      <c r="A59" t="s">
        <v>3159</v>
      </c>
      <c r="B59" t="s">
        <v>3146</v>
      </c>
      <c r="C59" t="s">
        <v>230</v>
      </c>
      <c r="D59" t="s">
        <v>332</v>
      </c>
      <c r="E59">
        <v>434</v>
      </c>
      <c r="F59">
        <v>1</v>
      </c>
      <c r="G59" t="s">
        <v>252</v>
      </c>
      <c r="H59" t="s">
        <v>3077</v>
      </c>
    </row>
    <row r="60" spans="1:8" hidden="1" x14ac:dyDescent="0.3">
      <c r="A60" t="s">
        <v>3160</v>
      </c>
      <c r="B60" t="s">
        <v>3146</v>
      </c>
      <c r="C60" t="s">
        <v>230</v>
      </c>
      <c r="D60" t="s">
        <v>333</v>
      </c>
      <c r="E60">
        <v>3234</v>
      </c>
      <c r="F60">
        <v>1</v>
      </c>
      <c r="G60" t="s">
        <v>252</v>
      </c>
      <c r="H60" t="s">
        <v>3077</v>
      </c>
    </row>
    <row r="61" spans="1:8" hidden="1" x14ac:dyDescent="0.3">
      <c r="A61" t="s">
        <v>3161</v>
      </c>
      <c r="B61" t="s">
        <v>3146</v>
      </c>
      <c r="C61" t="s">
        <v>230</v>
      </c>
      <c r="D61" t="s">
        <v>334</v>
      </c>
      <c r="E61">
        <v>2094</v>
      </c>
      <c r="F61">
        <v>1</v>
      </c>
      <c r="G61" t="s">
        <v>252</v>
      </c>
      <c r="H61" t="s">
        <v>3077</v>
      </c>
    </row>
    <row r="62" spans="1:8" hidden="1" x14ac:dyDescent="0.3">
      <c r="A62" t="s">
        <v>3162</v>
      </c>
      <c r="B62" t="s">
        <v>3146</v>
      </c>
      <c r="C62" t="s">
        <v>230</v>
      </c>
      <c r="D62" t="s">
        <v>336</v>
      </c>
      <c r="E62">
        <v>207</v>
      </c>
      <c r="F62">
        <v>1</v>
      </c>
      <c r="G62" t="s">
        <v>252</v>
      </c>
      <c r="H62" t="s">
        <v>3077</v>
      </c>
    </row>
    <row r="63" spans="1:8" hidden="1" x14ac:dyDescent="0.3">
      <c r="A63" t="s">
        <v>3163</v>
      </c>
      <c r="B63" t="s">
        <v>3146</v>
      </c>
      <c r="C63" t="s">
        <v>230</v>
      </c>
      <c r="D63" t="s">
        <v>335</v>
      </c>
      <c r="E63">
        <v>46</v>
      </c>
      <c r="F63">
        <v>1</v>
      </c>
      <c r="G63" t="s">
        <v>252</v>
      </c>
      <c r="H63" t="s">
        <v>3077</v>
      </c>
    </row>
    <row r="64" spans="1:8" hidden="1" x14ac:dyDescent="0.3">
      <c r="A64" t="s">
        <v>3164</v>
      </c>
      <c r="B64" t="s">
        <v>3146</v>
      </c>
      <c r="C64" t="s">
        <v>230</v>
      </c>
      <c r="D64" t="s">
        <v>79</v>
      </c>
      <c r="E64">
        <v>2085</v>
      </c>
      <c r="F64">
        <v>1</v>
      </c>
      <c r="G64" t="s">
        <v>252</v>
      </c>
      <c r="H64" t="s">
        <v>3077</v>
      </c>
    </row>
    <row r="65" spans="1:8" hidden="1" x14ac:dyDescent="0.3">
      <c r="A65" t="s">
        <v>3165</v>
      </c>
      <c r="B65" t="s">
        <v>3166</v>
      </c>
      <c r="C65" t="s">
        <v>245</v>
      </c>
      <c r="D65" t="s">
        <v>80</v>
      </c>
      <c r="E65">
        <v>1276</v>
      </c>
      <c r="F65">
        <v>1</v>
      </c>
      <c r="G65" t="s">
        <v>252</v>
      </c>
      <c r="H65" t="s">
        <v>3077</v>
      </c>
    </row>
    <row r="66" spans="1:8" hidden="1" x14ac:dyDescent="0.3">
      <c r="A66" t="s">
        <v>3167</v>
      </c>
      <c r="B66" t="s">
        <v>3166</v>
      </c>
      <c r="C66" t="s">
        <v>245</v>
      </c>
      <c r="D66" t="s">
        <v>342</v>
      </c>
      <c r="E66">
        <v>127</v>
      </c>
      <c r="F66">
        <v>1</v>
      </c>
      <c r="G66" t="s">
        <v>252</v>
      </c>
      <c r="H66" t="s">
        <v>3077</v>
      </c>
    </row>
    <row r="67" spans="1:8" hidden="1" x14ac:dyDescent="0.3">
      <c r="A67" t="s">
        <v>3168</v>
      </c>
      <c r="B67" t="s">
        <v>3166</v>
      </c>
      <c r="C67" t="s">
        <v>245</v>
      </c>
      <c r="D67">
        <v>0</v>
      </c>
      <c r="E67">
        <v>1841</v>
      </c>
      <c r="F67">
        <v>1</v>
      </c>
      <c r="G67" t="s">
        <v>252</v>
      </c>
      <c r="H67" t="s">
        <v>3077</v>
      </c>
    </row>
    <row r="68" spans="1:8" hidden="1" x14ac:dyDescent="0.3">
      <c r="A68" t="s">
        <v>3169</v>
      </c>
      <c r="B68" t="s">
        <v>3166</v>
      </c>
      <c r="C68" t="s">
        <v>245</v>
      </c>
      <c r="D68">
        <v>1</v>
      </c>
      <c r="E68">
        <v>1497</v>
      </c>
      <c r="F68">
        <v>1</v>
      </c>
      <c r="G68" t="s">
        <v>252</v>
      </c>
      <c r="H68" t="s">
        <v>3077</v>
      </c>
    </row>
    <row r="69" spans="1:8" hidden="1" x14ac:dyDescent="0.3">
      <c r="A69" t="s">
        <v>3170</v>
      </c>
      <c r="B69" t="s">
        <v>3166</v>
      </c>
      <c r="C69" t="s">
        <v>245</v>
      </c>
      <c r="D69" t="s">
        <v>60</v>
      </c>
      <c r="E69">
        <v>4741</v>
      </c>
      <c r="F69">
        <v>1</v>
      </c>
      <c r="G69" t="s">
        <v>252</v>
      </c>
      <c r="H69" t="s">
        <v>3077</v>
      </c>
    </row>
    <row r="70" spans="1:8" hidden="1" x14ac:dyDescent="0.3">
      <c r="A70" t="s">
        <v>3171</v>
      </c>
      <c r="B70" t="s">
        <v>3172</v>
      </c>
      <c r="C70" t="s">
        <v>239</v>
      </c>
      <c r="D70" t="s">
        <v>2</v>
      </c>
      <c r="E70">
        <v>9799</v>
      </c>
      <c r="F70">
        <v>1</v>
      </c>
      <c r="G70" t="s">
        <v>252</v>
      </c>
      <c r="H70" t="s">
        <v>3077</v>
      </c>
    </row>
    <row r="71" spans="1:8" hidden="1" x14ac:dyDescent="0.3">
      <c r="A71" t="s">
        <v>3173</v>
      </c>
      <c r="B71" t="s">
        <v>3172</v>
      </c>
      <c r="C71" t="s">
        <v>239</v>
      </c>
      <c r="D71" t="s">
        <v>67</v>
      </c>
      <c r="E71">
        <v>500</v>
      </c>
      <c r="F71">
        <v>1</v>
      </c>
      <c r="G71" t="s">
        <v>252</v>
      </c>
      <c r="H71" t="s">
        <v>3077</v>
      </c>
    </row>
    <row r="72" spans="1:8" hidden="1" x14ac:dyDescent="0.3">
      <c r="A72" t="s">
        <v>3174</v>
      </c>
      <c r="B72" t="s">
        <v>3172</v>
      </c>
      <c r="C72" t="s">
        <v>239</v>
      </c>
      <c r="D72" t="s">
        <v>66</v>
      </c>
      <c r="E72">
        <v>1190</v>
      </c>
      <c r="F72">
        <v>1</v>
      </c>
      <c r="G72" t="s">
        <v>252</v>
      </c>
      <c r="H72" t="s">
        <v>3077</v>
      </c>
    </row>
    <row r="73" spans="1:8" hidden="1" x14ac:dyDescent="0.3">
      <c r="A73" t="s">
        <v>3175</v>
      </c>
      <c r="B73" t="s">
        <v>3172</v>
      </c>
      <c r="C73" t="s">
        <v>239</v>
      </c>
      <c r="D73" t="s">
        <v>65</v>
      </c>
      <c r="E73">
        <v>2670</v>
      </c>
      <c r="F73">
        <v>1</v>
      </c>
      <c r="G73" t="s">
        <v>252</v>
      </c>
      <c r="H73" t="s">
        <v>3077</v>
      </c>
    </row>
    <row r="74" spans="1:8" hidden="1" x14ac:dyDescent="0.3">
      <c r="A74" t="s">
        <v>3176</v>
      </c>
      <c r="B74" t="s">
        <v>3172</v>
      </c>
      <c r="C74" t="s">
        <v>239</v>
      </c>
      <c r="D74" t="s">
        <v>68</v>
      </c>
      <c r="E74">
        <v>170</v>
      </c>
      <c r="F74">
        <v>1</v>
      </c>
      <c r="G74" t="s">
        <v>252</v>
      </c>
      <c r="H74" t="s">
        <v>3077</v>
      </c>
    </row>
    <row r="75" spans="1:8" hidden="1" x14ac:dyDescent="0.3">
      <c r="A75" t="s">
        <v>3177</v>
      </c>
      <c r="B75" t="s">
        <v>3172</v>
      </c>
      <c r="C75" t="s">
        <v>239</v>
      </c>
      <c r="D75" t="s">
        <v>64</v>
      </c>
      <c r="E75">
        <v>5260</v>
      </c>
      <c r="F75">
        <v>1</v>
      </c>
      <c r="G75" t="s">
        <v>252</v>
      </c>
      <c r="H75" t="s">
        <v>3077</v>
      </c>
    </row>
    <row r="76" spans="1:8" hidden="1" x14ac:dyDescent="0.3">
      <c r="A76" t="s">
        <v>3178</v>
      </c>
      <c r="B76" t="s">
        <v>3179</v>
      </c>
      <c r="C76" t="s">
        <v>240</v>
      </c>
      <c r="D76" t="s">
        <v>2</v>
      </c>
      <c r="E76">
        <v>9799</v>
      </c>
      <c r="F76">
        <v>1</v>
      </c>
      <c r="G76" t="s">
        <v>252</v>
      </c>
      <c r="H76" t="s">
        <v>3077</v>
      </c>
    </row>
    <row r="77" spans="1:8" hidden="1" x14ac:dyDescent="0.3">
      <c r="A77" t="s">
        <v>3180</v>
      </c>
      <c r="B77" t="s">
        <v>3179</v>
      </c>
      <c r="C77" t="s">
        <v>240</v>
      </c>
      <c r="D77" t="s">
        <v>70</v>
      </c>
      <c r="E77">
        <v>1133</v>
      </c>
      <c r="F77">
        <v>1</v>
      </c>
      <c r="G77" t="s">
        <v>252</v>
      </c>
      <c r="H77" t="s">
        <v>3077</v>
      </c>
    </row>
    <row r="78" spans="1:8" hidden="1" x14ac:dyDescent="0.3">
      <c r="A78" t="s">
        <v>3181</v>
      </c>
      <c r="B78" t="s">
        <v>3179</v>
      </c>
      <c r="C78" t="s">
        <v>240</v>
      </c>
      <c r="D78" t="s">
        <v>69</v>
      </c>
      <c r="E78">
        <v>973</v>
      </c>
      <c r="F78">
        <v>1</v>
      </c>
      <c r="G78" t="s">
        <v>252</v>
      </c>
      <c r="H78" t="s">
        <v>3077</v>
      </c>
    </row>
    <row r="79" spans="1:8" hidden="1" x14ac:dyDescent="0.3">
      <c r="A79" t="s">
        <v>3182</v>
      </c>
      <c r="B79" t="s">
        <v>3179</v>
      </c>
      <c r="C79" t="s">
        <v>240</v>
      </c>
      <c r="D79" t="s">
        <v>71</v>
      </c>
      <c r="E79">
        <v>7679</v>
      </c>
      <c r="F79">
        <v>1</v>
      </c>
      <c r="G79" t="s">
        <v>252</v>
      </c>
      <c r="H79" t="s">
        <v>3077</v>
      </c>
    </row>
    <row r="80" spans="1:8" hidden="1" x14ac:dyDescent="0.3">
      <c r="A80" t="s">
        <v>3183</v>
      </c>
      <c r="B80" t="s">
        <v>3184</v>
      </c>
      <c r="C80" t="s">
        <v>3185</v>
      </c>
      <c r="D80" t="s">
        <v>2</v>
      </c>
      <c r="E80">
        <v>9799</v>
      </c>
      <c r="F80">
        <v>1</v>
      </c>
      <c r="G80" t="s">
        <v>252</v>
      </c>
      <c r="H80" t="s">
        <v>3077</v>
      </c>
    </row>
    <row r="81" spans="1:8" hidden="1" x14ac:dyDescent="0.3">
      <c r="A81" t="s">
        <v>3186</v>
      </c>
      <c r="B81" t="s">
        <v>3184</v>
      </c>
      <c r="C81" t="s">
        <v>3185</v>
      </c>
      <c r="D81" t="s">
        <v>25</v>
      </c>
      <c r="E81">
        <v>131</v>
      </c>
      <c r="F81">
        <v>1</v>
      </c>
      <c r="G81" t="s">
        <v>252</v>
      </c>
      <c r="H81" t="s">
        <v>3077</v>
      </c>
    </row>
    <row r="82" spans="1:8" hidden="1" x14ac:dyDescent="0.3">
      <c r="A82" t="s">
        <v>3187</v>
      </c>
      <c r="B82" t="s">
        <v>3184</v>
      </c>
      <c r="C82" t="s">
        <v>3185</v>
      </c>
      <c r="D82" t="s">
        <v>21</v>
      </c>
      <c r="E82">
        <v>1547</v>
      </c>
      <c r="F82">
        <v>1</v>
      </c>
      <c r="G82" t="s">
        <v>252</v>
      </c>
      <c r="H82" t="s">
        <v>3077</v>
      </c>
    </row>
    <row r="83" spans="1:8" hidden="1" x14ac:dyDescent="0.3">
      <c r="A83" t="s">
        <v>3188</v>
      </c>
      <c r="B83" t="s">
        <v>3184</v>
      </c>
      <c r="C83" t="s">
        <v>3185</v>
      </c>
      <c r="D83" t="s">
        <v>24</v>
      </c>
      <c r="E83">
        <v>128</v>
      </c>
      <c r="F83">
        <v>1</v>
      </c>
      <c r="G83" t="s">
        <v>252</v>
      </c>
      <c r="H83" t="s">
        <v>3077</v>
      </c>
    </row>
    <row r="84" spans="1:8" hidden="1" x14ac:dyDescent="0.3">
      <c r="A84" t="s">
        <v>3189</v>
      </c>
      <c r="B84" t="s">
        <v>3184</v>
      </c>
      <c r="C84" t="s">
        <v>3185</v>
      </c>
      <c r="D84" t="s">
        <v>354</v>
      </c>
      <c r="E84">
        <v>904</v>
      </c>
      <c r="F84">
        <v>1</v>
      </c>
      <c r="G84" t="s">
        <v>252</v>
      </c>
      <c r="H84" t="s">
        <v>3077</v>
      </c>
    </row>
    <row r="85" spans="1:8" hidden="1" x14ac:dyDescent="0.3">
      <c r="A85" t="s">
        <v>3190</v>
      </c>
      <c r="B85" t="s">
        <v>3184</v>
      </c>
      <c r="C85" t="s">
        <v>3185</v>
      </c>
      <c r="D85" t="s">
        <v>22</v>
      </c>
      <c r="E85">
        <v>1115</v>
      </c>
      <c r="F85">
        <v>1</v>
      </c>
      <c r="G85" t="s">
        <v>252</v>
      </c>
      <c r="H85" t="s">
        <v>3077</v>
      </c>
    </row>
    <row r="86" spans="1:8" hidden="1" x14ac:dyDescent="0.3">
      <c r="A86" t="s">
        <v>3191</v>
      </c>
      <c r="B86" t="s">
        <v>3184</v>
      </c>
      <c r="C86" t="s">
        <v>3185</v>
      </c>
      <c r="D86" t="s">
        <v>23</v>
      </c>
      <c r="E86">
        <v>272</v>
      </c>
      <c r="F86">
        <v>1</v>
      </c>
      <c r="G86" t="s">
        <v>252</v>
      </c>
      <c r="H86" t="s">
        <v>3077</v>
      </c>
    </row>
    <row r="87" spans="1:8" hidden="1" x14ac:dyDescent="0.3">
      <c r="A87" t="s">
        <v>3192</v>
      </c>
      <c r="B87" t="s">
        <v>3184</v>
      </c>
      <c r="C87" t="s">
        <v>3185</v>
      </c>
      <c r="D87" t="s">
        <v>20</v>
      </c>
      <c r="E87">
        <v>5709</v>
      </c>
      <c r="F87">
        <v>1</v>
      </c>
      <c r="G87" t="s">
        <v>252</v>
      </c>
      <c r="H87" t="s">
        <v>3077</v>
      </c>
    </row>
    <row r="88" spans="1:8" hidden="1" x14ac:dyDescent="0.3">
      <c r="A88" t="s">
        <v>10559</v>
      </c>
      <c r="B88" t="s">
        <v>3193</v>
      </c>
      <c r="C88" t="s">
        <v>3194</v>
      </c>
      <c r="D88" t="s">
        <v>10556</v>
      </c>
      <c r="E88">
        <v>9</v>
      </c>
      <c r="F88">
        <v>1</v>
      </c>
      <c r="G88" t="s">
        <v>252</v>
      </c>
      <c r="H88" t="s">
        <v>3077</v>
      </c>
    </row>
    <row r="89" spans="1:8" hidden="1" x14ac:dyDescent="0.3">
      <c r="A89" t="s">
        <v>3195</v>
      </c>
      <c r="B89" t="s">
        <v>3193</v>
      </c>
      <c r="C89" t="s">
        <v>3194</v>
      </c>
      <c r="D89" t="s">
        <v>350</v>
      </c>
      <c r="E89">
        <v>11</v>
      </c>
      <c r="F89">
        <v>1</v>
      </c>
      <c r="G89" t="s">
        <v>252</v>
      </c>
      <c r="H89" t="s">
        <v>3077</v>
      </c>
    </row>
    <row r="90" spans="1:8" hidden="1" x14ac:dyDescent="0.3">
      <c r="A90" t="s">
        <v>3196</v>
      </c>
      <c r="B90" t="s">
        <v>3193</v>
      </c>
      <c r="C90" t="s">
        <v>3194</v>
      </c>
      <c r="D90" t="s">
        <v>352</v>
      </c>
      <c r="E90">
        <v>640</v>
      </c>
      <c r="F90">
        <v>1</v>
      </c>
      <c r="G90" t="s">
        <v>252</v>
      </c>
      <c r="H90" t="s">
        <v>3077</v>
      </c>
    </row>
    <row r="91" spans="1:8" hidden="1" x14ac:dyDescent="0.3">
      <c r="A91" t="s">
        <v>3197</v>
      </c>
      <c r="B91" t="s">
        <v>3193</v>
      </c>
      <c r="C91" t="s">
        <v>3194</v>
      </c>
      <c r="D91" t="s">
        <v>351</v>
      </c>
      <c r="E91">
        <v>12</v>
      </c>
      <c r="F91">
        <v>1</v>
      </c>
      <c r="G91" t="s">
        <v>252</v>
      </c>
      <c r="H91" t="s">
        <v>3077</v>
      </c>
    </row>
    <row r="92" spans="1:8" hidden="1" x14ac:dyDescent="0.3">
      <c r="A92" t="s">
        <v>3198</v>
      </c>
      <c r="B92" t="s">
        <v>3193</v>
      </c>
      <c r="C92" t="s">
        <v>3194</v>
      </c>
      <c r="D92" t="s">
        <v>348</v>
      </c>
      <c r="E92">
        <v>18</v>
      </c>
      <c r="F92">
        <v>1</v>
      </c>
      <c r="G92" t="s">
        <v>252</v>
      </c>
      <c r="H92" t="s">
        <v>3077</v>
      </c>
    </row>
    <row r="93" spans="1:8" hidden="1" x14ac:dyDescent="0.3">
      <c r="A93" t="s">
        <v>3199</v>
      </c>
      <c r="B93" t="s">
        <v>3193</v>
      </c>
      <c r="C93" t="s">
        <v>3194</v>
      </c>
      <c r="D93" t="s">
        <v>349</v>
      </c>
      <c r="E93">
        <v>9510</v>
      </c>
      <c r="F93">
        <v>1</v>
      </c>
      <c r="G93" t="s">
        <v>252</v>
      </c>
      <c r="H93" t="s">
        <v>3077</v>
      </c>
    </row>
    <row r="94" spans="1:8" hidden="1" x14ac:dyDescent="0.3">
      <c r="A94" t="s">
        <v>3200</v>
      </c>
      <c r="B94" t="s">
        <v>3193</v>
      </c>
      <c r="C94" t="s">
        <v>3194</v>
      </c>
      <c r="D94" t="s">
        <v>347</v>
      </c>
      <c r="E94">
        <v>9483</v>
      </c>
      <c r="F94">
        <v>1</v>
      </c>
      <c r="G94" t="s">
        <v>252</v>
      </c>
      <c r="H94" t="s">
        <v>3077</v>
      </c>
    </row>
    <row r="95" spans="1:8" hidden="1" x14ac:dyDescent="0.3">
      <c r="A95" t="s">
        <v>3201</v>
      </c>
      <c r="B95" t="s">
        <v>99</v>
      </c>
      <c r="C95" t="s">
        <v>3202</v>
      </c>
      <c r="D95" t="s">
        <v>210</v>
      </c>
      <c r="E95">
        <v>1883</v>
      </c>
      <c r="F95">
        <v>1</v>
      </c>
      <c r="G95" t="s">
        <v>252</v>
      </c>
      <c r="H95" t="s">
        <v>3077</v>
      </c>
    </row>
    <row r="96" spans="1:8" hidden="1" x14ac:dyDescent="0.3">
      <c r="A96" t="s">
        <v>3203</v>
      </c>
      <c r="B96" t="s">
        <v>98</v>
      </c>
      <c r="C96" t="s">
        <v>3202</v>
      </c>
      <c r="D96" t="s">
        <v>209</v>
      </c>
      <c r="E96">
        <v>6590</v>
      </c>
      <c r="F96">
        <v>1</v>
      </c>
      <c r="G96" t="s">
        <v>252</v>
      </c>
      <c r="H96" t="s">
        <v>3077</v>
      </c>
    </row>
    <row r="97" spans="1:8" hidden="1" x14ac:dyDescent="0.3">
      <c r="A97" t="s">
        <v>3204</v>
      </c>
      <c r="B97" t="s">
        <v>97</v>
      </c>
      <c r="C97" t="s">
        <v>3202</v>
      </c>
      <c r="D97" t="s">
        <v>208</v>
      </c>
      <c r="E97">
        <v>1034</v>
      </c>
      <c r="F97">
        <v>1</v>
      </c>
      <c r="G97" t="s">
        <v>252</v>
      </c>
      <c r="H97" t="s">
        <v>3077</v>
      </c>
    </row>
    <row r="98" spans="1:8" hidden="1" x14ac:dyDescent="0.3">
      <c r="A98" t="s">
        <v>3205</v>
      </c>
      <c r="B98" t="s">
        <v>96</v>
      </c>
      <c r="C98" t="s">
        <v>3202</v>
      </c>
      <c r="D98" t="s">
        <v>207</v>
      </c>
      <c r="E98">
        <v>780</v>
      </c>
      <c r="F98">
        <v>1</v>
      </c>
      <c r="G98" t="s">
        <v>252</v>
      </c>
      <c r="H98" t="s">
        <v>3077</v>
      </c>
    </row>
    <row r="99" spans="1:8" hidden="1" x14ac:dyDescent="0.3">
      <c r="A99" t="s">
        <v>3206</v>
      </c>
      <c r="B99" t="s">
        <v>3207</v>
      </c>
      <c r="C99" t="s">
        <v>3202</v>
      </c>
      <c r="D99" t="s">
        <v>2</v>
      </c>
      <c r="E99">
        <v>10287</v>
      </c>
      <c r="F99">
        <v>1</v>
      </c>
      <c r="G99" t="s">
        <v>252</v>
      </c>
      <c r="H99" t="s">
        <v>3077</v>
      </c>
    </row>
    <row r="100" spans="1:8" hidden="1" x14ac:dyDescent="0.3">
      <c r="A100" t="s">
        <v>3208</v>
      </c>
      <c r="B100" t="s">
        <v>3207</v>
      </c>
      <c r="C100" t="s">
        <v>3202</v>
      </c>
      <c r="D100" t="s">
        <v>28</v>
      </c>
      <c r="E100">
        <v>234.15603787561699</v>
      </c>
      <c r="F100">
        <v>1</v>
      </c>
      <c r="G100" t="s">
        <v>252</v>
      </c>
      <c r="H100" t="s">
        <v>3077</v>
      </c>
    </row>
    <row r="101" spans="1:8" hidden="1" x14ac:dyDescent="0.3">
      <c r="A101" t="s">
        <v>3209</v>
      </c>
      <c r="B101" t="s">
        <v>3207</v>
      </c>
      <c r="C101" t="s">
        <v>3202</v>
      </c>
      <c r="D101" t="s">
        <v>27</v>
      </c>
      <c r="E101">
        <v>5252</v>
      </c>
      <c r="F101">
        <v>1</v>
      </c>
      <c r="G101" t="s">
        <v>252</v>
      </c>
      <c r="H101" t="s">
        <v>3077</v>
      </c>
    </row>
    <row r="102" spans="1:8" hidden="1" x14ac:dyDescent="0.3">
      <c r="A102" t="s">
        <v>3210</v>
      </c>
      <c r="B102" t="s">
        <v>3207</v>
      </c>
      <c r="C102" t="s">
        <v>3202</v>
      </c>
      <c r="D102" t="s">
        <v>3155</v>
      </c>
      <c r="E102">
        <v>0</v>
      </c>
      <c r="F102">
        <v>1</v>
      </c>
      <c r="G102" t="s">
        <v>252</v>
      </c>
      <c r="H102" t="s">
        <v>3077</v>
      </c>
    </row>
    <row r="103" spans="1:8" hidden="1" x14ac:dyDescent="0.3">
      <c r="A103" t="s">
        <v>3211</v>
      </c>
      <c r="B103" t="s">
        <v>3207</v>
      </c>
      <c r="C103" t="s">
        <v>3202</v>
      </c>
      <c r="D103" t="s">
        <v>3157</v>
      </c>
      <c r="E103">
        <v>9799</v>
      </c>
      <c r="F103">
        <v>1</v>
      </c>
      <c r="G103" t="s">
        <v>252</v>
      </c>
      <c r="H103" t="s">
        <v>3077</v>
      </c>
    </row>
    <row r="104" spans="1:8" hidden="1" x14ac:dyDescent="0.3">
      <c r="A104" t="s">
        <v>3212</v>
      </c>
      <c r="B104" t="s">
        <v>3207</v>
      </c>
      <c r="C104" t="s">
        <v>3202</v>
      </c>
      <c r="D104" t="s">
        <v>26</v>
      </c>
      <c r="E104">
        <v>5035</v>
      </c>
      <c r="F104">
        <v>1</v>
      </c>
      <c r="G104" t="s">
        <v>252</v>
      </c>
      <c r="H104" t="s">
        <v>3077</v>
      </c>
    </row>
    <row r="105" spans="1:8" hidden="1" x14ac:dyDescent="0.3">
      <c r="A105" t="s">
        <v>3213</v>
      </c>
      <c r="B105" t="s">
        <v>3214</v>
      </c>
      <c r="C105" t="s">
        <v>3215</v>
      </c>
      <c r="D105" t="s">
        <v>344</v>
      </c>
      <c r="E105">
        <v>182</v>
      </c>
      <c r="F105">
        <v>1</v>
      </c>
      <c r="G105" t="s">
        <v>252</v>
      </c>
      <c r="H105" t="s">
        <v>3077</v>
      </c>
    </row>
    <row r="106" spans="1:8" hidden="1" x14ac:dyDescent="0.3">
      <c r="A106" t="s">
        <v>3216</v>
      </c>
      <c r="B106" t="s">
        <v>3214</v>
      </c>
      <c r="C106" t="s">
        <v>3215</v>
      </c>
      <c r="D106" t="s">
        <v>2</v>
      </c>
      <c r="E106">
        <v>9799</v>
      </c>
      <c r="F106">
        <v>1</v>
      </c>
      <c r="G106" t="s">
        <v>252</v>
      </c>
      <c r="H106" t="s">
        <v>3077</v>
      </c>
    </row>
    <row r="107" spans="1:8" hidden="1" x14ac:dyDescent="0.3">
      <c r="A107" t="s">
        <v>3217</v>
      </c>
      <c r="B107" t="s">
        <v>3214</v>
      </c>
      <c r="C107" t="s">
        <v>3215</v>
      </c>
      <c r="D107" t="s">
        <v>30</v>
      </c>
      <c r="E107">
        <v>762</v>
      </c>
      <c r="F107">
        <v>1</v>
      </c>
      <c r="G107" t="s">
        <v>252</v>
      </c>
      <c r="H107" t="s">
        <v>3077</v>
      </c>
    </row>
    <row r="108" spans="1:8" hidden="1" x14ac:dyDescent="0.3">
      <c r="A108" t="s">
        <v>3218</v>
      </c>
      <c r="B108" t="s">
        <v>3214</v>
      </c>
      <c r="C108" t="s">
        <v>3215</v>
      </c>
      <c r="D108" t="s">
        <v>345</v>
      </c>
      <c r="E108">
        <v>16</v>
      </c>
      <c r="F108">
        <v>1</v>
      </c>
      <c r="G108" t="s">
        <v>252</v>
      </c>
      <c r="H108" t="s">
        <v>3077</v>
      </c>
    </row>
    <row r="109" spans="1:8" hidden="1" x14ac:dyDescent="0.3">
      <c r="A109" t="s">
        <v>3219</v>
      </c>
      <c r="B109" t="s">
        <v>3214</v>
      </c>
      <c r="C109" t="s">
        <v>3215</v>
      </c>
      <c r="D109" t="s">
        <v>36</v>
      </c>
      <c r="E109">
        <v>197</v>
      </c>
      <c r="F109">
        <v>1</v>
      </c>
      <c r="G109" t="s">
        <v>252</v>
      </c>
      <c r="H109" t="s">
        <v>3077</v>
      </c>
    </row>
    <row r="110" spans="1:8" hidden="1" x14ac:dyDescent="0.3">
      <c r="A110" t="s">
        <v>3220</v>
      </c>
      <c r="B110" t="s">
        <v>3214</v>
      </c>
      <c r="C110" t="s">
        <v>3215</v>
      </c>
      <c r="D110" t="s">
        <v>32</v>
      </c>
      <c r="E110">
        <v>186</v>
      </c>
      <c r="F110">
        <v>1</v>
      </c>
      <c r="G110" t="s">
        <v>252</v>
      </c>
      <c r="H110" t="s">
        <v>3077</v>
      </c>
    </row>
    <row r="111" spans="1:8" hidden="1" x14ac:dyDescent="0.3">
      <c r="A111" t="s">
        <v>3221</v>
      </c>
      <c r="B111" t="s">
        <v>3214</v>
      </c>
      <c r="C111" t="s">
        <v>3215</v>
      </c>
      <c r="D111" t="s">
        <v>31</v>
      </c>
      <c r="E111">
        <v>8454</v>
      </c>
      <c r="F111">
        <v>1</v>
      </c>
      <c r="G111" t="s">
        <v>252</v>
      </c>
      <c r="H111" t="s">
        <v>3077</v>
      </c>
    </row>
    <row r="112" spans="1:8" hidden="1" x14ac:dyDescent="0.3">
      <c r="A112" t="s">
        <v>3222</v>
      </c>
      <c r="B112" t="s">
        <v>3214</v>
      </c>
      <c r="C112" t="s">
        <v>3215</v>
      </c>
      <c r="D112" t="s">
        <v>34</v>
      </c>
      <c r="E112">
        <v>690</v>
      </c>
      <c r="F112">
        <v>1</v>
      </c>
      <c r="G112" t="s">
        <v>252</v>
      </c>
      <c r="H112" t="s">
        <v>3077</v>
      </c>
    </row>
    <row r="113" spans="1:8" hidden="1" x14ac:dyDescent="0.3">
      <c r="A113" t="s">
        <v>3223</v>
      </c>
      <c r="B113" t="s">
        <v>3214</v>
      </c>
      <c r="C113" t="s">
        <v>3215</v>
      </c>
      <c r="D113" t="s">
        <v>35</v>
      </c>
      <c r="E113">
        <v>627</v>
      </c>
      <c r="F113">
        <v>1</v>
      </c>
      <c r="G113" t="s">
        <v>252</v>
      </c>
      <c r="H113" t="s">
        <v>3077</v>
      </c>
    </row>
    <row r="114" spans="1:8" hidden="1" x14ac:dyDescent="0.3">
      <c r="A114" t="s">
        <v>3224</v>
      </c>
      <c r="B114" t="s">
        <v>3214</v>
      </c>
      <c r="C114" t="s">
        <v>3215</v>
      </c>
      <c r="D114" t="s">
        <v>33</v>
      </c>
      <c r="E114">
        <v>7137</v>
      </c>
      <c r="F114">
        <v>1</v>
      </c>
      <c r="G114" t="s">
        <v>252</v>
      </c>
      <c r="H114" t="s">
        <v>3077</v>
      </c>
    </row>
    <row r="115" spans="1:8" hidden="1" x14ac:dyDescent="0.3">
      <c r="A115" t="s">
        <v>3225</v>
      </c>
      <c r="B115" t="s">
        <v>3226</v>
      </c>
      <c r="C115" t="s">
        <v>232</v>
      </c>
      <c r="D115" t="s">
        <v>60</v>
      </c>
      <c r="E115">
        <v>4741</v>
      </c>
      <c r="F115">
        <v>1</v>
      </c>
      <c r="G115" t="s">
        <v>252</v>
      </c>
      <c r="H115" t="s">
        <v>3077</v>
      </c>
    </row>
    <row r="116" spans="1:8" hidden="1" x14ac:dyDescent="0.3">
      <c r="A116" t="s">
        <v>3227</v>
      </c>
      <c r="B116" t="s">
        <v>3226</v>
      </c>
      <c r="C116" t="s">
        <v>232</v>
      </c>
      <c r="D116" t="s">
        <v>76</v>
      </c>
      <c r="E116">
        <v>42</v>
      </c>
      <c r="F116">
        <v>1</v>
      </c>
      <c r="G116" t="s">
        <v>252</v>
      </c>
      <c r="H116" t="s">
        <v>3077</v>
      </c>
    </row>
    <row r="117" spans="1:8" hidden="1" x14ac:dyDescent="0.3">
      <c r="A117" t="s">
        <v>3228</v>
      </c>
      <c r="B117" t="s">
        <v>3226</v>
      </c>
      <c r="C117" t="s">
        <v>232</v>
      </c>
      <c r="D117" t="s">
        <v>72</v>
      </c>
      <c r="E117">
        <v>1653</v>
      </c>
      <c r="F117">
        <v>1</v>
      </c>
      <c r="G117" t="s">
        <v>252</v>
      </c>
      <c r="H117" t="s">
        <v>3077</v>
      </c>
    </row>
    <row r="118" spans="1:8" hidden="1" x14ac:dyDescent="0.3">
      <c r="A118" t="s">
        <v>3229</v>
      </c>
      <c r="B118" t="s">
        <v>3226</v>
      </c>
      <c r="C118" t="s">
        <v>232</v>
      </c>
      <c r="D118" t="s">
        <v>73</v>
      </c>
      <c r="E118">
        <v>2018</v>
      </c>
      <c r="F118">
        <v>1</v>
      </c>
      <c r="G118" t="s">
        <v>252</v>
      </c>
      <c r="H118" t="s">
        <v>3077</v>
      </c>
    </row>
    <row r="119" spans="1:8" hidden="1" x14ac:dyDescent="0.3">
      <c r="A119" t="s">
        <v>3230</v>
      </c>
      <c r="B119" t="s">
        <v>3226</v>
      </c>
      <c r="C119" t="s">
        <v>232</v>
      </c>
      <c r="D119" t="s">
        <v>75</v>
      </c>
      <c r="E119">
        <v>134</v>
      </c>
      <c r="F119">
        <v>1</v>
      </c>
      <c r="G119" t="s">
        <v>252</v>
      </c>
      <c r="H119" t="s">
        <v>3077</v>
      </c>
    </row>
    <row r="120" spans="1:8" hidden="1" x14ac:dyDescent="0.3">
      <c r="A120" t="s">
        <v>3231</v>
      </c>
      <c r="B120" t="s">
        <v>3226</v>
      </c>
      <c r="C120" t="s">
        <v>232</v>
      </c>
      <c r="D120" t="s">
        <v>74</v>
      </c>
      <c r="E120">
        <v>890</v>
      </c>
      <c r="F120">
        <v>1</v>
      </c>
      <c r="G120" t="s">
        <v>252</v>
      </c>
      <c r="H120" t="s">
        <v>3077</v>
      </c>
    </row>
    <row r="121" spans="1:8" hidden="1" x14ac:dyDescent="0.3">
      <c r="A121" t="s">
        <v>3232</v>
      </c>
      <c r="B121" t="s">
        <v>3076</v>
      </c>
      <c r="C121" t="s">
        <v>236</v>
      </c>
      <c r="D121" t="s">
        <v>29</v>
      </c>
      <c r="E121">
        <v>7434</v>
      </c>
      <c r="F121">
        <v>22</v>
      </c>
      <c r="G121" t="s">
        <v>268</v>
      </c>
      <c r="H121" t="s">
        <v>3092</v>
      </c>
    </row>
    <row r="122" spans="1:8" hidden="1" x14ac:dyDescent="0.3">
      <c r="A122" t="s">
        <v>3233</v>
      </c>
      <c r="B122" t="s">
        <v>3076</v>
      </c>
      <c r="C122" t="s">
        <v>236</v>
      </c>
      <c r="D122" t="s">
        <v>49</v>
      </c>
      <c r="E122">
        <v>2287</v>
      </c>
      <c r="F122">
        <v>22</v>
      </c>
      <c r="G122" t="s">
        <v>268</v>
      </c>
      <c r="H122" t="s">
        <v>3092</v>
      </c>
    </row>
    <row r="123" spans="1:8" hidden="1" x14ac:dyDescent="0.3">
      <c r="A123" t="s">
        <v>3234</v>
      </c>
      <c r="B123" t="s">
        <v>3076</v>
      </c>
      <c r="C123" t="s">
        <v>236</v>
      </c>
      <c r="D123" t="s">
        <v>48</v>
      </c>
      <c r="E123">
        <v>1020</v>
      </c>
      <c r="F123">
        <v>22</v>
      </c>
      <c r="G123" t="s">
        <v>268</v>
      </c>
      <c r="H123" t="s">
        <v>3092</v>
      </c>
    </row>
    <row r="124" spans="1:8" hidden="1" x14ac:dyDescent="0.3">
      <c r="A124" t="s">
        <v>3235</v>
      </c>
      <c r="B124" t="s">
        <v>3076</v>
      </c>
      <c r="C124" t="s">
        <v>236</v>
      </c>
      <c r="D124" t="s">
        <v>42</v>
      </c>
      <c r="E124">
        <v>374</v>
      </c>
      <c r="F124">
        <v>22</v>
      </c>
      <c r="G124" t="s">
        <v>268</v>
      </c>
      <c r="H124" t="s">
        <v>3092</v>
      </c>
    </row>
    <row r="125" spans="1:8" hidden="1" x14ac:dyDescent="0.3">
      <c r="A125" t="s">
        <v>3236</v>
      </c>
      <c r="B125" t="s">
        <v>3076</v>
      </c>
      <c r="C125" t="s">
        <v>236</v>
      </c>
      <c r="D125" t="s">
        <v>82</v>
      </c>
      <c r="E125">
        <v>515</v>
      </c>
      <c r="F125">
        <v>22</v>
      </c>
      <c r="G125" t="s">
        <v>268</v>
      </c>
      <c r="H125" t="s">
        <v>3092</v>
      </c>
    </row>
    <row r="126" spans="1:8" hidden="1" x14ac:dyDescent="0.3">
      <c r="A126" t="s">
        <v>3237</v>
      </c>
      <c r="B126" t="s">
        <v>3076</v>
      </c>
      <c r="C126" t="s">
        <v>236</v>
      </c>
      <c r="D126" t="s">
        <v>50</v>
      </c>
      <c r="E126">
        <v>222</v>
      </c>
      <c r="F126">
        <v>22</v>
      </c>
      <c r="G126" t="s">
        <v>268</v>
      </c>
      <c r="H126" t="s">
        <v>3092</v>
      </c>
    </row>
    <row r="127" spans="1:8" hidden="1" x14ac:dyDescent="0.3">
      <c r="A127" t="s">
        <v>3238</v>
      </c>
      <c r="B127" t="s">
        <v>3076</v>
      </c>
      <c r="C127" t="s">
        <v>236</v>
      </c>
      <c r="D127" t="s">
        <v>46</v>
      </c>
      <c r="E127">
        <v>691</v>
      </c>
      <c r="F127">
        <v>22</v>
      </c>
      <c r="G127" t="s">
        <v>268</v>
      </c>
      <c r="H127" t="s">
        <v>3092</v>
      </c>
    </row>
    <row r="128" spans="1:8" hidden="1" x14ac:dyDescent="0.3">
      <c r="A128" t="s">
        <v>3239</v>
      </c>
      <c r="B128" t="s">
        <v>3076</v>
      </c>
      <c r="C128" t="s">
        <v>236</v>
      </c>
      <c r="D128" t="s">
        <v>45</v>
      </c>
      <c r="E128">
        <v>527</v>
      </c>
      <c r="F128">
        <v>22</v>
      </c>
      <c r="G128" t="s">
        <v>268</v>
      </c>
      <c r="H128" t="s">
        <v>3092</v>
      </c>
    </row>
    <row r="129" spans="1:8" hidden="1" x14ac:dyDescent="0.3">
      <c r="A129" t="s">
        <v>3240</v>
      </c>
      <c r="B129" t="s">
        <v>3076</v>
      </c>
      <c r="C129" t="s">
        <v>236</v>
      </c>
      <c r="D129" t="s">
        <v>47</v>
      </c>
      <c r="E129">
        <v>274</v>
      </c>
      <c r="F129">
        <v>22</v>
      </c>
      <c r="G129" t="s">
        <v>268</v>
      </c>
      <c r="H129" t="s">
        <v>3092</v>
      </c>
    </row>
    <row r="130" spans="1:8" hidden="1" x14ac:dyDescent="0.3">
      <c r="A130" t="s">
        <v>3241</v>
      </c>
      <c r="B130" t="s">
        <v>3076</v>
      </c>
      <c r="C130" t="s">
        <v>236</v>
      </c>
      <c r="D130" t="s">
        <v>43</v>
      </c>
      <c r="E130">
        <v>1081</v>
      </c>
      <c r="F130">
        <v>22</v>
      </c>
      <c r="G130" t="s">
        <v>268</v>
      </c>
      <c r="H130" t="s">
        <v>3092</v>
      </c>
    </row>
    <row r="131" spans="1:8" hidden="1" x14ac:dyDescent="0.3">
      <c r="A131" t="s">
        <v>3242</v>
      </c>
      <c r="B131" t="s">
        <v>3076</v>
      </c>
      <c r="C131" t="s">
        <v>236</v>
      </c>
      <c r="D131" t="s">
        <v>44</v>
      </c>
      <c r="E131">
        <v>431</v>
      </c>
      <c r="F131">
        <v>22</v>
      </c>
      <c r="G131" t="s">
        <v>268</v>
      </c>
      <c r="H131" t="s">
        <v>3092</v>
      </c>
    </row>
    <row r="132" spans="1:8" hidden="1" x14ac:dyDescent="0.3">
      <c r="A132" t="s">
        <v>3091</v>
      </c>
      <c r="B132" t="s">
        <v>3089</v>
      </c>
      <c r="C132" t="s">
        <v>3090</v>
      </c>
      <c r="D132" t="s">
        <v>434</v>
      </c>
      <c r="E132">
        <v>101</v>
      </c>
      <c r="F132">
        <v>22</v>
      </c>
      <c r="G132" t="s">
        <v>268</v>
      </c>
      <c r="H132" t="s">
        <v>3092</v>
      </c>
    </row>
    <row r="133" spans="1:8" hidden="1" x14ac:dyDescent="0.3">
      <c r="A133" t="s">
        <v>4705</v>
      </c>
      <c r="B133" t="s">
        <v>3089</v>
      </c>
      <c r="C133" t="s">
        <v>3090</v>
      </c>
      <c r="D133" t="s">
        <v>436</v>
      </c>
      <c r="E133">
        <v>446</v>
      </c>
      <c r="F133">
        <v>22</v>
      </c>
      <c r="G133" t="s">
        <v>268</v>
      </c>
      <c r="H133" t="s">
        <v>3092</v>
      </c>
    </row>
    <row r="134" spans="1:8" hidden="1" x14ac:dyDescent="0.3">
      <c r="A134" t="s">
        <v>5522</v>
      </c>
      <c r="B134" t="s">
        <v>3089</v>
      </c>
      <c r="C134" t="s">
        <v>3090</v>
      </c>
      <c r="D134" t="s">
        <v>437</v>
      </c>
      <c r="E134">
        <v>1573</v>
      </c>
      <c r="F134">
        <v>22</v>
      </c>
      <c r="G134" t="s">
        <v>268</v>
      </c>
      <c r="H134" t="s">
        <v>3092</v>
      </c>
    </row>
    <row r="135" spans="1:8" hidden="1" x14ac:dyDescent="0.3">
      <c r="A135" t="s">
        <v>7156</v>
      </c>
      <c r="B135" t="s">
        <v>3089</v>
      </c>
      <c r="C135" t="s">
        <v>3090</v>
      </c>
      <c r="D135" t="s">
        <v>439</v>
      </c>
      <c r="E135">
        <v>1050</v>
      </c>
      <c r="F135">
        <v>22</v>
      </c>
      <c r="G135" t="s">
        <v>268</v>
      </c>
      <c r="H135" t="s">
        <v>3092</v>
      </c>
    </row>
    <row r="136" spans="1:8" hidden="1" x14ac:dyDescent="0.3">
      <c r="A136" t="s">
        <v>3888</v>
      </c>
      <c r="B136" t="s">
        <v>3089</v>
      </c>
      <c r="C136" t="s">
        <v>3090</v>
      </c>
      <c r="D136" t="s">
        <v>435</v>
      </c>
      <c r="E136">
        <v>459</v>
      </c>
      <c r="F136">
        <v>22</v>
      </c>
      <c r="G136" t="s">
        <v>268</v>
      </c>
      <c r="H136" t="s">
        <v>3092</v>
      </c>
    </row>
    <row r="137" spans="1:8" hidden="1" x14ac:dyDescent="0.3">
      <c r="A137" t="s">
        <v>8682</v>
      </c>
      <c r="B137" t="s">
        <v>3089</v>
      </c>
      <c r="C137" t="s">
        <v>3090</v>
      </c>
      <c r="D137" t="s">
        <v>441</v>
      </c>
      <c r="E137">
        <v>398</v>
      </c>
      <c r="F137">
        <v>22</v>
      </c>
      <c r="G137" t="s">
        <v>268</v>
      </c>
      <c r="H137" t="s">
        <v>3092</v>
      </c>
    </row>
    <row r="138" spans="1:8" hidden="1" x14ac:dyDescent="0.3">
      <c r="A138" t="s">
        <v>7865</v>
      </c>
      <c r="B138" t="s">
        <v>3089</v>
      </c>
      <c r="C138" t="s">
        <v>3090</v>
      </c>
      <c r="D138" t="s">
        <v>440</v>
      </c>
      <c r="E138">
        <v>1697</v>
      </c>
      <c r="F138">
        <v>22</v>
      </c>
      <c r="G138" t="s">
        <v>268</v>
      </c>
      <c r="H138" t="s">
        <v>3092</v>
      </c>
    </row>
    <row r="139" spans="1:8" hidden="1" x14ac:dyDescent="0.3">
      <c r="A139" t="s">
        <v>9499</v>
      </c>
      <c r="B139" t="s">
        <v>3089</v>
      </c>
      <c r="C139" t="s">
        <v>3090</v>
      </c>
      <c r="D139" t="s">
        <v>349</v>
      </c>
      <c r="E139">
        <v>6283</v>
      </c>
      <c r="F139">
        <v>22</v>
      </c>
      <c r="G139" t="s">
        <v>268</v>
      </c>
      <c r="H139" t="s">
        <v>3092</v>
      </c>
    </row>
    <row r="140" spans="1:8" hidden="1" x14ac:dyDescent="0.3">
      <c r="A140" t="s">
        <v>6339</v>
      </c>
      <c r="B140" t="s">
        <v>3089</v>
      </c>
      <c r="C140" t="s">
        <v>3090</v>
      </c>
      <c r="D140" t="s">
        <v>438</v>
      </c>
      <c r="E140">
        <v>558</v>
      </c>
      <c r="F140">
        <v>22</v>
      </c>
      <c r="G140" t="s">
        <v>268</v>
      </c>
      <c r="H140" t="s">
        <v>3092</v>
      </c>
    </row>
    <row r="141" spans="1:8" hidden="1" x14ac:dyDescent="0.3">
      <c r="A141" t="s">
        <v>3261</v>
      </c>
      <c r="B141" t="s">
        <v>3108</v>
      </c>
      <c r="C141" t="s">
        <v>3109</v>
      </c>
      <c r="D141" t="s">
        <v>3110</v>
      </c>
      <c r="E141">
        <v>285</v>
      </c>
      <c r="F141">
        <v>22</v>
      </c>
      <c r="G141" t="s">
        <v>268</v>
      </c>
      <c r="H141" t="s">
        <v>3092</v>
      </c>
    </row>
    <row r="142" spans="1:8" hidden="1" x14ac:dyDescent="0.3">
      <c r="A142" t="s">
        <v>3262</v>
      </c>
      <c r="B142" t="s">
        <v>3108</v>
      </c>
      <c r="C142" t="s">
        <v>3109</v>
      </c>
      <c r="D142" t="s">
        <v>3112</v>
      </c>
      <c r="E142">
        <v>688</v>
      </c>
      <c r="F142">
        <v>22</v>
      </c>
      <c r="G142" t="s">
        <v>268</v>
      </c>
      <c r="H142" t="s">
        <v>3092</v>
      </c>
    </row>
    <row r="143" spans="1:8" hidden="1" x14ac:dyDescent="0.3">
      <c r="A143" t="s">
        <v>3263</v>
      </c>
      <c r="B143" t="s">
        <v>3108</v>
      </c>
      <c r="C143" t="s">
        <v>3109</v>
      </c>
      <c r="D143" t="s">
        <v>3114</v>
      </c>
      <c r="E143">
        <v>597</v>
      </c>
      <c r="F143">
        <v>22</v>
      </c>
      <c r="G143" t="s">
        <v>268</v>
      </c>
      <c r="H143" t="s">
        <v>3092</v>
      </c>
    </row>
    <row r="144" spans="1:8" hidden="1" x14ac:dyDescent="0.3">
      <c r="A144" t="s">
        <v>3264</v>
      </c>
      <c r="B144" t="s">
        <v>3108</v>
      </c>
      <c r="C144" t="s">
        <v>3109</v>
      </c>
      <c r="D144" t="s">
        <v>3116</v>
      </c>
      <c r="E144">
        <v>602</v>
      </c>
      <c r="F144">
        <v>22</v>
      </c>
      <c r="G144" t="s">
        <v>268</v>
      </c>
      <c r="H144" t="s">
        <v>3092</v>
      </c>
    </row>
    <row r="145" spans="1:8" hidden="1" x14ac:dyDescent="0.3">
      <c r="A145" t="s">
        <v>3265</v>
      </c>
      <c r="B145" t="s">
        <v>3108</v>
      </c>
      <c r="C145" t="s">
        <v>3109</v>
      </c>
      <c r="D145" t="s">
        <v>3118</v>
      </c>
      <c r="E145">
        <v>670</v>
      </c>
      <c r="F145">
        <v>22</v>
      </c>
      <c r="G145" t="s">
        <v>268</v>
      </c>
      <c r="H145" t="s">
        <v>3092</v>
      </c>
    </row>
    <row r="146" spans="1:8" hidden="1" x14ac:dyDescent="0.3">
      <c r="A146" t="s">
        <v>3266</v>
      </c>
      <c r="B146" t="s">
        <v>3108</v>
      </c>
      <c r="C146" t="s">
        <v>3109</v>
      </c>
      <c r="D146" t="s">
        <v>3120</v>
      </c>
      <c r="E146">
        <v>746</v>
      </c>
      <c r="F146">
        <v>22</v>
      </c>
      <c r="G146" t="s">
        <v>268</v>
      </c>
      <c r="H146" t="s">
        <v>3092</v>
      </c>
    </row>
    <row r="147" spans="1:8" hidden="1" x14ac:dyDescent="0.3">
      <c r="A147" t="s">
        <v>3267</v>
      </c>
      <c r="B147" t="s">
        <v>3108</v>
      </c>
      <c r="C147" t="s">
        <v>3109</v>
      </c>
      <c r="D147" t="s">
        <v>3122</v>
      </c>
      <c r="E147">
        <v>824</v>
      </c>
      <c r="F147">
        <v>22</v>
      </c>
      <c r="G147" t="s">
        <v>268</v>
      </c>
      <c r="H147" t="s">
        <v>3092</v>
      </c>
    </row>
    <row r="148" spans="1:8" hidden="1" x14ac:dyDescent="0.3">
      <c r="A148" t="s">
        <v>3268</v>
      </c>
      <c r="B148" t="s">
        <v>3108</v>
      </c>
      <c r="C148" t="s">
        <v>3109</v>
      </c>
      <c r="D148" t="s">
        <v>3124</v>
      </c>
      <c r="E148">
        <v>651</v>
      </c>
      <c r="F148">
        <v>22</v>
      </c>
      <c r="G148" t="s">
        <v>268</v>
      </c>
      <c r="H148" t="s">
        <v>3092</v>
      </c>
    </row>
    <row r="149" spans="1:8" hidden="1" x14ac:dyDescent="0.3">
      <c r="A149" t="s">
        <v>3269</v>
      </c>
      <c r="B149" t="s">
        <v>3108</v>
      </c>
      <c r="C149" t="s">
        <v>3109</v>
      </c>
      <c r="D149" t="s">
        <v>3126</v>
      </c>
      <c r="E149">
        <v>1197</v>
      </c>
      <c r="F149">
        <v>22</v>
      </c>
      <c r="G149" t="s">
        <v>268</v>
      </c>
      <c r="H149" t="s">
        <v>3092</v>
      </c>
    </row>
    <row r="150" spans="1:8" hidden="1" x14ac:dyDescent="0.3">
      <c r="A150" t="s">
        <v>3270</v>
      </c>
      <c r="B150" t="s">
        <v>3108</v>
      </c>
      <c r="C150" t="s">
        <v>3109</v>
      </c>
      <c r="D150" t="s">
        <v>349</v>
      </c>
      <c r="E150">
        <v>6283</v>
      </c>
      <c r="F150">
        <v>22</v>
      </c>
      <c r="G150" t="s">
        <v>268</v>
      </c>
      <c r="H150" t="s">
        <v>3092</v>
      </c>
    </row>
    <row r="151" spans="1:8" hidden="1" x14ac:dyDescent="0.3">
      <c r="A151" t="s">
        <v>3271</v>
      </c>
      <c r="B151" t="s">
        <v>3129</v>
      </c>
      <c r="C151" t="s">
        <v>238</v>
      </c>
      <c r="D151" t="s">
        <v>54</v>
      </c>
      <c r="E151">
        <v>477</v>
      </c>
      <c r="F151">
        <v>22</v>
      </c>
      <c r="G151" t="s">
        <v>268</v>
      </c>
      <c r="H151" t="s">
        <v>3092</v>
      </c>
    </row>
    <row r="152" spans="1:8" hidden="1" x14ac:dyDescent="0.3">
      <c r="A152" t="s">
        <v>3272</v>
      </c>
      <c r="B152" t="s">
        <v>3129</v>
      </c>
      <c r="C152" t="s">
        <v>238</v>
      </c>
      <c r="D152" t="s">
        <v>55</v>
      </c>
      <c r="E152">
        <v>1029</v>
      </c>
      <c r="F152">
        <v>22</v>
      </c>
      <c r="G152" t="s">
        <v>268</v>
      </c>
      <c r="H152" t="s">
        <v>3092</v>
      </c>
    </row>
    <row r="153" spans="1:8" hidden="1" x14ac:dyDescent="0.3">
      <c r="A153" t="s">
        <v>3273</v>
      </c>
      <c r="B153" t="s">
        <v>3129</v>
      </c>
      <c r="C153" t="s">
        <v>238</v>
      </c>
      <c r="D153" t="s">
        <v>56</v>
      </c>
      <c r="E153">
        <v>799</v>
      </c>
      <c r="F153">
        <v>22</v>
      </c>
      <c r="G153" t="s">
        <v>268</v>
      </c>
      <c r="H153" t="s">
        <v>3092</v>
      </c>
    </row>
    <row r="154" spans="1:8" hidden="1" x14ac:dyDescent="0.3">
      <c r="A154" t="s">
        <v>3274</v>
      </c>
      <c r="B154" t="s">
        <v>3129</v>
      </c>
      <c r="C154" t="s">
        <v>238</v>
      </c>
      <c r="D154" t="s">
        <v>57</v>
      </c>
      <c r="E154">
        <v>556</v>
      </c>
      <c r="F154">
        <v>22</v>
      </c>
      <c r="G154" t="s">
        <v>268</v>
      </c>
      <c r="H154" t="s">
        <v>3092</v>
      </c>
    </row>
    <row r="155" spans="1:8" hidden="1" x14ac:dyDescent="0.3">
      <c r="A155" t="s">
        <v>3275</v>
      </c>
      <c r="B155" t="s">
        <v>3129</v>
      </c>
      <c r="C155" t="s">
        <v>238</v>
      </c>
      <c r="D155" t="s">
        <v>58</v>
      </c>
      <c r="E155">
        <v>503</v>
      </c>
      <c r="F155">
        <v>22</v>
      </c>
      <c r="G155" t="s">
        <v>268</v>
      </c>
      <c r="H155" t="s">
        <v>3092</v>
      </c>
    </row>
    <row r="156" spans="1:8" hidden="1" x14ac:dyDescent="0.3">
      <c r="A156" t="s">
        <v>3276</v>
      </c>
      <c r="B156" t="s">
        <v>3129</v>
      </c>
      <c r="C156" t="s">
        <v>238</v>
      </c>
      <c r="D156" t="s">
        <v>59</v>
      </c>
      <c r="E156">
        <v>1043</v>
      </c>
      <c r="F156">
        <v>22</v>
      </c>
      <c r="G156" t="s">
        <v>268</v>
      </c>
      <c r="H156" t="s">
        <v>3092</v>
      </c>
    </row>
    <row r="157" spans="1:8" hidden="1" x14ac:dyDescent="0.3">
      <c r="A157" t="s">
        <v>3277</v>
      </c>
      <c r="B157" t="s">
        <v>3129</v>
      </c>
      <c r="C157" t="s">
        <v>238</v>
      </c>
      <c r="D157" t="s">
        <v>51</v>
      </c>
      <c r="E157">
        <v>1318</v>
      </c>
      <c r="F157">
        <v>22</v>
      </c>
      <c r="G157" t="s">
        <v>268</v>
      </c>
      <c r="H157" t="s">
        <v>3092</v>
      </c>
    </row>
    <row r="158" spans="1:8" hidden="1" x14ac:dyDescent="0.3">
      <c r="A158" t="s">
        <v>3278</v>
      </c>
      <c r="B158" t="s">
        <v>3129</v>
      </c>
      <c r="C158" t="s">
        <v>238</v>
      </c>
      <c r="D158" t="s">
        <v>52</v>
      </c>
      <c r="E158">
        <v>936</v>
      </c>
      <c r="F158">
        <v>22</v>
      </c>
      <c r="G158" t="s">
        <v>268</v>
      </c>
      <c r="H158" t="s">
        <v>3092</v>
      </c>
    </row>
    <row r="159" spans="1:8" hidden="1" x14ac:dyDescent="0.3">
      <c r="A159" t="s">
        <v>3279</v>
      </c>
      <c r="B159" t="s">
        <v>3129</v>
      </c>
      <c r="C159" t="s">
        <v>238</v>
      </c>
      <c r="D159" t="s">
        <v>53</v>
      </c>
      <c r="E159">
        <v>761</v>
      </c>
      <c r="F159">
        <v>22</v>
      </c>
      <c r="G159" t="s">
        <v>268</v>
      </c>
      <c r="H159" t="s">
        <v>3092</v>
      </c>
    </row>
    <row r="160" spans="1:8" hidden="1" x14ac:dyDescent="0.3">
      <c r="A160" t="s">
        <v>3280</v>
      </c>
      <c r="B160" t="s">
        <v>3129</v>
      </c>
      <c r="C160" t="s">
        <v>238</v>
      </c>
      <c r="D160" t="s">
        <v>349</v>
      </c>
      <c r="E160">
        <v>7431</v>
      </c>
      <c r="F160">
        <v>22</v>
      </c>
      <c r="G160" t="s">
        <v>268</v>
      </c>
      <c r="H160" t="s">
        <v>3092</v>
      </c>
    </row>
    <row r="161" spans="1:8" hidden="1" x14ac:dyDescent="0.3">
      <c r="A161" t="s">
        <v>3281</v>
      </c>
      <c r="B161" t="s">
        <v>3140</v>
      </c>
      <c r="C161" t="s">
        <v>229</v>
      </c>
      <c r="D161" t="s">
        <v>60</v>
      </c>
      <c r="E161">
        <v>4162</v>
      </c>
      <c r="F161">
        <v>22</v>
      </c>
      <c r="G161" t="s">
        <v>268</v>
      </c>
      <c r="H161" t="s">
        <v>3092</v>
      </c>
    </row>
    <row r="162" spans="1:8" hidden="1" x14ac:dyDescent="0.3">
      <c r="A162" t="s">
        <v>3282</v>
      </c>
      <c r="B162" t="s">
        <v>3140</v>
      </c>
      <c r="C162" t="s">
        <v>229</v>
      </c>
      <c r="D162" t="s">
        <v>63</v>
      </c>
      <c r="E162">
        <v>66</v>
      </c>
      <c r="F162">
        <v>22</v>
      </c>
      <c r="G162" t="s">
        <v>268</v>
      </c>
      <c r="H162" t="s">
        <v>3092</v>
      </c>
    </row>
    <row r="163" spans="1:8" hidden="1" x14ac:dyDescent="0.3">
      <c r="A163" t="s">
        <v>3283</v>
      </c>
      <c r="B163" t="s">
        <v>3140</v>
      </c>
      <c r="C163" t="s">
        <v>229</v>
      </c>
      <c r="D163" t="s">
        <v>61</v>
      </c>
      <c r="E163">
        <v>812</v>
      </c>
      <c r="F163">
        <v>22</v>
      </c>
      <c r="G163" t="s">
        <v>268</v>
      </c>
      <c r="H163" t="s">
        <v>3092</v>
      </c>
    </row>
    <row r="164" spans="1:8" hidden="1" x14ac:dyDescent="0.3">
      <c r="A164" t="s">
        <v>10310</v>
      </c>
      <c r="B164" t="s">
        <v>3140</v>
      </c>
      <c r="C164" t="s">
        <v>229</v>
      </c>
      <c r="D164" t="s">
        <v>10309</v>
      </c>
      <c r="E164">
        <v>816</v>
      </c>
      <c r="F164">
        <v>22</v>
      </c>
      <c r="G164" t="s">
        <v>268</v>
      </c>
      <c r="H164" t="s">
        <v>3092</v>
      </c>
    </row>
    <row r="165" spans="1:8" hidden="1" x14ac:dyDescent="0.3">
      <c r="A165" t="s">
        <v>3284</v>
      </c>
      <c r="B165" t="s">
        <v>3140</v>
      </c>
      <c r="C165" t="s">
        <v>229</v>
      </c>
      <c r="D165" t="s">
        <v>341</v>
      </c>
      <c r="E165">
        <v>2177</v>
      </c>
      <c r="F165">
        <v>22</v>
      </c>
      <c r="G165" t="s">
        <v>268</v>
      </c>
      <c r="H165" t="s">
        <v>3092</v>
      </c>
    </row>
    <row r="166" spans="1:8" hidden="1" x14ac:dyDescent="0.3">
      <c r="A166" t="s">
        <v>3285</v>
      </c>
      <c r="B166" t="s">
        <v>3140</v>
      </c>
      <c r="C166" t="s">
        <v>229</v>
      </c>
      <c r="D166" t="s">
        <v>62</v>
      </c>
      <c r="E166">
        <v>292</v>
      </c>
      <c r="F166">
        <v>22</v>
      </c>
      <c r="G166" t="s">
        <v>268</v>
      </c>
      <c r="H166" t="s">
        <v>3092</v>
      </c>
    </row>
    <row r="167" spans="1:8" hidden="1" x14ac:dyDescent="0.3">
      <c r="A167" t="s">
        <v>3286</v>
      </c>
      <c r="B167" t="s">
        <v>3146</v>
      </c>
      <c r="C167" t="s">
        <v>230</v>
      </c>
      <c r="D167" t="s">
        <v>353</v>
      </c>
      <c r="E167">
        <v>9124</v>
      </c>
      <c r="F167">
        <v>22</v>
      </c>
      <c r="G167" t="s">
        <v>268</v>
      </c>
      <c r="H167" t="s">
        <v>3092</v>
      </c>
    </row>
    <row r="168" spans="1:8" hidden="1" x14ac:dyDescent="0.3">
      <c r="A168" t="s">
        <v>3287</v>
      </c>
      <c r="B168" t="s">
        <v>3146</v>
      </c>
      <c r="C168" t="s">
        <v>230</v>
      </c>
      <c r="D168" t="s">
        <v>2</v>
      </c>
      <c r="E168">
        <v>9193</v>
      </c>
      <c r="F168">
        <v>22</v>
      </c>
      <c r="G168" t="s">
        <v>268</v>
      </c>
      <c r="H168" t="s">
        <v>3092</v>
      </c>
    </row>
    <row r="169" spans="1:8" hidden="1" x14ac:dyDescent="0.3">
      <c r="A169" t="s">
        <v>3288</v>
      </c>
      <c r="B169" t="s">
        <v>3146</v>
      </c>
      <c r="C169" t="s">
        <v>230</v>
      </c>
      <c r="D169" t="s">
        <v>337</v>
      </c>
      <c r="E169">
        <v>43</v>
      </c>
      <c r="F169">
        <v>22</v>
      </c>
      <c r="G169" t="s">
        <v>268</v>
      </c>
      <c r="H169" t="s">
        <v>3092</v>
      </c>
    </row>
    <row r="170" spans="1:8" hidden="1" x14ac:dyDescent="0.3">
      <c r="A170" t="s">
        <v>3289</v>
      </c>
      <c r="B170" t="s">
        <v>3146</v>
      </c>
      <c r="C170" t="s">
        <v>230</v>
      </c>
      <c r="D170" t="s">
        <v>326</v>
      </c>
      <c r="E170">
        <v>0</v>
      </c>
      <c r="F170">
        <v>22</v>
      </c>
      <c r="G170" t="s">
        <v>268</v>
      </c>
      <c r="H170" t="s">
        <v>3092</v>
      </c>
    </row>
    <row r="171" spans="1:8" hidden="1" x14ac:dyDescent="0.3">
      <c r="A171" t="s">
        <v>3290</v>
      </c>
      <c r="B171" t="s">
        <v>3146</v>
      </c>
      <c r="C171" t="s">
        <v>230</v>
      </c>
      <c r="D171" t="s">
        <v>327</v>
      </c>
      <c r="E171">
        <v>609</v>
      </c>
      <c r="F171">
        <v>22</v>
      </c>
      <c r="G171" t="s">
        <v>268</v>
      </c>
      <c r="H171" t="s">
        <v>3092</v>
      </c>
    </row>
    <row r="172" spans="1:8" hidden="1" x14ac:dyDescent="0.3">
      <c r="A172" t="s">
        <v>3291</v>
      </c>
      <c r="B172" t="s">
        <v>3146</v>
      </c>
      <c r="C172" t="s">
        <v>230</v>
      </c>
      <c r="D172" t="s">
        <v>328</v>
      </c>
      <c r="E172">
        <v>525</v>
      </c>
      <c r="F172">
        <v>22</v>
      </c>
      <c r="G172" t="s">
        <v>268</v>
      </c>
      <c r="H172" t="s">
        <v>3092</v>
      </c>
    </row>
    <row r="173" spans="1:8" hidden="1" x14ac:dyDescent="0.3">
      <c r="A173" t="s">
        <v>3292</v>
      </c>
      <c r="B173" t="s">
        <v>3146</v>
      </c>
      <c r="C173" t="s">
        <v>230</v>
      </c>
      <c r="D173" t="s">
        <v>329</v>
      </c>
      <c r="E173">
        <v>13</v>
      </c>
      <c r="F173">
        <v>22</v>
      </c>
      <c r="G173" t="s">
        <v>268</v>
      </c>
      <c r="H173" t="s">
        <v>3092</v>
      </c>
    </row>
    <row r="174" spans="1:8" hidden="1" x14ac:dyDescent="0.3">
      <c r="A174" t="s">
        <v>3293</v>
      </c>
      <c r="B174" t="s">
        <v>3146</v>
      </c>
      <c r="C174" t="s">
        <v>230</v>
      </c>
      <c r="D174" t="s">
        <v>330</v>
      </c>
      <c r="E174">
        <v>40</v>
      </c>
      <c r="F174">
        <v>22</v>
      </c>
      <c r="G174" t="s">
        <v>268</v>
      </c>
      <c r="H174" t="s">
        <v>3092</v>
      </c>
    </row>
    <row r="175" spans="1:8" hidden="1" x14ac:dyDescent="0.3">
      <c r="A175" t="s">
        <v>3294</v>
      </c>
      <c r="B175" t="s">
        <v>3146</v>
      </c>
      <c r="C175" t="s">
        <v>230</v>
      </c>
      <c r="D175" t="s">
        <v>3155</v>
      </c>
      <c r="E175">
        <v>66</v>
      </c>
      <c r="F175">
        <v>22</v>
      </c>
      <c r="G175" t="s">
        <v>268</v>
      </c>
      <c r="H175" t="s">
        <v>3092</v>
      </c>
    </row>
    <row r="176" spans="1:8" hidden="1" x14ac:dyDescent="0.3">
      <c r="A176" t="s">
        <v>3295</v>
      </c>
      <c r="B176" t="s">
        <v>3146</v>
      </c>
      <c r="C176" t="s">
        <v>230</v>
      </c>
      <c r="D176" t="s">
        <v>3157</v>
      </c>
      <c r="E176">
        <v>9124</v>
      </c>
      <c r="F176">
        <v>22</v>
      </c>
      <c r="G176" t="s">
        <v>268</v>
      </c>
      <c r="H176" t="s">
        <v>3092</v>
      </c>
    </row>
    <row r="177" spans="1:8" hidden="1" x14ac:dyDescent="0.3">
      <c r="A177" t="s">
        <v>3296</v>
      </c>
      <c r="B177" t="s">
        <v>3146</v>
      </c>
      <c r="C177" t="s">
        <v>230</v>
      </c>
      <c r="D177" t="s">
        <v>331</v>
      </c>
      <c r="E177">
        <v>1216</v>
      </c>
      <c r="F177">
        <v>22</v>
      </c>
      <c r="G177" t="s">
        <v>268</v>
      </c>
      <c r="H177" t="s">
        <v>3092</v>
      </c>
    </row>
    <row r="178" spans="1:8" hidden="1" x14ac:dyDescent="0.3">
      <c r="A178" t="s">
        <v>3297</v>
      </c>
      <c r="B178" t="s">
        <v>3146</v>
      </c>
      <c r="C178" t="s">
        <v>230</v>
      </c>
      <c r="D178" t="s">
        <v>332</v>
      </c>
      <c r="E178">
        <v>592</v>
      </c>
      <c r="F178">
        <v>22</v>
      </c>
      <c r="G178" t="s">
        <v>268</v>
      </c>
      <c r="H178" t="s">
        <v>3092</v>
      </c>
    </row>
    <row r="179" spans="1:8" hidden="1" x14ac:dyDescent="0.3">
      <c r="A179" t="s">
        <v>3298</v>
      </c>
      <c r="B179" t="s">
        <v>3146</v>
      </c>
      <c r="C179" t="s">
        <v>230</v>
      </c>
      <c r="D179" t="s">
        <v>333</v>
      </c>
      <c r="E179">
        <v>2253</v>
      </c>
      <c r="F179">
        <v>22</v>
      </c>
      <c r="G179" t="s">
        <v>268</v>
      </c>
      <c r="H179" t="s">
        <v>3092</v>
      </c>
    </row>
    <row r="180" spans="1:8" hidden="1" x14ac:dyDescent="0.3">
      <c r="A180" t="s">
        <v>3299</v>
      </c>
      <c r="B180" t="s">
        <v>3146</v>
      </c>
      <c r="C180" t="s">
        <v>230</v>
      </c>
      <c r="D180" t="s">
        <v>334</v>
      </c>
      <c r="E180">
        <v>1874</v>
      </c>
      <c r="F180">
        <v>22</v>
      </c>
      <c r="G180" t="s">
        <v>268</v>
      </c>
      <c r="H180" t="s">
        <v>3092</v>
      </c>
    </row>
    <row r="181" spans="1:8" hidden="1" x14ac:dyDescent="0.3">
      <c r="A181" t="s">
        <v>3300</v>
      </c>
      <c r="B181" t="s">
        <v>3146</v>
      </c>
      <c r="C181" t="s">
        <v>230</v>
      </c>
      <c r="D181" t="s">
        <v>336</v>
      </c>
      <c r="E181">
        <v>222</v>
      </c>
      <c r="F181">
        <v>22</v>
      </c>
      <c r="G181" t="s">
        <v>268</v>
      </c>
      <c r="H181" t="s">
        <v>3092</v>
      </c>
    </row>
    <row r="182" spans="1:8" hidden="1" x14ac:dyDescent="0.3">
      <c r="A182" t="s">
        <v>3301</v>
      </c>
      <c r="B182" t="s">
        <v>3146</v>
      </c>
      <c r="C182" t="s">
        <v>230</v>
      </c>
      <c r="D182" t="s">
        <v>335</v>
      </c>
      <c r="E182">
        <v>20</v>
      </c>
      <c r="F182">
        <v>22</v>
      </c>
      <c r="G182" t="s">
        <v>268</v>
      </c>
      <c r="H182" t="s">
        <v>3092</v>
      </c>
    </row>
    <row r="183" spans="1:8" hidden="1" x14ac:dyDescent="0.3">
      <c r="A183" t="s">
        <v>3302</v>
      </c>
      <c r="B183" t="s">
        <v>3146</v>
      </c>
      <c r="C183" t="s">
        <v>230</v>
      </c>
      <c r="D183" t="s">
        <v>79</v>
      </c>
      <c r="E183">
        <v>1724</v>
      </c>
      <c r="F183">
        <v>22</v>
      </c>
      <c r="G183" t="s">
        <v>268</v>
      </c>
      <c r="H183" t="s">
        <v>3092</v>
      </c>
    </row>
    <row r="184" spans="1:8" hidden="1" x14ac:dyDescent="0.3">
      <c r="A184" t="s">
        <v>3303</v>
      </c>
      <c r="B184" t="s">
        <v>3166</v>
      </c>
      <c r="C184" t="s">
        <v>245</v>
      </c>
      <c r="D184" t="s">
        <v>80</v>
      </c>
      <c r="E184">
        <v>712</v>
      </c>
      <c r="F184">
        <v>22</v>
      </c>
      <c r="G184" t="s">
        <v>268</v>
      </c>
      <c r="H184" t="s">
        <v>3092</v>
      </c>
    </row>
    <row r="185" spans="1:8" hidden="1" x14ac:dyDescent="0.3">
      <c r="A185" t="s">
        <v>3304</v>
      </c>
      <c r="B185" t="s">
        <v>3166</v>
      </c>
      <c r="C185" t="s">
        <v>245</v>
      </c>
      <c r="D185" t="s">
        <v>342</v>
      </c>
      <c r="E185">
        <v>227</v>
      </c>
      <c r="F185">
        <v>22</v>
      </c>
      <c r="G185" t="s">
        <v>268</v>
      </c>
      <c r="H185" t="s">
        <v>3092</v>
      </c>
    </row>
    <row r="186" spans="1:8" hidden="1" x14ac:dyDescent="0.3">
      <c r="A186" t="s">
        <v>3305</v>
      </c>
      <c r="B186" t="s">
        <v>3166</v>
      </c>
      <c r="C186" t="s">
        <v>245</v>
      </c>
      <c r="D186">
        <v>0</v>
      </c>
      <c r="E186">
        <v>1400</v>
      </c>
      <c r="F186">
        <v>22</v>
      </c>
      <c r="G186" t="s">
        <v>268</v>
      </c>
      <c r="H186" t="s">
        <v>3092</v>
      </c>
    </row>
    <row r="187" spans="1:8" hidden="1" x14ac:dyDescent="0.3">
      <c r="A187" t="s">
        <v>3306</v>
      </c>
      <c r="B187" t="s">
        <v>3166</v>
      </c>
      <c r="C187" t="s">
        <v>245</v>
      </c>
      <c r="D187">
        <v>1</v>
      </c>
      <c r="E187">
        <v>1832</v>
      </c>
      <c r="F187">
        <v>22</v>
      </c>
      <c r="G187" t="s">
        <v>268</v>
      </c>
      <c r="H187" t="s">
        <v>3092</v>
      </c>
    </row>
    <row r="188" spans="1:8" hidden="1" x14ac:dyDescent="0.3">
      <c r="A188" t="s">
        <v>3307</v>
      </c>
      <c r="B188" t="s">
        <v>3166</v>
      </c>
      <c r="C188" t="s">
        <v>245</v>
      </c>
      <c r="D188" t="s">
        <v>60</v>
      </c>
      <c r="E188">
        <v>4162</v>
      </c>
      <c r="F188">
        <v>22</v>
      </c>
      <c r="G188" t="s">
        <v>268</v>
      </c>
      <c r="H188" t="s">
        <v>3092</v>
      </c>
    </row>
    <row r="189" spans="1:8" hidden="1" x14ac:dyDescent="0.3">
      <c r="A189" t="s">
        <v>3308</v>
      </c>
      <c r="B189" t="s">
        <v>3172</v>
      </c>
      <c r="C189" t="s">
        <v>239</v>
      </c>
      <c r="D189" t="s">
        <v>2</v>
      </c>
      <c r="E189">
        <v>9193</v>
      </c>
      <c r="F189">
        <v>22</v>
      </c>
      <c r="G189" t="s">
        <v>268</v>
      </c>
      <c r="H189" t="s">
        <v>3092</v>
      </c>
    </row>
    <row r="190" spans="1:8" hidden="1" x14ac:dyDescent="0.3">
      <c r="A190" t="s">
        <v>3309</v>
      </c>
      <c r="B190" t="s">
        <v>3172</v>
      </c>
      <c r="C190" t="s">
        <v>239</v>
      </c>
      <c r="D190" t="s">
        <v>67</v>
      </c>
      <c r="E190">
        <v>702</v>
      </c>
      <c r="F190">
        <v>22</v>
      </c>
      <c r="G190" t="s">
        <v>268</v>
      </c>
      <c r="H190" t="s">
        <v>3092</v>
      </c>
    </row>
    <row r="191" spans="1:8" hidden="1" x14ac:dyDescent="0.3">
      <c r="A191" t="s">
        <v>3310</v>
      </c>
      <c r="B191" t="s">
        <v>3172</v>
      </c>
      <c r="C191" t="s">
        <v>239</v>
      </c>
      <c r="D191" t="s">
        <v>66</v>
      </c>
      <c r="E191">
        <v>1601</v>
      </c>
      <c r="F191">
        <v>22</v>
      </c>
      <c r="G191" t="s">
        <v>268</v>
      </c>
      <c r="H191" t="s">
        <v>3092</v>
      </c>
    </row>
    <row r="192" spans="1:8" hidden="1" x14ac:dyDescent="0.3">
      <c r="A192" t="s">
        <v>3311</v>
      </c>
      <c r="B192" t="s">
        <v>3172</v>
      </c>
      <c r="C192" t="s">
        <v>239</v>
      </c>
      <c r="D192" t="s">
        <v>65</v>
      </c>
      <c r="E192">
        <v>2819</v>
      </c>
      <c r="F192">
        <v>22</v>
      </c>
      <c r="G192" t="s">
        <v>268</v>
      </c>
      <c r="H192" t="s">
        <v>3092</v>
      </c>
    </row>
    <row r="193" spans="1:8" hidden="1" x14ac:dyDescent="0.3">
      <c r="A193" t="s">
        <v>3312</v>
      </c>
      <c r="B193" t="s">
        <v>3172</v>
      </c>
      <c r="C193" t="s">
        <v>239</v>
      </c>
      <c r="D193" t="s">
        <v>68</v>
      </c>
      <c r="E193">
        <v>225</v>
      </c>
      <c r="F193">
        <v>22</v>
      </c>
      <c r="G193" t="s">
        <v>268</v>
      </c>
      <c r="H193" t="s">
        <v>3092</v>
      </c>
    </row>
    <row r="194" spans="1:8" hidden="1" x14ac:dyDescent="0.3">
      <c r="A194" t="s">
        <v>3313</v>
      </c>
      <c r="B194" t="s">
        <v>3172</v>
      </c>
      <c r="C194" t="s">
        <v>239</v>
      </c>
      <c r="D194" t="s">
        <v>64</v>
      </c>
      <c r="E194">
        <v>3852</v>
      </c>
      <c r="F194">
        <v>22</v>
      </c>
      <c r="G194" t="s">
        <v>268</v>
      </c>
      <c r="H194" t="s">
        <v>3092</v>
      </c>
    </row>
    <row r="195" spans="1:8" hidden="1" x14ac:dyDescent="0.3">
      <c r="A195" t="s">
        <v>3314</v>
      </c>
      <c r="B195" t="s">
        <v>3179</v>
      </c>
      <c r="C195" t="s">
        <v>240</v>
      </c>
      <c r="D195" t="s">
        <v>2</v>
      </c>
      <c r="E195">
        <v>9193</v>
      </c>
      <c r="F195">
        <v>22</v>
      </c>
      <c r="G195" t="s">
        <v>268</v>
      </c>
      <c r="H195" t="s">
        <v>3092</v>
      </c>
    </row>
    <row r="196" spans="1:8" hidden="1" x14ac:dyDescent="0.3">
      <c r="A196" t="s">
        <v>3315</v>
      </c>
      <c r="B196" t="s">
        <v>3179</v>
      </c>
      <c r="C196" t="s">
        <v>240</v>
      </c>
      <c r="D196" t="s">
        <v>70</v>
      </c>
      <c r="E196">
        <v>1355</v>
      </c>
      <c r="F196">
        <v>22</v>
      </c>
      <c r="G196" t="s">
        <v>268</v>
      </c>
      <c r="H196" t="s">
        <v>3092</v>
      </c>
    </row>
    <row r="197" spans="1:8" hidden="1" x14ac:dyDescent="0.3">
      <c r="A197" t="s">
        <v>3316</v>
      </c>
      <c r="B197" t="s">
        <v>3179</v>
      </c>
      <c r="C197" t="s">
        <v>240</v>
      </c>
      <c r="D197" t="s">
        <v>69</v>
      </c>
      <c r="E197">
        <v>1318</v>
      </c>
      <c r="F197">
        <v>22</v>
      </c>
      <c r="G197" t="s">
        <v>268</v>
      </c>
      <c r="H197" t="s">
        <v>3092</v>
      </c>
    </row>
    <row r="198" spans="1:8" hidden="1" x14ac:dyDescent="0.3">
      <c r="A198" t="s">
        <v>3317</v>
      </c>
      <c r="B198" t="s">
        <v>3179</v>
      </c>
      <c r="C198" t="s">
        <v>240</v>
      </c>
      <c r="D198" t="s">
        <v>71</v>
      </c>
      <c r="E198">
        <v>6529</v>
      </c>
      <c r="F198">
        <v>22</v>
      </c>
      <c r="G198" t="s">
        <v>268</v>
      </c>
      <c r="H198" t="s">
        <v>3092</v>
      </c>
    </row>
    <row r="199" spans="1:8" hidden="1" x14ac:dyDescent="0.3">
      <c r="A199" t="s">
        <v>3318</v>
      </c>
      <c r="B199" t="s">
        <v>3184</v>
      </c>
      <c r="C199" t="s">
        <v>3185</v>
      </c>
      <c r="D199" t="s">
        <v>2</v>
      </c>
      <c r="E199">
        <v>9193</v>
      </c>
      <c r="F199">
        <v>22</v>
      </c>
      <c r="G199" t="s">
        <v>268</v>
      </c>
      <c r="H199" t="s">
        <v>3092</v>
      </c>
    </row>
    <row r="200" spans="1:8" hidden="1" x14ac:dyDescent="0.3">
      <c r="A200" t="s">
        <v>3319</v>
      </c>
      <c r="B200" t="s">
        <v>3184</v>
      </c>
      <c r="C200" t="s">
        <v>3185</v>
      </c>
      <c r="D200" t="s">
        <v>25</v>
      </c>
      <c r="E200">
        <v>46</v>
      </c>
      <c r="F200">
        <v>22</v>
      </c>
      <c r="G200" t="s">
        <v>268</v>
      </c>
      <c r="H200" t="s">
        <v>3092</v>
      </c>
    </row>
    <row r="201" spans="1:8" hidden="1" x14ac:dyDescent="0.3">
      <c r="A201" t="s">
        <v>3320</v>
      </c>
      <c r="B201" t="s">
        <v>3184</v>
      </c>
      <c r="C201" t="s">
        <v>3185</v>
      </c>
      <c r="D201" t="s">
        <v>21</v>
      </c>
      <c r="E201">
        <v>1066</v>
      </c>
      <c r="F201">
        <v>22</v>
      </c>
      <c r="G201" t="s">
        <v>268</v>
      </c>
      <c r="H201" t="s">
        <v>3092</v>
      </c>
    </row>
    <row r="202" spans="1:8" hidden="1" x14ac:dyDescent="0.3">
      <c r="A202" t="s">
        <v>3321</v>
      </c>
      <c r="B202" t="s">
        <v>3184</v>
      </c>
      <c r="C202" t="s">
        <v>3185</v>
      </c>
      <c r="D202" t="s">
        <v>24</v>
      </c>
      <c r="E202">
        <v>115</v>
      </c>
      <c r="F202">
        <v>22</v>
      </c>
      <c r="G202" t="s">
        <v>268</v>
      </c>
      <c r="H202" t="s">
        <v>3092</v>
      </c>
    </row>
    <row r="203" spans="1:8" hidden="1" x14ac:dyDescent="0.3">
      <c r="A203" t="s">
        <v>3322</v>
      </c>
      <c r="B203" t="s">
        <v>3184</v>
      </c>
      <c r="C203" t="s">
        <v>3185</v>
      </c>
      <c r="D203" t="s">
        <v>354</v>
      </c>
      <c r="E203">
        <v>1100</v>
      </c>
      <c r="F203">
        <v>22</v>
      </c>
      <c r="G203" t="s">
        <v>268</v>
      </c>
      <c r="H203" t="s">
        <v>3092</v>
      </c>
    </row>
    <row r="204" spans="1:8" hidden="1" x14ac:dyDescent="0.3">
      <c r="A204" t="s">
        <v>3323</v>
      </c>
      <c r="B204" t="s">
        <v>3184</v>
      </c>
      <c r="C204" t="s">
        <v>3185</v>
      </c>
      <c r="D204" t="s">
        <v>22</v>
      </c>
      <c r="E204">
        <v>666</v>
      </c>
      <c r="F204">
        <v>22</v>
      </c>
      <c r="G204" t="s">
        <v>268</v>
      </c>
      <c r="H204" t="s">
        <v>3092</v>
      </c>
    </row>
    <row r="205" spans="1:8" hidden="1" x14ac:dyDescent="0.3">
      <c r="A205" t="s">
        <v>3324</v>
      </c>
      <c r="B205" t="s">
        <v>3184</v>
      </c>
      <c r="C205" t="s">
        <v>3185</v>
      </c>
      <c r="D205" t="s">
        <v>23</v>
      </c>
      <c r="E205">
        <v>262</v>
      </c>
      <c r="F205">
        <v>22</v>
      </c>
      <c r="G205" t="s">
        <v>268</v>
      </c>
      <c r="H205" t="s">
        <v>3092</v>
      </c>
    </row>
    <row r="206" spans="1:8" hidden="1" x14ac:dyDescent="0.3">
      <c r="A206" t="s">
        <v>3325</v>
      </c>
      <c r="B206" t="s">
        <v>3184</v>
      </c>
      <c r="C206" t="s">
        <v>3185</v>
      </c>
      <c r="D206" t="s">
        <v>20</v>
      </c>
      <c r="E206">
        <v>5931</v>
      </c>
      <c r="F206">
        <v>22</v>
      </c>
      <c r="G206" t="s">
        <v>268</v>
      </c>
      <c r="H206" t="s">
        <v>3092</v>
      </c>
    </row>
    <row r="207" spans="1:8" hidden="1" x14ac:dyDescent="0.3">
      <c r="A207" t="s">
        <v>10560</v>
      </c>
      <c r="B207" t="s">
        <v>3193</v>
      </c>
      <c r="C207" t="s">
        <v>3194</v>
      </c>
      <c r="D207" t="s">
        <v>10556</v>
      </c>
      <c r="E207">
        <v>11</v>
      </c>
      <c r="F207">
        <v>22</v>
      </c>
      <c r="G207" t="s">
        <v>268</v>
      </c>
      <c r="H207" t="s">
        <v>3092</v>
      </c>
    </row>
    <row r="208" spans="1:8" hidden="1" x14ac:dyDescent="0.3">
      <c r="A208" t="s">
        <v>3326</v>
      </c>
      <c r="B208" t="s">
        <v>3193</v>
      </c>
      <c r="C208" t="s">
        <v>3194</v>
      </c>
      <c r="D208" t="s">
        <v>350</v>
      </c>
      <c r="E208">
        <v>1</v>
      </c>
      <c r="F208">
        <v>22</v>
      </c>
      <c r="G208" t="s">
        <v>268</v>
      </c>
      <c r="H208" t="s">
        <v>3092</v>
      </c>
    </row>
    <row r="209" spans="1:8" hidden="1" x14ac:dyDescent="0.3">
      <c r="A209" t="s">
        <v>3327</v>
      </c>
      <c r="B209" t="s">
        <v>3193</v>
      </c>
      <c r="C209" t="s">
        <v>3194</v>
      </c>
      <c r="D209" t="s">
        <v>352</v>
      </c>
      <c r="E209">
        <v>1203</v>
      </c>
      <c r="F209">
        <v>22</v>
      </c>
      <c r="G209" t="s">
        <v>268</v>
      </c>
      <c r="H209" t="s">
        <v>3092</v>
      </c>
    </row>
    <row r="210" spans="1:8" hidden="1" x14ac:dyDescent="0.3">
      <c r="A210" t="s">
        <v>3328</v>
      </c>
      <c r="B210" t="s">
        <v>3193</v>
      </c>
      <c r="C210" t="s">
        <v>3194</v>
      </c>
      <c r="D210" t="s">
        <v>351</v>
      </c>
      <c r="E210">
        <v>26</v>
      </c>
      <c r="F210">
        <v>22</v>
      </c>
      <c r="G210" t="s">
        <v>268</v>
      </c>
      <c r="H210" t="s">
        <v>3092</v>
      </c>
    </row>
    <row r="211" spans="1:8" hidden="1" x14ac:dyDescent="0.3">
      <c r="A211" t="s">
        <v>3329</v>
      </c>
      <c r="B211" t="s">
        <v>3193</v>
      </c>
      <c r="C211" t="s">
        <v>3194</v>
      </c>
      <c r="D211" t="s">
        <v>348</v>
      </c>
      <c r="E211">
        <v>42</v>
      </c>
      <c r="F211">
        <v>22</v>
      </c>
      <c r="G211" t="s">
        <v>268</v>
      </c>
      <c r="H211" t="s">
        <v>3092</v>
      </c>
    </row>
    <row r="212" spans="1:8" hidden="1" x14ac:dyDescent="0.3">
      <c r="A212" t="s">
        <v>3330</v>
      </c>
      <c r="B212" t="s">
        <v>3193</v>
      </c>
      <c r="C212" t="s">
        <v>3194</v>
      </c>
      <c r="D212" t="s">
        <v>349</v>
      </c>
      <c r="E212">
        <v>8912</v>
      </c>
      <c r="F212">
        <v>22</v>
      </c>
      <c r="G212" t="s">
        <v>268</v>
      </c>
      <c r="H212" t="s">
        <v>3092</v>
      </c>
    </row>
    <row r="213" spans="1:8" hidden="1" x14ac:dyDescent="0.3">
      <c r="A213" t="s">
        <v>3331</v>
      </c>
      <c r="B213" t="s">
        <v>3193</v>
      </c>
      <c r="C213" t="s">
        <v>3194</v>
      </c>
      <c r="D213" t="s">
        <v>347</v>
      </c>
      <c r="E213">
        <v>8860</v>
      </c>
      <c r="F213">
        <v>22</v>
      </c>
      <c r="G213" t="s">
        <v>268</v>
      </c>
      <c r="H213" t="s">
        <v>3092</v>
      </c>
    </row>
    <row r="214" spans="1:8" hidden="1" x14ac:dyDescent="0.3">
      <c r="A214" t="s">
        <v>3332</v>
      </c>
      <c r="B214" t="s">
        <v>99</v>
      </c>
      <c r="C214" t="s">
        <v>3202</v>
      </c>
      <c r="D214" t="s">
        <v>210</v>
      </c>
      <c r="E214">
        <v>1914</v>
      </c>
      <c r="F214">
        <v>22</v>
      </c>
      <c r="G214" t="s">
        <v>268</v>
      </c>
      <c r="H214" t="s">
        <v>3092</v>
      </c>
    </row>
    <row r="215" spans="1:8" hidden="1" x14ac:dyDescent="0.3">
      <c r="A215" t="s">
        <v>3333</v>
      </c>
      <c r="B215" t="s">
        <v>98</v>
      </c>
      <c r="C215" t="s">
        <v>3202</v>
      </c>
      <c r="D215" t="s">
        <v>209</v>
      </c>
      <c r="E215">
        <v>6413</v>
      </c>
      <c r="F215">
        <v>22</v>
      </c>
      <c r="G215" t="s">
        <v>268</v>
      </c>
      <c r="H215" t="s">
        <v>3092</v>
      </c>
    </row>
    <row r="216" spans="1:8" hidden="1" x14ac:dyDescent="0.3">
      <c r="A216" t="s">
        <v>3334</v>
      </c>
      <c r="B216" t="s">
        <v>97</v>
      </c>
      <c r="C216" t="s">
        <v>3202</v>
      </c>
      <c r="D216" t="s">
        <v>208</v>
      </c>
      <c r="E216">
        <v>850</v>
      </c>
      <c r="F216">
        <v>22</v>
      </c>
      <c r="G216" t="s">
        <v>268</v>
      </c>
      <c r="H216" t="s">
        <v>3092</v>
      </c>
    </row>
    <row r="217" spans="1:8" hidden="1" x14ac:dyDescent="0.3">
      <c r="A217" t="s">
        <v>3335</v>
      </c>
      <c r="B217" t="s">
        <v>96</v>
      </c>
      <c r="C217" t="s">
        <v>3202</v>
      </c>
      <c r="D217" t="s">
        <v>207</v>
      </c>
      <c r="E217">
        <v>463</v>
      </c>
      <c r="F217">
        <v>22</v>
      </c>
      <c r="G217" t="s">
        <v>268</v>
      </c>
      <c r="H217" t="s">
        <v>3092</v>
      </c>
    </row>
    <row r="218" spans="1:8" hidden="1" x14ac:dyDescent="0.3">
      <c r="A218" t="s">
        <v>3336</v>
      </c>
      <c r="B218" t="s">
        <v>3207</v>
      </c>
      <c r="C218" t="s">
        <v>3202</v>
      </c>
      <c r="D218" t="s">
        <v>2</v>
      </c>
      <c r="E218">
        <v>9640</v>
      </c>
      <c r="F218">
        <v>22</v>
      </c>
      <c r="G218" t="s">
        <v>268</v>
      </c>
      <c r="H218" t="s">
        <v>3092</v>
      </c>
    </row>
    <row r="219" spans="1:8" hidden="1" x14ac:dyDescent="0.3">
      <c r="A219" t="s">
        <v>3337</v>
      </c>
      <c r="B219" t="s">
        <v>3207</v>
      </c>
      <c r="C219" t="s">
        <v>3202</v>
      </c>
      <c r="D219" t="s">
        <v>28</v>
      </c>
      <c r="E219">
        <v>170.82185937217099</v>
      </c>
      <c r="F219">
        <v>22</v>
      </c>
      <c r="G219" t="s">
        <v>268</v>
      </c>
      <c r="H219" t="s">
        <v>3092</v>
      </c>
    </row>
    <row r="220" spans="1:8" hidden="1" x14ac:dyDescent="0.3">
      <c r="A220" t="s">
        <v>3338</v>
      </c>
      <c r="B220" t="s">
        <v>3207</v>
      </c>
      <c r="C220" t="s">
        <v>3202</v>
      </c>
      <c r="D220" t="s">
        <v>27</v>
      </c>
      <c r="E220">
        <v>4921</v>
      </c>
      <c r="F220">
        <v>22</v>
      </c>
      <c r="G220" t="s">
        <v>268</v>
      </c>
      <c r="H220" t="s">
        <v>3092</v>
      </c>
    </row>
    <row r="221" spans="1:8" hidden="1" x14ac:dyDescent="0.3">
      <c r="A221" t="s">
        <v>3339</v>
      </c>
      <c r="B221" t="s">
        <v>3207</v>
      </c>
      <c r="C221" t="s">
        <v>3202</v>
      </c>
      <c r="D221" t="s">
        <v>3155</v>
      </c>
      <c r="E221">
        <v>66</v>
      </c>
      <c r="F221">
        <v>22</v>
      </c>
      <c r="G221" t="s">
        <v>268</v>
      </c>
      <c r="H221" t="s">
        <v>3092</v>
      </c>
    </row>
    <row r="222" spans="1:8" hidden="1" x14ac:dyDescent="0.3">
      <c r="A222" t="s">
        <v>3340</v>
      </c>
      <c r="B222" t="s">
        <v>3207</v>
      </c>
      <c r="C222" t="s">
        <v>3202</v>
      </c>
      <c r="D222" t="s">
        <v>3157</v>
      </c>
      <c r="E222">
        <v>9124</v>
      </c>
      <c r="F222">
        <v>22</v>
      </c>
      <c r="G222" t="s">
        <v>268</v>
      </c>
      <c r="H222" t="s">
        <v>3092</v>
      </c>
    </row>
    <row r="223" spans="1:8" hidden="1" x14ac:dyDescent="0.3">
      <c r="A223" t="s">
        <v>3341</v>
      </c>
      <c r="B223" t="s">
        <v>3207</v>
      </c>
      <c r="C223" t="s">
        <v>3202</v>
      </c>
      <c r="D223" t="s">
        <v>26</v>
      </c>
      <c r="E223">
        <v>4719</v>
      </c>
      <c r="F223">
        <v>22</v>
      </c>
      <c r="G223" t="s">
        <v>268</v>
      </c>
      <c r="H223" t="s">
        <v>3092</v>
      </c>
    </row>
    <row r="224" spans="1:8" hidden="1" x14ac:dyDescent="0.3">
      <c r="A224" t="s">
        <v>3342</v>
      </c>
      <c r="B224" t="s">
        <v>3214</v>
      </c>
      <c r="C224" t="s">
        <v>3215</v>
      </c>
      <c r="D224" t="s">
        <v>344</v>
      </c>
      <c r="E224">
        <v>390</v>
      </c>
      <c r="F224">
        <v>22</v>
      </c>
      <c r="G224" t="s">
        <v>268</v>
      </c>
      <c r="H224" t="s">
        <v>3092</v>
      </c>
    </row>
    <row r="225" spans="1:8" hidden="1" x14ac:dyDescent="0.3">
      <c r="A225" t="s">
        <v>3343</v>
      </c>
      <c r="B225" t="s">
        <v>3214</v>
      </c>
      <c r="C225" t="s">
        <v>3215</v>
      </c>
      <c r="D225" t="s">
        <v>2</v>
      </c>
      <c r="E225">
        <v>9193</v>
      </c>
      <c r="F225">
        <v>22</v>
      </c>
      <c r="G225" t="s">
        <v>268</v>
      </c>
      <c r="H225" t="s">
        <v>3092</v>
      </c>
    </row>
    <row r="226" spans="1:8" hidden="1" x14ac:dyDescent="0.3">
      <c r="A226" t="s">
        <v>3344</v>
      </c>
      <c r="B226" t="s">
        <v>3214</v>
      </c>
      <c r="C226" t="s">
        <v>3215</v>
      </c>
      <c r="D226" t="s">
        <v>30</v>
      </c>
      <c r="E226">
        <v>1416</v>
      </c>
      <c r="F226">
        <v>22</v>
      </c>
      <c r="G226" t="s">
        <v>268</v>
      </c>
      <c r="H226" t="s">
        <v>3092</v>
      </c>
    </row>
    <row r="227" spans="1:8" hidden="1" x14ac:dyDescent="0.3">
      <c r="A227" t="s">
        <v>3345</v>
      </c>
      <c r="B227" t="s">
        <v>3214</v>
      </c>
      <c r="C227" t="s">
        <v>3215</v>
      </c>
      <c r="D227" t="s">
        <v>345</v>
      </c>
      <c r="E227">
        <v>17</v>
      </c>
      <c r="F227">
        <v>22</v>
      </c>
      <c r="G227" t="s">
        <v>268</v>
      </c>
      <c r="H227" t="s">
        <v>3092</v>
      </c>
    </row>
    <row r="228" spans="1:8" hidden="1" x14ac:dyDescent="0.3">
      <c r="A228" t="s">
        <v>3346</v>
      </c>
      <c r="B228" t="s">
        <v>3214</v>
      </c>
      <c r="C228" t="s">
        <v>3215</v>
      </c>
      <c r="D228" t="s">
        <v>36</v>
      </c>
      <c r="E228">
        <v>172</v>
      </c>
      <c r="F228">
        <v>22</v>
      </c>
      <c r="G228" t="s">
        <v>268</v>
      </c>
      <c r="H228" t="s">
        <v>3092</v>
      </c>
    </row>
    <row r="229" spans="1:8" hidden="1" x14ac:dyDescent="0.3">
      <c r="A229" t="s">
        <v>3347</v>
      </c>
      <c r="B229" t="s">
        <v>3214</v>
      </c>
      <c r="C229" t="s">
        <v>3215</v>
      </c>
      <c r="D229" t="s">
        <v>32</v>
      </c>
      <c r="E229">
        <v>172</v>
      </c>
      <c r="F229">
        <v>22</v>
      </c>
      <c r="G229" t="s">
        <v>268</v>
      </c>
      <c r="H229" t="s">
        <v>3092</v>
      </c>
    </row>
    <row r="230" spans="1:8" hidden="1" x14ac:dyDescent="0.3">
      <c r="A230" t="s">
        <v>3348</v>
      </c>
      <c r="B230" t="s">
        <v>3214</v>
      </c>
      <c r="C230" t="s">
        <v>3215</v>
      </c>
      <c r="D230" t="s">
        <v>31</v>
      </c>
      <c r="E230">
        <v>7020</v>
      </c>
      <c r="F230">
        <v>22</v>
      </c>
      <c r="G230" t="s">
        <v>268</v>
      </c>
      <c r="H230" t="s">
        <v>3092</v>
      </c>
    </row>
    <row r="231" spans="1:8" hidden="1" x14ac:dyDescent="0.3">
      <c r="A231" t="s">
        <v>3349</v>
      </c>
      <c r="B231" t="s">
        <v>3214</v>
      </c>
      <c r="C231" t="s">
        <v>3215</v>
      </c>
      <c r="D231" t="s">
        <v>34</v>
      </c>
      <c r="E231">
        <v>297</v>
      </c>
      <c r="F231">
        <v>22</v>
      </c>
      <c r="G231" t="s">
        <v>268</v>
      </c>
      <c r="H231" t="s">
        <v>3092</v>
      </c>
    </row>
    <row r="232" spans="1:8" hidden="1" x14ac:dyDescent="0.3">
      <c r="A232" t="s">
        <v>3350</v>
      </c>
      <c r="B232" t="s">
        <v>3214</v>
      </c>
      <c r="C232" t="s">
        <v>3215</v>
      </c>
      <c r="D232" t="s">
        <v>35</v>
      </c>
      <c r="E232">
        <v>745</v>
      </c>
      <c r="F232">
        <v>22</v>
      </c>
      <c r="G232" t="s">
        <v>268</v>
      </c>
      <c r="H232" t="s">
        <v>3092</v>
      </c>
    </row>
    <row r="233" spans="1:8" hidden="1" x14ac:dyDescent="0.3">
      <c r="A233" t="s">
        <v>3351</v>
      </c>
      <c r="B233" t="s">
        <v>3214</v>
      </c>
      <c r="C233" t="s">
        <v>3215</v>
      </c>
      <c r="D233" t="s">
        <v>33</v>
      </c>
      <c r="E233">
        <v>5978</v>
      </c>
      <c r="F233">
        <v>22</v>
      </c>
      <c r="G233" t="s">
        <v>268</v>
      </c>
      <c r="H233" t="s">
        <v>3092</v>
      </c>
    </row>
    <row r="234" spans="1:8" hidden="1" x14ac:dyDescent="0.3">
      <c r="A234" t="s">
        <v>3352</v>
      </c>
      <c r="B234" t="s">
        <v>3226</v>
      </c>
      <c r="C234" t="s">
        <v>232</v>
      </c>
      <c r="D234" t="s">
        <v>60</v>
      </c>
      <c r="E234">
        <v>4162</v>
      </c>
      <c r="F234">
        <v>22</v>
      </c>
      <c r="G234" t="s">
        <v>268</v>
      </c>
      <c r="H234" t="s">
        <v>3092</v>
      </c>
    </row>
    <row r="235" spans="1:8" hidden="1" x14ac:dyDescent="0.3">
      <c r="A235" t="s">
        <v>3353</v>
      </c>
      <c r="B235" t="s">
        <v>3226</v>
      </c>
      <c r="C235" t="s">
        <v>232</v>
      </c>
      <c r="D235" t="s">
        <v>76</v>
      </c>
      <c r="E235">
        <v>41</v>
      </c>
      <c r="F235">
        <v>22</v>
      </c>
      <c r="G235" t="s">
        <v>268</v>
      </c>
      <c r="H235" t="s">
        <v>3092</v>
      </c>
    </row>
    <row r="236" spans="1:8" hidden="1" x14ac:dyDescent="0.3">
      <c r="A236" t="s">
        <v>3354</v>
      </c>
      <c r="B236" t="s">
        <v>3226</v>
      </c>
      <c r="C236" t="s">
        <v>232</v>
      </c>
      <c r="D236" t="s">
        <v>72</v>
      </c>
      <c r="E236">
        <v>1831</v>
      </c>
      <c r="F236">
        <v>22</v>
      </c>
      <c r="G236" t="s">
        <v>268</v>
      </c>
      <c r="H236" t="s">
        <v>3092</v>
      </c>
    </row>
    <row r="237" spans="1:8" hidden="1" x14ac:dyDescent="0.3">
      <c r="A237" t="s">
        <v>3355</v>
      </c>
      <c r="B237" t="s">
        <v>3226</v>
      </c>
      <c r="C237" t="s">
        <v>232</v>
      </c>
      <c r="D237" t="s">
        <v>73</v>
      </c>
      <c r="E237">
        <v>1561</v>
      </c>
      <c r="F237">
        <v>22</v>
      </c>
      <c r="G237" t="s">
        <v>268</v>
      </c>
      <c r="H237" t="s">
        <v>3092</v>
      </c>
    </row>
    <row r="238" spans="1:8" hidden="1" x14ac:dyDescent="0.3">
      <c r="A238" t="s">
        <v>3356</v>
      </c>
      <c r="B238" t="s">
        <v>3226</v>
      </c>
      <c r="C238" t="s">
        <v>232</v>
      </c>
      <c r="D238" t="s">
        <v>75</v>
      </c>
      <c r="E238">
        <v>134</v>
      </c>
      <c r="F238">
        <v>22</v>
      </c>
      <c r="G238" t="s">
        <v>268</v>
      </c>
      <c r="H238" t="s">
        <v>3092</v>
      </c>
    </row>
    <row r="239" spans="1:8" hidden="1" x14ac:dyDescent="0.3">
      <c r="A239" t="s">
        <v>3357</v>
      </c>
      <c r="B239" t="s">
        <v>3226</v>
      </c>
      <c r="C239" t="s">
        <v>232</v>
      </c>
      <c r="D239" t="s">
        <v>74</v>
      </c>
      <c r="E239">
        <v>592</v>
      </c>
      <c r="F239">
        <v>22</v>
      </c>
      <c r="G239" t="s">
        <v>268</v>
      </c>
      <c r="H239" t="s">
        <v>3092</v>
      </c>
    </row>
    <row r="240" spans="1:8" hidden="1" x14ac:dyDescent="0.3">
      <c r="A240" t="s">
        <v>3358</v>
      </c>
      <c r="B240" t="s">
        <v>3076</v>
      </c>
      <c r="C240" t="s">
        <v>236</v>
      </c>
      <c r="D240" t="s">
        <v>29</v>
      </c>
      <c r="E240">
        <v>16316</v>
      </c>
      <c r="F240">
        <v>46</v>
      </c>
      <c r="G240" t="s">
        <v>282</v>
      </c>
      <c r="H240" t="s">
        <v>3094</v>
      </c>
    </row>
    <row r="241" spans="1:8" hidden="1" x14ac:dyDescent="0.3">
      <c r="A241" t="s">
        <v>3359</v>
      </c>
      <c r="B241" t="s">
        <v>3076</v>
      </c>
      <c r="C241" t="s">
        <v>236</v>
      </c>
      <c r="D241" t="s">
        <v>49</v>
      </c>
      <c r="E241">
        <v>6904</v>
      </c>
      <c r="F241">
        <v>46</v>
      </c>
      <c r="G241" t="s">
        <v>282</v>
      </c>
      <c r="H241" t="s">
        <v>3094</v>
      </c>
    </row>
    <row r="242" spans="1:8" hidden="1" x14ac:dyDescent="0.3">
      <c r="A242" t="s">
        <v>3360</v>
      </c>
      <c r="B242" t="s">
        <v>3076</v>
      </c>
      <c r="C242" t="s">
        <v>236</v>
      </c>
      <c r="D242" t="s">
        <v>48</v>
      </c>
      <c r="E242">
        <v>1834</v>
      </c>
      <c r="F242">
        <v>46</v>
      </c>
      <c r="G242" t="s">
        <v>282</v>
      </c>
      <c r="H242" t="s">
        <v>3094</v>
      </c>
    </row>
    <row r="243" spans="1:8" hidden="1" x14ac:dyDescent="0.3">
      <c r="A243" t="s">
        <v>3361</v>
      </c>
      <c r="B243" t="s">
        <v>3076</v>
      </c>
      <c r="C243" t="s">
        <v>236</v>
      </c>
      <c r="D243" t="s">
        <v>42</v>
      </c>
      <c r="E243">
        <v>549</v>
      </c>
      <c r="F243">
        <v>46</v>
      </c>
      <c r="G243" t="s">
        <v>282</v>
      </c>
      <c r="H243" t="s">
        <v>3094</v>
      </c>
    </row>
    <row r="244" spans="1:8" hidden="1" x14ac:dyDescent="0.3">
      <c r="A244" t="s">
        <v>3362</v>
      </c>
      <c r="B244" t="s">
        <v>3076</v>
      </c>
      <c r="C244" t="s">
        <v>236</v>
      </c>
      <c r="D244" t="s">
        <v>82</v>
      </c>
      <c r="E244">
        <v>1148</v>
      </c>
      <c r="F244">
        <v>46</v>
      </c>
      <c r="G244" t="s">
        <v>282</v>
      </c>
      <c r="H244" t="s">
        <v>3094</v>
      </c>
    </row>
    <row r="245" spans="1:8" hidden="1" x14ac:dyDescent="0.3">
      <c r="A245" t="s">
        <v>3363</v>
      </c>
      <c r="B245" t="s">
        <v>3076</v>
      </c>
      <c r="C245" t="s">
        <v>236</v>
      </c>
      <c r="D245" t="s">
        <v>50</v>
      </c>
      <c r="E245">
        <v>263</v>
      </c>
      <c r="F245">
        <v>46</v>
      </c>
      <c r="G245" t="s">
        <v>282</v>
      </c>
      <c r="H245" t="s">
        <v>3094</v>
      </c>
    </row>
    <row r="246" spans="1:8" hidden="1" x14ac:dyDescent="0.3">
      <c r="A246" t="s">
        <v>3364</v>
      </c>
      <c r="B246" t="s">
        <v>3076</v>
      </c>
      <c r="C246" t="s">
        <v>236</v>
      </c>
      <c r="D246" t="s">
        <v>46</v>
      </c>
      <c r="E246">
        <v>814</v>
      </c>
      <c r="F246">
        <v>46</v>
      </c>
      <c r="G246" t="s">
        <v>282</v>
      </c>
      <c r="H246" t="s">
        <v>3094</v>
      </c>
    </row>
    <row r="247" spans="1:8" hidden="1" x14ac:dyDescent="0.3">
      <c r="A247" t="s">
        <v>3365</v>
      </c>
      <c r="B247" t="s">
        <v>3076</v>
      </c>
      <c r="C247" t="s">
        <v>236</v>
      </c>
      <c r="D247" t="s">
        <v>45</v>
      </c>
      <c r="E247">
        <v>485</v>
      </c>
      <c r="F247">
        <v>46</v>
      </c>
      <c r="G247" t="s">
        <v>282</v>
      </c>
      <c r="H247" t="s">
        <v>3094</v>
      </c>
    </row>
    <row r="248" spans="1:8" hidden="1" x14ac:dyDescent="0.3">
      <c r="A248" t="s">
        <v>3366</v>
      </c>
      <c r="B248" t="s">
        <v>3076</v>
      </c>
      <c r="C248" t="s">
        <v>236</v>
      </c>
      <c r="D248" t="s">
        <v>47</v>
      </c>
      <c r="E248">
        <v>346</v>
      </c>
      <c r="F248">
        <v>46</v>
      </c>
      <c r="G248" t="s">
        <v>282</v>
      </c>
      <c r="H248" t="s">
        <v>3094</v>
      </c>
    </row>
    <row r="249" spans="1:8" hidden="1" x14ac:dyDescent="0.3">
      <c r="A249" t="s">
        <v>3367</v>
      </c>
      <c r="B249" t="s">
        <v>3076</v>
      </c>
      <c r="C249" t="s">
        <v>236</v>
      </c>
      <c r="D249" t="s">
        <v>43</v>
      </c>
      <c r="E249">
        <v>3499</v>
      </c>
      <c r="F249">
        <v>46</v>
      </c>
      <c r="G249" t="s">
        <v>282</v>
      </c>
      <c r="H249" t="s">
        <v>3094</v>
      </c>
    </row>
    <row r="250" spans="1:8" hidden="1" x14ac:dyDescent="0.3">
      <c r="A250" t="s">
        <v>3368</v>
      </c>
      <c r="B250" t="s">
        <v>3076</v>
      </c>
      <c r="C250" t="s">
        <v>236</v>
      </c>
      <c r="D250" t="s">
        <v>44</v>
      </c>
      <c r="E250">
        <v>445</v>
      </c>
      <c r="F250">
        <v>46</v>
      </c>
      <c r="G250" t="s">
        <v>282</v>
      </c>
      <c r="H250" t="s">
        <v>3094</v>
      </c>
    </row>
    <row r="251" spans="1:8" hidden="1" x14ac:dyDescent="0.3">
      <c r="A251" t="s">
        <v>3093</v>
      </c>
      <c r="B251" t="s">
        <v>3089</v>
      </c>
      <c r="C251" t="s">
        <v>3090</v>
      </c>
      <c r="D251" t="s">
        <v>434</v>
      </c>
      <c r="E251">
        <v>308</v>
      </c>
      <c r="F251">
        <v>46</v>
      </c>
      <c r="G251" t="s">
        <v>282</v>
      </c>
      <c r="H251" t="s">
        <v>3094</v>
      </c>
    </row>
    <row r="252" spans="1:8" hidden="1" x14ac:dyDescent="0.3">
      <c r="A252" t="s">
        <v>4706</v>
      </c>
      <c r="B252" t="s">
        <v>3089</v>
      </c>
      <c r="C252" t="s">
        <v>3090</v>
      </c>
      <c r="D252" t="s">
        <v>436</v>
      </c>
      <c r="E252">
        <v>1416</v>
      </c>
      <c r="F252">
        <v>46</v>
      </c>
      <c r="G252" t="s">
        <v>282</v>
      </c>
      <c r="H252" t="s">
        <v>3094</v>
      </c>
    </row>
    <row r="253" spans="1:8" hidden="1" x14ac:dyDescent="0.3">
      <c r="A253" t="s">
        <v>5523</v>
      </c>
      <c r="B253" t="s">
        <v>3089</v>
      </c>
      <c r="C253" t="s">
        <v>3090</v>
      </c>
      <c r="D253" t="s">
        <v>437</v>
      </c>
      <c r="E253">
        <v>2665</v>
      </c>
      <c r="F253">
        <v>46</v>
      </c>
      <c r="G253" t="s">
        <v>282</v>
      </c>
      <c r="H253" t="s">
        <v>3094</v>
      </c>
    </row>
    <row r="254" spans="1:8" hidden="1" x14ac:dyDescent="0.3">
      <c r="A254" t="s">
        <v>7157</v>
      </c>
      <c r="B254" t="s">
        <v>3089</v>
      </c>
      <c r="C254" t="s">
        <v>3090</v>
      </c>
      <c r="D254" t="s">
        <v>439</v>
      </c>
      <c r="E254">
        <v>2336</v>
      </c>
      <c r="F254">
        <v>46</v>
      </c>
      <c r="G254" t="s">
        <v>282</v>
      </c>
      <c r="H254" t="s">
        <v>3094</v>
      </c>
    </row>
    <row r="255" spans="1:8" hidden="1" x14ac:dyDescent="0.3">
      <c r="A255" t="s">
        <v>3997</v>
      </c>
      <c r="B255" t="s">
        <v>3089</v>
      </c>
      <c r="C255" t="s">
        <v>3090</v>
      </c>
      <c r="D255" t="s">
        <v>435</v>
      </c>
      <c r="E255">
        <v>1248</v>
      </c>
      <c r="F255">
        <v>46</v>
      </c>
      <c r="G255" t="s">
        <v>282</v>
      </c>
      <c r="H255" t="s">
        <v>3094</v>
      </c>
    </row>
    <row r="256" spans="1:8" hidden="1" x14ac:dyDescent="0.3">
      <c r="A256" t="s">
        <v>8683</v>
      </c>
      <c r="B256" t="s">
        <v>3089</v>
      </c>
      <c r="C256" t="s">
        <v>3090</v>
      </c>
      <c r="D256" t="s">
        <v>441</v>
      </c>
      <c r="E256">
        <v>813</v>
      </c>
      <c r="F256">
        <v>46</v>
      </c>
      <c r="G256" t="s">
        <v>282</v>
      </c>
      <c r="H256" t="s">
        <v>3094</v>
      </c>
    </row>
    <row r="257" spans="1:8" hidden="1" x14ac:dyDescent="0.3">
      <c r="A257" t="s">
        <v>7866</v>
      </c>
      <c r="B257" t="s">
        <v>3089</v>
      </c>
      <c r="C257" t="s">
        <v>3090</v>
      </c>
      <c r="D257" t="s">
        <v>440</v>
      </c>
      <c r="E257">
        <v>4900</v>
      </c>
      <c r="F257">
        <v>46</v>
      </c>
      <c r="G257" t="s">
        <v>282</v>
      </c>
      <c r="H257" t="s">
        <v>3094</v>
      </c>
    </row>
    <row r="258" spans="1:8" hidden="1" x14ac:dyDescent="0.3">
      <c r="A258" t="s">
        <v>9500</v>
      </c>
      <c r="B258" t="s">
        <v>3089</v>
      </c>
      <c r="C258" t="s">
        <v>3090</v>
      </c>
      <c r="D258" t="s">
        <v>349</v>
      </c>
      <c r="E258">
        <v>14999</v>
      </c>
      <c r="F258">
        <v>46</v>
      </c>
      <c r="G258" t="s">
        <v>282</v>
      </c>
      <c r="H258" t="s">
        <v>3094</v>
      </c>
    </row>
    <row r="259" spans="1:8" hidden="1" x14ac:dyDescent="0.3">
      <c r="A259" t="s">
        <v>6340</v>
      </c>
      <c r="B259" t="s">
        <v>3089</v>
      </c>
      <c r="C259" t="s">
        <v>3090</v>
      </c>
      <c r="D259" t="s">
        <v>438</v>
      </c>
      <c r="E259">
        <v>1328</v>
      </c>
      <c r="F259">
        <v>46</v>
      </c>
      <c r="G259" t="s">
        <v>282</v>
      </c>
      <c r="H259" t="s">
        <v>3094</v>
      </c>
    </row>
    <row r="260" spans="1:8" hidden="1" x14ac:dyDescent="0.3">
      <c r="A260" t="s">
        <v>3387</v>
      </c>
      <c r="B260" t="s">
        <v>3108</v>
      </c>
      <c r="C260" t="s">
        <v>3109</v>
      </c>
      <c r="D260" t="s">
        <v>3110</v>
      </c>
      <c r="E260">
        <v>1049</v>
      </c>
      <c r="F260">
        <v>46</v>
      </c>
      <c r="G260" t="s">
        <v>282</v>
      </c>
      <c r="H260" t="s">
        <v>3094</v>
      </c>
    </row>
    <row r="261" spans="1:8" hidden="1" x14ac:dyDescent="0.3">
      <c r="A261" t="s">
        <v>3388</v>
      </c>
      <c r="B261" t="s">
        <v>3108</v>
      </c>
      <c r="C261" t="s">
        <v>3109</v>
      </c>
      <c r="D261" t="s">
        <v>3112</v>
      </c>
      <c r="E261">
        <v>2636</v>
      </c>
      <c r="F261">
        <v>46</v>
      </c>
      <c r="G261" t="s">
        <v>282</v>
      </c>
      <c r="H261" t="s">
        <v>3094</v>
      </c>
    </row>
    <row r="262" spans="1:8" hidden="1" x14ac:dyDescent="0.3">
      <c r="A262" t="s">
        <v>3389</v>
      </c>
      <c r="B262" t="s">
        <v>3108</v>
      </c>
      <c r="C262" t="s">
        <v>3109</v>
      </c>
      <c r="D262" t="s">
        <v>3114</v>
      </c>
      <c r="E262">
        <v>1935</v>
      </c>
      <c r="F262">
        <v>46</v>
      </c>
      <c r="G262" t="s">
        <v>282</v>
      </c>
      <c r="H262" t="s">
        <v>3094</v>
      </c>
    </row>
    <row r="263" spans="1:8" hidden="1" x14ac:dyDescent="0.3">
      <c r="A263" t="s">
        <v>3390</v>
      </c>
      <c r="B263" t="s">
        <v>3108</v>
      </c>
      <c r="C263" t="s">
        <v>3109</v>
      </c>
      <c r="D263" t="s">
        <v>3116</v>
      </c>
      <c r="E263">
        <v>1981</v>
      </c>
      <c r="F263">
        <v>46</v>
      </c>
      <c r="G263" t="s">
        <v>282</v>
      </c>
      <c r="H263" t="s">
        <v>3094</v>
      </c>
    </row>
    <row r="264" spans="1:8" hidden="1" x14ac:dyDescent="0.3">
      <c r="A264" t="s">
        <v>3391</v>
      </c>
      <c r="B264" t="s">
        <v>3108</v>
      </c>
      <c r="C264" t="s">
        <v>3109</v>
      </c>
      <c r="D264" t="s">
        <v>3118</v>
      </c>
      <c r="E264">
        <v>1750</v>
      </c>
      <c r="F264">
        <v>46</v>
      </c>
      <c r="G264" t="s">
        <v>282</v>
      </c>
      <c r="H264" t="s">
        <v>3094</v>
      </c>
    </row>
    <row r="265" spans="1:8" hidden="1" x14ac:dyDescent="0.3">
      <c r="A265" t="s">
        <v>3392</v>
      </c>
      <c r="B265" t="s">
        <v>3108</v>
      </c>
      <c r="C265" t="s">
        <v>3109</v>
      </c>
      <c r="D265" t="s">
        <v>3120</v>
      </c>
      <c r="E265">
        <v>1318</v>
      </c>
      <c r="F265">
        <v>46</v>
      </c>
      <c r="G265" t="s">
        <v>282</v>
      </c>
      <c r="H265" t="s">
        <v>3094</v>
      </c>
    </row>
    <row r="266" spans="1:8" hidden="1" x14ac:dyDescent="0.3">
      <c r="A266" t="s">
        <v>3393</v>
      </c>
      <c r="B266" t="s">
        <v>3108</v>
      </c>
      <c r="C266" t="s">
        <v>3109</v>
      </c>
      <c r="D266" t="s">
        <v>3122</v>
      </c>
      <c r="E266">
        <v>1508</v>
      </c>
      <c r="F266">
        <v>46</v>
      </c>
      <c r="G266" t="s">
        <v>282</v>
      </c>
      <c r="H266" t="s">
        <v>3094</v>
      </c>
    </row>
    <row r="267" spans="1:8" hidden="1" x14ac:dyDescent="0.3">
      <c r="A267" t="s">
        <v>3394</v>
      </c>
      <c r="B267" t="s">
        <v>3108</v>
      </c>
      <c r="C267" t="s">
        <v>3109</v>
      </c>
      <c r="D267" t="s">
        <v>3124</v>
      </c>
      <c r="E267">
        <v>1295</v>
      </c>
      <c r="F267">
        <v>46</v>
      </c>
      <c r="G267" t="s">
        <v>282</v>
      </c>
      <c r="H267" t="s">
        <v>3094</v>
      </c>
    </row>
    <row r="268" spans="1:8" hidden="1" x14ac:dyDescent="0.3">
      <c r="A268" t="s">
        <v>3395</v>
      </c>
      <c r="B268" t="s">
        <v>3108</v>
      </c>
      <c r="C268" t="s">
        <v>3109</v>
      </c>
      <c r="D268" t="s">
        <v>3126</v>
      </c>
      <c r="E268">
        <v>1524</v>
      </c>
      <c r="F268">
        <v>46</v>
      </c>
      <c r="G268" t="s">
        <v>282</v>
      </c>
      <c r="H268" t="s">
        <v>3094</v>
      </c>
    </row>
    <row r="269" spans="1:8" hidden="1" x14ac:dyDescent="0.3">
      <c r="A269" t="s">
        <v>3396</v>
      </c>
      <c r="B269" t="s">
        <v>3108</v>
      </c>
      <c r="C269" t="s">
        <v>3109</v>
      </c>
      <c r="D269" t="s">
        <v>349</v>
      </c>
      <c r="E269">
        <v>14999</v>
      </c>
      <c r="F269">
        <v>46</v>
      </c>
      <c r="G269" t="s">
        <v>282</v>
      </c>
      <c r="H269" t="s">
        <v>3094</v>
      </c>
    </row>
    <row r="270" spans="1:8" hidden="1" x14ac:dyDescent="0.3">
      <c r="A270" t="s">
        <v>3397</v>
      </c>
      <c r="B270" t="s">
        <v>3129</v>
      </c>
      <c r="C270" t="s">
        <v>238</v>
      </c>
      <c r="D270" t="s">
        <v>54</v>
      </c>
      <c r="E270">
        <v>1807</v>
      </c>
      <c r="F270">
        <v>46</v>
      </c>
      <c r="G270" t="s">
        <v>282</v>
      </c>
      <c r="H270" t="s">
        <v>3094</v>
      </c>
    </row>
    <row r="271" spans="1:8" hidden="1" x14ac:dyDescent="0.3">
      <c r="A271" t="s">
        <v>3398</v>
      </c>
      <c r="B271" t="s">
        <v>3129</v>
      </c>
      <c r="C271" t="s">
        <v>238</v>
      </c>
      <c r="D271" t="s">
        <v>55</v>
      </c>
      <c r="E271">
        <v>3767</v>
      </c>
      <c r="F271">
        <v>46</v>
      </c>
      <c r="G271" t="s">
        <v>282</v>
      </c>
      <c r="H271" t="s">
        <v>3094</v>
      </c>
    </row>
    <row r="272" spans="1:8" hidden="1" x14ac:dyDescent="0.3">
      <c r="A272" t="s">
        <v>3399</v>
      </c>
      <c r="B272" t="s">
        <v>3129</v>
      </c>
      <c r="C272" t="s">
        <v>238</v>
      </c>
      <c r="D272" t="s">
        <v>56</v>
      </c>
      <c r="E272">
        <v>2363</v>
      </c>
      <c r="F272">
        <v>46</v>
      </c>
      <c r="G272" t="s">
        <v>282</v>
      </c>
      <c r="H272" t="s">
        <v>3094</v>
      </c>
    </row>
    <row r="273" spans="1:8" hidden="1" x14ac:dyDescent="0.3">
      <c r="A273" t="s">
        <v>3400</v>
      </c>
      <c r="B273" t="s">
        <v>3129</v>
      </c>
      <c r="C273" t="s">
        <v>238</v>
      </c>
      <c r="D273" t="s">
        <v>57</v>
      </c>
      <c r="E273">
        <v>1270</v>
      </c>
      <c r="F273">
        <v>46</v>
      </c>
      <c r="G273" t="s">
        <v>282</v>
      </c>
      <c r="H273" t="s">
        <v>3094</v>
      </c>
    </row>
    <row r="274" spans="1:8" hidden="1" x14ac:dyDescent="0.3">
      <c r="A274" t="s">
        <v>3401</v>
      </c>
      <c r="B274" t="s">
        <v>3129</v>
      </c>
      <c r="C274" t="s">
        <v>238</v>
      </c>
      <c r="D274" t="s">
        <v>58</v>
      </c>
      <c r="E274">
        <v>1182</v>
      </c>
      <c r="F274">
        <v>46</v>
      </c>
      <c r="G274" t="s">
        <v>282</v>
      </c>
      <c r="H274" t="s">
        <v>3094</v>
      </c>
    </row>
    <row r="275" spans="1:8" hidden="1" x14ac:dyDescent="0.3">
      <c r="A275" t="s">
        <v>3402</v>
      </c>
      <c r="B275" t="s">
        <v>3129</v>
      </c>
      <c r="C275" t="s">
        <v>238</v>
      </c>
      <c r="D275" t="s">
        <v>59</v>
      </c>
      <c r="E275">
        <v>1853</v>
      </c>
      <c r="F275">
        <v>46</v>
      </c>
      <c r="G275" t="s">
        <v>282</v>
      </c>
      <c r="H275" t="s">
        <v>3094</v>
      </c>
    </row>
    <row r="276" spans="1:8" hidden="1" x14ac:dyDescent="0.3">
      <c r="A276" t="s">
        <v>3403</v>
      </c>
      <c r="B276" t="s">
        <v>3129</v>
      </c>
      <c r="C276" t="s">
        <v>238</v>
      </c>
      <c r="D276" t="s">
        <v>51</v>
      </c>
      <c r="E276">
        <v>2005</v>
      </c>
      <c r="F276">
        <v>46</v>
      </c>
      <c r="G276" t="s">
        <v>282</v>
      </c>
      <c r="H276" t="s">
        <v>3094</v>
      </c>
    </row>
    <row r="277" spans="1:8" hidden="1" x14ac:dyDescent="0.3">
      <c r="A277" t="s">
        <v>3404</v>
      </c>
      <c r="B277" t="s">
        <v>3129</v>
      </c>
      <c r="C277" t="s">
        <v>238</v>
      </c>
      <c r="D277" t="s">
        <v>52</v>
      </c>
      <c r="E277">
        <v>1100</v>
      </c>
      <c r="F277">
        <v>46</v>
      </c>
      <c r="G277" t="s">
        <v>282</v>
      </c>
      <c r="H277" t="s">
        <v>3094</v>
      </c>
    </row>
    <row r="278" spans="1:8" hidden="1" x14ac:dyDescent="0.3">
      <c r="A278" t="s">
        <v>3405</v>
      </c>
      <c r="B278" t="s">
        <v>3129</v>
      </c>
      <c r="C278" t="s">
        <v>238</v>
      </c>
      <c r="D278" t="s">
        <v>53</v>
      </c>
      <c r="E278">
        <v>978</v>
      </c>
      <c r="F278">
        <v>46</v>
      </c>
      <c r="G278" t="s">
        <v>282</v>
      </c>
      <c r="H278" t="s">
        <v>3094</v>
      </c>
    </row>
    <row r="279" spans="1:8" hidden="1" x14ac:dyDescent="0.3">
      <c r="A279" t="s">
        <v>3406</v>
      </c>
      <c r="B279" t="s">
        <v>3129</v>
      </c>
      <c r="C279" t="s">
        <v>238</v>
      </c>
      <c r="D279" t="s">
        <v>349</v>
      </c>
      <c r="E279">
        <v>16297</v>
      </c>
      <c r="F279">
        <v>46</v>
      </c>
      <c r="G279" t="s">
        <v>282</v>
      </c>
      <c r="H279" t="s">
        <v>3094</v>
      </c>
    </row>
    <row r="280" spans="1:8" hidden="1" x14ac:dyDescent="0.3">
      <c r="A280" t="s">
        <v>3407</v>
      </c>
      <c r="B280" t="s">
        <v>3140</v>
      </c>
      <c r="C280" t="s">
        <v>229</v>
      </c>
      <c r="D280" t="s">
        <v>60</v>
      </c>
      <c r="E280">
        <v>8325</v>
      </c>
      <c r="F280">
        <v>46</v>
      </c>
      <c r="G280" t="s">
        <v>282</v>
      </c>
      <c r="H280" t="s">
        <v>3094</v>
      </c>
    </row>
    <row r="281" spans="1:8" hidden="1" x14ac:dyDescent="0.3">
      <c r="A281" t="s">
        <v>3408</v>
      </c>
      <c r="B281" t="s">
        <v>3140</v>
      </c>
      <c r="C281" t="s">
        <v>229</v>
      </c>
      <c r="D281" t="s">
        <v>63</v>
      </c>
      <c r="E281">
        <v>85</v>
      </c>
      <c r="F281">
        <v>46</v>
      </c>
      <c r="G281" t="s">
        <v>282</v>
      </c>
      <c r="H281" t="s">
        <v>3094</v>
      </c>
    </row>
    <row r="282" spans="1:8" hidden="1" x14ac:dyDescent="0.3">
      <c r="A282" t="s">
        <v>3409</v>
      </c>
      <c r="B282" t="s">
        <v>3140</v>
      </c>
      <c r="C282" t="s">
        <v>229</v>
      </c>
      <c r="D282" t="s">
        <v>61</v>
      </c>
      <c r="E282">
        <v>3133</v>
      </c>
      <c r="F282">
        <v>46</v>
      </c>
      <c r="G282" t="s">
        <v>282</v>
      </c>
      <c r="H282" t="s">
        <v>3094</v>
      </c>
    </row>
    <row r="283" spans="1:8" hidden="1" x14ac:dyDescent="0.3">
      <c r="A283" t="s">
        <v>10311</v>
      </c>
      <c r="B283" t="s">
        <v>3140</v>
      </c>
      <c r="C283" t="s">
        <v>229</v>
      </c>
      <c r="D283" t="s">
        <v>10309</v>
      </c>
      <c r="E283">
        <v>3738</v>
      </c>
      <c r="F283">
        <v>46</v>
      </c>
      <c r="G283" t="s">
        <v>282</v>
      </c>
      <c r="H283" t="s">
        <v>3094</v>
      </c>
    </row>
    <row r="284" spans="1:8" hidden="1" x14ac:dyDescent="0.3">
      <c r="A284" t="s">
        <v>3410</v>
      </c>
      <c r="B284" t="s">
        <v>3140</v>
      </c>
      <c r="C284" t="s">
        <v>229</v>
      </c>
      <c r="D284" t="s">
        <v>341</v>
      </c>
      <c r="E284">
        <v>880</v>
      </c>
      <c r="F284">
        <v>46</v>
      </c>
      <c r="G284" t="s">
        <v>282</v>
      </c>
      <c r="H284" t="s">
        <v>3094</v>
      </c>
    </row>
    <row r="285" spans="1:8" hidden="1" x14ac:dyDescent="0.3">
      <c r="A285" t="s">
        <v>3411</v>
      </c>
      <c r="B285" t="s">
        <v>3140</v>
      </c>
      <c r="C285" t="s">
        <v>229</v>
      </c>
      <c r="D285" t="s">
        <v>62</v>
      </c>
      <c r="E285">
        <v>482</v>
      </c>
      <c r="F285">
        <v>46</v>
      </c>
      <c r="G285" t="s">
        <v>282</v>
      </c>
      <c r="H285" t="s">
        <v>3094</v>
      </c>
    </row>
    <row r="286" spans="1:8" hidden="1" x14ac:dyDescent="0.3">
      <c r="A286" t="s">
        <v>3412</v>
      </c>
      <c r="B286" t="s">
        <v>3146</v>
      </c>
      <c r="C286" t="s">
        <v>230</v>
      </c>
      <c r="D286" t="s">
        <v>353</v>
      </c>
      <c r="E286">
        <v>19460</v>
      </c>
      <c r="F286">
        <v>46</v>
      </c>
      <c r="G286" t="s">
        <v>282</v>
      </c>
      <c r="H286" t="s">
        <v>3094</v>
      </c>
    </row>
    <row r="287" spans="1:8" hidden="1" x14ac:dyDescent="0.3">
      <c r="A287" t="s">
        <v>3413</v>
      </c>
      <c r="B287" t="s">
        <v>3146</v>
      </c>
      <c r="C287" t="s">
        <v>230</v>
      </c>
      <c r="D287" t="s">
        <v>2</v>
      </c>
      <c r="E287">
        <v>19579</v>
      </c>
      <c r="F287">
        <v>46</v>
      </c>
      <c r="G287" t="s">
        <v>282</v>
      </c>
      <c r="H287" t="s">
        <v>3094</v>
      </c>
    </row>
    <row r="288" spans="1:8" hidden="1" x14ac:dyDescent="0.3">
      <c r="A288" t="s">
        <v>3414</v>
      </c>
      <c r="B288" t="s">
        <v>3146</v>
      </c>
      <c r="C288" t="s">
        <v>230</v>
      </c>
      <c r="D288" t="s">
        <v>337</v>
      </c>
      <c r="E288">
        <v>16</v>
      </c>
      <c r="F288">
        <v>46</v>
      </c>
      <c r="G288" t="s">
        <v>282</v>
      </c>
      <c r="H288" t="s">
        <v>3094</v>
      </c>
    </row>
    <row r="289" spans="1:8" hidden="1" x14ac:dyDescent="0.3">
      <c r="A289" t="s">
        <v>3415</v>
      </c>
      <c r="B289" t="s">
        <v>3146</v>
      </c>
      <c r="C289" t="s">
        <v>230</v>
      </c>
      <c r="D289" t="s">
        <v>326</v>
      </c>
      <c r="E289">
        <v>13</v>
      </c>
      <c r="F289">
        <v>46</v>
      </c>
      <c r="G289" t="s">
        <v>282</v>
      </c>
      <c r="H289" t="s">
        <v>3094</v>
      </c>
    </row>
    <row r="290" spans="1:8" hidden="1" x14ac:dyDescent="0.3">
      <c r="A290" t="s">
        <v>3416</v>
      </c>
      <c r="B290" t="s">
        <v>3146</v>
      </c>
      <c r="C290" t="s">
        <v>230</v>
      </c>
      <c r="D290" t="s">
        <v>327</v>
      </c>
      <c r="E290">
        <v>1526</v>
      </c>
      <c r="F290">
        <v>46</v>
      </c>
      <c r="G290" t="s">
        <v>282</v>
      </c>
      <c r="H290" t="s">
        <v>3094</v>
      </c>
    </row>
    <row r="291" spans="1:8" hidden="1" x14ac:dyDescent="0.3">
      <c r="A291" t="s">
        <v>3417</v>
      </c>
      <c r="B291" t="s">
        <v>3146</v>
      </c>
      <c r="C291" t="s">
        <v>230</v>
      </c>
      <c r="D291" t="s">
        <v>328</v>
      </c>
      <c r="E291">
        <v>1313</v>
      </c>
      <c r="F291">
        <v>46</v>
      </c>
      <c r="G291" t="s">
        <v>282</v>
      </c>
      <c r="H291" t="s">
        <v>3094</v>
      </c>
    </row>
    <row r="292" spans="1:8" hidden="1" x14ac:dyDescent="0.3">
      <c r="A292" t="s">
        <v>3418</v>
      </c>
      <c r="B292" t="s">
        <v>3146</v>
      </c>
      <c r="C292" t="s">
        <v>230</v>
      </c>
      <c r="D292" t="s">
        <v>329</v>
      </c>
      <c r="E292">
        <v>26</v>
      </c>
      <c r="F292">
        <v>46</v>
      </c>
      <c r="G292" t="s">
        <v>282</v>
      </c>
      <c r="H292" t="s">
        <v>3094</v>
      </c>
    </row>
    <row r="293" spans="1:8" hidden="1" x14ac:dyDescent="0.3">
      <c r="A293" t="s">
        <v>3419</v>
      </c>
      <c r="B293" t="s">
        <v>3146</v>
      </c>
      <c r="C293" t="s">
        <v>230</v>
      </c>
      <c r="D293" t="s">
        <v>330</v>
      </c>
      <c r="E293">
        <v>100</v>
      </c>
      <c r="F293">
        <v>46</v>
      </c>
      <c r="G293" t="s">
        <v>282</v>
      </c>
      <c r="H293" t="s">
        <v>3094</v>
      </c>
    </row>
    <row r="294" spans="1:8" hidden="1" x14ac:dyDescent="0.3">
      <c r="A294" t="s">
        <v>3420</v>
      </c>
      <c r="B294" t="s">
        <v>3146</v>
      </c>
      <c r="C294" t="s">
        <v>230</v>
      </c>
      <c r="D294" t="s">
        <v>3155</v>
      </c>
      <c r="E294">
        <v>116</v>
      </c>
      <c r="F294">
        <v>46</v>
      </c>
      <c r="G294" t="s">
        <v>282</v>
      </c>
      <c r="H294" t="s">
        <v>3094</v>
      </c>
    </row>
    <row r="295" spans="1:8" hidden="1" x14ac:dyDescent="0.3">
      <c r="A295" t="s">
        <v>3421</v>
      </c>
      <c r="B295" t="s">
        <v>3146</v>
      </c>
      <c r="C295" t="s">
        <v>230</v>
      </c>
      <c r="D295" t="s">
        <v>3157</v>
      </c>
      <c r="E295">
        <v>19460</v>
      </c>
      <c r="F295">
        <v>46</v>
      </c>
      <c r="G295" t="s">
        <v>282</v>
      </c>
      <c r="H295" t="s">
        <v>3094</v>
      </c>
    </row>
    <row r="296" spans="1:8" hidden="1" x14ac:dyDescent="0.3">
      <c r="A296" t="s">
        <v>3422</v>
      </c>
      <c r="B296" t="s">
        <v>3146</v>
      </c>
      <c r="C296" t="s">
        <v>230</v>
      </c>
      <c r="D296" t="s">
        <v>331</v>
      </c>
      <c r="E296">
        <v>1392</v>
      </c>
      <c r="F296">
        <v>46</v>
      </c>
      <c r="G296" t="s">
        <v>282</v>
      </c>
      <c r="H296" t="s">
        <v>3094</v>
      </c>
    </row>
    <row r="297" spans="1:8" hidden="1" x14ac:dyDescent="0.3">
      <c r="A297" t="s">
        <v>3423</v>
      </c>
      <c r="B297" t="s">
        <v>3146</v>
      </c>
      <c r="C297" t="s">
        <v>230</v>
      </c>
      <c r="D297" t="s">
        <v>332</v>
      </c>
      <c r="E297">
        <v>1031</v>
      </c>
      <c r="F297">
        <v>46</v>
      </c>
      <c r="G297" t="s">
        <v>282</v>
      </c>
      <c r="H297" t="s">
        <v>3094</v>
      </c>
    </row>
    <row r="298" spans="1:8" hidden="1" x14ac:dyDescent="0.3">
      <c r="A298" t="s">
        <v>3424</v>
      </c>
      <c r="B298" t="s">
        <v>3146</v>
      </c>
      <c r="C298" t="s">
        <v>230</v>
      </c>
      <c r="D298" t="s">
        <v>333</v>
      </c>
      <c r="E298">
        <v>5264</v>
      </c>
      <c r="F298">
        <v>46</v>
      </c>
      <c r="G298" t="s">
        <v>282</v>
      </c>
      <c r="H298" t="s">
        <v>3094</v>
      </c>
    </row>
    <row r="299" spans="1:8" hidden="1" x14ac:dyDescent="0.3">
      <c r="A299" t="s">
        <v>3425</v>
      </c>
      <c r="B299" t="s">
        <v>3146</v>
      </c>
      <c r="C299" t="s">
        <v>230</v>
      </c>
      <c r="D299" t="s">
        <v>334</v>
      </c>
      <c r="E299">
        <v>6204</v>
      </c>
      <c r="F299">
        <v>46</v>
      </c>
      <c r="G299" t="s">
        <v>282</v>
      </c>
      <c r="H299" t="s">
        <v>3094</v>
      </c>
    </row>
    <row r="300" spans="1:8" hidden="1" x14ac:dyDescent="0.3">
      <c r="A300" t="s">
        <v>3426</v>
      </c>
      <c r="B300" t="s">
        <v>3146</v>
      </c>
      <c r="C300" t="s">
        <v>230</v>
      </c>
      <c r="D300" t="s">
        <v>336</v>
      </c>
      <c r="E300">
        <v>259</v>
      </c>
      <c r="F300">
        <v>46</v>
      </c>
      <c r="G300" t="s">
        <v>282</v>
      </c>
      <c r="H300" t="s">
        <v>3094</v>
      </c>
    </row>
    <row r="301" spans="1:8" hidden="1" x14ac:dyDescent="0.3">
      <c r="A301" t="s">
        <v>3427</v>
      </c>
      <c r="B301" t="s">
        <v>3146</v>
      </c>
      <c r="C301" t="s">
        <v>230</v>
      </c>
      <c r="D301" t="s">
        <v>335</v>
      </c>
      <c r="E301">
        <v>16</v>
      </c>
      <c r="F301">
        <v>46</v>
      </c>
      <c r="G301" t="s">
        <v>282</v>
      </c>
      <c r="H301" t="s">
        <v>3094</v>
      </c>
    </row>
    <row r="302" spans="1:8" hidden="1" x14ac:dyDescent="0.3">
      <c r="A302" t="s">
        <v>3428</v>
      </c>
      <c r="B302" t="s">
        <v>3146</v>
      </c>
      <c r="C302" t="s">
        <v>230</v>
      </c>
      <c r="D302" t="s">
        <v>79</v>
      </c>
      <c r="E302">
        <v>2306</v>
      </c>
      <c r="F302">
        <v>46</v>
      </c>
      <c r="G302" t="s">
        <v>282</v>
      </c>
      <c r="H302" t="s">
        <v>3094</v>
      </c>
    </row>
    <row r="303" spans="1:8" hidden="1" x14ac:dyDescent="0.3">
      <c r="A303" t="s">
        <v>3429</v>
      </c>
      <c r="B303" t="s">
        <v>3166</v>
      </c>
      <c r="C303" t="s">
        <v>245</v>
      </c>
      <c r="D303" t="s">
        <v>80</v>
      </c>
      <c r="E303">
        <v>3078</v>
      </c>
      <c r="F303">
        <v>46</v>
      </c>
      <c r="G303" t="s">
        <v>282</v>
      </c>
      <c r="H303" t="s">
        <v>3094</v>
      </c>
    </row>
    <row r="304" spans="1:8" hidden="1" x14ac:dyDescent="0.3">
      <c r="A304" t="s">
        <v>3430</v>
      </c>
      <c r="B304" t="s">
        <v>3166</v>
      </c>
      <c r="C304" t="s">
        <v>245</v>
      </c>
      <c r="D304" t="s">
        <v>342</v>
      </c>
      <c r="E304">
        <v>201</v>
      </c>
      <c r="F304">
        <v>46</v>
      </c>
      <c r="G304" t="s">
        <v>282</v>
      </c>
      <c r="H304" t="s">
        <v>3094</v>
      </c>
    </row>
    <row r="305" spans="1:8" hidden="1" x14ac:dyDescent="0.3">
      <c r="A305" t="s">
        <v>3431</v>
      </c>
      <c r="B305" t="s">
        <v>3166</v>
      </c>
      <c r="C305" t="s">
        <v>245</v>
      </c>
      <c r="D305">
        <v>0</v>
      </c>
      <c r="E305">
        <v>1806</v>
      </c>
      <c r="F305">
        <v>46</v>
      </c>
      <c r="G305" t="s">
        <v>282</v>
      </c>
      <c r="H305" t="s">
        <v>3094</v>
      </c>
    </row>
    <row r="306" spans="1:8" hidden="1" x14ac:dyDescent="0.3">
      <c r="A306" t="s">
        <v>3432</v>
      </c>
      <c r="B306" t="s">
        <v>3166</v>
      </c>
      <c r="C306" t="s">
        <v>245</v>
      </c>
      <c r="D306">
        <v>1</v>
      </c>
      <c r="E306">
        <v>3249</v>
      </c>
      <c r="F306">
        <v>46</v>
      </c>
      <c r="G306" t="s">
        <v>282</v>
      </c>
      <c r="H306" t="s">
        <v>3094</v>
      </c>
    </row>
    <row r="307" spans="1:8" hidden="1" x14ac:dyDescent="0.3">
      <c r="A307" t="s">
        <v>3433</v>
      </c>
      <c r="B307" t="s">
        <v>3166</v>
      </c>
      <c r="C307" t="s">
        <v>245</v>
      </c>
      <c r="D307" t="s">
        <v>60</v>
      </c>
      <c r="E307">
        <v>8325</v>
      </c>
      <c r="F307">
        <v>46</v>
      </c>
      <c r="G307" t="s">
        <v>282</v>
      </c>
      <c r="H307" t="s">
        <v>3094</v>
      </c>
    </row>
    <row r="308" spans="1:8" hidden="1" x14ac:dyDescent="0.3">
      <c r="A308" t="s">
        <v>3434</v>
      </c>
      <c r="B308" t="s">
        <v>3172</v>
      </c>
      <c r="C308" t="s">
        <v>239</v>
      </c>
      <c r="D308" t="s">
        <v>2</v>
      </c>
      <c r="E308">
        <v>19579</v>
      </c>
      <c r="F308">
        <v>46</v>
      </c>
      <c r="G308" t="s">
        <v>282</v>
      </c>
      <c r="H308" t="s">
        <v>3094</v>
      </c>
    </row>
    <row r="309" spans="1:8" hidden="1" x14ac:dyDescent="0.3">
      <c r="A309" t="s">
        <v>3435</v>
      </c>
      <c r="B309" t="s">
        <v>3172</v>
      </c>
      <c r="C309" t="s">
        <v>239</v>
      </c>
      <c r="D309" t="s">
        <v>67</v>
      </c>
      <c r="E309">
        <v>1128</v>
      </c>
      <c r="F309">
        <v>46</v>
      </c>
      <c r="G309" t="s">
        <v>282</v>
      </c>
      <c r="H309" t="s">
        <v>3094</v>
      </c>
    </row>
    <row r="310" spans="1:8" hidden="1" x14ac:dyDescent="0.3">
      <c r="A310" t="s">
        <v>3436</v>
      </c>
      <c r="B310" t="s">
        <v>3172</v>
      </c>
      <c r="C310" t="s">
        <v>239</v>
      </c>
      <c r="D310" t="s">
        <v>66</v>
      </c>
      <c r="E310">
        <v>2678</v>
      </c>
      <c r="F310">
        <v>46</v>
      </c>
      <c r="G310" t="s">
        <v>282</v>
      </c>
      <c r="H310" t="s">
        <v>3094</v>
      </c>
    </row>
    <row r="311" spans="1:8" hidden="1" x14ac:dyDescent="0.3">
      <c r="A311" t="s">
        <v>3437</v>
      </c>
      <c r="B311" t="s">
        <v>3172</v>
      </c>
      <c r="C311" t="s">
        <v>239</v>
      </c>
      <c r="D311" t="s">
        <v>65</v>
      </c>
      <c r="E311">
        <v>5700</v>
      </c>
      <c r="F311">
        <v>46</v>
      </c>
      <c r="G311" t="s">
        <v>282</v>
      </c>
      <c r="H311" t="s">
        <v>3094</v>
      </c>
    </row>
    <row r="312" spans="1:8" hidden="1" x14ac:dyDescent="0.3">
      <c r="A312" t="s">
        <v>3438</v>
      </c>
      <c r="B312" t="s">
        <v>3172</v>
      </c>
      <c r="C312" t="s">
        <v>239</v>
      </c>
      <c r="D312" t="s">
        <v>68</v>
      </c>
      <c r="E312">
        <v>384</v>
      </c>
      <c r="F312">
        <v>46</v>
      </c>
      <c r="G312" t="s">
        <v>282</v>
      </c>
      <c r="H312" t="s">
        <v>3094</v>
      </c>
    </row>
    <row r="313" spans="1:8" hidden="1" x14ac:dyDescent="0.3">
      <c r="A313" t="s">
        <v>3439</v>
      </c>
      <c r="B313" t="s">
        <v>3172</v>
      </c>
      <c r="C313" t="s">
        <v>239</v>
      </c>
      <c r="D313" t="s">
        <v>64</v>
      </c>
      <c r="E313">
        <v>9716</v>
      </c>
      <c r="F313">
        <v>46</v>
      </c>
      <c r="G313" t="s">
        <v>282</v>
      </c>
      <c r="H313" t="s">
        <v>3094</v>
      </c>
    </row>
    <row r="314" spans="1:8" hidden="1" x14ac:dyDescent="0.3">
      <c r="A314" t="s">
        <v>3440</v>
      </c>
      <c r="B314" t="s">
        <v>3179</v>
      </c>
      <c r="C314" t="s">
        <v>240</v>
      </c>
      <c r="D314" t="s">
        <v>2</v>
      </c>
      <c r="E314">
        <v>19579</v>
      </c>
      <c r="F314">
        <v>46</v>
      </c>
      <c r="G314" t="s">
        <v>282</v>
      </c>
      <c r="H314" t="s">
        <v>3094</v>
      </c>
    </row>
    <row r="315" spans="1:8" hidden="1" x14ac:dyDescent="0.3">
      <c r="A315" t="s">
        <v>3441</v>
      </c>
      <c r="B315" t="s">
        <v>3179</v>
      </c>
      <c r="C315" t="s">
        <v>240</v>
      </c>
      <c r="D315" t="s">
        <v>70</v>
      </c>
      <c r="E315">
        <v>2391</v>
      </c>
      <c r="F315">
        <v>46</v>
      </c>
      <c r="G315" t="s">
        <v>282</v>
      </c>
      <c r="H315" t="s">
        <v>3094</v>
      </c>
    </row>
    <row r="316" spans="1:8" hidden="1" x14ac:dyDescent="0.3">
      <c r="A316" t="s">
        <v>3442</v>
      </c>
      <c r="B316" t="s">
        <v>3179</v>
      </c>
      <c r="C316" t="s">
        <v>240</v>
      </c>
      <c r="D316" t="s">
        <v>69</v>
      </c>
      <c r="E316">
        <v>2149</v>
      </c>
      <c r="F316">
        <v>46</v>
      </c>
      <c r="G316" t="s">
        <v>282</v>
      </c>
      <c r="H316" t="s">
        <v>3094</v>
      </c>
    </row>
    <row r="317" spans="1:8" hidden="1" x14ac:dyDescent="0.3">
      <c r="A317" t="s">
        <v>3443</v>
      </c>
      <c r="B317" t="s">
        <v>3179</v>
      </c>
      <c r="C317" t="s">
        <v>240</v>
      </c>
      <c r="D317" t="s">
        <v>71</v>
      </c>
      <c r="E317">
        <v>15042</v>
      </c>
      <c r="F317">
        <v>46</v>
      </c>
      <c r="G317" t="s">
        <v>282</v>
      </c>
      <c r="H317" t="s">
        <v>3094</v>
      </c>
    </row>
    <row r="318" spans="1:8" hidden="1" x14ac:dyDescent="0.3">
      <c r="A318" t="s">
        <v>3444</v>
      </c>
      <c r="B318" t="s">
        <v>3184</v>
      </c>
      <c r="C318" t="s">
        <v>3185</v>
      </c>
      <c r="D318" t="s">
        <v>2</v>
      </c>
      <c r="E318">
        <v>19579</v>
      </c>
      <c r="F318">
        <v>46</v>
      </c>
      <c r="G318" t="s">
        <v>282</v>
      </c>
      <c r="H318" t="s">
        <v>3094</v>
      </c>
    </row>
    <row r="319" spans="1:8" hidden="1" x14ac:dyDescent="0.3">
      <c r="A319" t="s">
        <v>3445</v>
      </c>
      <c r="B319" t="s">
        <v>3184</v>
      </c>
      <c r="C319" t="s">
        <v>3185</v>
      </c>
      <c r="D319" t="s">
        <v>25</v>
      </c>
      <c r="E319">
        <v>80</v>
      </c>
      <c r="F319">
        <v>46</v>
      </c>
      <c r="G319" t="s">
        <v>282</v>
      </c>
      <c r="H319" t="s">
        <v>3094</v>
      </c>
    </row>
    <row r="320" spans="1:8" hidden="1" x14ac:dyDescent="0.3">
      <c r="A320" t="s">
        <v>3446</v>
      </c>
      <c r="B320" t="s">
        <v>3184</v>
      </c>
      <c r="C320" t="s">
        <v>3185</v>
      </c>
      <c r="D320" t="s">
        <v>21</v>
      </c>
      <c r="E320">
        <v>2313</v>
      </c>
      <c r="F320">
        <v>46</v>
      </c>
      <c r="G320" t="s">
        <v>282</v>
      </c>
      <c r="H320" t="s">
        <v>3094</v>
      </c>
    </row>
    <row r="321" spans="1:8" hidden="1" x14ac:dyDescent="0.3">
      <c r="A321" t="s">
        <v>3447</v>
      </c>
      <c r="B321" t="s">
        <v>3184</v>
      </c>
      <c r="C321" t="s">
        <v>3185</v>
      </c>
      <c r="D321" t="s">
        <v>24</v>
      </c>
      <c r="E321">
        <v>152</v>
      </c>
      <c r="F321">
        <v>46</v>
      </c>
      <c r="G321" t="s">
        <v>282</v>
      </c>
      <c r="H321" t="s">
        <v>3094</v>
      </c>
    </row>
    <row r="322" spans="1:8" hidden="1" x14ac:dyDescent="0.3">
      <c r="A322" t="s">
        <v>3448</v>
      </c>
      <c r="B322" t="s">
        <v>3184</v>
      </c>
      <c r="C322" t="s">
        <v>3185</v>
      </c>
      <c r="D322" t="s">
        <v>354</v>
      </c>
      <c r="E322">
        <v>489</v>
      </c>
      <c r="F322">
        <v>46</v>
      </c>
      <c r="G322" t="s">
        <v>282</v>
      </c>
      <c r="H322" t="s">
        <v>3094</v>
      </c>
    </row>
    <row r="323" spans="1:8" hidden="1" x14ac:dyDescent="0.3">
      <c r="A323" t="s">
        <v>3449</v>
      </c>
      <c r="B323" t="s">
        <v>3184</v>
      </c>
      <c r="C323" t="s">
        <v>3185</v>
      </c>
      <c r="D323" t="s">
        <v>22</v>
      </c>
      <c r="E323">
        <v>1692</v>
      </c>
      <c r="F323">
        <v>46</v>
      </c>
      <c r="G323" t="s">
        <v>282</v>
      </c>
      <c r="H323" t="s">
        <v>3094</v>
      </c>
    </row>
    <row r="324" spans="1:8" hidden="1" x14ac:dyDescent="0.3">
      <c r="A324" t="s">
        <v>3450</v>
      </c>
      <c r="B324" t="s">
        <v>3184</v>
      </c>
      <c r="C324" t="s">
        <v>3185</v>
      </c>
      <c r="D324" t="s">
        <v>23</v>
      </c>
      <c r="E324">
        <v>248</v>
      </c>
      <c r="F324">
        <v>46</v>
      </c>
      <c r="G324" t="s">
        <v>282</v>
      </c>
      <c r="H324" t="s">
        <v>3094</v>
      </c>
    </row>
    <row r="325" spans="1:8" hidden="1" x14ac:dyDescent="0.3">
      <c r="A325" t="s">
        <v>3451</v>
      </c>
      <c r="B325" t="s">
        <v>3184</v>
      </c>
      <c r="C325" t="s">
        <v>3185</v>
      </c>
      <c r="D325" t="s">
        <v>20</v>
      </c>
      <c r="E325">
        <v>14615</v>
      </c>
      <c r="F325">
        <v>46</v>
      </c>
      <c r="G325" t="s">
        <v>282</v>
      </c>
      <c r="H325" t="s">
        <v>3094</v>
      </c>
    </row>
    <row r="326" spans="1:8" hidden="1" x14ac:dyDescent="0.3">
      <c r="A326" t="s">
        <v>10561</v>
      </c>
      <c r="B326" t="s">
        <v>3193</v>
      </c>
      <c r="C326" t="s">
        <v>3194</v>
      </c>
      <c r="D326" t="s">
        <v>10556</v>
      </c>
      <c r="E326">
        <v>10</v>
      </c>
      <c r="F326">
        <v>46</v>
      </c>
      <c r="G326" t="s">
        <v>282</v>
      </c>
      <c r="H326" t="s">
        <v>3094</v>
      </c>
    </row>
    <row r="327" spans="1:8" hidden="1" x14ac:dyDescent="0.3">
      <c r="A327" t="s">
        <v>3452</v>
      </c>
      <c r="B327" t="s">
        <v>3193</v>
      </c>
      <c r="C327" t="s">
        <v>3194</v>
      </c>
      <c r="D327" t="s">
        <v>350</v>
      </c>
      <c r="E327">
        <v>1</v>
      </c>
      <c r="F327">
        <v>46</v>
      </c>
      <c r="G327" t="s">
        <v>282</v>
      </c>
      <c r="H327" t="s">
        <v>3094</v>
      </c>
    </row>
    <row r="328" spans="1:8" hidden="1" x14ac:dyDescent="0.3">
      <c r="A328" t="s">
        <v>3453</v>
      </c>
      <c r="B328" t="s">
        <v>3193</v>
      </c>
      <c r="C328" t="s">
        <v>3194</v>
      </c>
      <c r="D328" t="s">
        <v>352</v>
      </c>
      <c r="E328">
        <v>527</v>
      </c>
      <c r="F328">
        <v>46</v>
      </c>
      <c r="G328" t="s">
        <v>282</v>
      </c>
      <c r="H328" t="s">
        <v>3094</v>
      </c>
    </row>
    <row r="329" spans="1:8" hidden="1" x14ac:dyDescent="0.3">
      <c r="A329" t="s">
        <v>3454</v>
      </c>
      <c r="B329" t="s">
        <v>3193</v>
      </c>
      <c r="C329" t="s">
        <v>3194</v>
      </c>
      <c r="D329" t="s">
        <v>351</v>
      </c>
      <c r="E329">
        <v>26</v>
      </c>
      <c r="F329">
        <v>46</v>
      </c>
      <c r="G329" t="s">
        <v>282</v>
      </c>
      <c r="H329" t="s">
        <v>3094</v>
      </c>
    </row>
    <row r="330" spans="1:8" hidden="1" x14ac:dyDescent="0.3">
      <c r="A330" t="s">
        <v>3455</v>
      </c>
      <c r="B330" t="s">
        <v>3193</v>
      </c>
      <c r="C330" t="s">
        <v>3194</v>
      </c>
      <c r="D330" t="s">
        <v>348</v>
      </c>
      <c r="E330">
        <v>27</v>
      </c>
      <c r="F330">
        <v>46</v>
      </c>
      <c r="G330" t="s">
        <v>282</v>
      </c>
      <c r="H330" t="s">
        <v>3094</v>
      </c>
    </row>
    <row r="331" spans="1:8" hidden="1" x14ac:dyDescent="0.3">
      <c r="A331" t="s">
        <v>3456</v>
      </c>
      <c r="B331" t="s">
        <v>3193</v>
      </c>
      <c r="C331" t="s">
        <v>3194</v>
      </c>
      <c r="D331" t="s">
        <v>349</v>
      </c>
      <c r="E331">
        <v>18976</v>
      </c>
      <c r="F331">
        <v>46</v>
      </c>
      <c r="G331" t="s">
        <v>282</v>
      </c>
      <c r="H331" t="s">
        <v>3094</v>
      </c>
    </row>
    <row r="332" spans="1:8" hidden="1" x14ac:dyDescent="0.3">
      <c r="A332" t="s">
        <v>3457</v>
      </c>
      <c r="B332" t="s">
        <v>3193</v>
      </c>
      <c r="C332" t="s">
        <v>3194</v>
      </c>
      <c r="D332" t="s">
        <v>347</v>
      </c>
      <c r="E332">
        <v>18954</v>
      </c>
      <c r="F332">
        <v>46</v>
      </c>
      <c r="G332" t="s">
        <v>282</v>
      </c>
      <c r="H332" t="s">
        <v>3094</v>
      </c>
    </row>
    <row r="333" spans="1:8" hidden="1" x14ac:dyDescent="0.3">
      <c r="A333" t="s">
        <v>3458</v>
      </c>
      <c r="B333" t="s">
        <v>99</v>
      </c>
      <c r="C333" t="s">
        <v>3202</v>
      </c>
      <c r="D333" t="s">
        <v>210</v>
      </c>
      <c r="E333">
        <v>3430</v>
      </c>
      <c r="F333">
        <v>46</v>
      </c>
      <c r="G333" t="s">
        <v>282</v>
      </c>
      <c r="H333" t="s">
        <v>3094</v>
      </c>
    </row>
    <row r="334" spans="1:8" hidden="1" x14ac:dyDescent="0.3">
      <c r="A334" t="s">
        <v>3459</v>
      </c>
      <c r="B334" t="s">
        <v>98</v>
      </c>
      <c r="C334" t="s">
        <v>3202</v>
      </c>
      <c r="D334" t="s">
        <v>209</v>
      </c>
      <c r="E334">
        <v>12892</v>
      </c>
      <c r="F334">
        <v>46</v>
      </c>
      <c r="G334" t="s">
        <v>282</v>
      </c>
      <c r="H334" t="s">
        <v>3094</v>
      </c>
    </row>
    <row r="335" spans="1:8" hidden="1" x14ac:dyDescent="0.3">
      <c r="A335" t="s">
        <v>3460</v>
      </c>
      <c r="B335" t="s">
        <v>97</v>
      </c>
      <c r="C335" t="s">
        <v>3202</v>
      </c>
      <c r="D335" t="s">
        <v>208</v>
      </c>
      <c r="E335">
        <v>2203</v>
      </c>
      <c r="F335">
        <v>46</v>
      </c>
      <c r="G335" t="s">
        <v>282</v>
      </c>
      <c r="H335" t="s">
        <v>3094</v>
      </c>
    </row>
    <row r="336" spans="1:8" hidden="1" x14ac:dyDescent="0.3">
      <c r="A336" t="s">
        <v>3461</v>
      </c>
      <c r="B336" t="s">
        <v>96</v>
      </c>
      <c r="C336" t="s">
        <v>3202</v>
      </c>
      <c r="D336" t="s">
        <v>207</v>
      </c>
      <c r="E336">
        <v>1565</v>
      </c>
      <c r="F336">
        <v>46</v>
      </c>
      <c r="G336" t="s">
        <v>282</v>
      </c>
      <c r="H336" t="s">
        <v>3094</v>
      </c>
    </row>
    <row r="337" spans="1:8" hidden="1" x14ac:dyDescent="0.3">
      <c r="A337" t="s">
        <v>3462</v>
      </c>
      <c r="B337" t="s">
        <v>3207</v>
      </c>
      <c r="C337" t="s">
        <v>3202</v>
      </c>
      <c r="D337" t="s">
        <v>2</v>
      </c>
      <c r="E337">
        <v>20090</v>
      </c>
      <c r="F337">
        <v>46</v>
      </c>
      <c r="G337" t="s">
        <v>282</v>
      </c>
      <c r="H337" t="s">
        <v>3094</v>
      </c>
    </row>
    <row r="338" spans="1:8" hidden="1" x14ac:dyDescent="0.3">
      <c r="A338" t="s">
        <v>3463</v>
      </c>
      <c r="B338" t="s">
        <v>3207</v>
      </c>
      <c r="C338" t="s">
        <v>3202</v>
      </c>
      <c r="D338" t="s">
        <v>28</v>
      </c>
      <c r="E338">
        <v>946.96480119429202</v>
      </c>
      <c r="F338">
        <v>46</v>
      </c>
      <c r="G338" t="s">
        <v>282</v>
      </c>
      <c r="H338" t="s">
        <v>3094</v>
      </c>
    </row>
    <row r="339" spans="1:8" hidden="1" x14ac:dyDescent="0.3">
      <c r="A339" t="s">
        <v>3464</v>
      </c>
      <c r="B339" t="s">
        <v>3207</v>
      </c>
      <c r="C339" t="s">
        <v>3202</v>
      </c>
      <c r="D339" t="s">
        <v>27</v>
      </c>
      <c r="E339">
        <v>10390</v>
      </c>
      <c r="F339">
        <v>46</v>
      </c>
      <c r="G339" t="s">
        <v>282</v>
      </c>
      <c r="H339" t="s">
        <v>3094</v>
      </c>
    </row>
    <row r="340" spans="1:8" hidden="1" x14ac:dyDescent="0.3">
      <c r="A340" t="s">
        <v>3465</v>
      </c>
      <c r="B340" t="s">
        <v>3207</v>
      </c>
      <c r="C340" t="s">
        <v>3202</v>
      </c>
      <c r="D340" t="s">
        <v>3155</v>
      </c>
      <c r="E340">
        <v>116</v>
      </c>
      <c r="F340">
        <v>46</v>
      </c>
      <c r="G340" t="s">
        <v>282</v>
      </c>
      <c r="H340" t="s">
        <v>3094</v>
      </c>
    </row>
    <row r="341" spans="1:8" hidden="1" x14ac:dyDescent="0.3">
      <c r="A341" t="s">
        <v>3466</v>
      </c>
      <c r="B341" t="s">
        <v>3207</v>
      </c>
      <c r="C341" t="s">
        <v>3202</v>
      </c>
      <c r="D341" t="s">
        <v>3157</v>
      </c>
      <c r="E341">
        <v>19460</v>
      </c>
      <c r="F341">
        <v>46</v>
      </c>
      <c r="G341" t="s">
        <v>282</v>
      </c>
      <c r="H341" t="s">
        <v>3094</v>
      </c>
    </row>
    <row r="342" spans="1:8" hidden="1" x14ac:dyDescent="0.3">
      <c r="A342" t="s">
        <v>3467</v>
      </c>
      <c r="B342" t="s">
        <v>3207</v>
      </c>
      <c r="C342" t="s">
        <v>3202</v>
      </c>
      <c r="D342" t="s">
        <v>26</v>
      </c>
      <c r="E342">
        <v>9700</v>
      </c>
      <c r="F342">
        <v>46</v>
      </c>
      <c r="G342" t="s">
        <v>282</v>
      </c>
      <c r="H342" t="s">
        <v>3094</v>
      </c>
    </row>
    <row r="343" spans="1:8" hidden="1" x14ac:dyDescent="0.3">
      <c r="A343" t="s">
        <v>3468</v>
      </c>
      <c r="B343" t="s">
        <v>3214</v>
      </c>
      <c r="C343" t="s">
        <v>3215</v>
      </c>
      <c r="D343" t="s">
        <v>344</v>
      </c>
      <c r="E343">
        <v>108</v>
      </c>
      <c r="F343">
        <v>46</v>
      </c>
      <c r="G343" t="s">
        <v>282</v>
      </c>
      <c r="H343" t="s">
        <v>3094</v>
      </c>
    </row>
    <row r="344" spans="1:8" hidden="1" x14ac:dyDescent="0.3">
      <c r="A344" t="s">
        <v>3469</v>
      </c>
      <c r="B344" t="s">
        <v>3214</v>
      </c>
      <c r="C344" t="s">
        <v>3215</v>
      </c>
      <c r="D344" t="s">
        <v>2</v>
      </c>
      <c r="E344">
        <v>19579</v>
      </c>
      <c r="F344">
        <v>46</v>
      </c>
      <c r="G344" t="s">
        <v>282</v>
      </c>
      <c r="H344" t="s">
        <v>3094</v>
      </c>
    </row>
    <row r="345" spans="1:8" hidden="1" x14ac:dyDescent="0.3">
      <c r="A345" t="s">
        <v>3470</v>
      </c>
      <c r="B345" t="s">
        <v>3214</v>
      </c>
      <c r="C345" t="s">
        <v>3215</v>
      </c>
      <c r="D345" t="s">
        <v>30</v>
      </c>
      <c r="E345">
        <v>804</v>
      </c>
      <c r="F345">
        <v>46</v>
      </c>
      <c r="G345" t="s">
        <v>282</v>
      </c>
      <c r="H345" t="s">
        <v>3094</v>
      </c>
    </row>
    <row r="346" spans="1:8" hidden="1" x14ac:dyDescent="0.3">
      <c r="A346" t="s">
        <v>3471</v>
      </c>
      <c r="B346" t="s">
        <v>3214</v>
      </c>
      <c r="C346" t="s">
        <v>3215</v>
      </c>
      <c r="D346" t="s">
        <v>345</v>
      </c>
      <c r="E346">
        <v>14</v>
      </c>
      <c r="F346">
        <v>46</v>
      </c>
      <c r="G346" t="s">
        <v>282</v>
      </c>
      <c r="H346" t="s">
        <v>3094</v>
      </c>
    </row>
    <row r="347" spans="1:8" hidden="1" x14ac:dyDescent="0.3">
      <c r="A347" t="s">
        <v>3472</v>
      </c>
      <c r="B347" t="s">
        <v>3214</v>
      </c>
      <c r="C347" t="s">
        <v>3215</v>
      </c>
      <c r="D347" t="s">
        <v>36</v>
      </c>
      <c r="E347">
        <v>143</v>
      </c>
      <c r="F347">
        <v>46</v>
      </c>
      <c r="G347" t="s">
        <v>282</v>
      </c>
      <c r="H347" t="s">
        <v>3094</v>
      </c>
    </row>
    <row r="348" spans="1:8" hidden="1" x14ac:dyDescent="0.3">
      <c r="A348" t="s">
        <v>3473</v>
      </c>
      <c r="B348" t="s">
        <v>3214</v>
      </c>
      <c r="C348" t="s">
        <v>3215</v>
      </c>
      <c r="D348" t="s">
        <v>32</v>
      </c>
      <c r="E348">
        <v>105</v>
      </c>
      <c r="F348">
        <v>46</v>
      </c>
      <c r="G348" t="s">
        <v>282</v>
      </c>
      <c r="H348" t="s">
        <v>3094</v>
      </c>
    </row>
    <row r="349" spans="1:8" hidden="1" x14ac:dyDescent="0.3">
      <c r="A349" t="s">
        <v>3474</v>
      </c>
      <c r="B349" t="s">
        <v>3214</v>
      </c>
      <c r="C349" t="s">
        <v>3215</v>
      </c>
      <c r="D349" t="s">
        <v>31</v>
      </c>
      <c r="E349">
        <v>18410</v>
      </c>
      <c r="F349">
        <v>46</v>
      </c>
      <c r="G349" t="s">
        <v>282</v>
      </c>
      <c r="H349" t="s">
        <v>3094</v>
      </c>
    </row>
    <row r="350" spans="1:8" hidden="1" x14ac:dyDescent="0.3">
      <c r="A350" t="s">
        <v>3475</v>
      </c>
      <c r="B350" t="s">
        <v>3214</v>
      </c>
      <c r="C350" t="s">
        <v>3215</v>
      </c>
      <c r="D350" t="s">
        <v>34</v>
      </c>
      <c r="E350">
        <v>687</v>
      </c>
      <c r="F350">
        <v>46</v>
      </c>
      <c r="G350" t="s">
        <v>282</v>
      </c>
      <c r="H350" t="s">
        <v>3094</v>
      </c>
    </row>
    <row r="351" spans="1:8" hidden="1" x14ac:dyDescent="0.3">
      <c r="A351" t="s">
        <v>3476</v>
      </c>
      <c r="B351" t="s">
        <v>3214</v>
      </c>
      <c r="C351" t="s">
        <v>3215</v>
      </c>
      <c r="D351" t="s">
        <v>35</v>
      </c>
      <c r="E351">
        <v>532</v>
      </c>
      <c r="F351">
        <v>46</v>
      </c>
      <c r="G351" t="s">
        <v>282</v>
      </c>
      <c r="H351" t="s">
        <v>3094</v>
      </c>
    </row>
    <row r="352" spans="1:8" hidden="1" x14ac:dyDescent="0.3">
      <c r="A352" t="s">
        <v>3477</v>
      </c>
      <c r="B352" t="s">
        <v>3214</v>
      </c>
      <c r="C352" t="s">
        <v>3215</v>
      </c>
      <c r="D352" t="s">
        <v>33</v>
      </c>
      <c r="E352">
        <v>17191</v>
      </c>
      <c r="F352">
        <v>46</v>
      </c>
      <c r="G352" t="s">
        <v>282</v>
      </c>
      <c r="H352" t="s">
        <v>3094</v>
      </c>
    </row>
    <row r="353" spans="1:8" hidden="1" x14ac:dyDescent="0.3">
      <c r="A353" t="s">
        <v>3478</v>
      </c>
      <c r="B353" t="s">
        <v>3226</v>
      </c>
      <c r="C353" t="s">
        <v>232</v>
      </c>
      <c r="D353" t="s">
        <v>60</v>
      </c>
      <c r="E353">
        <v>8325</v>
      </c>
      <c r="F353">
        <v>46</v>
      </c>
      <c r="G353" t="s">
        <v>282</v>
      </c>
      <c r="H353" t="s">
        <v>3094</v>
      </c>
    </row>
    <row r="354" spans="1:8" hidden="1" x14ac:dyDescent="0.3">
      <c r="A354" t="s">
        <v>3479</v>
      </c>
      <c r="B354" t="s">
        <v>3226</v>
      </c>
      <c r="C354" t="s">
        <v>232</v>
      </c>
      <c r="D354" t="s">
        <v>76</v>
      </c>
      <c r="E354">
        <v>117</v>
      </c>
      <c r="F354">
        <v>46</v>
      </c>
      <c r="G354" t="s">
        <v>282</v>
      </c>
      <c r="H354" t="s">
        <v>3094</v>
      </c>
    </row>
    <row r="355" spans="1:8" hidden="1" x14ac:dyDescent="0.3">
      <c r="A355" t="s">
        <v>3480</v>
      </c>
      <c r="B355" t="s">
        <v>3226</v>
      </c>
      <c r="C355" t="s">
        <v>232</v>
      </c>
      <c r="D355" t="s">
        <v>72</v>
      </c>
      <c r="E355">
        <v>1615</v>
      </c>
      <c r="F355">
        <v>46</v>
      </c>
      <c r="G355" t="s">
        <v>282</v>
      </c>
      <c r="H355" t="s">
        <v>3094</v>
      </c>
    </row>
    <row r="356" spans="1:8" hidden="1" x14ac:dyDescent="0.3">
      <c r="A356" t="s">
        <v>3481</v>
      </c>
      <c r="B356" t="s">
        <v>3226</v>
      </c>
      <c r="C356" t="s">
        <v>232</v>
      </c>
      <c r="D356" t="s">
        <v>73</v>
      </c>
      <c r="E356">
        <v>3660</v>
      </c>
      <c r="F356">
        <v>46</v>
      </c>
      <c r="G356" t="s">
        <v>282</v>
      </c>
      <c r="H356" t="s">
        <v>3094</v>
      </c>
    </row>
    <row r="357" spans="1:8" hidden="1" x14ac:dyDescent="0.3">
      <c r="A357" t="s">
        <v>3482</v>
      </c>
      <c r="B357" t="s">
        <v>3226</v>
      </c>
      <c r="C357" t="s">
        <v>232</v>
      </c>
      <c r="D357" t="s">
        <v>75</v>
      </c>
      <c r="E357">
        <v>544</v>
      </c>
      <c r="F357">
        <v>46</v>
      </c>
      <c r="G357" t="s">
        <v>282</v>
      </c>
      <c r="H357" t="s">
        <v>3094</v>
      </c>
    </row>
    <row r="358" spans="1:8" hidden="1" x14ac:dyDescent="0.3">
      <c r="A358" t="s">
        <v>3483</v>
      </c>
      <c r="B358" t="s">
        <v>3226</v>
      </c>
      <c r="C358" t="s">
        <v>232</v>
      </c>
      <c r="D358" t="s">
        <v>74</v>
      </c>
      <c r="E358">
        <v>2376</v>
      </c>
      <c r="F358">
        <v>46</v>
      </c>
      <c r="G358" t="s">
        <v>282</v>
      </c>
      <c r="H358" t="s">
        <v>3094</v>
      </c>
    </row>
    <row r="359" spans="1:8" hidden="1" x14ac:dyDescent="0.3">
      <c r="A359" t="s">
        <v>3484</v>
      </c>
      <c r="B359" t="s">
        <v>3076</v>
      </c>
      <c r="C359" t="s">
        <v>236</v>
      </c>
      <c r="D359" t="s">
        <v>29</v>
      </c>
      <c r="E359">
        <v>6443</v>
      </c>
      <c r="F359">
        <v>12</v>
      </c>
      <c r="G359" t="s">
        <v>260</v>
      </c>
      <c r="H359" t="s">
        <v>3096</v>
      </c>
    </row>
    <row r="360" spans="1:8" hidden="1" x14ac:dyDescent="0.3">
      <c r="A360" t="s">
        <v>3485</v>
      </c>
      <c r="B360" t="s">
        <v>3076</v>
      </c>
      <c r="C360" t="s">
        <v>236</v>
      </c>
      <c r="D360" t="s">
        <v>49</v>
      </c>
      <c r="E360">
        <v>2018</v>
      </c>
      <c r="F360">
        <v>12</v>
      </c>
      <c r="G360" t="s">
        <v>260</v>
      </c>
      <c r="H360" t="s">
        <v>3096</v>
      </c>
    </row>
    <row r="361" spans="1:8" hidden="1" x14ac:dyDescent="0.3">
      <c r="A361" t="s">
        <v>3486</v>
      </c>
      <c r="B361" t="s">
        <v>3076</v>
      </c>
      <c r="C361" t="s">
        <v>236</v>
      </c>
      <c r="D361" t="s">
        <v>48</v>
      </c>
      <c r="E361">
        <v>843</v>
      </c>
      <c r="F361">
        <v>12</v>
      </c>
      <c r="G361" t="s">
        <v>260</v>
      </c>
      <c r="H361" t="s">
        <v>3096</v>
      </c>
    </row>
    <row r="362" spans="1:8" hidden="1" x14ac:dyDescent="0.3">
      <c r="A362" t="s">
        <v>3487</v>
      </c>
      <c r="B362" t="s">
        <v>3076</v>
      </c>
      <c r="C362" t="s">
        <v>236</v>
      </c>
      <c r="D362" t="s">
        <v>42</v>
      </c>
      <c r="E362">
        <v>236</v>
      </c>
      <c r="F362">
        <v>12</v>
      </c>
      <c r="G362" t="s">
        <v>260</v>
      </c>
      <c r="H362" t="s">
        <v>3096</v>
      </c>
    </row>
    <row r="363" spans="1:8" hidden="1" x14ac:dyDescent="0.3">
      <c r="A363" t="s">
        <v>3488</v>
      </c>
      <c r="B363" t="s">
        <v>3076</v>
      </c>
      <c r="C363" t="s">
        <v>236</v>
      </c>
      <c r="D363" t="s">
        <v>82</v>
      </c>
      <c r="E363">
        <v>295</v>
      </c>
      <c r="F363">
        <v>12</v>
      </c>
      <c r="G363" t="s">
        <v>260</v>
      </c>
      <c r="H363" t="s">
        <v>3096</v>
      </c>
    </row>
    <row r="364" spans="1:8" hidden="1" x14ac:dyDescent="0.3">
      <c r="A364" t="s">
        <v>3489</v>
      </c>
      <c r="B364" t="s">
        <v>3076</v>
      </c>
      <c r="C364" t="s">
        <v>236</v>
      </c>
      <c r="D364" t="s">
        <v>50</v>
      </c>
      <c r="E364">
        <v>153</v>
      </c>
      <c r="F364">
        <v>12</v>
      </c>
      <c r="G364" t="s">
        <v>260</v>
      </c>
      <c r="H364" t="s">
        <v>3096</v>
      </c>
    </row>
    <row r="365" spans="1:8" hidden="1" x14ac:dyDescent="0.3">
      <c r="A365" t="s">
        <v>3490</v>
      </c>
      <c r="B365" t="s">
        <v>3076</v>
      </c>
      <c r="C365" t="s">
        <v>236</v>
      </c>
      <c r="D365" t="s">
        <v>46</v>
      </c>
      <c r="E365">
        <v>798</v>
      </c>
      <c r="F365">
        <v>12</v>
      </c>
      <c r="G365" t="s">
        <v>260</v>
      </c>
      <c r="H365" t="s">
        <v>3096</v>
      </c>
    </row>
    <row r="366" spans="1:8" hidden="1" x14ac:dyDescent="0.3">
      <c r="A366" t="s">
        <v>3491</v>
      </c>
      <c r="B366" t="s">
        <v>3076</v>
      </c>
      <c r="C366" t="s">
        <v>236</v>
      </c>
      <c r="D366" t="s">
        <v>45</v>
      </c>
      <c r="E366">
        <v>366</v>
      </c>
      <c r="F366">
        <v>12</v>
      </c>
      <c r="G366" t="s">
        <v>260</v>
      </c>
      <c r="H366" t="s">
        <v>3096</v>
      </c>
    </row>
    <row r="367" spans="1:8" hidden="1" x14ac:dyDescent="0.3">
      <c r="A367" t="s">
        <v>3492</v>
      </c>
      <c r="B367" t="s">
        <v>3076</v>
      </c>
      <c r="C367" t="s">
        <v>236</v>
      </c>
      <c r="D367" t="s">
        <v>47</v>
      </c>
      <c r="E367">
        <v>238</v>
      </c>
      <c r="F367">
        <v>12</v>
      </c>
      <c r="G367" t="s">
        <v>260</v>
      </c>
      <c r="H367" t="s">
        <v>3096</v>
      </c>
    </row>
    <row r="368" spans="1:8" hidden="1" x14ac:dyDescent="0.3">
      <c r="A368" t="s">
        <v>3493</v>
      </c>
      <c r="B368" t="s">
        <v>3076</v>
      </c>
      <c r="C368" t="s">
        <v>236</v>
      </c>
      <c r="D368" t="s">
        <v>43</v>
      </c>
      <c r="E368">
        <v>1207</v>
      </c>
      <c r="F368">
        <v>12</v>
      </c>
      <c r="G368" t="s">
        <v>260</v>
      </c>
      <c r="H368" t="s">
        <v>3096</v>
      </c>
    </row>
    <row r="369" spans="1:8" hidden="1" x14ac:dyDescent="0.3">
      <c r="A369" t="s">
        <v>3494</v>
      </c>
      <c r="B369" t="s">
        <v>3076</v>
      </c>
      <c r="C369" t="s">
        <v>236</v>
      </c>
      <c r="D369" t="s">
        <v>44</v>
      </c>
      <c r="E369">
        <v>275</v>
      </c>
      <c r="F369">
        <v>12</v>
      </c>
      <c r="G369" t="s">
        <v>260</v>
      </c>
      <c r="H369" t="s">
        <v>3096</v>
      </c>
    </row>
    <row r="370" spans="1:8" hidden="1" x14ac:dyDescent="0.3">
      <c r="A370" t="s">
        <v>3095</v>
      </c>
      <c r="B370" t="s">
        <v>3089</v>
      </c>
      <c r="C370" t="s">
        <v>3090</v>
      </c>
      <c r="D370" t="s">
        <v>434</v>
      </c>
      <c r="E370">
        <v>80</v>
      </c>
      <c r="F370">
        <v>12</v>
      </c>
      <c r="G370" t="s">
        <v>260</v>
      </c>
      <c r="H370" t="s">
        <v>3096</v>
      </c>
    </row>
    <row r="371" spans="1:8" hidden="1" x14ac:dyDescent="0.3">
      <c r="A371" t="s">
        <v>4707</v>
      </c>
      <c r="B371" t="s">
        <v>3089</v>
      </c>
      <c r="C371" t="s">
        <v>3090</v>
      </c>
      <c r="D371" t="s">
        <v>436</v>
      </c>
      <c r="E371">
        <v>428</v>
      </c>
      <c r="F371">
        <v>12</v>
      </c>
      <c r="G371" t="s">
        <v>260</v>
      </c>
      <c r="H371" t="s">
        <v>3096</v>
      </c>
    </row>
    <row r="372" spans="1:8" hidden="1" x14ac:dyDescent="0.3">
      <c r="A372" t="s">
        <v>5524</v>
      </c>
      <c r="B372" t="s">
        <v>3089</v>
      </c>
      <c r="C372" t="s">
        <v>3090</v>
      </c>
      <c r="D372" t="s">
        <v>437</v>
      </c>
      <c r="E372">
        <v>1197</v>
      </c>
      <c r="F372">
        <v>12</v>
      </c>
      <c r="G372" t="s">
        <v>260</v>
      </c>
      <c r="H372" t="s">
        <v>3096</v>
      </c>
    </row>
    <row r="373" spans="1:8" hidden="1" x14ac:dyDescent="0.3">
      <c r="A373" t="s">
        <v>7158</v>
      </c>
      <c r="B373" t="s">
        <v>3089</v>
      </c>
      <c r="C373" t="s">
        <v>3090</v>
      </c>
      <c r="D373" t="s">
        <v>439</v>
      </c>
      <c r="E373">
        <v>736</v>
      </c>
      <c r="F373">
        <v>12</v>
      </c>
      <c r="G373" t="s">
        <v>260</v>
      </c>
      <c r="H373" t="s">
        <v>3096</v>
      </c>
    </row>
    <row r="374" spans="1:8" hidden="1" x14ac:dyDescent="0.3">
      <c r="A374" t="s">
        <v>3998</v>
      </c>
      <c r="B374" t="s">
        <v>3089</v>
      </c>
      <c r="C374" t="s">
        <v>3090</v>
      </c>
      <c r="D374" t="s">
        <v>435</v>
      </c>
      <c r="E374">
        <v>406</v>
      </c>
      <c r="F374">
        <v>12</v>
      </c>
      <c r="G374" t="s">
        <v>260</v>
      </c>
      <c r="H374" t="s">
        <v>3096</v>
      </c>
    </row>
    <row r="375" spans="1:8" hidden="1" x14ac:dyDescent="0.3">
      <c r="A375" t="s">
        <v>8684</v>
      </c>
      <c r="B375" t="s">
        <v>3089</v>
      </c>
      <c r="C375" t="s">
        <v>3090</v>
      </c>
      <c r="D375" t="s">
        <v>441</v>
      </c>
      <c r="E375">
        <v>311</v>
      </c>
      <c r="F375">
        <v>12</v>
      </c>
      <c r="G375" t="s">
        <v>260</v>
      </c>
      <c r="H375" t="s">
        <v>3096</v>
      </c>
    </row>
    <row r="376" spans="1:8" hidden="1" x14ac:dyDescent="0.3">
      <c r="A376" t="s">
        <v>7975</v>
      </c>
      <c r="B376" t="s">
        <v>3089</v>
      </c>
      <c r="C376" t="s">
        <v>3090</v>
      </c>
      <c r="D376" t="s">
        <v>440</v>
      </c>
      <c r="E376">
        <v>1669</v>
      </c>
      <c r="F376">
        <v>12</v>
      </c>
      <c r="G376" t="s">
        <v>260</v>
      </c>
      <c r="H376" t="s">
        <v>3096</v>
      </c>
    </row>
    <row r="377" spans="1:8" hidden="1" x14ac:dyDescent="0.3">
      <c r="A377" t="s">
        <v>9501</v>
      </c>
      <c r="B377" t="s">
        <v>3089</v>
      </c>
      <c r="C377" t="s">
        <v>3090</v>
      </c>
      <c r="D377" t="s">
        <v>349</v>
      </c>
      <c r="E377">
        <v>5320</v>
      </c>
      <c r="F377">
        <v>12</v>
      </c>
      <c r="G377" t="s">
        <v>260</v>
      </c>
      <c r="H377" t="s">
        <v>3096</v>
      </c>
    </row>
    <row r="378" spans="1:8" hidden="1" x14ac:dyDescent="0.3">
      <c r="A378" t="s">
        <v>6341</v>
      </c>
      <c r="B378" t="s">
        <v>3089</v>
      </c>
      <c r="C378" t="s">
        <v>3090</v>
      </c>
      <c r="D378" t="s">
        <v>438</v>
      </c>
      <c r="E378">
        <v>488</v>
      </c>
      <c r="F378">
        <v>12</v>
      </c>
      <c r="G378" t="s">
        <v>260</v>
      </c>
      <c r="H378" t="s">
        <v>3096</v>
      </c>
    </row>
    <row r="379" spans="1:8" hidden="1" x14ac:dyDescent="0.3">
      <c r="A379" t="s">
        <v>3513</v>
      </c>
      <c r="B379" t="s">
        <v>3108</v>
      </c>
      <c r="C379" t="s">
        <v>3109</v>
      </c>
      <c r="D379" t="s">
        <v>3110</v>
      </c>
      <c r="E379">
        <v>166</v>
      </c>
      <c r="F379">
        <v>12</v>
      </c>
      <c r="G379" t="s">
        <v>260</v>
      </c>
      <c r="H379" t="s">
        <v>3096</v>
      </c>
    </row>
    <row r="380" spans="1:8" hidden="1" x14ac:dyDescent="0.3">
      <c r="A380" t="s">
        <v>3514</v>
      </c>
      <c r="B380" t="s">
        <v>3108</v>
      </c>
      <c r="C380" t="s">
        <v>3109</v>
      </c>
      <c r="D380" t="s">
        <v>3112</v>
      </c>
      <c r="E380">
        <v>410</v>
      </c>
      <c r="F380">
        <v>12</v>
      </c>
      <c r="G380" t="s">
        <v>260</v>
      </c>
      <c r="H380" t="s">
        <v>3096</v>
      </c>
    </row>
    <row r="381" spans="1:8" hidden="1" x14ac:dyDescent="0.3">
      <c r="A381" t="s">
        <v>3515</v>
      </c>
      <c r="B381" t="s">
        <v>3108</v>
      </c>
      <c r="C381" t="s">
        <v>3109</v>
      </c>
      <c r="D381" t="s">
        <v>3114</v>
      </c>
      <c r="E381">
        <v>431</v>
      </c>
      <c r="F381">
        <v>12</v>
      </c>
      <c r="G381" t="s">
        <v>260</v>
      </c>
      <c r="H381" t="s">
        <v>3096</v>
      </c>
    </row>
    <row r="382" spans="1:8" hidden="1" x14ac:dyDescent="0.3">
      <c r="A382" t="s">
        <v>3516</v>
      </c>
      <c r="B382" t="s">
        <v>3108</v>
      </c>
      <c r="C382" t="s">
        <v>3109</v>
      </c>
      <c r="D382" t="s">
        <v>3116</v>
      </c>
      <c r="E382">
        <v>527</v>
      </c>
      <c r="F382">
        <v>12</v>
      </c>
      <c r="G382" t="s">
        <v>260</v>
      </c>
      <c r="H382" t="s">
        <v>3096</v>
      </c>
    </row>
    <row r="383" spans="1:8" hidden="1" x14ac:dyDescent="0.3">
      <c r="A383" t="s">
        <v>3517</v>
      </c>
      <c r="B383" t="s">
        <v>3108</v>
      </c>
      <c r="C383" t="s">
        <v>3109</v>
      </c>
      <c r="D383" t="s">
        <v>3118</v>
      </c>
      <c r="E383">
        <v>586</v>
      </c>
      <c r="F383">
        <v>12</v>
      </c>
      <c r="G383" t="s">
        <v>260</v>
      </c>
      <c r="H383" t="s">
        <v>3096</v>
      </c>
    </row>
    <row r="384" spans="1:8" hidden="1" x14ac:dyDescent="0.3">
      <c r="A384" t="s">
        <v>3518</v>
      </c>
      <c r="B384" t="s">
        <v>3108</v>
      </c>
      <c r="C384" t="s">
        <v>3109</v>
      </c>
      <c r="D384" t="s">
        <v>3120</v>
      </c>
      <c r="E384">
        <v>749</v>
      </c>
      <c r="F384">
        <v>12</v>
      </c>
      <c r="G384" t="s">
        <v>260</v>
      </c>
      <c r="H384" t="s">
        <v>3096</v>
      </c>
    </row>
    <row r="385" spans="1:8" hidden="1" x14ac:dyDescent="0.3">
      <c r="A385" t="s">
        <v>3519</v>
      </c>
      <c r="B385" t="s">
        <v>3108</v>
      </c>
      <c r="C385" t="s">
        <v>3109</v>
      </c>
      <c r="D385" t="s">
        <v>3122</v>
      </c>
      <c r="E385">
        <v>631</v>
      </c>
      <c r="F385">
        <v>12</v>
      </c>
      <c r="G385" t="s">
        <v>260</v>
      </c>
      <c r="H385" t="s">
        <v>3096</v>
      </c>
    </row>
    <row r="386" spans="1:8" hidden="1" x14ac:dyDescent="0.3">
      <c r="A386" t="s">
        <v>3520</v>
      </c>
      <c r="B386" t="s">
        <v>3108</v>
      </c>
      <c r="C386" t="s">
        <v>3109</v>
      </c>
      <c r="D386" t="s">
        <v>3124</v>
      </c>
      <c r="E386">
        <v>624</v>
      </c>
      <c r="F386">
        <v>12</v>
      </c>
      <c r="G386" t="s">
        <v>260</v>
      </c>
      <c r="H386" t="s">
        <v>3096</v>
      </c>
    </row>
    <row r="387" spans="1:8" hidden="1" x14ac:dyDescent="0.3">
      <c r="A387" t="s">
        <v>3521</v>
      </c>
      <c r="B387" t="s">
        <v>3108</v>
      </c>
      <c r="C387" t="s">
        <v>3109</v>
      </c>
      <c r="D387" t="s">
        <v>3126</v>
      </c>
      <c r="E387">
        <v>1201</v>
      </c>
      <c r="F387">
        <v>12</v>
      </c>
      <c r="G387" t="s">
        <v>260</v>
      </c>
      <c r="H387" t="s">
        <v>3096</v>
      </c>
    </row>
    <row r="388" spans="1:8" hidden="1" x14ac:dyDescent="0.3">
      <c r="A388" t="s">
        <v>3522</v>
      </c>
      <c r="B388" t="s">
        <v>3108</v>
      </c>
      <c r="C388" t="s">
        <v>3109</v>
      </c>
      <c r="D388" t="s">
        <v>349</v>
      </c>
      <c r="E388">
        <v>5320</v>
      </c>
      <c r="F388">
        <v>12</v>
      </c>
      <c r="G388" t="s">
        <v>260</v>
      </c>
      <c r="H388" t="s">
        <v>3096</v>
      </c>
    </row>
    <row r="389" spans="1:8" hidden="1" x14ac:dyDescent="0.3">
      <c r="A389" t="s">
        <v>3523</v>
      </c>
      <c r="B389" t="s">
        <v>3129</v>
      </c>
      <c r="C389" t="s">
        <v>238</v>
      </c>
      <c r="D389" t="s">
        <v>54</v>
      </c>
      <c r="E389">
        <v>233</v>
      </c>
      <c r="F389">
        <v>12</v>
      </c>
      <c r="G389" t="s">
        <v>260</v>
      </c>
      <c r="H389" t="s">
        <v>3096</v>
      </c>
    </row>
    <row r="390" spans="1:8" hidden="1" x14ac:dyDescent="0.3">
      <c r="A390" t="s">
        <v>3524</v>
      </c>
      <c r="B390" t="s">
        <v>3129</v>
      </c>
      <c r="C390" t="s">
        <v>238</v>
      </c>
      <c r="D390" t="s">
        <v>55</v>
      </c>
      <c r="E390">
        <v>766</v>
      </c>
      <c r="F390">
        <v>12</v>
      </c>
      <c r="G390" t="s">
        <v>260</v>
      </c>
      <c r="H390" t="s">
        <v>3096</v>
      </c>
    </row>
    <row r="391" spans="1:8" hidden="1" x14ac:dyDescent="0.3">
      <c r="A391" t="s">
        <v>3525</v>
      </c>
      <c r="B391" t="s">
        <v>3129</v>
      </c>
      <c r="C391" t="s">
        <v>238</v>
      </c>
      <c r="D391" t="s">
        <v>56</v>
      </c>
      <c r="E391">
        <v>742</v>
      </c>
      <c r="F391">
        <v>12</v>
      </c>
      <c r="G391" t="s">
        <v>260</v>
      </c>
      <c r="H391" t="s">
        <v>3096</v>
      </c>
    </row>
    <row r="392" spans="1:8" hidden="1" x14ac:dyDescent="0.3">
      <c r="A392" t="s">
        <v>3526</v>
      </c>
      <c r="B392" t="s">
        <v>3129</v>
      </c>
      <c r="C392" t="s">
        <v>238</v>
      </c>
      <c r="D392" t="s">
        <v>57</v>
      </c>
      <c r="E392">
        <v>351</v>
      </c>
      <c r="F392">
        <v>12</v>
      </c>
      <c r="G392" t="s">
        <v>260</v>
      </c>
      <c r="H392" t="s">
        <v>3096</v>
      </c>
    </row>
    <row r="393" spans="1:8" hidden="1" x14ac:dyDescent="0.3">
      <c r="A393" t="s">
        <v>3527</v>
      </c>
      <c r="B393" t="s">
        <v>3129</v>
      </c>
      <c r="C393" t="s">
        <v>238</v>
      </c>
      <c r="D393" t="s">
        <v>58</v>
      </c>
      <c r="E393">
        <v>458</v>
      </c>
      <c r="F393">
        <v>12</v>
      </c>
      <c r="G393" t="s">
        <v>260</v>
      </c>
      <c r="H393" t="s">
        <v>3096</v>
      </c>
    </row>
    <row r="394" spans="1:8" hidden="1" x14ac:dyDescent="0.3">
      <c r="A394" t="s">
        <v>3528</v>
      </c>
      <c r="B394" t="s">
        <v>3129</v>
      </c>
      <c r="C394" t="s">
        <v>238</v>
      </c>
      <c r="D394" t="s">
        <v>59</v>
      </c>
      <c r="E394">
        <v>1011</v>
      </c>
      <c r="F394">
        <v>12</v>
      </c>
      <c r="G394" t="s">
        <v>260</v>
      </c>
      <c r="H394" t="s">
        <v>3096</v>
      </c>
    </row>
    <row r="395" spans="1:8" hidden="1" x14ac:dyDescent="0.3">
      <c r="A395" t="s">
        <v>3529</v>
      </c>
      <c r="B395" t="s">
        <v>3129</v>
      </c>
      <c r="C395" t="s">
        <v>238</v>
      </c>
      <c r="D395" t="s">
        <v>51</v>
      </c>
      <c r="E395">
        <v>1383</v>
      </c>
      <c r="F395">
        <v>12</v>
      </c>
      <c r="G395" t="s">
        <v>260</v>
      </c>
      <c r="H395" t="s">
        <v>3096</v>
      </c>
    </row>
    <row r="396" spans="1:8" hidden="1" x14ac:dyDescent="0.3">
      <c r="A396" t="s">
        <v>3530</v>
      </c>
      <c r="B396" t="s">
        <v>3129</v>
      </c>
      <c r="C396" t="s">
        <v>238</v>
      </c>
      <c r="D396" t="s">
        <v>52</v>
      </c>
      <c r="E396">
        <v>980</v>
      </c>
      <c r="F396">
        <v>12</v>
      </c>
      <c r="G396" t="s">
        <v>260</v>
      </c>
      <c r="H396" t="s">
        <v>3096</v>
      </c>
    </row>
    <row r="397" spans="1:8" hidden="1" x14ac:dyDescent="0.3">
      <c r="A397" t="s">
        <v>3531</v>
      </c>
      <c r="B397" t="s">
        <v>3129</v>
      </c>
      <c r="C397" t="s">
        <v>238</v>
      </c>
      <c r="D397" t="s">
        <v>53</v>
      </c>
      <c r="E397">
        <v>509</v>
      </c>
      <c r="F397">
        <v>12</v>
      </c>
      <c r="G397" t="s">
        <v>260</v>
      </c>
      <c r="H397" t="s">
        <v>3096</v>
      </c>
    </row>
    <row r="398" spans="1:8" hidden="1" x14ac:dyDescent="0.3">
      <c r="A398" t="s">
        <v>3532</v>
      </c>
      <c r="B398" t="s">
        <v>3129</v>
      </c>
      <c r="C398" t="s">
        <v>238</v>
      </c>
      <c r="D398" t="s">
        <v>349</v>
      </c>
      <c r="E398">
        <v>6439</v>
      </c>
      <c r="F398">
        <v>12</v>
      </c>
      <c r="G398" t="s">
        <v>260</v>
      </c>
      <c r="H398" t="s">
        <v>3096</v>
      </c>
    </row>
    <row r="399" spans="1:8" hidden="1" x14ac:dyDescent="0.3">
      <c r="A399" t="s">
        <v>3533</v>
      </c>
      <c r="B399" t="s">
        <v>3140</v>
      </c>
      <c r="C399" t="s">
        <v>229</v>
      </c>
      <c r="D399" t="s">
        <v>60</v>
      </c>
      <c r="E399">
        <v>3421</v>
      </c>
      <c r="F399">
        <v>12</v>
      </c>
      <c r="G399" t="s">
        <v>260</v>
      </c>
      <c r="H399" t="s">
        <v>3096</v>
      </c>
    </row>
    <row r="400" spans="1:8" hidden="1" x14ac:dyDescent="0.3">
      <c r="A400" t="s">
        <v>3534</v>
      </c>
      <c r="B400" t="s">
        <v>3140</v>
      </c>
      <c r="C400" t="s">
        <v>229</v>
      </c>
      <c r="D400" t="s">
        <v>63</v>
      </c>
      <c r="E400">
        <v>53</v>
      </c>
      <c r="F400">
        <v>12</v>
      </c>
      <c r="G400" t="s">
        <v>260</v>
      </c>
      <c r="H400" t="s">
        <v>3096</v>
      </c>
    </row>
    <row r="401" spans="1:8" hidden="1" x14ac:dyDescent="0.3">
      <c r="A401" t="s">
        <v>3535</v>
      </c>
      <c r="B401" t="s">
        <v>3140</v>
      </c>
      <c r="C401" t="s">
        <v>229</v>
      </c>
      <c r="D401" t="s">
        <v>61</v>
      </c>
      <c r="E401">
        <v>844</v>
      </c>
      <c r="F401">
        <v>12</v>
      </c>
      <c r="G401" t="s">
        <v>260</v>
      </c>
      <c r="H401" t="s">
        <v>3096</v>
      </c>
    </row>
    <row r="402" spans="1:8" hidden="1" x14ac:dyDescent="0.3">
      <c r="A402" t="s">
        <v>10312</v>
      </c>
      <c r="B402" t="s">
        <v>3140</v>
      </c>
      <c r="C402" t="s">
        <v>229</v>
      </c>
      <c r="D402" t="s">
        <v>10309</v>
      </c>
      <c r="E402">
        <v>704</v>
      </c>
      <c r="F402">
        <v>12</v>
      </c>
      <c r="G402" t="s">
        <v>260</v>
      </c>
      <c r="H402" t="s">
        <v>3096</v>
      </c>
    </row>
    <row r="403" spans="1:8" hidden="1" x14ac:dyDescent="0.3">
      <c r="A403" t="s">
        <v>3536</v>
      </c>
      <c r="B403" t="s">
        <v>3140</v>
      </c>
      <c r="C403" t="s">
        <v>229</v>
      </c>
      <c r="D403" t="s">
        <v>341</v>
      </c>
      <c r="E403">
        <v>1667</v>
      </c>
      <c r="F403">
        <v>12</v>
      </c>
      <c r="G403" t="s">
        <v>260</v>
      </c>
      <c r="H403" t="s">
        <v>3096</v>
      </c>
    </row>
    <row r="404" spans="1:8" hidden="1" x14ac:dyDescent="0.3">
      <c r="A404" t="s">
        <v>3537</v>
      </c>
      <c r="B404" t="s">
        <v>3140</v>
      </c>
      <c r="C404" t="s">
        <v>229</v>
      </c>
      <c r="D404" t="s">
        <v>62</v>
      </c>
      <c r="E404">
        <v>137</v>
      </c>
      <c r="F404">
        <v>12</v>
      </c>
      <c r="G404" t="s">
        <v>260</v>
      </c>
      <c r="H404" t="s">
        <v>3096</v>
      </c>
    </row>
    <row r="405" spans="1:8" hidden="1" x14ac:dyDescent="0.3">
      <c r="A405" t="s">
        <v>3538</v>
      </c>
      <c r="B405" t="s">
        <v>3146</v>
      </c>
      <c r="C405" t="s">
        <v>230</v>
      </c>
      <c r="D405" t="s">
        <v>353</v>
      </c>
      <c r="E405">
        <v>7788</v>
      </c>
      <c r="F405">
        <v>12</v>
      </c>
      <c r="G405" t="s">
        <v>260</v>
      </c>
      <c r="H405" t="s">
        <v>3096</v>
      </c>
    </row>
    <row r="406" spans="1:8" hidden="1" x14ac:dyDescent="0.3">
      <c r="A406" t="s">
        <v>3539</v>
      </c>
      <c r="B406" t="s">
        <v>3146</v>
      </c>
      <c r="C406" t="s">
        <v>230</v>
      </c>
      <c r="D406" t="s">
        <v>2</v>
      </c>
      <c r="E406">
        <v>7901</v>
      </c>
      <c r="F406">
        <v>12</v>
      </c>
      <c r="G406" t="s">
        <v>260</v>
      </c>
      <c r="H406" t="s">
        <v>3096</v>
      </c>
    </row>
    <row r="407" spans="1:8" hidden="1" x14ac:dyDescent="0.3">
      <c r="A407" t="s">
        <v>3540</v>
      </c>
      <c r="B407" t="s">
        <v>3146</v>
      </c>
      <c r="C407" t="s">
        <v>230</v>
      </c>
      <c r="D407" t="s">
        <v>337</v>
      </c>
      <c r="E407">
        <v>9</v>
      </c>
      <c r="F407">
        <v>12</v>
      </c>
      <c r="G407" t="s">
        <v>260</v>
      </c>
      <c r="H407" t="s">
        <v>3096</v>
      </c>
    </row>
    <row r="408" spans="1:8" hidden="1" x14ac:dyDescent="0.3">
      <c r="A408" t="s">
        <v>3541</v>
      </c>
      <c r="B408" t="s">
        <v>3146</v>
      </c>
      <c r="C408" t="s">
        <v>230</v>
      </c>
      <c r="D408" t="s">
        <v>326</v>
      </c>
      <c r="E408">
        <v>8</v>
      </c>
      <c r="F408">
        <v>12</v>
      </c>
      <c r="G408" t="s">
        <v>260</v>
      </c>
      <c r="H408" t="s">
        <v>3096</v>
      </c>
    </row>
    <row r="409" spans="1:8" hidden="1" x14ac:dyDescent="0.3">
      <c r="A409" t="s">
        <v>3542</v>
      </c>
      <c r="B409" t="s">
        <v>3146</v>
      </c>
      <c r="C409" t="s">
        <v>230</v>
      </c>
      <c r="D409" t="s">
        <v>327</v>
      </c>
      <c r="E409">
        <v>573</v>
      </c>
      <c r="F409">
        <v>12</v>
      </c>
      <c r="G409" t="s">
        <v>260</v>
      </c>
      <c r="H409" t="s">
        <v>3096</v>
      </c>
    </row>
    <row r="410" spans="1:8" hidden="1" x14ac:dyDescent="0.3">
      <c r="A410" t="s">
        <v>3543</v>
      </c>
      <c r="B410" t="s">
        <v>3146</v>
      </c>
      <c r="C410" t="s">
        <v>230</v>
      </c>
      <c r="D410" t="s">
        <v>328</v>
      </c>
      <c r="E410">
        <v>433</v>
      </c>
      <c r="F410">
        <v>12</v>
      </c>
      <c r="G410" t="s">
        <v>260</v>
      </c>
      <c r="H410" t="s">
        <v>3096</v>
      </c>
    </row>
    <row r="411" spans="1:8" hidden="1" x14ac:dyDescent="0.3">
      <c r="A411" t="s">
        <v>3544</v>
      </c>
      <c r="B411" t="s">
        <v>3146</v>
      </c>
      <c r="C411" t="s">
        <v>230</v>
      </c>
      <c r="D411" t="s">
        <v>329</v>
      </c>
      <c r="E411">
        <v>14</v>
      </c>
      <c r="F411">
        <v>12</v>
      </c>
      <c r="G411" t="s">
        <v>260</v>
      </c>
      <c r="H411" t="s">
        <v>3096</v>
      </c>
    </row>
    <row r="412" spans="1:8" hidden="1" x14ac:dyDescent="0.3">
      <c r="A412" t="s">
        <v>3545</v>
      </c>
      <c r="B412" t="s">
        <v>3146</v>
      </c>
      <c r="C412" t="s">
        <v>230</v>
      </c>
      <c r="D412" t="s">
        <v>330</v>
      </c>
      <c r="E412">
        <v>29</v>
      </c>
      <c r="F412">
        <v>12</v>
      </c>
      <c r="G412" t="s">
        <v>260</v>
      </c>
      <c r="H412" t="s">
        <v>3096</v>
      </c>
    </row>
    <row r="413" spans="1:8" hidden="1" x14ac:dyDescent="0.3">
      <c r="A413" t="s">
        <v>3546</v>
      </c>
      <c r="B413" t="s">
        <v>3146</v>
      </c>
      <c r="C413" t="s">
        <v>230</v>
      </c>
      <c r="D413" t="s">
        <v>3155</v>
      </c>
      <c r="E413">
        <v>114</v>
      </c>
      <c r="F413">
        <v>12</v>
      </c>
      <c r="G413" t="s">
        <v>260</v>
      </c>
      <c r="H413" t="s">
        <v>3096</v>
      </c>
    </row>
    <row r="414" spans="1:8" hidden="1" x14ac:dyDescent="0.3">
      <c r="A414" t="s">
        <v>3547</v>
      </c>
      <c r="B414" t="s">
        <v>3146</v>
      </c>
      <c r="C414" t="s">
        <v>230</v>
      </c>
      <c r="D414" t="s">
        <v>3157</v>
      </c>
      <c r="E414">
        <v>7788</v>
      </c>
      <c r="F414">
        <v>12</v>
      </c>
      <c r="G414" t="s">
        <v>260</v>
      </c>
      <c r="H414" t="s">
        <v>3096</v>
      </c>
    </row>
    <row r="415" spans="1:8" hidden="1" x14ac:dyDescent="0.3">
      <c r="A415" t="s">
        <v>3548</v>
      </c>
      <c r="B415" t="s">
        <v>3146</v>
      </c>
      <c r="C415" t="s">
        <v>230</v>
      </c>
      <c r="D415" t="s">
        <v>331</v>
      </c>
      <c r="E415">
        <v>1247</v>
      </c>
      <c r="F415">
        <v>12</v>
      </c>
      <c r="G415" t="s">
        <v>260</v>
      </c>
      <c r="H415" t="s">
        <v>3096</v>
      </c>
    </row>
    <row r="416" spans="1:8" hidden="1" x14ac:dyDescent="0.3">
      <c r="A416" t="s">
        <v>3549</v>
      </c>
      <c r="B416" t="s">
        <v>3146</v>
      </c>
      <c r="C416" t="s">
        <v>230</v>
      </c>
      <c r="D416" t="s">
        <v>332</v>
      </c>
      <c r="E416">
        <v>996</v>
      </c>
      <c r="F416">
        <v>12</v>
      </c>
      <c r="G416" t="s">
        <v>260</v>
      </c>
      <c r="H416" t="s">
        <v>3096</v>
      </c>
    </row>
    <row r="417" spans="1:8" hidden="1" x14ac:dyDescent="0.3">
      <c r="A417" t="s">
        <v>3550</v>
      </c>
      <c r="B417" t="s">
        <v>3146</v>
      </c>
      <c r="C417" t="s">
        <v>230</v>
      </c>
      <c r="D417" t="s">
        <v>333</v>
      </c>
      <c r="E417">
        <v>1412</v>
      </c>
      <c r="F417">
        <v>12</v>
      </c>
      <c r="G417" t="s">
        <v>260</v>
      </c>
      <c r="H417" t="s">
        <v>3096</v>
      </c>
    </row>
    <row r="418" spans="1:8" hidden="1" x14ac:dyDescent="0.3">
      <c r="A418" t="s">
        <v>3551</v>
      </c>
      <c r="B418" t="s">
        <v>3146</v>
      </c>
      <c r="C418" t="s">
        <v>230</v>
      </c>
      <c r="D418" t="s">
        <v>334</v>
      </c>
      <c r="E418">
        <v>1658</v>
      </c>
      <c r="F418">
        <v>12</v>
      </c>
      <c r="G418" t="s">
        <v>260</v>
      </c>
      <c r="H418" t="s">
        <v>3096</v>
      </c>
    </row>
    <row r="419" spans="1:8" hidden="1" x14ac:dyDescent="0.3">
      <c r="A419" t="s">
        <v>3552</v>
      </c>
      <c r="B419" t="s">
        <v>3146</v>
      </c>
      <c r="C419" t="s">
        <v>230</v>
      </c>
      <c r="D419" t="s">
        <v>336</v>
      </c>
      <c r="E419">
        <v>248</v>
      </c>
      <c r="F419">
        <v>12</v>
      </c>
      <c r="G419" t="s">
        <v>260</v>
      </c>
      <c r="H419" t="s">
        <v>3096</v>
      </c>
    </row>
    <row r="420" spans="1:8" hidden="1" x14ac:dyDescent="0.3">
      <c r="A420" t="s">
        <v>3553</v>
      </c>
      <c r="B420" t="s">
        <v>3146</v>
      </c>
      <c r="C420" t="s">
        <v>230</v>
      </c>
      <c r="D420" t="s">
        <v>335</v>
      </c>
      <c r="E420">
        <v>3</v>
      </c>
      <c r="F420">
        <v>12</v>
      </c>
      <c r="G420" t="s">
        <v>260</v>
      </c>
      <c r="H420" t="s">
        <v>3096</v>
      </c>
    </row>
    <row r="421" spans="1:8" hidden="1" x14ac:dyDescent="0.3">
      <c r="A421" t="s">
        <v>3554</v>
      </c>
      <c r="B421" t="s">
        <v>3146</v>
      </c>
      <c r="C421" t="s">
        <v>230</v>
      </c>
      <c r="D421" t="s">
        <v>79</v>
      </c>
      <c r="E421">
        <v>1176</v>
      </c>
      <c r="F421">
        <v>12</v>
      </c>
      <c r="G421" t="s">
        <v>260</v>
      </c>
      <c r="H421" t="s">
        <v>3096</v>
      </c>
    </row>
    <row r="422" spans="1:8" hidden="1" x14ac:dyDescent="0.3">
      <c r="A422" t="s">
        <v>3555</v>
      </c>
      <c r="B422" t="s">
        <v>3166</v>
      </c>
      <c r="C422" t="s">
        <v>245</v>
      </c>
      <c r="D422" t="s">
        <v>80</v>
      </c>
      <c r="E422">
        <v>945</v>
      </c>
      <c r="F422">
        <v>12</v>
      </c>
      <c r="G422" t="s">
        <v>260</v>
      </c>
      <c r="H422" t="s">
        <v>3096</v>
      </c>
    </row>
    <row r="423" spans="1:8" hidden="1" x14ac:dyDescent="0.3">
      <c r="A423" t="s">
        <v>3556</v>
      </c>
      <c r="B423" t="s">
        <v>3166</v>
      </c>
      <c r="C423" t="s">
        <v>245</v>
      </c>
      <c r="D423" t="s">
        <v>342</v>
      </c>
      <c r="E423">
        <v>188</v>
      </c>
      <c r="F423">
        <v>12</v>
      </c>
      <c r="G423" t="s">
        <v>260</v>
      </c>
      <c r="H423" t="s">
        <v>3096</v>
      </c>
    </row>
    <row r="424" spans="1:8" hidden="1" x14ac:dyDescent="0.3">
      <c r="A424" t="s">
        <v>3557</v>
      </c>
      <c r="B424" t="s">
        <v>3166</v>
      </c>
      <c r="C424" t="s">
        <v>245</v>
      </c>
      <c r="D424">
        <v>0</v>
      </c>
      <c r="E424">
        <v>933</v>
      </c>
      <c r="F424">
        <v>12</v>
      </c>
      <c r="G424" t="s">
        <v>260</v>
      </c>
      <c r="H424" t="s">
        <v>3096</v>
      </c>
    </row>
    <row r="425" spans="1:8" hidden="1" x14ac:dyDescent="0.3">
      <c r="A425" t="s">
        <v>3558</v>
      </c>
      <c r="B425" t="s">
        <v>3166</v>
      </c>
      <c r="C425" t="s">
        <v>245</v>
      </c>
      <c r="D425">
        <v>1</v>
      </c>
      <c r="E425">
        <v>1362</v>
      </c>
      <c r="F425">
        <v>12</v>
      </c>
      <c r="G425" t="s">
        <v>260</v>
      </c>
      <c r="H425" t="s">
        <v>3096</v>
      </c>
    </row>
    <row r="426" spans="1:8" hidden="1" x14ac:dyDescent="0.3">
      <c r="A426" t="s">
        <v>3559</v>
      </c>
      <c r="B426" t="s">
        <v>3166</v>
      </c>
      <c r="C426" t="s">
        <v>245</v>
      </c>
      <c r="D426" t="s">
        <v>60</v>
      </c>
      <c r="E426">
        <v>3421</v>
      </c>
      <c r="F426">
        <v>12</v>
      </c>
      <c r="G426" t="s">
        <v>260</v>
      </c>
      <c r="H426" t="s">
        <v>3096</v>
      </c>
    </row>
    <row r="427" spans="1:8" hidden="1" x14ac:dyDescent="0.3">
      <c r="A427" t="s">
        <v>3560</v>
      </c>
      <c r="B427" t="s">
        <v>3172</v>
      </c>
      <c r="C427" t="s">
        <v>239</v>
      </c>
      <c r="D427" t="s">
        <v>2</v>
      </c>
      <c r="E427">
        <v>7901</v>
      </c>
      <c r="F427">
        <v>12</v>
      </c>
      <c r="G427" t="s">
        <v>260</v>
      </c>
      <c r="H427" t="s">
        <v>3096</v>
      </c>
    </row>
    <row r="428" spans="1:8" hidden="1" x14ac:dyDescent="0.3">
      <c r="A428" t="s">
        <v>3561</v>
      </c>
      <c r="B428" t="s">
        <v>3172</v>
      </c>
      <c r="C428" t="s">
        <v>239</v>
      </c>
      <c r="D428" t="s">
        <v>67</v>
      </c>
      <c r="E428">
        <v>765</v>
      </c>
      <c r="F428">
        <v>12</v>
      </c>
      <c r="G428" t="s">
        <v>260</v>
      </c>
      <c r="H428" t="s">
        <v>3096</v>
      </c>
    </row>
    <row r="429" spans="1:8" hidden="1" x14ac:dyDescent="0.3">
      <c r="A429" t="s">
        <v>3562</v>
      </c>
      <c r="B429" t="s">
        <v>3172</v>
      </c>
      <c r="C429" t="s">
        <v>239</v>
      </c>
      <c r="D429" t="s">
        <v>66</v>
      </c>
      <c r="E429">
        <v>1479</v>
      </c>
      <c r="F429">
        <v>12</v>
      </c>
      <c r="G429" t="s">
        <v>260</v>
      </c>
      <c r="H429" t="s">
        <v>3096</v>
      </c>
    </row>
    <row r="430" spans="1:8" hidden="1" x14ac:dyDescent="0.3">
      <c r="A430" t="s">
        <v>3563</v>
      </c>
      <c r="B430" t="s">
        <v>3172</v>
      </c>
      <c r="C430" t="s">
        <v>239</v>
      </c>
      <c r="D430" t="s">
        <v>65</v>
      </c>
      <c r="E430">
        <v>2310</v>
      </c>
      <c r="F430">
        <v>12</v>
      </c>
      <c r="G430" t="s">
        <v>260</v>
      </c>
      <c r="H430" t="s">
        <v>3096</v>
      </c>
    </row>
    <row r="431" spans="1:8" hidden="1" x14ac:dyDescent="0.3">
      <c r="A431" t="s">
        <v>3564</v>
      </c>
      <c r="B431" t="s">
        <v>3172</v>
      </c>
      <c r="C431" t="s">
        <v>239</v>
      </c>
      <c r="D431" t="s">
        <v>68</v>
      </c>
      <c r="E431">
        <v>319</v>
      </c>
      <c r="F431">
        <v>12</v>
      </c>
      <c r="G431" t="s">
        <v>260</v>
      </c>
      <c r="H431" t="s">
        <v>3096</v>
      </c>
    </row>
    <row r="432" spans="1:8" hidden="1" x14ac:dyDescent="0.3">
      <c r="A432" t="s">
        <v>3565</v>
      </c>
      <c r="B432" t="s">
        <v>3172</v>
      </c>
      <c r="C432" t="s">
        <v>239</v>
      </c>
      <c r="D432" t="s">
        <v>64</v>
      </c>
      <c r="E432">
        <v>3033</v>
      </c>
      <c r="F432">
        <v>12</v>
      </c>
      <c r="G432" t="s">
        <v>260</v>
      </c>
      <c r="H432" t="s">
        <v>3096</v>
      </c>
    </row>
    <row r="433" spans="1:8" hidden="1" x14ac:dyDescent="0.3">
      <c r="A433" t="s">
        <v>3566</v>
      </c>
      <c r="B433" t="s">
        <v>3179</v>
      </c>
      <c r="C433" t="s">
        <v>240</v>
      </c>
      <c r="D433" t="s">
        <v>2</v>
      </c>
      <c r="E433">
        <v>7901</v>
      </c>
      <c r="F433">
        <v>12</v>
      </c>
      <c r="G433" t="s">
        <v>260</v>
      </c>
      <c r="H433" t="s">
        <v>3096</v>
      </c>
    </row>
    <row r="434" spans="1:8" hidden="1" x14ac:dyDescent="0.3">
      <c r="A434" t="s">
        <v>3567</v>
      </c>
      <c r="B434" t="s">
        <v>3179</v>
      </c>
      <c r="C434" t="s">
        <v>240</v>
      </c>
      <c r="D434" t="s">
        <v>70</v>
      </c>
      <c r="E434">
        <v>1157</v>
      </c>
      <c r="F434">
        <v>12</v>
      </c>
      <c r="G434" t="s">
        <v>260</v>
      </c>
      <c r="H434" t="s">
        <v>3096</v>
      </c>
    </row>
    <row r="435" spans="1:8" hidden="1" x14ac:dyDescent="0.3">
      <c r="A435" t="s">
        <v>3568</v>
      </c>
      <c r="B435" t="s">
        <v>3179</v>
      </c>
      <c r="C435" t="s">
        <v>240</v>
      </c>
      <c r="D435" t="s">
        <v>69</v>
      </c>
      <c r="E435">
        <v>1570</v>
      </c>
      <c r="F435">
        <v>12</v>
      </c>
      <c r="G435" t="s">
        <v>260</v>
      </c>
      <c r="H435" t="s">
        <v>3096</v>
      </c>
    </row>
    <row r="436" spans="1:8" hidden="1" x14ac:dyDescent="0.3">
      <c r="A436" t="s">
        <v>3569</v>
      </c>
      <c r="B436" t="s">
        <v>3179</v>
      </c>
      <c r="C436" t="s">
        <v>240</v>
      </c>
      <c r="D436" t="s">
        <v>71</v>
      </c>
      <c r="E436">
        <v>5188</v>
      </c>
      <c r="F436">
        <v>12</v>
      </c>
      <c r="G436" t="s">
        <v>260</v>
      </c>
      <c r="H436" t="s">
        <v>3096</v>
      </c>
    </row>
    <row r="437" spans="1:8" hidden="1" x14ac:dyDescent="0.3">
      <c r="A437" t="s">
        <v>3570</v>
      </c>
      <c r="B437" t="s">
        <v>3184</v>
      </c>
      <c r="C437" t="s">
        <v>3185</v>
      </c>
      <c r="D437" t="s">
        <v>2</v>
      </c>
      <c r="E437">
        <v>7901</v>
      </c>
      <c r="F437">
        <v>12</v>
      </c>
      <c r="G437" t="s">
        <v>260</v>
      </c>
      <c r="H437" t="s">
        <v>3096</v>
      </c>
    </row>
    <row r="438" spans="1:8" hidden="1" x14ac:dyDescent="0.3">
      <c r="A438" t="s">
        <v>3571</v>
      </c>
      <c r="B438" t="s">
        <v>3184</v>
      </c>
      <c r="C438" t="s">
        <v>3185</v>
      </c>
      <c r="D438" t="s">
        <v>25</v>
      </c>
      <c r="E438">
        <v>42</v>
      </c>
      <c r="F438">
        <v>12</v>
      </c>
      <c r="G438" t="s">
        <v>260</v>
      </c>
      <c r="H438" t="s">
        <v>3096</v>
      </c>
    </row>
    <row r="439" spans="1:8" hidden="1" x14ac:dyDescent="0.3">
      <c r="A439" t="s">
        <v>3572</v>
      </c>
      <c r="B439" t="s">
        <v>3184</v>
      </c>
      <c r="C439" t="s">
        <v>3185</v>
      </c>
      <c r="D439" t="s">
        <v>21</v>
      </c>
      <c r="E439">
        <v>635</v>
      </c>
      <c r="F439">
        <v>12</v>
      </c>
      <c r="G439" t="s">
        <v>260</v>
      </c>
      <c r="H439" t="s">
        <v>3096</v>
      </c>
    </row>
    <row r="440" spans="1:8" hidden="1" x14ac:dyDescent="0.3">
      <c r="A440" t="s">
        <v>3573</v>
      </c>
      <c r="B440" t="s">
        <v>3184</v>
      </c>
      <c r="C440" t="s">
        <v>3185</v>
      </c>
      <c r="D440" t="s">
        <v>24</v>
      </c>
      <c r="E440">
        <v>85</v>
      </c>
      <c r="F440">
        <v>12</v>
      </c>
      <c r="G440" t="s">
        <v>260</v>
      </c>
      <c r="H440" t="s">
        <v>3096</v>
      </c>
    </row>
    <row r="441" spans="1:8" hidden="1" x14ac:dyDescent="0.3">
      <c r="A441" t="s">
        <v>3574</v>
      </c>
      <c r="B441" t="s">
        <v>3184</v>
      </c>
      <c r="C441" t="s">
        <v>3185</v>
      </c>
      <c r="D441" t="s">
        <v>354</v>
      </c>
      <c r="E441">
        <v>520</v>
      </c>
      <c r="F441">
        <v>12</v>
      </c>
      <c r="G441" t="s">
        <v>260</v>
      </c>
      <c r="H441" t="s">
        <v>3096</v>
      </c>
    </row>
    <row r="442" spans="1:8" hidden="1" x14ac:dyDescent="0.3">
      <c r="A442" t="s">
        <v>3575</v>
      </c>
      <c r="B442" t="s">
        <v>3184</v>
      </c>
      <c r="C442" t="s">
        <v>3185</v>
      </c>
      <c r="D442" t="s">
        <v>22</v>
      </c>
      <c r="E442">
        <v>393</v>
      </c>
      <c r="F442">
        <v>12</v>
      </c>
      <c r="G442" t="s">
        <v>260</v>
      </c>
      <c r="H442" t="s">
        <v>3096</v>
      </c>
    </row>
    <row r="443" spans="1:8" hidden="1" x14ac:dyDescent="0.3">
      <c r="A443" t="s">
        <v>3576</v>
      </c>
      <c r="B443" t="s">
        <v>3184</v>
      </c>
      <c r="C443" t="s">
        <v>3185</v>
      </c>
      <c r="D443" t="s">
        <v>23</v>
      </c>
      <c r="E443">
        <v>77</v>
      </c>
      <c r="F443">
        <v>12</v>
      </c>
      <c r="G443" t="s">
        <v>260</v>
      </c>
      <c r="H443" t="s">
        <v>3096</v>
      </c>
    </row>
    <row r="444" spans="1:8" hidden="1" x14ac:dyDescent="0.3">
      <c r="A444" t="s">
        <v>3577</v>
      </c>
      <c r="B444" t="s">
        <v>3184</v>
      </c>
      <c r="C444" t="s">
        <v>3185</v>
      </c>
      <c r="D444" t="s">
        <v>20</v>
      </c>
      <c r="E444">
        <v>6161</v>
      </c>
      <c r="F444">
        <v>12</v>
      </c>
      <c r="G444" t="s">
        <v>260</v>
      </c>
      <c r="H444" t="s">
        <v>3096</v>
      </c>
    </row>
    <row r="445" spans="1:8" hidden="1" x14ac:dyDescent="0.3">
      <c r="A445" t="s">
        <v>10562</v>
      </c>
      <c r="B445" t="s">
        <v>3193</v>
      </c>
      <c r="C445" t="s">
        <v>3194</v>
      </c>
      <c r="D445" t="s">
        <v>10556</v>
      </c>
      <c r="E445">
        <v>1</v>
      </c>
      <c r="F445">
        <v>12</v>
      </c>
      <c r="G445" t="s">
        <v>260</v>
      </c>
      <c r="H445" t="s">
        <v>3096</v>
      </c>
    </row>
    <row r="446" spans="1:8" hidden="1" x14ac:dyDescent="0.3">
      <c r="A446" t="s">
        <v>3578</v>
      </c>
      <c r="B446" t="s">
        <v>3193</v>
      </c>
      <c r="C446" t="s">
        <v>3194</v>
      </c>
      <c r="D446" t="s">
        <v>350</v>
      </c>
      <c r="E446">
        <v>0</v>
      </c>
      <c r="F446">
        <v>12</v>
      </c>
      <c r="G446" t="s">
        <v>260</v>
      </c>
      <c r="H446" t="s">
        <v>3096</v>
      </c>
    </row>
    <row r="447" spans="1:8" hidden="1" x14ac:dyDescent="0.3">
      <c r="A447" t="s">
        <v>3579</v>
      </c>
      <c r="B447" t="s">
        <v>3193</v>
      </c>
      <c r="C447" t="s">
        <v>3194</v>
      </c>
      <c r="D447" t="s">
        <v>352</v>
      </c>
      <c r="E447">
        <v>442</v>
      </c>
      <c r="F447">
        <v>12</v>
      </c>
      <c r="G447" t="s">
        <v>260</v>
      </c>
      <c r="H447" t="s">
        <v>3096</v>
      </c>
    </row>
    <row r="448" spans="1:8" hidden="1" x14ac:dyDescent="0.3">
      <c r="A448" t="s">
        <v>3580</v>
      </c>
      <c r="B448" t="s">
        <v>3193</v>
      </c>
      <c r="C448" t="s">
        <v>3194</v>
      </c>
      <c r="D448" t="s">
        <v>351</v>
      </c>
      <c r="E448">
        <v>37</v>
      </c>
      <c r="F448">
        <v>12</v>
      </c>
      <c r="G448" t="s">
        <v>260</v>
      </c>
      <c r="H448" t="s">
        <v>3096</v>
      </c>
    </row>
    <row r="449" spans="1:8" hidden="1" x14ac:dyDescent="0.3">
      <c r="A449" t="s">
        <v>3581</v>
      </c>
      <c r="B449" t="s">
        <v>3193</v>
      </c>
      <c r="C449" t="s">
        <v>3194</v>
      </c>
      <c r="D449" t="s">
        <v>348</v>
      </c>
      <c r="E449">
        <v>31</v>
      </c>
      <c r="F449">
        <v>12</v>
      </c>
      <c r="G449" t="s">
        <v>260</v>
      </c>
      <c r="H449" t="s">
        <v>3096</v>
      </c>
    </row>
    <row r="450" spans="1:8" hidden="1" x14ac:dyDescent="0.3">
      <c r="A450" t="s">
        <v>3582</v>
      </c>
      <c r="B450" t="s">
        <v>3193</v>
      </c>
      <c r="C450" t="s">
        <v>3194</v>
      </c>
      <c r="D450" t="s">
        <v>349</v>
      </c>
      <c r="E450">
        <v>7698</v>
      </c>
      <c r="F450">
        <v>12</v>
      </c>
      <c r="G450" t="s">
        <v>260</v>
      </c>
      <c r="H450" t="s">
        <v>3096</v>
      </c>
    </row>
    <row r="451" spans="1:8" hidden="1" x14ac:dyDescent="0.3">
      <c r="A451" t="s">
        <v>3583</v>
      </c>
      <c r="B451" t="s">
        <v>3193</v>
      </c>
      <c r="C451" t="s">
        <v>3194</v>
      </c>
      <c r="D451" t="s">
        <v>347</v>
      </c>
      <c r="E451">
        <v>7671</v>
      </c>
      <c r="F451">
        <v>12</v>
      </c>
      <c r="G451" t="s">
        <v>260</v>
      </c>
      <c r="H451" t="s">
        <v>3096</v>
      </c>
    </row>
    <row r="452" spans="1:8" hidden="1" x14ac:dyDescent="0.3">
      <c r="A452" t="s">
        <v>3584</v>
      </c>
      <c r="B452" t="s">
        <v>99</v>
      </c>
      <c r="C452" t="s">
        <v>3202</v>
      </c>
      <c r="D452" t="s">
        <v>210</v>
      </c>
      <c r="E452">
        <v>1490</v>
      </c>
      <c r="F452">
        <v>12</v>
      </c>
      <c r="G452" t="s">
        <v>260</v>
      </c>
      <c r="H452" t="s">
        <v>3096</v>
      </c>
    </row>
    <row r="453" spans="1:8" hidden="1" x14ac:dyDescent="0.3">
      <c r="A453" t="s">
        <v>3585</v>
      </c>
      <c r="B453" t="s">
        <v>98</v>
      </c>
      <c r="C453" t="s">
        <v>3202</v>
      </c>
      <c r="D453" t="s">
        <v>209</v>
      </c>
      <c r="E453">
        <v>5131</v>
      </c>
      <c r="F453">
        <v>12</v>
      </c>
      <c r="G453" t="s">
        <v>260</v>
      </c>
      <c r="H453" t="s">
        <v>3096</v>
      </c>
    </row>
    <row r="454" spans="1:8" hidden="1" x14ac:dyDescent="0.3">
      <c r="A454" t="s">
        <v>3586</v>
      </c>
      <c r="B454" t="s">
        <v>97</v>
      </c>
      <c r="C454" t="s">
        <v>3202</v>
      </c>
      <c r="D454" t="s">
        <v>208</v>
      </c>
      <c r="E454">
        <v>768</v>
      </c>
      <c r="F454">
        <v>12</v>
      </c>
      <c r="G454" t="s">
        <v>260</v>
      </c>
      <c r="H454" t="s">
        <v>3096</v>
      </c>
    </row>
    <row r="455" spans="1:8" hidden="1" x14ac:dyDescent="0.3">
      <c r="A455" t="s">
        <v>3587</v>
      </c>
      <c r="B455" t="s">
        <v>96</v>
      </c>
      <c r="C455" t="s">
        <v>3202</v>
      </c>
      <c r="D455" t="s">
        <v>207</v>
      </c>
      <c r="E455">
        <v>661</v>
      </c>
      <c r="F455">
        <v>12</v>
      </c>
      <c r="G455" t="s">
        <v>260</v>
      </c>
      <c r="H455" t="s">
        <v>3096</v>
      </c>
    </row>
    <row r="456" spans="1:8" hidden="1" x14ac:dyDescent="0.3">
      <c r="A456" t="s">
        <v>3588</v>
      </c>
      <c r="B456" t="s">
        <v>3207</v>
      </c>
      <c r="C456" t="s">
        <v>3202</v>
      </c>
      <c r="D456" t="s">
        <v>2</v>
      </c>
      <c r="E456">
        <v>8050</v>
      </c>
      <c r="F456">
        <v>12</v>
      </c>
      <c r="G456" t="s">
        <v>260</v>
      </c>
      <c r="H456" t="s">
        <v>3096</v>
      </c>
    </row>
    <row r="457" spans="1:8" hidden="1" x14ac:dyDescent="0.3">
      <c r="A457" t="s">
        <v>3589</v>
      </c>
      <c r="B457" t="s">
        <v>3207</v>
      </c>
      <c r="C457" t="s">
        <v>3202</v>
      </c>
      <c r="D457" t="s">
        <v>28</v>
      </c>
      <c r="E457">
        <v>230.97201790563099</v>
      </c>
      <c r="F457">
        <v>12</v>
      </c>
      <c r="G457" t="s">
        <v>260</v>
      </c>
      <c r="H457" t="s">
        <v>3096</v>
      </c>
    </row>
    <row r="458" spans="1:8" hidden="1" x14ac:dyDescent="0.3">
      <c r="A458" t="s">
        <v>3590</v>
      </c>
      <c r="B458" t="s">
        <v>3207</v>
      </c>
      <c r="C458" t="s">
        <v>3202</v>
      </c>
      <c r="D458" t="s">
        <v>27</v>
      </c>
      <c r="E458">
        <v>4219</v>
      </c>
      <c r="F458">
        <v>12</v>
      </c>
      <c r="G458" t="s">
        <v>260</v>
      </c>
      <c r="H458" t="s">
        <v>3096</v>
      </c>
    </row>
    <row r="459" spans="1:8" hidden="1" x14ac:dyDescent="0.3">
      <c r="A459" t="s">
        <v>3591</v>
      </c>
      <c r="B459" t="s">
        <v>3207</v>
      </c>
      <c r="C459" t="s">
        <v>3202</v>
      </c>
      <c r="D459" t="s">
        <v>3155</v>
      </c>
      <c r="E459">
        <v>114</v>
      </c>
      <c r="F459">
        <v>12</v>
      </c>
      <c r="G459" t="s">
        <v>260</v>
      </c>
      <c r="H459" t="s">
        <v>3096</v>
      </c>
    </row>
    <row r="460" spans="1:8" hidden="1" x14ac:dyDescent="0.3">
      <c r="A460" t="s">
        <v>3592</v>
      </c>
      <c r="B460" t="s">
        <v>3207</v>
      </c>
      <c r="C460" t="s">
        <v>3202</v>
      </c>
      <c r="D460" t="s">
        <v>3157</v>
      </c>
      <c r="E460">
        <v>7788</v>
      </c>
      <c r="F460">
        <v>12</v>
      </c>
      <c r="G460" t="s">
        <v>260</v>
      </c>
      <c r="H460" t="s">
        <v>3096</v>
      </c>
    </row>
    <row r="461" spans="1:8" hidden="1" x14ac:dyDescent="0.3">
      <c r="A461" t="s">
        <v>3593</v>
      </c>
      <c r="B461" t="s">
        <v>3207</v>
      </c>
      <c r="C461" t="s">
        <v>3202</v>
      </c>
      <c r="D461" t="s">
        <v>26</v>
      </c>
      <c r="E461">
        <v>3831</v>
      </c>
      <c r="F461">
        <v>12</v>
      </c>
      <c r="G461" t="s">
        <v>260</v>
      </c>
      <c r="H461" t="s">
        <v>3096</v>
      </c>
    </row>
    <row r="462" spans="1:8" hidden="1" x14ac:dyDescent="0.3">
      <c r="A462" t="s">
        <v>3594</v>
      </c>
      <c r="B462" t="s">
        <v>3214</v>
      </c>
      <c r="C462" t="s">
        <v>3215</v>
      </c>
      <c r="D462" t="s">
        <v>344</v>
      </c>
      <c r="E462">
        <v>543</v>
      </c>
      <c r="F462">
        <v>12</v>
      </c>
      <c r="G462" t="s">
        <v>260</v>
      </c>
      <c r="H462" t="s">
        <v>3096</v>
      </c>
    </row>
    <row r="463" spans="1:8" hidden="1" x14ac:dyDescent="0.3">
      <c r="A463" t="s">
        <v>3595</v>
      </c>
      <c r="B463" t="s">
        <v>3214</v>
      </c>
      <c r="C463" t="s">
        <v>3215</v>
      </c>
      <c r="D463" t="s">
        <v>2</v>
      </c>
      <c r="E463">
        <v>7901</v>
      </c>
      <c r="F463">
        <v>12</v>
      </c>
      <c r="G463" t="s">
        <v>260</v>
      </c>
      <c r="H463" t="s">
        <v>3096</v>
      </c>
    </row>
    <row r="464" spans="1:8" hidden="1" x14ac:dyDescent="0.3">
      <c r="A464" t="s">
        <v>3596</v>
      </c>
      <c r="B464" t="s">
        <v>3214</v>
      </c>
      <c r="C464" t="s">
        <v>3215</v>
      </c>
      <c r="D464" t="s">
        <v>30</v>
      </c>
      <c r="E464">
        <v>213</v>
      </c>
      <c r="F464">
        <v>12</v>
      </c>
      <c r="G464" t="s">
        <v>260</v>
      </c>
      <c r="H464" t="s">
        <v>3096</v>
      </c>
    </row>
    <row r="465" spans="1:8" hidden="1" x14ac:dyDescent="0.3">
      <c r="A465" t="s">
        <v>3597</v>
      </c>
      <c r="B465" t="s">
        <v>3214</v>
      </c>
      <c r="C465" t="s">
        <v>3215</v>
      </c>
      <c r="D465" t="s">
        <v>345</v>
      </c>
      <c r="E465">
        <v>14</v>
      </c>
      <c r="F465">
        <v>12</v>
      </c>
      <c r="G465" t="s">
        <v>260</v>
      </c>
      <c r="H465" t="s">
        <v>3096</v>
      </c>
    </row>
    <row r="466" spans="1:8" hidden="1" x14ac:dyDescent="0.3">
      <c r="A466" t="s">
        <v>3598</v>
      </c>
      <c r="B466" t="s">
        <v>3214</v>
      </c>
      <c r="C466" t="s">
        <v>3215</v>
      </c>
      <c r="D466" t="s">
        <v>36</v>
      </c>
      <c r="E466">
        <v>58</v>
      </c>
      <c r="F466">
        <v>12</v>
      </c>
      <c r="G466" t="s">
        <v>260</v>
      </c>
      <c r="H466" t="s">
        <v>3096</v>
      </c>
    </row>
    <row r="467" spans="1:8" hidden="1" x14ac:dyDescent="0.3">
      <c r="A467" t="s">
        <v>3599</v>
      </c>
      <c r="B467" t="s">
        <v>3214</v>
      </c>
      <c r="C467" t="s">
        <v>3215</v>
      </c>
      <c r="D467" t="s">
        <v>32</v>
      </c>
      <c r="E467">
        <v>134</v>
      </c>
      <c r="F467">
        <v>12</v>
      </c>
      <c r="G467" t="s">
        <v>260</v>
      </c>
      <c r="H467" t="s">
        <v>3096</v>
      </c>
    </row>
    <row r="468" spans="1:8" hidden="1" x14ac:dyDescent="0.3">
      <c r="A468" t="s">
        <v>3600</v>
      </c>
      <c r="B468" t="s">
        <v>3214</v>
      </c>
      <c r="C468" t="s">
        <v>3215</v>
      </c>
      <c r="D468" t="s">
        <v>31</v>
      </c>
      <c r="E468">
        <v>6943</v>
      </c>
      <c r="F468">
        <v>12</v>
      </c>
      <c r="G468" t="s">
        <v>260</v>
      </c>
      <c r="H468" t="s">
        <v>3096</v>
      </c>
    </row>
    <row r="469" spans="1:8" hidden="1" x14ac:dyDescent="0.3">
      <c r="A469" t="s">
        <v>3601</v>
      </c>
      <c r="B469" t="s">
        <v>3214</v>
      </c>
      <c r="C469" t="s">
        <v>3215</v>
      </c>
      <c r="D469" t="s">
        <v>34</v>
      </c>
      <c r="E469">
        <v>160</v>
      </c>
      <c r="F469">
        <v>12</v>
      </c>
      <c r="G469" t="s">
        <v>260</v>
      </c>
      <c r="H469" t="s">
        <v>3096</v>
      </c>
    </row>
    <row r="470" spans="1:8" hidden="1" x14ac:dyDescent="0.3">
      <c r="A470" t="s">
        <v>3602</v>
      </c>
      <c r="B470" t="s">
        <v>3214</v>
      </c>
      <c r="C470" t="s">
        <v>3215</v>
      </c>
      <c r="D470" t="s">
        <v>35</v>
      </c>
      <c r="E470">
        <v>277</v>
      </c>
      <c r="F470">
        <v>12</v>
      </c>
      <c r="G470" t="s">
        <v>260</v>
      </c>
      <c r="H470" t="s">
        <v>3096</v>
      </c>
    </row>
    <row r="471" spans="1:8" hidden="1" x14ac:dyDescent="0.3">
      <c r="A471" t="s">
        <v>3603</v>
      </c>
      <c r="B471" t="s">
        <v>3214</v>
      </c>
      <c r="C471" t="s">
        <v>3215</v>
      </c>
      <c r="D471" t="s">
        <v>33</v>
      </c>
      <c r="E471">
        <v>6506</v>
      </c>
      <c r="F471">
        <v>12</v>
      </c>
      <c r="G471" t="s">
        <v>260</v>
      </c>
      <c r="H471" t="s">
        <v>3096</v>
      </c>
    </row>
    <row r="472" spans="1:8" hidden="1" x14ac:dyDescent="0.3">
      <c r="A472" t="s">
        <v>3604</v>
      </c>
      <c r="B472" t="s">
        <v>3226</v>
      </c>
      <c r="C472" t="s">
        <v>232</v>
      </c>
      <c r="D472" t="s">
        <v>60</v>
      </c>
      <c r="E472">
        <v>3421</v>
      </c>
      <c r="F472">
        <v>12</v>
      </c>
      <c r="G472" t="s">
        <v>260</v>
      </c>
      <c r="H472" t="s">
        <v>3096</v>
      </c>
    </row>
    <row r="473" spans="1:8" hidden="1" x14ac:dyDescent="0.3">
      <c r="A473" t="s">
        <v>3605</v>
      </c>
      <c r="B473" t="s">
        <v>3226</v>
      </c>
      <c r="C473" t="s">
        <v>232</v>
      </c>
      <c r="D473" t="s">
        <v>76</v>
      </c>
      <c r="E473">
        <v>24</v>
      </c>
      <c r="F473">
        <v>12</v>
      </c>
      <c r="G473" t="s">
        <v>260</v>
      </c>
      <c r="H473" t="s">
        <v>3096</v>
      </c>
    </row>
    <row r="474" spans="1:8" hidden="1" x14ac:dyDescent="0.3">
      <c r="A474" t="s">
        <v>3606</v>
      </c>
      <c r="B474" t="s">
        <v>3226</v>
      </c>
      <c r="C474" t="s">
        <v>232</v>
      </c>
      <c r="D474" t="s">
        <v>72</v>
      </c>
      <c r="E474">
        <v>1522</v>
      </c>
      <c r="F474">
        <v>12</v>
      </c>
      <c r="G474" t="s">
        <v>260</v>
      </c>
      <c r="H474" t="s">
        <v>3096</v>
      </c>
    </row>
    <row r="475" spans="1:8" hidden="1" x14ac:dyDescent="0.3">
      <c r="A475" t="s">
        <v>3607</v>
      </c>
      <c r="B475" t="s">
        <v>3226</v>
      </c>
      <c r="C475" t="s">
        <v>232</v>
      </c>
      <c r="D475" t="s">
        <v>73</v>
      </c>
      <c r="E475">
        <v>1321</v>
      </c>
      <c r="F475">
        <v>12</v>
      </c>
      <c r="G475" t="s">
        <v>260</v>
      </c>
      <c r="H475" t="s">
        <v>3096</v>
      </c>
    </row>
    <row r="476" spans="1:8" hidden="1" x14ac:dyDescent="0.3">
      <c r="A476" t="s">
        <v>3608</v>
      </c>
      <c r="B476" t="s">
        <v>3226</v>
      </c>
      <c r="C476" t="s">
        <v>232</v>
      </c>
      <c r="D476" t="s">
        <v>75</v>
      </c>
      <c r="E476">
        <v>72</v>
      </c>
      <c r="F476">
        <v>12</v>
      </c>
      <c r="G476" t="s">
        <v>260</v>
      </c>
      <c r="H476" t="s">
        <v>3096</v>
      </c>
    </row>
    <row r="477" spans="1:8" hidden="1" x14ac:dyDescent="0.3">
      <c r="A477" t="s">
        <v>3609</v>
      </c>
      <c r="B477" t="s">
        <v>3226</v>
      </c>
      <c r="C477" t="s">
        <v>232</v>
      </c>
      <c r="D477" t="s">
        <v>74</v>
      </c>
      <c r="E477">
        <v>488</v>
      </c>
      <c r="F477">
        <v>12</v>
      </c>
      <c r="G477" t="s">
        <v>260</v>
      </c>
      <c r="H477" t="s">
        <v>3096</v>
      </c>
    </row>
    <row r="478" spans="1:8" hidden="1" x14ac:dyDescent="0.3">
      <c r="A478" t="s">
        <v>3610</v>
      </c>
      <c r="B478" t="s">
        <v>3076</v>
      </c>
      <c r="C478" t="s">
        <v>236</v>
      </c>
      <c r="D478" t="s">
        <v>29</v>
      </c>
      <c r="E478">
        <v>7261</v>
      </c>
      <c r="F478">
        <v>23</v>
      </c>
      <c r="G478" t="s">
        <v>269</v>
      </c>
      <c r="H478" t="s">
        <v>3098</v>
      </c>
    </row>
    <row r="479" spans="1:8" hidden="1" x14ac:dyDescent="0.3">
      <c r="A479" t="s">
        <v>3611</v>
      </c>
      <c r="B479" t="s">
        <v>3076</v>
      </c>
      <c r="C479" t="s">
        <v>236</v>
      </c>
      <c r="D479" t="s">
        <v>49</v>
      </c>
      <c r="E479">
        <v>2538</v>
      </c>
      <c r="F479">
        <v>23</v>
      </c>
      <c r="G479" t="s">
        <v>269</v>
      </c>
      <c r="H479" t="s">
        <v>3098</v>
      </c>
    </row>
    <row r="480" spans="1:8" hidden="1" x14ac:dyDescent="0.3">
      <c r="A480" t="s">
        <v>3612</v>
      </c>
      <c r="B480" t="s">
        <v>3076</v>
      </c>
      <c r="C480" t="s">
        <v>236</v>
      </c>
      <c r="D480" t="s">
        <v>48</v>
      </c>
      <c r="E480">
        <v>863</v>
      </c>
      <c r="F480">
        <v>23</v>
      </c>
      <c r="G480" t="s">
        <v>269</v>
      </c>
      <c r="H480" t="s">
        <v>3098</v>
      </c>
    </row>
    <row r="481" spans="1:8" hidden="1" x14ac:dyDescent="0.3">
      <c r="A481" t="s">
        <v>3613</v>
      </c>
      <c r="B481" t="s">
        <v>3076</v>
      </c>
      <c r="C481" t="s">
        <v>236</v>
      </c>
      <c r="D481" t="s">
        <v>42</v>
      </c>
      <c r="E481">
        <v>224</v>
      </c>
      <c r="F481">
        <v>23</v>
      </c>
      <c r="G481" t="s">
        <v>269</v>
      </c>
      <c r="H481" t="s">
        <v>3098</v>
      </c>
    </row>
    <row r="482" spans="1:8" hidden="1" x14ac:dyDescent="0.3">
      <c r="A482" t="s">
        <v>3614</v>
      </c>
      <c r="B482" t="s">
        <v>3076</v>
      </c>
      <c r="C482" t="s">
        <v>236</v>
      </c>
      <c r="D482" t="s">
        <v>82</v>
      </c>
      <c r="E482">
        <v>441</v>
      </c>
      <c r="F482">
        <v>23</v>
      </c>
      <c r="G482" t="s">
        <v>269</v>
      </c>
      <c r="H482" t="s">
        <v>3098</v>
      </c>
    </row>
    <row r="483" spans="1:8" hidden="1" x14ac:dyDescent="0.3">
      <c r="A483" t="s">
        <v>3615</v>
      </c>
      <c r="B483" t="s">
        <v>3076</v>
      </c>
      <c r="C483" t="s">
        <v>236</v>
      </c>
      <c r="D483" t="s">
        <v>50</v>
      </c>
      <c r="E483">
        <v>131</v>
      </c>
      <c r="F483">
        <v>23</v>
      </c>
      <c r="G483" t="s">
        <v>269</v>
      </c>
      <c r="H483" t="s">
        <v>3098</v>
      </c>
    </row>
    <row r="484" spans="1:8" hidden="1" x14ac:dyDescent="0.3">
      <c r="A484" t="s">
        <v>3616</v>
      </c>
      <c r="B484" t="s">
        <v>3076</v>
      </c>
      <c r="C484" t="s">
        <v>236</v>
      </c>
      <c r="D484" t="s">
        <v>46</v>
      </c>
      <c r="E484">
        <v>601</v>
      </c>
      <c r="F484">
        <v>23</v>
      </c>
      <c r="G484" t="s">
        <v>269</v>
      </c>
      <c r="H484" t="s">
        <v>3098</v>
      </c>
    </row>
    <row r="485" spans="1:8" hidden="1" x14ac:dyDescent="0.3">
      <c r="A485" t="s">
        <v>3617</v>
      </c>
      <c r="B485" t="s">
        <v>3076</v>
      </c>
      <c r="C485" t="s">
        <v>236</v>
      </c>
      <c r="D485" t="s">
        <v>45</v>
      </c>
      <c r="E485">
        <v>358</v>
      </c>
      <c r="F485">
        <v>23</v>
      </c>
      <c r="G485" t="s">
        <v>269</v>
      </c>
      <c r="H485" t="s">
        <v>3098</v>
      </c>
    </row>
    <row r="486" spans="1:8" hidden="1" x14ac:dyDescent="0.3">
      <c r="A486" t="s">
        <v>3618</v>
      </c>
      <c r="B486" t="s">
        <v>3076</v>
      </c>
      <c r="C486" t="s">
        <v>236</v>
      </c>
      <c r="D486" t="s">
        <v>47</v>
      </c>
      <c r="E486">
        <v>233</v>
      </c>
      <c r="F486">
        <v>23</v>
      </c>
      <c r="G486" t="s">
        <v>269</v>
      </c>
      <c r="H486" t="s">
        <v>3098</v>
      </c>
    </row>
    <row r="487" spans="1:8" hidden="1" x14ac:dyDescent="0.3">
      <c r="A487" t="s">
        <v>3619</v>
      </c>
      <c r="B487" t="s">
        <v>3076</v>
      </c>
      <c r="C487" t="s">
        <v>236</v>
      </c>
      <c r="D487" t="s">
        <v>43</v>
      </c>
      <c r="E487">
        <v>1513</v>
      </c>
      <c r="F487">
        <v>23</v>
      </c>
      <c r="G487" t="s">
        <v>269</v>
      </c>
      <c r="H487" t="s">
        <v>3098</v>
      </c>
    </row>
    <row r="488" spans="1:8" hidden="1" x14ac:dyDescent="0.3">
      <c r="A488" t="s">
        <v>3620</v>
      </c>
      <c r="B488" t="s">
        <v>3076</v>
      </c>
      <c r="C488" t="s">
        <v>236</v>
      </c>
      <c r="D488" t="s">
        <v>44</v>
      </c>
      <c r="E488">
        <v>385</v>
      </c>
      <c r="F488">
        <v>23</v>
      </c>
      <c r="G488" t="s">
        <v>269</v>
      </c>
      <c r="H488" t="s">
        <v>3098</v>
      </c>
    </row>
    <row r="489" spans="1:8" hidden="1" x14ac:dyDescent="0.3">
      <c r="A489" t="s">
        <v>3097</v>
      </c>
      <c r="B489" t="s">
        <v>3089</v>
      </c>
      <c r="C489" t="s">
        <v>3090</v>
      </c>
      <c r="D489" t="s">
        <v>434</v>
      </c>
      <c r="E489">
        <v>131</v>
      </c>
      <c r="F489">
        <v>23</v>
      </c>
      <c r="G489" t="s">
        <v>269</v>
      </c>
      <c r="H489" t="s">
        <v>3098</v>
      </c>
    </row>
    <row r="490" spans="1:8" hidden="1" x14ac:dyDescent="0.3">
      <c r="A490" t="s">
        <v>4816</v>
      </c>
      <c r="B490" t="s">
        <v>3089</v>
      </c>
      <c r="C490" t="s">
        <v>3090</v>
      </c>
      <c r="D490" t="s">
        <v>436</v>
      </c>
      <c r="E490">
        <v>395</v>
      </c>
      <c r="F490">
        <v>23</v>
      </c>
      <c r="G490" t="s">
        <v>269</v>
      </c>
      <c r="H490" t="s">
        <v>3098</v>
      </c>
    </row>
    <row r="491" spans="1:8" hidden="1" x14ac:dyDescent="0.3">
      <c r="A491" t="s">
        <v>5525</v>
      </c>
      <c r="B491" t="s">
        <v>3089</v>
      </c>
      <c r="C491" t="s">
        <v>3090</v>
      </c>
      <c r="D491" t="s">
        <v>437</v>
      </c>
      <c r="E491">
        <v>1186</v>
      </c>
      <c r="F491">
        <v>23</v>
      </c>
      <c r="G491" t="s">
        <v>269</v>
      </c>
      <c r="H491" t="s">
        <v>3098</v>
      </c>
    </row>
    <row r="492" spans="1:8" hidden="1" x14ac:dyDescent="0.3">
      <c r="A492" t="s">
        <v>7159</v>
      </c>
      <c r="B492" t="s">
        <v>3089</v>
      </c>
      <c r="C492" t="s">
        <v>3090</v>
      </c>
      <c r="D492" t="s">
        <v>439</v>
      </c>
      <c r="E492">
        <v>980</v>
      </c>
      <c r="F492">
        <v>23</v>
      </c>
      <c r="G492" t="s">
        <v>269</v>
      </c>
      <c r="H492" t="s">
        <v>3098</v>
      </c>
    </row>
    <row r="493" spans="1:8" hidden="1" x14ac:dyDescent="0.3">
      <c r="A493" t="s">
        <v>3999</v>
      </c>
      <c r="B493" t="s">
        <v>3089</v>
      </c>
      <c r="C493" t="s">
        <v>3090</v>
      </c>
      <c r="D493" t="s">
        <v>435</v>
      </c>
      <c r="E493">
        <v>501</v>
      </c>
      <c r="F493">
        <v>23</v>
      </c>
      <c r="G493" t="s">
        <v>269</v>
      </c>
      <c r="H493" t="s">
        <v>3098</v>
      </c>
    </row>
    <row r="494" spans="1:8" hidden="1" x14ac:dyDescent="0.3">
      <c r="A494" t="s">
        <v>8685</v>
      </c>
      <c r="B494" t="s">
        <v>3089</v>
      </c>
      <c r="C494" t="s">
        <v>3090</v>
      </c>
      <c r="D494" t="s">
        <v>441</v>
      </c>
      <c r="E494">
        <v>421</v>
      </c>
      <c r="F494">
        <v>23</v>
      </c>
      <c r="G494" t="s">
        <v>269</v>
      </c>
      <c r="H494" t="s">
        <v>3098</v>
      </c>
    </row>
    <row r="495" spans="1:8" hidden="1" x14ac:dyDescent="0.3">
      <c r="A495" t="s">
        <v>7976</v>
      </c>
      <c r="B495" t="s">
        <v>3089</v>
      </c>
      <c r="C495" t="s">
        <v>3090</v>
      </c>
      <c r="D495" t="s">
        <v>440</v>
      </c>
      <c r="E495">
        <v>2231</v>
      </c>
      <c r="F495">
        <v>23</v>
      </c>
      <c r="G495" t="s">
        <v>269</v>
      </c>
      <c r="H495" t="s">
        <v>3098</v>
      </c>
    </row>
    <row r="496" spans="1:8" hidden="1" x14ac:dyDescent="0.3">
      <c r="A496" t="s">
        <v>9502</v>
      </c>
      <c r="B496" t="s">
        <v>3089</v>
      </c>
      <c r="C496" t="s">
        <v>3090</v>
      </c>
      <c r="D496" t="s">
        <v>349</v>
      </c>
      <c r="E496">
        <v>6369</v>
      </c>
      <c r="F496">
        <v>23</v>
      </c>
      <c r="G496" t="s">
        <v>269</v>
      </c>
      <c r="H496" t="s">
        <v>3098</v>
      </c>
    </row>
    <row r="497" spans="1:8" hidden="1" x14ac:dyDescent="0.3">
      <c r="A497" t="s">
        <v>6342</v>
      </c>
      <c r="B497" t="s">
        <v>3089</v>
      </c>
      <c r="C497" t="s">
        <v>3090</v>
      </c>
      <c r="D497" t="s">
        <v>438</v>
      </c>
      <c r="E497">
        <v>544</v>
      </c>
      <c r="F497">
        <v>23</v>
      </c>
      <c r="G497" t="s">
        <v>269</v>
      </c>
      <c r="H497" t="s">
        <v>3098</v>
      </c>
    </row>
    <row r="498" spans="1:8" hidden="1" x14ac:dyDescent="0.3">
      <c r="A498" t="s">
        <v>3639</v>
      </c>
      <c r="B498" t="s">
        <v>3108</v>
      </c>
      <c r="C498" t="s">
        <v>3109</v>
      </c>
      <c r="D498" t="s">
        <v>3110</v>
      </c>
      <c r="E498">
        <v>357</v>
      </c>
      <c r="F498">
        <v>23</v>
      </c>
      <c r="G498" t="s">
        <v>269</v>
      </c>
      <c r="H498" t="s">
        <v>3098</v>
      </c>
    </row>
    <row r="499" spans="1:8" hidden="1" x14ac:dyDescent="0.3">
      <c r="A499" t="s">
        <v>3640</v>
      </c>
      <c r="B499" t="s">
        <v>3108</v>
      </c>
      <c r="C499" t="s">
        <v>3109</v>
      </c>
      <c r="D499" t="s">
        <v>3112</v>
      </c>
      <c r="E499">
        <v>1212</v>
      </c>
      <c r="F499">
        <v>23</v>
      </c>
      <c r="G499" t="s">
        <v>269</v>
      </c>
      <c r="H499" t="s">
        <v>3098</v>
      </c>
    </row>
    <row r="500" spans="1:8" hidden="1" x14ac:dyDescent="0.3">
      <c r="A500" t="s">
        <v>3641</v>
      </c>
      <c r="B500" t="s">
        <v>3108</v>
      </c>
      <c r="C500" t="s">
        <v>3109</v>
      </c>
      <c r="D500" t="s">
        <v>3114</v>
      </c>
      <c r="E500">
        <v>770</v>
      </c>
      <c r="F500">
        <v>23</v>
      </c>
      <c r="G500" t="s">
        <v>269</v>
      </c>
      <c r="H500" t="s">
        <v>3098</v>
      </c>
    </row>
    <row r="501" spans="1:8" hidden="1" x14ac:dyDescent="0.3">
      <c r="A501" t="s">
        <v>3642</v>
      </c>
      <c r="B501" t="s">
        <v>3108</v>
      </c>
      <c r="C501" t="s">
        <v>3109</v>
      </c>
      <c r="D501" t="s">
        <v>3116</v>
      </c>
      <c r="E501">
        <v>771</v>
      </c>
      <c r="F501">
        <v>23</v>
      </c>
      <c r="G501" t="s">
        <v>269</v>
      </c>
      <c r="H501" t="s">
        <v>3098</v>
      </c>
    </row>
    <row r="502" spans="1:8" hidden="1" x14ac:dyDescent="0.3">
      <c r="A502" t="s">
        <v>3643</v>
      </c>
      <c r="B502" t="s">
        <v>3108</v>
      </c>
      <c r="C502" t="s">
        <v>3109</v>
      </c>
      <c r="D502" t="s">
        <v>3118</v>
      </c>
      <c r="E502">
        <v>597</v>
      </c>
      <c r="F502">
        <v>23</v>
      </c>
      <c r="G502" t="s">
        <v>269</v>
      </c>
      <c r="H502" t="s">
        <v>3098</v>
      </c>
    </row>
    <row r="503" spans="1:8" hidden="1" x14ac:dyDescent="0.3">
      <c r="A503" t="s">
        <v>3644</v>
      </c>
      <c r="B503" t="s">
        <v>3108</v>
      </c>
      <c r="C503" t="s">
        <v>3109</v>
      </c>
      <c r="D503" t="s">
        <v>3120</v>
      </c>
      <c r="E503">
        <v>671</v>
      </c>
      <c r="F503">
        <v>23</v>
      </c>
      <c r="G503" t="s">
        <v>269</v>
      </c>
      <c r="H503" t="s">
        <v>3098</v>
      </c>
    </row>
    <row r="504" spans="1:8" hidden="1" x14ac:dyDescent="0.3">
      <c r="A504" t="s">
        <v>3645</v>
      </c>
      <c r="B504" t="s">
        <v>3108</v>
      </c>
      <c r="C504" t="s">
        <v>3109</v>
      </c>
      <c r="D504" t="s">
        <v>3122</v>
      </c>
      <c r="E504">
        <v>650</v>
      </c>
      <c r="F504">
        <v>23</v>
      </c>
      <c r="G504" t="s">
        <v>269</v>
      </c>
      <c r="H504" t="s">
        <v>3098</v>
      </c>
    </row>
    <row r="505" spans="1:8" hidden="1" x14ac:dyDescent="0.3">
      <c r="A505" t="s">
        <v>3646</v>
      </c>
      <c r="B505" t="s">
        <v>3108</v>
      </c>
      <c r="C505" t="s">
        <v>3109</v>
      </c>
      <c r="D505" t="s">
        <v>3124</v>
      </c>
      <c r="E505">
        <v>535</v>
      </c>
      <c r="F505">
        <v>23</v>
      </c>
      <c r="G505" t="s">
        <v>269</v>
      </c>
      <c r="H505" t="s">
        <v>3098</v>
      </c>
    </row>
    <row r="506" spans="1:8" hidden="1" x14ac:dyDescent="0.3">
      <c r="A506" t="s">
        <v>3647</v>
      </c>
      <c r="B506" t="s">
        <v>3108</v>
      </c>
      <c r="C506" t="s">
        <v>3109</v>
      </c>
      <c r="D506" t="s">
        <v>3126</v>
      </c>
      <c r="E506">
        <v>809</v>
      </c>
      <c r="F506">
        <v>23</v>
      </c>
      <c r="G506" t="s">
        <v>269</v>
      </c>
      <c r="H506" t="s">
        <v>3098</v>
      </c>
    </row>
    <row r="507" spans="1:8" hidden="1" x14ac:dyDescent="0.3">
      <c r="A507" t="s">
        <v>3648</v>
      </c>
      <c r="B507" t="s">
        <v>3108</v>
      </c>
      <c r="C507" t="s">
        <v>3109</v>
      </c>
      <c r="D507" t="s">
        <v>349</v>
      </c>
      <c r="E507">
        <v>6368</v>
      </c>
      <c r="F507">
        <v>23</v>
      </c>
      <c r="G507" t="s">
        <v>269</v>
      </c>
      <c r="H507" t="s">
        <v>3098</v>
      </c>
    </row>
    <row r="508" spans="1:8" hidden="1" x14ac:dyDescent="0.3">
      <c r="A508" t="s">
        <v>3649</v>
      </c>
      <c r="B508" t="s">
        <v>3129</v>
      </c>
      <c r="C508" t="s">
        <v>238</v>
      </c>
      <c r="D508" t="s">
        <v>54</v>
      </c>
      <c r="E508">
        <v>778</v>
      </c>
      <c r="F508">
        <v>23</v>
      </c>
      <c r="G508" t="s">
        <v>269</v>
      </c>
      <c r="H508" t="s">
        <v>3098</v>
      </c>
    </row>
    <row r="509" spans="1:8" hidden="1" x14ac:dyDescent="0.3">
      <c r="A509" t="s">
        <v>3650</v>
      </c>
      <c r="B509" t="s">
        <v>3129</v>
      </c>
      <c r="C509" t="s">
        <v>238</v>
      </c>
      <c r="D509" t="s">
        <v>55</v>
      </c>
      <c r="E509">
        <v>1489</v>
      </c>
      <c r="F509">
        <v>23</v>
      </c>
      <c r="G509" t="s">
        <v>269</v>
      </c>
      <c r="H509" t="s">
        <v>3098</v>
      </c>
    </row>
    <row r="510" spans="1:8" hidden="1" x14ac:dyDescent="0.3">
      <c r="A510" t="s">
        <v>3651</v>
      </c>
      <c r="B510" t="s">
        <v>3129</v>
      </c>
      <c r="C510" t="s">
        <v>238</v>
      </c>
      <c r="D510" t="s">
        <v>56</v>
      </c>
      <c r="E510">
        <v>960</v>
      </c>
      <c r="F510">
        <v>23</v>
      </c>
      <c r="G510" t="s">
        <v>269</v>
      </c>
      <c r="H510" t="s">
        <v>3098</v>
      </c>
    </row>
    <row r="511" spans="1:8" hidden="1" x14ac:dyDescent="0.3">
      <c r="A511" t="s">
        <v>3652</v>
      </c>
      <c r="B511" t="s">
        <v>3129</v>
      </c>
      <c r="C511" t="s">
        <v>238</v>
      </c>
      <c r="D511" t="s">
        <v>57</v>
      </c>
      <c r="E511">
        <v>419</v>
      </c>
      <c r="F511">
        <v>23</v>
      </c>
      <c r="G511" t="s">
        <v>269</v>
      </c>
      <c r="H511" t="s">
        <v>3098</v>
      </c>
    </row>
    <row r="512" spans="1:8" hidden="1" x14ac:dyDescent="0.3">
      <c r="A512" t="s">
        <v>3653</v>
      </c>
      <c r="B512" t="s">
        <v>3129</v>
      </c>
      <c r="C512" t="s">
        <v>238</v>
      </c>
      <c r="D512" t="s">
        <v>58</v>
      </c>
      <c r="E512">
        <v>456</v>
      </c>
      <c r="F512">
        <v>23</v>
      </c>
      <c r="G512" t="s">
        <v>269</v>
      </c>
      <c r="H512" t="s">
        <v>3098</v>
      </c>
    </row>
    <row r="513" spans="1:8" hidden="1" x14ac:dyDescent="0.3">
      <c r="A513" t="s">
        <v>3654</v>
      </c>
      <c r="B513" t="s">
        <v>3129</v>
      </c>
      <c r="C513" t="s">
        <v>238</v>
      </c>
      <c r="D513" t="s">
        <v>59</v>
      </c>
      <c r="E513">
        <v>908</v>
      </c>
      <c r="F513">
        <v>23</v>
      </c>
      <c r="G513" t="s">
        <v>269</v>
      </c>
      <c r="H513" t="s">
        <v>3098</v>
      </c>
    </row>
    <row r="514" spans="1:8" hidden="1" x14ac:dyDescent="0.3">
      <c r="A514" t="s">
        <v>3655</v>
      </c>
      <c r="B514" t="s">
        <v>3129</v>
      </c>
      <c r="C514" t="s">
        <v>238</v>
      </c>
      <c r="D514" t="s">
        <v>51</v>
      </c>
      <c r="E514">
        <v>961</v>
      </c>
      <c r="F514">
        <v>23</v>
      </c>
      <c r="G514" t="s">
        <v>269</v>
      </c>
      <c r="H514" t="s">
        <v>3098</v>
      </c>
    </row>
    <row r="515" spans="1:8" hidden="1" x14ac:dyDescent="0.3">
      <c r="A515" t="s">
        <v>3656</v>
      </c>
      <c r="B515" t="s">
        <v>3129</v>
      </c>
      <c r="C515" t="s">
        <v>238</v>
      </c>
      <c r="D515" t="s">
        <v>52</v>
      </c>
      <c r="E515">
        <v>725</v>
      </c>
      <c r="F515">
        <v>23</v>
      </c>
      <c r="G515" t="s">
        <v>269</v>
      </c>
      <c r="H515" t="s">
        <v>3098</v>
      </c>
    </row>
    <row r="516" spans="1:8" hidden="1" x14ac:dyDescent="0.3">
      <c r="A516" t="s">
        <v>3657</v>
      </c>
      <c r="B516" t="s">
        <v>3129</v>
      </c>
      <c r="C516" t="s">
        <v>238</v>
      </c>
      <c r="D516" t="s">
        <v>53</v>
      </c>
      <c r="E516">
        <v>560</v>
      </c>
      <c r="F516">
        <v>23</v>
      </c>
      <c r="G516" t="s">
        <v>269</v>
      </c>
      <c r="H516" t="s">
        <v>3098</v>
      </c>
    </row>
    <row r="517" spans="1:8" hidden="1" x14ac:dyDescent="0.3">
      <c r="A517" t="s">
        <v>3658</v>
      </c>
      <c r="B517" t="s">
        <v>3129</v>
      </c>
      <c r="C517" t="s">
        <v>238</v>
      </c>
      <c r="D517" t="s">
        <v>349</v>
      </c>
      <c r="E517">
        <v>7260</v>
      </c>
      <c r="F517">
        <v>23</v>
      </c>
      <c r="G517" t="s">
        <v>269</v>
      </c>
      <c r="H517" t="s">
        <v>3098</v>
      </c>
    </row>
    <row r="518" spans="1:8" hidden="1" x14ac:dyDescent="0.3">
      <c r="A518" t="s">
        <v>3659</v>
      </c>
      <c r="B518" t="s">
        <v>3140</v>
      </c>
      <c r="C518" t="s">
        <v>229</v>
      </c>
      <c r="D518" t="s">
        <v>60</v>
      </c>
      <c r="E518">
        <v>4194</v>
      </c>
      <c r="F518">
        <v>23</v>
      </c>
      <c r="G518" t="s">
        <v>269</v>
      </c>
      <c r="H518" t="s">
        <v>3098</v>
      </c>
    </row>
    <row r="519" spans="1:8" hidden="1" x14ac:dyDescent="0.3">
      <c r="A519" t="s">
        <v>3660</v>
      </c>
      <c r="B519" t="s">
        <v>3140</v>
      </c>
      <c r="C519" t="s">
        <v>229</v>
      </c>
      <c r="D519" t="s">
        <v>63</v>
      </c>
      <c r="E519">
        <v>72</v>
      </c>
      <c r="F519">
        <v>23</v>
      </c>
      <c r="G519" t="s">
        <v>269</v>
      </c>
      <c r="H519" t="s">
        <v>3098</v>
      </c>
    </row>
    <row r="520" spans="1:8" hidden="1" x14ac:dyDescent="0.3">
      <c r="A520" t="s">
        <v>3661</v>
      </c>
      <c r="B520" t="s">
        <v>3140</v>
      </c>
      <c r="C520" t="s">
        <v>229</v>
      </c>
      <c r="D520" t="s">
        <v>61</v>
      </c>
      <c r="E520">
        <v>1327</v>
      </c>
      <c r="F520">
        <v>23</v>
      </c>
      <c r="G520" t="s">
        <v>269</v>
      </c>
      <c r="H520" t="s">
        <v>3098</v>
      </c>
    </row>
    <row r="521" spans="1:8" hidden="1" x14ac:dyDescent="0.3">
      <c r="A521" t="s">
        <v>10313</v>
      </c>
      <c r="B521" t="s">
        <v>3140</v>
      </c>
      <c r="C521" t="s">
        <v>229</v>
      </c>
      <c r="D521" t="s">
        <v>10309</v>
      </c>
      <c r="E521">
        <v>1257</v>
      </c>
      <c r="F521">
        <v>23</v>
      </c>
      <c r="G521" t="s">
        <v>269</v>
      </c>
      <c r="H521" t="s">
        <v>3098</v>
      </c>
    </row>
    <row r="522" spans="1:8" hidden="1" x14ac:dyDescent="0.3">
      <c r="A522" t="s">
        <v>3662</v>
      </c>
      <c r="B522" t="s">
        <v>3140</v>
      </c>
      <c r="C522" t="s">
        <v>229</v>
      </c>
      <c r="D522" t="s">
        <v>341</v>
      </c>
      <c r="E522">
        <v>1122</v>
      </c>
      <c r="F522">
        <v>23</v>
      </c>
      <c r="G522" t="s">
        <v>269</v>
      </c>
      <c r="H522" t="s">
        <v>3098</v>
      </c>
    </row>
    <row r="523" spans="1:8" hidden="1" x14ac:dyDescent="0.3">
      <c r="A523" t="s">
        <v>3663</v>
      </c>
      <c r="B523" t="s">
        <v>3140</v>
      </c>
      <c r="C523" t="s">
        <v>229</v>
      </c>
      <c r="D523" t="s">
        <v>62</v>
      </c>
      <c r="E523">
        <v>444</v>
      </c>
      <c r="F523">
        <v>23</v>
      </c>
      <c r="G523" t="s">
        <v>269</v>
      </c>
      <c r="H523" t="s">
        <v>3098</v>
      </c>
    </row>
    <row r="524" spans="1:8" hidden="1" x14ac:dyDescent="0.3">
      <c r="A524" t="s">
        <v>3664</v>
      </c>
      <c r="B524" t="s">
        <v>3146</v>
      </c>
      <c r="C524" t="s">
        <v>230</v>
      </c>
      <c r="D524" t="s">
        <v>353</v>
      </c>
      <c r="E524">
        <v>8532</v>
      </c>
      <c r="F524">
        <v>23</v>
      </c>
      <c r="G524" t="s">
        <v>269</v>
      </c>
      <c r="H524" t="s">
        <v>3098</v>
      </c>
    </row>
    <row r="525" spans="1:8" hidden="1" x14ac:dyDescent="0.3">
      <c r="A525" t="s">
        <v>3665</v>
      </c>
      <c r="B525" t="s">
        <v>3146</v>
      </c>
      <c r="C525" t="s">
        <v>230</v>
      </c>
      <c r="D525" t="s">
        <v>2</v>
      </c>
      <c r="E525">
        <v>8536</v>
      </c>
      <c r="F525">
        <v>23</v>
      </c>
      <c r="G525" t="s">
        <v>269</v>
      </c>
      <c r="H525" t="s">
        <v>3098</v>
      </c>
    </row>
    <row r="526" spans="1:8" hidden="1" x14ac:dyDescent="0.3">
      <c r="A526" t="s">
        <v>3666</v>
      </c>
      <c r="B526" t="s">
        <v>3146</v>
      </c>
      <c r="C526" t="s">
        <v>230</v>
      </c>
      <c r="D526" t="s">
        <v>337</v>
      </c>
      <c r="E526">
        <v>4</v>
      </c>
      <c r="F526">
        <v>23</v>
      </c>
      <c r="G526" t="s">
        <v>269</v>
      </c>
      <c r="H526" t="s">
        <v>3098</v>
      </c>
    </row>
    <row r="527" spans="1:8" hidden="1" x14ac:dyDescent="0.3">
      <c r="A527" t="s">
        <v>3667</v>
      </c>
      <c r="B527" t="s">
        <v>3146</v>
      </c>
      <c r="C527" t="s">
        <v>230</v>
      </c>
      <c r="D527" t="s">
        <v>326</v>
      </c>
      <c r="E527">
        <v>17</v>
      </c>
      <c r="F527">
        <v>23</v>
      </c>
      <c r="G527" t="s">
        <v>269</v>
      </c>
      <c r="H527" t="s">
        <v>3098</v>
      </c>
    </row>
    <row r="528" spans="1:8" hidden="1" x14ac:dyDescent="0.3">
      <c r="A528" t="s">
        <v>3668</v>
      </c>
      <c r="B528" t="s">
        <v>3146</v>
      </c>
      <c r="C528" t="s">
        <v>230</v>
      </c>
      <c r="D528" t="s">
        <v>327</v>
      </c>
      <c r="E528">
        <v>515</v>
      </c>
      <c r="F528">
        <v>23</v>
      </c>
      <c r="G528" t="s">
        <v>269</v>
      </c>
      <c r="H528" t="s">
        <v>3098</v>
      </c>
    </row>
    <row r="529" spans="1:8" hidden="1" x14ac:dyDescent="0.3">
      <c r="A529" t="s">
        <v>3669</v>
      </c>
      <c r="B529" t="s">
        <v>3146</v>
      </c>
      <c r="C529" t="s">
        <v>230</v>
      </c>
      <c r="D529" t="s">
        <v>328</v>
      </c>
      <c r="E529">
        <v>600</v>
      </c>
      <c r="F529">
        <v>23</v>
      </c>
      <c r="G529" t="s">
        <v>269</v>
      </c>
      <c r="H529" t="s">
        <v>3098</v>
      </c>
    </row>
    <row r="530" spans="1:8" hidden="1" x14ac:dyDescent="0.3">
      <c r="A530" t="s">
        <v>3670</v>
      </c>
      <c r="B530" t="s">
        <v>3146</v>
      </c>
      <c r="C530" t="s">
        <v>230</v>
      </c>
      <c r="D530" t="s">
        <v>329</v>
      </c>
      <c r="E530">
        <v>11</v>
      </c>
      <c r="F530">
        <v>23</v>
      </c>
      <c r="G530" t="s">
        <v>269</v>
      </c>
      <c r="H530" t="s">
        <v>3098</v>
      </c>
    </row>
    <row r="531" spans="1:8" hidden="1" x14ac:dyDescent="0.3">
      <c r="A531" t="s">
        <v>3671</v>
      </c>
      <c r="B531" t="s">
        <v>3146</v>
      </c>
      <c r="C531" t="s">
        <v>230</v>
      </c>
      <c r="D531" t="s">
        <v>330</v>
      </c>
      <c r="E531">
        <v>81</v>
      </c>
      <c r="F531">
        <v>23</v>
      </c>
      <c r="G531" t="s">
        <v>269</v>
      </c>
      <c r="H531" t="s">
        <v>3098</v>
      </c>
    </row>
    <row r="532" spans="1:8" hidden="1" x14ac:dyDescent="0.3">
      <c r="A532" t="s">
        <v>3672</v>
      </c>
      <c r="B532" t="s">
        <v>3146</v>
      </c>
      <c r="C532" t="s">
        <v>230</v>
      </c>
      <c r="D532" t="s">
        <v>3155</v>
      </c>
      <c r="E532">
        <v>7</v>
      </c>
      <c r="F532">
        <v>23</v>
      </c>
      <c r="G532" t="s">
        <v>269</v>
      </c>
      <c r="H532" t="s">
        <v>3098</v>
      </c>
    </row>
    <row r="533" spans="1:8" hidden="1" x14ac:dyDescent="0.3">
      <c r="A533" t="s">
        <v>3673</v>
      </c>
      <c r="B533" t="s">
        <v>3146</v>
      </c>
      <c r="C533" t="s">
        <v>230</v>
      </c>
      <c r="D533" t="s">
        <v>3157</v>
      </c>
      <c r="E533">
        <v>8532</v>
      </c>
      <c r="F533">
        <v>23</v>
      </c>
      <c r="G533" t="s">
        <v>269</v>
      </c>
      <c r="H533" t="s">
        <v>3098</v>
      </c>
    </row>
    <row r="534" spans="1:8" hidden="1" x14ac:dyDescent="0.3">
      <c r="A534" t="s">
        <v>3674</v>
      </c>
      <c r="B534" t="s">
        <v>3146</v>
      </c>
      <c r="C534" t="s">
        <v>230</v>
      </c>
      <c r="D534" t="s">
        <v>331</v>
      </c>
      <c r="E534">
        <v>678</v>
      </c>
      <c r="F534">
        <v>23</v>
      </c>
      <c r="G534" t="s">
        <v>269</v>
      </c>
      <c r="H534" t="s">
        <v>3098</v>
      </c>
    </row>
    <row r="535" spans="1:8" hidden="1" x14ac:dyDescent="0.3">
      <c r="A535" t="s">
        <v>3675</v>
      </c>
      <c r="B535" t="s">
        <v>3146</v>
      </c>
      <c r="C535" t="s">
        <v>230</v>
      </c>
      <c r="D535" t="s">
        <v>332</v>
      </c>
      <c r="E535">
        <v>619</v>
      </c>
      <c r="F535">
        <v>23</v>
      </c>
      <c r="G535" t="s">
        <v>269</v>
      </c>
      <c r="H535" t="s">
        <v>3098</v>
      </c>
    </row>
    <row r="536" spans="1:8" hidden="1" x14ac:dyDescent="0.3">
      <c r="A536" t="s">
        <v>3676</v>
      </c>
      <c r="B536" t="s">
        <v>3146</v>
      </c>
      <c r="C536" t="s">
        <v>230</v>
      </c>
      <c r="D536" t="s">
        <v>333</v>
      </c>
      <c r="E536">
        <v>1918</v>
      </c>
      <c r="F536">
        <v>23</v>
      </c>
      <c r="G536" t="s">
        <v>269</v>
      </c>
      <c r="H536" t="s">
        <v>3098</v>
      </c>
    </row>
    <row r="537" spans="1:8" hidden="1" x14ac:dyDescent="0.3">
      <c r="A537" t="s">
        <v>3677</v>
      </c>
      <c r="B537" t="s">
        <v>3146</v>
      </c>
      <c r="C537" t="s">
        <v>230</v>
      </c>
      <c r="D537" t="s">
        <v>334</v>
      </c>
      <c r="E537">
        <v>1935</v>
      </c>
      <c r="F537">
        <v>23</v>
      </c>
      <c r="G537" t="s">
        <v>269</v>
      </c>
      <c r="H537" t="s">
        <v>3098</v>
      </c>
    </row>
    <row r="538" spans="1:8" hidden="1" x14ac:dyDescent="0.3">
      <c r="A538" t="s">
        <v>3678</v>
      </c>
      <c r="B538" t="s">
        <v>3146</v>
      </c>
      <c r="C538" t="s">
        <v>230</v>
      </c>
      <c r="D538" t="s">
        <v>336</v>
      </c>
      <c r="E538">
        <v>242</v>
      </c>
      <c r="F538">
        <v>23</v>
      </c>
      <c r="G538" t="s">
        <v>269</v>
      </c>
      <c r="H538" t="s">
        <v>3098</v>
      </c>
    </row>
    <row r="539" spans="1:8" hidden="1" x14ac:dyDescent="0.3">
      <c r="A539" t="s">
        <v>3679</v>
      </c>
      <c r="B539" t="s">
        <v>3146</v>
      </c>
      <c r="C539" t="s">
        <v>230</v>
      </c>
      <c r="D539" t="s">
        <v>335</v>
      </c>
      <c r="E539">
        <v>8</v>
      </c>
      <c r="F539">
        <v>23</v>
      </c>
      <c r="G539" t="s">
        <v>269</v>
      </c>
      <c r="H539" t="s">
        <v>3098</v>
      </c>
    </row>
    <row r="540" spans="1:8" hidden="1" x14ac:dyDescent="0.3">
      <c r="A540" t="s">
        <v>3680</v>
      </c>
      <c r="B540" t="s">
        <v>3146</v>
      </c>
      <c r="C540" t="s">
        <v>230</v>
      </c>
      <c r="D540" t="s">
        <v>79</v>
      </c>
      <c r="E540">
        <v>1914</v>
      </c>
      <c r="F540">
        <v>23</v>
      </c>
      <c r="G540" t="s">
        <v>269</v>
      </c>
      <c r="H540" t="s">
        <v>3098</v>
      </c>
    </row>
    <row r="541" spans="1:8" hidden="1" x14ac:dyDescent="0.3">
      <c r="A541" t="s">
        <v>3681</v>
      </c>
      <c r="B541" t="s">
        <v>3166</v>
      </c>
      <c r="C541" t="s">
        <v>245</v>
      </c>
      <c r="D541" t="s">
        <v>80</v>
      </c>
      <c r="E541">
        <v>806</v>
      </c>
      <c r="F541">
        <v>23</v>
      </c>
      <c r="G541" t="s">
        <v>269</v>
      </c>
      <c r="H541" t="s">
        <v>3098</v>
      </c>
    </row>
    <row r="542" spans="1:8" hidden="1" x14ac:dyDescent="0.3">
      <c r="A542" t="s">
        <v>3682</v>
      </c>
      <c r="B542" t="s">
        <v>3166</v>
      </c>
      <c r="C542" t="s">
        <v>245</v>
      </c>
      <c r="D542" t="s">
        <v>342</v>
      </c>
      <c r="E542">
        <v>184</v>
      </c>
      <c r="F542">
        <v>23</v>
      </c>
      <c r="G542" t="s">
        <v>269</v>
      </c>
      <c r="H542" t="s">
        <v>3098</v>
      </c>
    </row>
    <row r="543" spans="1:8" hidden="1" x14ac:dyDescent="0.3">
      <c r="A543" t="s">
        <v>3683</v>
      </c>
      <c r="B543" t="s">
        <v>3166</v>
      </c>
      <c r="C543" t="s">
        <v>245</v>
      </c>
      <c r="D543">
        <v>0</v>
      </c>
      <c r="E543">
        <v>1238</v>
      </c>
      <c r="F543">
        <v>23</v>
      </c>
      <c r="G543" t="s">
        <v>269</v>
      </c>
      <c r="H543" t="s">
        <v>3098</v>
      </c>
    </row>
    <row r="544" spans="1:8" hidden="1" x14ac:dyDescent="0.3">
      <c r="A544" t="s">
        <v>3684</v>
      </c>
      <c r="B544" t="s">
        <v>3166</v>
      </c>
      <c r="C544" t="s">
        <v>245</v>
      </c>
      <c r="D544">
        <v>1</v>
      </c>
      <c r="E544">
        <v>1976</v>
      </c>
      <c r="F544">
        <v>23</v>
      </c>
      <c r="G544" t="s">
        <v>269</v>
      </c>
      <c r="H544" t="s">
        <v>3098</v>
      </c>
    </row>
    <row r="545" spans="1:8" hidden="1" x14ac:dyDescent="0.3">
      <c r="A545" t="s">
        <v>3685</v>
      </c>
      <c r="B545" t="s">
        <v>3166</v>
      </c>
      <c r="C545" t="s">
        <v>245</v>
      </c>
      <c r="D545" t="s">
        <v>60</v>
      </c>
      <c r="E545">
        <v>4194</v>
      </c>
      <c r="F545">
        <v>23</v>
      </c>
      <c r="G545" t="s">
        <v>269</v>
      </c>
      <c r="H545" t="s">
        <v>3098</v>
      </c>
    </row>
    <row r="546" spans="1:8" hidden="1" x14ac:dyDescent="0.3">
      <c r="A546" t="s">
        <v>3686</v>
      </c>
      <c r="B546" t="s">
        <v>3172</v>
      </c>
      <c r="C546" t="s">
        <v>239</v>
      </c>
      <c r="D546" t="s">
        <v>2</v>
      </c>
      <c r="E546">
        <v>8536</v>
      </c>
      <c r="F546">
        <v>23</v>
      </c>
      <c r="G546" t="s">
        <v>269</v>
      </c>
      <c r="H546" t="s">
        <v>3098</v>
      </c>
    </row>
    <row r="547" spans="1:8" hidden="1" x14ac:dyDescent="0.3">
      <c r="A547" t="s">
        <v>3687</v>
      </c>
      <c r="B547" t="s">
        <v>3172</v>
      </c>
      <c r="C547" t="s">
        <v>239</v>
      </c>
      <c r="D547" t="s">
        <v>67</v>
      </c>
      <c r="E547">
        <v>688</v>
      </c>
      <c r="F547">
        <v>23</v>
      </c>
      <c r="G547" t="s">
        <v>269</v>
      </c>
      <c r="H547" t="s">
        <v>3098</v>
      </c>
    </row>
    <row r="548" spans="1:8" hidden="1" x14ac:dyDescent="0.3">
      <c r="A548" t="s">
        <v>3688</v>
      </c>
      <c r="B548" t="s">
        <v>3172</v>
      </c>
      <c r="C548" t="s">
        <v>239</v>
      </c>
      <c r="D548" t="s">
        <v>66</v>
      </c>
      <c r="E548">
        <v>1327</v>
      </c>
      <c r="F548">
        <v>23</v>
      </c>
      <c r="G548" t="s">
        <v>269</v>
      </c>
      <c r="H548" t="s">
        <v>3098</v>
      </c>
    </row>
    <row r="549" spans="1:8" hidden="1" x14ac:dyDescent="0.3">
      <c r="A549" t="s">
        <v>3689</v>
      </c>
      <c r="B549" t="s">
        <v>3172</v>
      </c>
      <c r="C549" t="s">
        <v>239</v>
      </c>
      <c r="D549" t="s">
        <v>65</v>
      </c>
      <c r="E549">
        <v>2583</v>
      </c>
      <c r="F549">
        <v>23</v>
      </c>
      <c r="G549" t="s">
        <v>269</v>
      </c>
      <c r="H549" t="s">
        <v>3098</v>
      </c>
    </row>
    <row r="550" spans="1:8" hidden="1" x14ac:dyDescent="0.3">
      <c r="A550" t="s">
        <v>3690</v>
      </c>
      <c r="B550" t="s">
        <v>3172</v>
      </c>
      <c r="C550" t="s">
        <v>239</v>
      </c>
      <c r="D550" t="s">
        <v>68</v>
      </c>
      <c r="E550">
        <v>227</v>
      </c>
      <c r="F550">
        <v>23</v>
      </c>
      <c r="G550" t="s">
        <v>269</v>
      </c>
      <c r="H550" t="s">
        <v>3098</v>
      </c>
    </row>
    <row r="551" spans="1:8" hidden="1" x14ac:dyDescent="0.3">
      <c r="A551" t="s">
        <v>3691</v>
      </c>
      <c r="B551" t="s">
        <v>3172</v>
      </c>
      <c r="C551" t="s">
        <v>239</v>
      </c>
      <c r="D551" t="s">
        <v>64</v>
      </c>
      <c r="E551">
        <v>3709</v>
      </c>
      <c r="F551">
        <v>23</v>
      </c>
      <c r="G551" t="s">
        <v>269</v>
      </c>
      <c r="H551" t="s">
        <v>3098</v>
      </c>
    </row>
    <row r="552" spans="1:8" hidden="1" x14ac:dyDescent="0.3">
      <c r="A552" t="s">
        <v>3692</v>
      </c>
      <c r="B552" t="s">
        <v>3179</v>
      </c>
      <c r="C552" t="s">
        <v>240</v>
      </c>
      <c r="D552" t="s">
        <v>2</v>
      </c>
      <c r="E552">
        <v>8536</v>
      </c>
      <c r="F552">
        <v>23</v>
      </c>
      <c r="G552" t="s">
        <v>269</v>
      </c>
      <c r="H552" t="s">
        <v>3098</v>
      </c>
    </row>
    <row r="553" spans="1:8" hidden="1" x14ac:dyDescent="0.3">
      <c r="A553" t="s">
        <v>3693</v>
      </c>
      <c r="B553" t="s">
        <v>3179</v>
      </c>
      <c r="C553" t="s">
        <v>240</v>
      </c>
      <c r="D553" t="s">
        <v>70</v>
      </c>
      <c r="E553">
        <v>1211</v>
      </c>
      <c r="F553">
        <v>23</v>
      </c>
      <c r="G553" t="s">
        <v>269</v>
      </c>
      <c r="H553" t="s">
        <v>3098</v>
      </c>
    </row>
    <row r="554" spans="1:8" hidden="1" x14ac:dyDescent="0.3">
      <c r="A554" t="s">
        <v>3694</v>
      </c>
      <c r="B554" t="s">
        <v>3179</v>
      </c>
      <c r="C554" t="s">
        <v>240</v>
      </c>
      <c r="D554" t="s">
        <v>69</v>
      </c>
      <c r="E554">
        <v>1285</v>
      </c>
      <c r="F554">
        <v>23</v>
      </c>
      <c r="G554" t="s">
        <v>269</v>
      </c>
      <c r="H554" t="s">
        <v>3098</v>
      </c>
    </row>
    <row r="555" spans="1:8" hidden="1" x14ac:dyDescent="0.3">
      <c r="A555" t="s">
        <v>3695</v>
      </c>
      <c r="B555" t="s">
        <v>3179</v>
      </c>
      <c r="C555" t="s">
        <v>240</v>
      </c>
      <c r="D555" t="s">
        <v>71</v>
      </c>
      <c r="E555">
        <v>6037</v>
      </c>
      <c r="F555">
        <v>23</v>
      </c>
      <c r="G555" t="s">
        <v>269</v>
      </c>
      <c r="H555" t="s">
        <v>3098</v>
      </c>
    </row>
    <row r="556" spans="1:8" hidden="1" x14ac:dyDescent="0.3">
      <c r="A556" t="s">
        <v>3696</v>
      </c>
      <c r="B556" t="s">
        <v>3184</v>
      </c>
      <c r="C556" t="s">
        <v>3185</v>
      </c>
      <c r="D556" t="s">
        <v>2</v>
      </c>
      <c r="E556">
        <v>8536</v>
      </c>
      <c r="F556">
        <v>23</v>
      </c>
      <c r="G556" t="s">
        <v>269</v>
      </c>
      <c r="H556" t="s">
        <v>3098</v>
      </c>
    </row>
    <row r="557" spans="1:8" hidden="1" x14ac:dyDescent="0.3">
      <c r="A557" t="s">
        <v>3697</v>
      </c>
      <c r="B557" t="s">
        <v>3184</v>
      </c>
      <c r="C557" t="s">
        <v>3185</v>
      </c>
      <c r="D557" t="s">
        <v>25</v>
      </c>
      <c r="E557">
        <v>46</v>
      </c>
      <c r="F557">
        <v>23</v>
      </c>
      <c r="G557" t="s">
        <v>269</v>
      </c>
      <c r="H557" t="s">
        <v>3098</v>
      </c>
    </row>
    <row r="558" spans="1:8" hidden="1" x14ac:dyDescent="0.3">
      <c r="A558" t="s">
        <v>3698</v>
      </c>
      <c r="B558" t="s">
        <v>3184</v>
      </c>
      <c r="C558" t="s">
        <v>3185</v>
      </c>
      <c r="D558" t="s">
        <v>21</v>
      </c>
      <c r="E558">
        <v>1171</v>
      </c>
      <c r="F558">
        <v>23</v>
      </c>
      <c r="G558" t="s">
        <v>269</v>
      </c>
      <c r="H558" t="s">
        <v>3098</v>
      </c>
    </row>
    <row r="559" spans="1:8" hidden="1" x14ac:dyDescent="0.3">
      <c r="A559" t="s">
        <v>3699</v>
      </c>
      <c r="B559" t="s">
        <v>3184</v>
      </c>
      <c r="C559" t="s">
        <v>3185</v>
      </c>
      <c r="D559" t="s">
        <v>24</v>
      </c>
      <c r="E559">
        <v>77</v>
      </c>
      <c r="F559">
        <v>23</v>
      </c>
      <c r="G559" t="s">
        <v>269</v>
      </c>
      <c r="H559" t="s">
        <v>3098</v>
      </c>
    </row>
    <row r="560" spans="1:8" hidden="1" x14ac:dyDescent="0.3">
      <c r="A560" t="s">
        <v>3700</v>
      </c>
      <c r="B560" t="s">
        <v>3184</v>
      </c>
      <c r="C560" t="s">
        <v>3185</v>
      </c>
      <c r="D560" t="s">
        <v>354</v>
      </c>
      <c r="E560">
        <v>553</v>
      </c>
      <c r="F560">
        <v>23</v>
      </c>
      <c r="G560" t="s">
        <v>269</v>
      </c>
      <c r="H560" t="s">
        <v>3098</v>
      </c>
    </row>
    <row r="561" spans="1:8" hidden="1" x14ac:dyDescent="0.3">
      <c r="A561" t="s">
        <v>3701</v>
      </c>
      <c r="B561" t="s">
        <v>3184</v>
      </c>
      <c r="C561" t="s">
        <v>3185</v>
      </c>
      <c r="D561" t="s">
        <v>22</v>
      </c>
      <c r="E561">
        <v>730</v>
      </c>
      <c r="F561">
        <v>23</v>
      </c>
      <c r="G561" t="s">
        <v>269</v>
      </c>
      <c r="H561" t="s">
        <v>3098</v>
      </c>
    </row>
    <row r="562" spans="1:8" hidden="1" x14ac:dyDescent="0.3">
      <c r="A562" t="s">
        <v>3702</v>
      </c>
      <c r="B562" t="s">
        <v>3184</v>
      </c>
      <c r="C562" t="s">
        <v>3185</v>
      </c>
      <c r="D562" t="s">
        <v>23</v>
      </c>
      <c r="E562">
        <v>216</v>
      </c>
      <c r="F562">
        <v>23</v>
      </c>
      <c r="G562" t="s">
        <v>269</v>
      </c>
      <c r="H562" t="s">
        <v>3098</v>
      </c>
    </row>
    <row r="563" spans="1:8" hidden="1" x14ac:dyDescent="0.3">
      <c r="A563" t="s">
        <v>3703</v>
      </c>
      <c r="B563" t="s">
        <v>3184</v>
      </c>
      <c r="C563" t="s">
        <v>3185</v>
      </c>
      <c r="D563" t="s">
        <v>20</v>
      </c>
      <c r="E563">
        <v>5735</v>
      </c>
      <c r="F563">
        <v>23</v>
      </c>
      <c r="G563" t="s">
        <v>269</v>
      </c>
      <c r="H563" t="s">
        <v>3098</v>
      </c>
    </row>
    <row r="564" spans="1:8" hidden="1" x14ac:dyDescent="0.3">
      <c r="A564" t="s">
        <v>10563</v>
      </c>
      <c r="B564" t="s">
        <v>3193</v>
      </c>
      <c r="C564" t="s">
        <v>3194</v>
      </c>
      <c r="D564" t="s">
        <v>10556</v>
      </c>
      <c r="E564">
        <v>10</v>
      </c>
      <c r="F564">
        <v>23</v>
      </c>
      <c r="G564" t="s">
        <v>269</v>
      </c>
      <c r="H564" t="s">
        <v>3098</v>
      </c>
    </row>
    <row r="565" spans="1:8" hidden="1" x14ac:dyDescent="0.3">
      <c r="A565" t="s">
        <v>3704</v>
      </c>
      <c r="B565" t="s">
        <v>3193</v>
      </c>
      <c r="C565" t="s">
        <v>3194</v>
      </c>
      <c r="D565" t="s">
        <v>350</v>
      </c>
      <c r="E565">
        <v>16</v>
      </c>
      <c r="F565">
        <v>23</v>
      </c>
      <c r="G565" t="s">
        <v>269</v>
      </c>
      <c r="H565" t="s">
        <v>3098</v>
      </c>
    </row>
    <row r="566" spans="1:8" hidden="1" x14ac:dyDescent="0.3">
      <c r="A566" t="s">
        <v>3705</v>
      </c>
      <c r="B566" t="s">
        <v>3193</v>
      </c>
      <c r="C566" t="s">
        <v>3194</v>
      </c>
      <c r="D566" t="s">
        <v>352</v>
      </c>
      <c r="E566">
        <v>561</v>
      </c>
      <c r="F566">
        <v>23</v>
      </c>
      <c r="G566" t="s">
        <v>269</v>
      </c>
      <c r="H566" t="s">
        <v>3098</v>
      </c>
    </row>
    <row r="567" spans="1:8" hidden="1" x14ac:dyDescent="0.3">
      <c r="A567" t="s">
        <v>3706</v>
      </c>
      <c r="B567" t="s">
        <v>3193</v>
      </c>
      <c r="C567" t="s">
        <v>3194</v>
      </c>
      <c r="D567" t="s">
        <v>351</v>
      </c>
      <c r="E567">
        <v>18</v>
      </c>
      <c r="F567">
        <v>23</v>
      </c>
      <c r="G567" t="s">
        <v>269</v>
      </c>
      <c r="H567" t="s">
        <v>3098</v>
      </c>
    </row>
    <row r="568" spans="1:8" hidden="1" x14ac:dyDescent="0.3">
      <c r="A568" t="s">
        <v>3707</v>
      </c>
      <c r="B568" t="s">
        <v>3193</v>
      </c>
      <c r="C568" t="s">
        <v>3194</v>
      </c>
      <c r="D568" t="s">
        <v>348</v>
      </c>
      <c r="E568">
        <v>22</v>
      </c>
      <c r="F568">
        <v>23</v>
      </c>
      <c r="G568" t="s">
        <v>269</v>
      </c>
      <c r="H568" t="s">
        <v>3098</v>
      </c>
    </row>
    <row r="569" spans="1:8" hidden="1" x14ac:dyDescent="0.3">
      <c r="A569" t="s">
        <v>3708</v>
      </c>
      <c r="B569" t="s">
        <v>3193</v>
      </c>
      <c r="C569" t="s">
        <v>3194</v>
      </c>
      <c r="D569" t="s">
        <v>349</v>
      </c>
      <c r="E569">
        <v>8312</v>
      </c>
      <c r="F569">
        <v>23</v>
      </c>
      <c r="G569" t="s">
        <v>269</v>
      </c>
      <c r="H569" t="s">
        <v>3098</v>
      </c>
    </row>
    <row r="570" spans="1:8" hidden="1" x14ac:dyDescent="0.3">
      <c r="A570" t="s">
        <v>3709</v>
      </c>
      <c r="B570" t="s">
        <v>3193</v>
      </c>
      <c r="C570" t="s">
        <v>3194</v>
      </c>
      <c r="D570" t="s">
        <v>347</v>
      </c>
      <c r="E570">
        <v>8285</v>
      </c>
      <c r="F570">
        <v>23</v>
      </c>
      <c r="G570" t="s">
        <v>269</v>
      </c>
      <c r="H570" t="s">
        <v>3098</v>
      </c>
    </row>
    <row r="571" spans="1:8" hidden="1" x14ac:dyDescent="0.3">
      <c r="A571" t="s">
        <v>3710</v>
      </c>
      <c r="B571" t="s">
        <v>99</v>
      </c>
      <c r="C571" t="s">
        <v>3202</v>
      </c>
      <c r="D571" t="s">
        <v>210</v>
      </c>
      <c r="E571">
        <v>1318</v>
      </c>
      <c r="F571">
        <v>23</v>
      </c>
      <c r="G571" t="s">
        <v>269</v>
      </c>
      <c r="H571" t="s">
        <v>3098</v>
      </c>
    </row>
    <row r="572" spans="1:8" hidden="1" x14ac:dyDescent="0.3">
      <c r="A572" t="s">
        <v>3711</v>
      </c>
      <c r="B572" t="s">
        <v>98</v>
      </c>
      <c r="C572" t="s">
        <v>3202</v>
      </c>
      <c r="D572" t="s">
        <v>209</v>
      </c>
      <c r="E572">
        <v>5856</v>
      </c>
      <c r="F572">
        <v>23</v>
      </c>
      <c r="G572" t="s">
        <v>269</v>
      </c>
      <c r="H572" t="s">
        <v>3098</v>
      </c>
    </row>
    <row r="573" spans="1:8" hidden="1" x14ac:dyDescent="0.3">
      <c r="A573" t="s">
        <v>3712</v>
      </c>
      <c r="B573" t="s">
        <v>97</v>
      </c>
      <c r="C573" t="s">
        <v>3202</v>
      </c>
      <c r="D573" t="s">
        <v>208</v>
      </c>
      <c r="E573">
        <v>978</v>
      </c>
      <c r="F573">
        <v>23</v>
      </c>
      <c r="G573" t="s">
        <v>269</v>
      </c>
      <c r="H573" t="s">
        <v>3098</v>
      </c>
    </row>
    <row r="574" spans="1:8" hidden="1" x14ac:dyDescent="0.3">
      <c r="A574" t="s">
        <v>3713</v>
      </c>
      <c r="B574" t="s">
        <v>96</v>
      </c>
      <c r="C574" t="s">
        <v>3202</v>
      </c>
      <c r="D574" t="s">
        <v>207</v>
      </c>
      <c r="E574">
        <v>626</v>
      </c>
      <c r="F574">
        <v>23</v>
      </c>
      <c r="G574" t="s">
        <v>269</v>
      </c>
      <c r="H574" t="s">
        <v>3098</v>
      </c>
    </row>
    <row r="575" spans="1:8" hidden="1" x14ac:dyDescent="0.3">
      <c r="A575" t="s">
        <v>3714</v>
      </c>
      <c r="B575" t="s">
        <v>3207</v>
      </c>
      <c r="C575" t="s">
        <v>3202</v>
      </c>
      <c r="D575" t="s">
        <v>2</v>
      </c>
      <c r="E575">
        <v>8778</v>
      </c>
      <c r="F575">
        <v>23</v>
      </c>
      <c r="G575" t="s">
        <v>269</v>
      </c>
      <c r="H575" t="s">
        <v>3098</v>
      </c>
    </row>
    <row r="576" spans="1:8" hidden="1" x14ac:dyDescent="0.3">
      <c r="A576" t="s">
        <v>3715</v>
      </c>
      <c r="B576" t="s">
        <v>3207</v>
      </c>
      <c r="C576" t="s">
        <v>3202</v>
      </c>
      <c r="D576" t="s">
        <v>28</v>
      </c>
      <c r="E576">
        <v>295.74323858219702</v>
      </c>
      <c r="F576">
        <v>23</v>
      </c>
      <c r="G576" t="s">
        <v>269</v>
      </c>
      <c r="H576" t="s">
        <v>3098</v>
      </c>
    </row>
    <row r="577" spans="1:8" hidden="1" x14ac:dyDescent="0.3">
      <c r="A577" t="s">
        <v>3716</v>
      </c>
      <c r="B577" t="s">
        <v>3207</v>
      </c>
      <c r="C577" t="s">
        <v>3202</v>
      </c>
      <c r="D577" t="s">
        <v>27</v>
      </c>
      <c r="E577">
        <v>4423</v>
      </c>
      <c r="F577">
        <v>23</v>
      </c>
      <c r="G577" t="s">
        <v>269</v>
      </c>
      <c r="H577" t="s">
        <v>3098</v>
      </c>
    </row>
    <row r="578" spans="1:8" hidden="1" x14ac:dyDescent="0.3">
      <c r="A578" t="s">
        <v>3717</v>
      </c>
      <c r="B578" t="s">
        <v>3207</v>
      </c>
      <c r="C578" t="s">
        <v>3202</v>
      </c>
      <c r="D578" t="s">
        <v>3155</v>
      </c>
      <c r="E578">
        <v>7</v>
      </c>
      <c r="F578">
        <v>23</v>
      </c>
      <c r="G578" t="s">
        <v>269</v>
      </c>
      <c r="H578" t="s">
        <v>3098</v>
      </c>
    </row>
    <row r="579" spans="1:8" hidden="1" x14ac:dyDescent="0.3">
      <c r="A579" t="s">
        <v>3718</v>
      </c>
      <c r="B579" t="s">
        <v>3207</v>
      </c>
      <c r="C579" t="s">
        <v>3202</v>
      </c>
      <c r="D579" t="s">
        <v>3157</v>
      </c>
      <c r="E579">
        <v>8532</v>
      </c>
      <c r="F579">
        <v>23</v>
      </c>
      <c r="G579" t="s">
        <v>269</v>
      </c>
      <c r="H579" t="s">
        <v>3098</v>
      </c>
    </row>
    <row r="580" spans="1:8" hidden="1" x14ac:dyDescent="0.3">
      <c r="A580" t="s">
        <v>3719</v>
      </c>
      <c r="B580" t="s">
        <v>3207</v>
      </c>
      <c r="C580" t="s">
        <v>3202</v>
      </c>
      <c r="D580" t="s">
        <v>26</v>
      </c>
      <c r="E580">
        <v>4355</v>
      </c>
      <c r="F580">
        <v>23</v>
      </c>
      <c r="G580" t="s">
        <v>269</v>
      </c>
      <c r="H580" t="s">
        <v>3098</v>
      </c>
    </row>
    <row r="581" spans="1:8" hidden="1" x14ac:dyDescent="0.3">
      <c r="A581" t="s">
        <v>3720</v>
      </c>
      <c r="B581" t="s">
        <v>3214</v>
      </c>
      <c r="C581" t="s">
        <v>3215</v>
      </c>
      <c r="D581" t="s">
        <v>344</v>
      </c>
      <c r="E581">
        <v>98</v>
      </c>
      <c r="F581">
        <v>23</v>
      </c>
      <c r="G581" t="s">
        <v>269</v>
      </c>
      <c r="H581" t="s">
        <v>3098</v>
      </c>
    </row>
    <row r="582" spans="1:8" hidden="1" x14ac:dyDescent="0.3">
      <c r="A582" t="s">
        <v>3721</v>
      </c>
      <c r="B582" t="s">
        <v>3214</v>
      </c>
      <c r="C582" t="s">
        <v>3215</v>
      </c>
      <c r="D582" t="s">
        <v>2</v>
      </c>
      <c r="E582">
        <v>8536</v>
      </c>
      <c r="F582">
        <v>23</v>
      </c>
      <c r="G582" t="s">
        <v>269</v>
      </c>
      <c r="H582" t="s">
        <v>3098</v>
      </c>
    </row>
    <row r="583" spans="1:8" hidden="1" x14ac:dyDescent="0.3">
      <c r="A583" t="s">
        <v>3722</v>
      </c>
      <c r="B583" t="s">
        <v>3214</v>
      </c>
      <c r="C583" t="s">
        <v>3215</v>
      </c>
      <c r="D583" t="s">
        <v>30</v>
      </c>
      <c r="E583">
        <v>1050</v>
      </c>
      <c r="F583">
        <v>23</v>
      </c>
      <c r="G583" t="s">
        <v>269</v>
      </c>
      <c r="H583" t="s">
        <v>3098</v>
      </c>
    </row>
    <row r="584" spans="1:8" hidden="1" x14ac:dyDescent="0.3">
      <c r="A584" t="s">
        <v>3723</v>
      </c>
      <c r="B584" t="s">
        <v>3214</v>
      </c>
      <c r="C584" t="s">
        <v>3215</v>
      </c>
      <c r="D584" t="s">
        <v>345</v>
      </c>
      <c r="E584">
        <v>7</v>
      </c>
      <c r="F584">
        <v>23</v>
      </c>
      <c r="G584" t="s">
        <v>269</v>
      </c>
      <c r="H584" t="s">
        <v>3098</v>
      </c>
    </row>
    <row r="585" spans="1:8" hidden="1" x14ac:dyDescent="0.3">
      <c r="A585" t="s">
        <v>3724</v>
      </c>
      <c r="B585" t="s">
        <v>3214</v>
      </c>
      <c r="C585" t="s">
        <v>3215</v>
      </c>
      <c r="D585" t="s">
        <v>36</v>
      </c>
      <c r="E585">
        <v>117</v>
      </c>
      <c r="F585">
        <v>23</v>
      </c>
      <c r="G585" t="s">
        <v>269</v>
      </c>
      <c r="H585" t="s">
        <v>3098</v>
      </c>
    </row>
    <row r="586" spans="1:8" hidden="1" x14ac:dyDescent="0.3">
      <c r="A586" t="s">
        <v>3725</v>
      </c>
      <c r="B586" t="s">
        <v>3214</v>
      </c>
      <c r="C586" t="s">
        <v>3215</v>
      </c>
      <c r="D586" t="s">
        <v>32</v>
      </c>
      <c r="E586">
        <v>160</v>
      </c>
      <c r="F586">
        <v>23</v>
      </c>
      <c r="G586" t="s">
        <v>269</v>
      </c>
      <c r="H586" t="s">
        <v>3098</v>
      </c>
    </row>
    <row r="587" spans="1:8" hidden="1" x14ac:dyDescent="0.3">
      <c r="A587" t="s">
        <v>3726</v>
      </c>
      <c r="B587" t="s">
        <v>3214</v>
      </c>
      <c r="C587" t="s">
        <v>3215</v>
      </c>
      <c r="D587" t="s">
        <v>31</v>
      </c>
      <c r="E587">
        <v>7103</v>
      </c>
      <c r="F587">
        <v>23</v>
      </c>
      <c r="G587" t="s">
        <v>269</v>
      </c>
      <c r="H587" t="s">
        <v>3098</v>
      </c>
    </row>
    <row r="588" spans="1:8" hidden="1" x14ac:dyDescent="0.3">
      <c r="A588" t="s">
        <v>3727</v>
      </c>
      <c r="B588" t="s">
        <v>3214</v>
      </c>
      <c r="C588" t="s">
        <v>3215</v>
      </c>
      <c r="D588" t="s">
        <v>34</v>
      </c>
      <c r="E588">
        <v>378</v>
      </c>
      <c r="F588">
        <v>23</v>
      </c>
      <c r="G588" t="s">
        <v>269</v>
      </c>
      <c r="H588" t="s">
        <v>3098</v>
      </c>
    </row>
    <row r="589" spans="1:8" hidden="1" x14ac:dyDescent="0.3">
      <c r="A589" t="s">
        <v>3728</v>
      </c>
      <c r="B589" t="s">
        <v>3214</v>
      </c>
      <c r="C589" t="s">
        <v>3215</v>
      </c>
      <c r="D589" t="s">
        <v>35</v>
      </c>
      <c r="E589">
        <v>436</v>
      </c>
      <c r="F589">
        <v>23</v>
      </c>
      <c r="G589" t="s">
        <v>269</v>
      </c>
      <c r="H589" t="s">
        <v>3098</v>
      </c>
    </row>
    <row r="590" spans="1:8" hidden="1" x14ac:dyDescent="0.3">
      <c r="A590" t="s">
        <v>3729</v>
      </c>
      <c r="B590" t="s">
        <v>3214</v>
      </c>
      <c r="C590" t="s">
        <v>3215</v>
      </c>
      <c r="D590" t="s">
        <v>33</v>
      </c>
      <c r="E590">
        <v>6289</v>
      </c>
      <c r="F590">
        <v>23</v>
      </c>
      <c r="G590" t="s">
        <v>269</v>
      </c>
      <c r="H590" t="s">
        <v>3098</v>
      </c>
    </row>
    <row r="591" spans="1:8" hidden="1" x14ac:dyDescent="0.3">
      <c r="A591" t="s">
        <v>3730</v>
      </c>
      <c r="B591" t="s">
        <v>3226</v>
      </c>
      <c r="C591" t="s">
        <v>232</v>
      </c>
      <c r="D591" t="s">
        <v>60</v>
      </c>
      <c r="E591">
        <v>4194</v>
      </c>
      <c r="F591">
        <v>23</v>
      </c>
      <c r="G591" t="s">
        <v>269</v>
      </c>
      <c r="H591" t="s">
        <v>3098</v>
      </c>
    </row>
    <row r="592" spans="1:8" hidden="1" x14ac:dyDescent="0.3">
      <c r="A592" t="s">
        <v>3731</v>
      </c>
      <c r="B592" t="s">
        <v>3226</v>
      </c>
      <c r="C592" t="s">
        <v>232</v>
      </c>
      <c r="D592" t="s">
        <v>76</v>
      </c>
      <c r="E592">
        <v>38</v>
      </c>
      <c r="F592">
        <v>23</v>
      </c>
      <c r="G592" t="s">
        <v>269</v>
      </c>
      <c r="H592" t="s">
        <v>3098</v>
      </c>
    </row>
    <row r="593" spans="1:8" hidden="1" x14ac:dyDescent="0.3">
      <c r="A593" t="s">
        <v>3732</v>
      </c>
      <c r="B593" t="s">
        <v>3226</v>
      </c>
      <c r="C593" t="s">
        <v>232</v>
      </c>
      <c r="D593" t="s">
        <v>72</v>
      </c>
      <c r="E593">
        <v>1626</v>
      </c>
      <c r="F593">
        <v>23</v>
      </c>
      <c r="G593" t="s">
        <v>269</v>
      </c>
      <c r="H593" t="s">
        <v>3098</v>
      </c>
    </row>
    <row r="594" spans="1:8" hidden="1" x14ac:dyDescent="0.3">
      <c r="A594" t="s">
        <v>3733</v>
      </c>
      <c r="B594" t="s">
        <v>3226</v>
      </c>
      <c r="C594" t="s">
        <v>232</v>
      </c>
      <c r="D594" t="s">
        <v>73</v>
      </c>
      <c r="E594">
        <v>1813</v>
      </c>
      <c r="F594">
        <v>23</v>
      </c>
      <c r="G594" t="s">
        <v>269</v>
      </c>
      <c r="H594" t="s">
        <v>3098</v>
      </c>
    </row>
    <row r="595" spans="1:8" hidden="1" x14ac:dyDescent="0.3">
      <c r="A595" t="s">
        <v>3734</v>
      </c>
      <c r="B595" t="s">
        <v>3226</v>
      </c>
      <c r="C595" t="s">
        <v>232</v>
      </c>
      <c r="D595" t="s">
        <v>75</v>
      </c>
      <c r="E595">
        <v>113</v>
      </c>
      <c r="F595">
        <v>23</v>
      </c>
      <c r="G595" t="s">
        <v>269</v>
      </c>
      <c r="H595" t="s">
        <v>3098</v>
      </c>
    </row>
    <row r="596" spans="1:8" hidden="1" x14ac:dyDescent="0.3">
      <c r="A596" t="s">
        <v>3735</v>
      </c>
      <c r="B596" t="s">
        <v>3226</v>
      </c>
      <c r="C596" t="s">
        <v>232</v>
      </c>
      <c r="D596" t="s">
        <v>74</v>
      </c>
      <c r="E596">
        <v>607</v>
      </c>
      <c r="F596">
        <v>23</v>
      </c>
      <c r="G596" t="s">
        <v>269</v>
      </c>
      <c r="H596" t="s">
        <v>3098</v>
      </c>
    </row>
    <row r="597" spans="1:8" hidden="1" x14ac:dyDescent="0.3">
      <c r="A597" t="s">
        <v>3736</v>
      </c>
      <c r="B597" t="s">
        <v>3076</v>
      </c>
      <c r="C597" t="s">
        <v>236</v>
      </c>
      <c r="D597" t="s">
        <v>29</v>
      </c>
      <c r="E597">
        <v>2680</v>
      </c>
      <c r="F597">
        <v>13</v>
      </c>
      <c r="G597" t="s">
        <v>261</v>
      </c>
      <c r="H597" t="s">
        <v>3100</v>
      </c>
    </row>
    <row r="598" spans="1:8" hidden="1" x14ac:dyDescent="0.3">
      <c r="A598" t="s">
        <v>3737</v>
      </c>
      <c r="B598" t="s">
        <v>3076</v>
      </c>
      <c r="C598" t="s">
        <v>236</v>
      </c>
      <c r="D598" t="s">
        <v>49</v>
      </c>
      <c r="E598">
        <v>905</v>
      </c>
      <c r="F598">
        <v>13</v>
      </c>
      <c r="G598" t="s">
        <v>261</v>
      </c>
      <c r="H598" t="s">
        <v>3100</v>
      </c>
    </row>
    <row r="599" spans="1:8" hidden="1" x14ac:dyDescent="0.3">
      <c r="A599" t="s">
        <v>3738</v>
      </c>
      <c r="B599" t="s">
        <v>3076</v>
      </c>
      <c r="C599" t="s">
        <v>236</v>
      </c>
      <c r="D599" t="s">
        <v>48</v>
      </c>
      <c r="E599">
        <v>349</v>
      </c>
      <c r="F599">
        <v>13</v>
      </c>
      <c r="G599" t="s">
        <v>261</v>
      </c>
      <c r="H599" t="s">
        <v>3100</v>
      </c>
    </row>
    <row r="600" spans="1:8" hidden="1" x14ac:dyDescent="0.3">
      <c r="A600" t="s">
        <v>3739</v>
      </c>
      <c r="B600" t="s">
        <v>3076</v>
      </c>
      <c r="C600" t="s">
        <v>236</v>
      </c>
      <c r="D600" t="s">
        <v>42</v>
      </c>
      <c r="E600">
        <v>96</v>
      </c>
      <c r="F600">
        <v>13</v>
      </c>
      <c r="G600" t="s">
        <v>261</v>
      </c>
      <c r="H600" t="s">
        <v>3100</v>
      </c>
    </row>
    <row r="601" spans="1:8" hidden="1" x14ac:dyDescent="0.3">
      <c r="A601" t="s">
        <v>3740</v>
      </c>
      <c r="B601" t="s">
        <v>3076</v>
      </c>
      <c r="C601" t="s">
        <v>236</v>
      </c>
      <c r="D601" t="s">
        <v>82</v>
      </c>
      <c r="E601">
        <v>149</v>
      </c>
      <c r="F601">
        <v>13</v>
      </c>
      <c r="G601" t="s">
        <v>261</v>
      </c>
      <c r="H601" t="s">
        <v>3100</v>
      </c>
    </row>
    <row r="602" spans="1:8" hidden="1" x14ac:dyDescent="0.3">
      <c r="A602" t="s">
        <v>3741</v>
      </c>
      <c r="B602" t="s">
        <v>3076</v>
      </c>
      <c r="C602" t="s">
        <v>236</v>
      </c>
      <c r="D602" t="s">
        <v>50</v>
      </c>
      <c r="E602">
        <v>70</v>
      </c>
      <c r="F602">
        <v>13</v>
      </c>
      <c r="G602" t="s">
        <v>261</v>
      </c>
      <c r="H602" t="s">
        <v>3100</v>
      </c>
    </row>
    <row r="603" spans="1:8" hidden="1" x14ac:dyDescent="0.3">
      <c r="A603" t="s">
        <v>3742</v>
      </c>
      <c r="B603" t="s">
        <v>3076</v>
      </c>
      <c r="C603" t="s">
        <v>236</v>
      </c>
      <c r="D603" t="s">
        <v>46</v>
      </c>
      <c r="E603">
        <v>249</v>
      </c>
      <c r="F603">
        <v>13</v>
      </c>
      <c r="G603" t="s">
        <v>261</v>
      </c>
      <c r="H603" t="s">
        <v>3100</v>
      </c>
    </row>
    <row r="604" spans="1:8" hidden="1" x14ac:dyDescent="0.3">
      <c r="A604" t="s">
        <v>3743</v>
      </c>
      <c r="B604" t="s">
        <v>3076</v>
      </c>
      <c r="C604" t="s">
        <v>236</v>
      </c>
      <c r="D604" t="s">
        <v>45</v>
      </c>
      <c r="E604">
        <v>183</v>
      </c>
      <c r="F604">
        <v>13</v>
      </c>
      <c r="G604" t="s">
        <v>261</v>
      </c>
      <c r="H604" t="s">
        <v>3100</v>
      </c>
    </row>
    <row r="605" spans="1:8" hidden="1" x14ac:dyDescent="0.3">
      <c r="A605" t="s">
        <v>3744</v>
      </c>
      <c r="B605" t="s">
        <v>3076</v>
      </c>
      <c r="C605" t="s">
        <v>236</v>
      </c>
      <c r="D605" t="s">
        <v>47</v>
      </c>
      <c r="E605">
        <v>92</v>
      </c>
      <c r="F605">
        <v>13</v>
      </c>
      <c r="G605" t="s">
        <v>261</v>
      </c>
      <c r="H605" t="s">
        <v>3100</v>
      </c>
    </row>
    <row r="606" spans="1:8" hidden="1" x14ac:dyDescent="0.3">
      <c r="A606" t="s">
        <v>3745</v>
      </c>
      <c r="B606" t="s">
        <v>3076</v>
      </c>
      <c r="C606" t="s">
        <v>236</v>
      </c>
      <c r="D606" t="s">
        <v>43</v>
      </c>
      <c r="E606">
        <v>486</v>
      </c>
      <c r="F606">
        <v>13</v>
      </c>
      <c r="G606" t="s">
        <v>261</v>
      </c>
      <c r="H606" t="s">
        <v>3100</v>
      </c>
    </row>
    <row r="607" spans="1:8" hidden="1" x14ac:dyDescent="0.3">
      <c r="A607" t="s">
        <v>3746</v>
      </c>
      <c r="B607" t="s">
        <v>3076</v>
      </c>
      <c r="C607" t="s">
        <v>236</v>
      </c>
      <c r="D607" t="s">
        <v>44</v>
      </c>
      <c r="E607">
        <v>108</v>
      </c>
      <c r="F607">
        <v>13</v>
      </c>
      <c r="G607" t="s">
        <v>261</v>
      </c>
      <c r="H607" t="s">
        <v>3100</v>
      </c>
    </row>
    <row r="608" spans="1:8" hidden="1" x14ac:dyDescent="0.3">
      <c r="A608" t="s">
        <v>3099</v>
      </c>
      <c r="B608" t="s">
        <v>3089</v>
      </c>
      <c r="C608" t="s">
        <v>3090</v>
      </c>
      <c r="D608" t="s">
        <v>434</v>
      </c>
      <c r="E608">
        <v>46</v>
      </c>
      <c r="F608">
        <v>13</v>
      </c>
      <c r="G608" t="s">
        <v>261</v>
      </c>
      <c r="H608" t="s">
        <v>3100</v>
      </c>
    </row>
    <row r="609" spans="1:8" hidden="1" x14ac:dyDescent="0.3">
      <c r="A609" t="s">
        <v>4817</v>
      </c>
      <c r="B609" t="s">
        <v>3089</v>
      </c>
      <c r="C609" t="s">
        <v>3090</v>
      </c>
      <c r="D609" t="s">
        <v>436</v>
      </c>
      <c r="E609">
        <v>184</v>
      </c>
      <c r="F609">
        <v>13</v>
      </c>
      <c r="G609" t="s">
        <v>261</v>
      </c>
      <c r="H609" t="s">
        <v>3100</v>
      </c>
    </row>
    <row r="610" spans="1:8" hidden="1" x14ac:dyDescent="0.3">
      <c r="A610" t="s">
        <v>5526</v>
      </c>
      <c r="B610" t="s">
        <v>3089</v>
      </c>
      <c r="C610" t="s">
        <v>3090</v>
      </c>
      <c r="D610" t="s">
        <v>437</v>
      </c>
      <c r="E610">
        <v>504</v>
      </c>
      <c r="F610">
        <v>13</v>
      </c>
      <c r="G610" t="s">
        <v>261</v>
      </c>
      <c r="H610" t="s">
        <v>3100</v>
      </c>
    </row>
    <row r="611" spans="1:8" hidden="1" x14ac:dyDescent="0.3">
      <c r="A611" t="s">
        <v>7160</v>
      </c>
      <c r="B611" t="s">
        <v>3089</v>
      </c>
      <c r="C611" t="s">
        <v>3090</v>
      </c>
      <c r="D611" t="s">
        <v>439</v>
      </c>
      <c r="E611">
        <v>373</v>
      </c>
      <c r="F611">
        <v>13</v>
      </c>
      <c r="G611" t="s">
        <v>261</v>
      </c>
      <c r="H611" t="s">
        <v>3100</v>
      </c>
    </row>
    <row r="612" spans="1:8" hidden="1" x14ac:dyDescent="0.3">
      <c r="A612" t="s">
        <v>4000</v>
      </c>
      <c r="B612" t="s">
        <v>3089</v>
      </c>
      <c r="C612" t="s">
        <v>3090</v>
      </c>
      <c r="D612" t="s">
        <v>435</v>
      </c>
      <c r="E612">
        <v>177</v>
      </c>
      <c r="F612">
        <v>13</v>
      </c>
      <c r="G612" t="s">
        <v>261</v>
      </c>
      <c r="H612" t="s">
        <v>3100</v>
      </c>
    </row>
    <row r="613" spans="1:8" hidden="1" x14ac:dyDescent="0.3">
      <c r="A613" t="s">
        <v>8794</v>
      </c>
      <c r="B613" t="s">
        <v>3089</v>
      </c>
      <c r="C613" t="s">
        <v>3090</v>
      </c>
      <c r="D613" t="s">
        <v>441</v>
      </c>
      <c r="E613">
        <v>112</v>
      </c>
      <c r="F613">
        <v>13</v>
      </c>
      <c r="G613" t="s">
        <v>261</v>
      </c>
      <c r="H613" t="s">
        <v>3100</v>
      </c>
    </row>
    <row r="614" spans="1:8" hidden="1" x14ac:dyDescent="0.3">
      <c r="A614" t="s">
        <v>7977</v>
      </c>
      <c r="B614" t="s">
        <v>3089</v>
      </c>
      <c r="C614" t="s">
        <v>3090</v>
      </c>
      <c r="D614" t="s">
        <v>440</v>
      </c>
      <c r="E614">
        <v>668</v>
      </c>
      <c r="F614">
        <v>13</v>
      </c>
      <c r="G614" t="s">
        <v>261</v>
      </c>
      <c r="H614" t="s">
        <v>3100</v>
      </c>
    </row>
    <row r="615" spans="1:8" hidden="1" x14ac:dyDescent="0.3">
      <c r="A615" t="s">
        <v>9503</v>
      </c>
      <c r="B615" t="s">
        <v>3089</v>
      </c>
      <c r="C615" t="s">
        <v>3090</v>
      </c>
      <c r="D615" t="s">
        <v>349</v>
      </c>
      <c r="E615">
        <v>2249</v>
      </c>
      <c r="F615">
        <v>13</v>
      </c>
      <c r="G615" t="s">
        <v>261</v>
      </c>
      <c r="H615" t="s">
        <v>3100</v>
      </c>
    </row>
    <row r="616" spans="1:8" hidden="1" x14ac:dyDescent="0.3">
      <c r="A616" t="s">
        <v>6343</v>
      </c>
      <c r="B616" t="s">
        <v>3089</v>
      </c>
      <c r="C616" t="s">
        <v>3090</v>
      </c>
      <c r="D616" t="s">
        <v>438</v>
      </c>
      <c r="E616">
        <v>182</v>
      </c>
      <c r="F616">
        <v>13</v>
      </c>
      <c r="G616" t="s">
        <v>261</v>
      </c>
      <c r="H616" t="s">
        <v>3100</v>
      </c>
    </row>
    <row r="617" spans="1:8" hidden="1" x14ac:dyDescent="0.3">
      <c r="A617" t="s">
        <v>3765</v>
      </c>
      <c r="B617" t="s">
        <v>3108</v>
      </c>
      <c r="C617" t="s">
        <v>3109</v>
      </c>
      <c r="D617" t="s">
        <v>3110</v>
      </c>
      <c r="E617">
        <v>105</v>
      </c>
      <c r="F617">
        <v>13</v>
      </c>
      <c r="G617" t="s">
        <v>261</v>
      </c>
      <c r="H617" t="s">
        <v>3100</v>
      </c>
    </row>
    <row r="618" spans="1:8" hidden="1" x14ac:dyDescent="0.3">
      <c r="A618" t="s">
        <v>3766</v>
      </c>
      <c r="B618" t="s">
        <v>3108</v>
      </c>
      <c r="C618" t="s">
        <v>3109</v>
      </c>
      <c r="D618" t="s">
        <v>3112</v>
      </c>
      <c r="E618">
        <v>255</v>
      </c>
      <c r="F618">
        <v>13</v>
      </c>
      <c r="G618" t="s">
        <v>261</v>
      </c>
      <c r="H618" t="s">
        <v>3100</v>
      </c>
    </row>
    <row r="619" spans="1:8" hidden="1" x14ac:dyDescent="0.3">
      <c r="A619" t="s">
        <v>3767</v>
      </c>
      <c r="B619" t="s">
        <v>3108</v>
      </c>
      <c r="C619" t="s">
        <v>3109</v>
      </c>
      <c r="D619" t="s">
        <v>3114</v>
      </c>
      <c r="E619">
        <v>239</v>
      </c>
      <c r="F619">
        <v>13</v>
      </c>
      <c r="G619" t="s">
        <v>261</v>
      </c>
      <c r="H619" t="s">
        <v>3100</v>
      </c>
    </row>
    <row r="620" spans="1:8" hidden="1" x14ac:dyDescent="0.3">
      <c r="A620" t="s">
        <v>3768</v>
      </c>
      <c r="B620" t="s">
        <v>3108</v>
      </c>
      <c r="C620" t="s">
        <v>3109</v>
      </c>
      <c r="D620" t="s">
        <v>3116</v>
      </c>
      <c r="E620">
        <v>209</v>
      </c>
      <c r="F620">
        <v>13</v>
      </c>
      <c r="G620" t="s">
        <v>261</v>
      </c>
      <c r="H620" t="s">
        <v>3100</v>
      </c>
    </row>
    <row r="621" spans="1:8" hidden="1" x14ac:dyDescent="0.3">
      <c r="A621" t="s">
        <v>3769</v>
      </c>
      <c r="B621" t="s">
        <v>3108</v>
      </c>
      <c r="C621" t="s">
        <v>3109</v>
      </c>
      <c r="D621" t="s">
        <v>3118</v>
      </c>
      <c r="E621">
        <v>232</v>
      </c>
      <c r="F621">
        <v>13</v>
      </c>
      <c r="G621" t="s">
        <v>261</v>
      </c>
      <c r="H621" t="s">
        <v>3100</v>
      </c>
    </row>
    <row r="622" spans="1:8" hidden="1" x14ac:dyDescent="0.3">
      <c r="A622" t="s">
        <v>3770</v>
      </c>
      <c r="B622" t="s">
        <v>3108</v>
      </c>
      <c r="C622" t="s">
        <v>3109</v>
      </c>
      <c r="D622" t="s">
        <v>3120</v>
      </c>
      <c r="E622">
        <v>258</v>
      </c>
      <c r="F622">
        <v>13</v>
      </c>
      <c r="G622" t="s">
        <v>261</v>
      </c>
      <c r="H622" t="s">
        <v>3100</v>
      </c>
    </row>
    <row r="623" spans="1:8" hidden="1" x14ac:dyDescent="0.3">
      <c r="A623" t="s">
        <v>3771</v>
      </c>
      <c r="B623" t="s">
        <v>3108</v>
      </c>
      <c r="C623" t="s">
        <v>3109</v>
      </c>
      <c r="D623" t="s">
        <v>3122</v>
      </c>
      <c r="E623">
        <v>272</v>
      </c>
      <c r="F623">
        <v>13</v>
      </c>
      <c r="G623" t="s">
        <v>261</v>
      </c>
      <c r="H623" t="s">
        <v>3100</v>
      </c>
    </row>
    <row r="624" spans="1:8" hidden="1" x14ac:dyDescent="0.3">
      <c r="A624" t="s">
        <v>3772</v>
      </c>
      <c r="B624" t="s">
        <v>3108</v>
      </c>
      <c r="C624" t="s">
        <v>3109</v>
      </c>
      <c r="D624" t="s">
        <v>3124</v>
      </c>
      <c r="E624">
        <v>228</v>
      </c>
      <c r="F624">
        <v>13</v>
      </c>
      <c r="G624" t="s">
        <v>261</v>
      </c>
      <c r="H624" t="s">
        <v>3100</v>
      </c>
    </row>
    <row r="625" spans="1:8" hidden="1" x14ac:dyDescent="0.3">
      <c r="A625" t="s">
        <v>3773</v>
      </c>
      <c r="B625" t="s">
        <v>3108</v>
      </c>
      <c r="C625" t="s">
        <v>3109</v>
      </c>
      <c r="D625" t="s">
        <v>3126</v>
      </c>
      <c r="E625">
        <v>445</v>
      </c>
      <c r="F625">
        <v>13</v>
      </c>
      <c r="G625" t="s">
        <v>261</v>
      </c>
      <c r="H625" t="s">
        <v>3100</v>
      </c>
    </row>
    <row r="626" spans="1:8" hidden="1" x14ac:dyDescent="0.3">
      <c r="A626" t="s">
        <v>3774</v>
      </c>
      <c r="B626" t="s">
        <v>3108</v>
      </c>
      <c r="C626" t="s">
        <v>3109</v>
      </c>
      <c r="D626" t="s">
        <v>349</v>
      </c>
      <c r="E626">
        <v>2249</v>
      </c>
      <c r="F626">
        <v>13</v>
      </c>
      <c r="G626" t="s">
        <v>261</v>
      </c>
      <c r="H626" t="s">
        <v>3100</v>
      </c>
    </row>
    <row r="627" spans="1:8" hidden="1" x14ac:dyDescent="0.3">
      <c r="A627" t="s">
        <v>3775</v>
      </c>
      <c r="B627" t="s">
        <v>3129</v>
      </c>
      <c r="C627" t="s">
        <v>238</v>
      </c>
      <c r="D627" t="s">
        <v>54</v>
      </c>
      <c r="E627">
        <v>170</v>
      </c>
      <c r="F627">
        <v>13</v>
      </c>
      <c r="G627" t="s">
        <v>261</v>
      </c>
      <c r="H627" t="s">
        <v>3100</v>
      </c>
    </row>
    <row r="628" spans="1:8" hidden="1" x14ac:dyDescent="0.3">
      <c r="A628" t="s">
        <v>3776</v>
      </c>
      <c r="B628" t="s">
        <v>3129</v>
      </c>
      <c r="C628" t="s">
        <v>238</v>
      </c>
      <c r="D628" t="s">
        <v>55</v>
      </c>
      <c r="E628">
        <v>400</v>
      </c>
      <c r="F628">
        <v>13</v>
      </c>
      <c r="G628" t="s">
        <v>261</v>
      </c>
      <c r="H628" t="s">
        <v>3100</v>
      </c>
    </row>
    <row r="629" spans="1:8" hidden="1" x14ac:dyDescent="0.3">
      <c r="A629" t="s">
        <v>3777</v>
      </c>
      <c r="B629" t="s">
        <v>3129</v>
      </c>
      <c r="C629" t="s">
        <v>238</v>
      </c>
      <c r="D629" t="s">
        <v>56</v>
      </c>
      <c r="E629">
        <v>294</v>
      </c>
      <c r="F629">
        <v>13</v>
      </c>
      <c r="G629" t="s">
        <v>261</v>
      </c>
      <c r="H629" t="s">
        <v>3100</v>
      </c>
    </row>
    <row r="630" spans="1:8" hidden="1" x14ac:dyDescent="0.3">
      <c r="A630" t="s">
        <v>3778</v>
      </c>
      <c r="B630" t="s">
        <v>3129</v>
      </c>
      <c r="C630" t="s">
        <v>238</v>
      </c>
      <c r="D630" t="s">
        <v>57</v>
      </c>
      <c r="E630">
        <v>189</v>
      </c>
      <c r="F630">
        <v>13</v>
      </c>
      <c r="G630" t="s">
        <v>261</v>
      </c>
      <c r="H630" t="s">
        <v>3100</v>
      </c>
    </row>
    <row r="631" spans="1:8" hidden="1" x14ac:dyDescent="0.3">
      <c r="A631" t="s">
        <v>3779</v>
      </c>
      <c r="B631" t="s">
        <v>3129</v>
      </c>
      <c r="C631" t="s">
        <v>238</v>
      </c>
      <c r="D631" t="s">
        <v>58</v>
      </c>
      <c r="E631">
        <v>185</v>
      </c>
      <c r="F631">
        <v>13</v>
      </c>
      <c r="G631" t="s">
        <v>261</v>
      </c>
      <c r="H631" t="s">
        <v>3100</v>
      </c>
    </row>
    <row r="632" spans="1:8" hidden="1" x14ac:dyDescent="0.3">
      <c r="A632" t="s">
        <v>3780</v>
      </c>
      <c r="B632" t="s">
        <v>3129</v>
      </c>
      <c r="C632" t="s">
        <v>238</v>
      </c>
      <c r="D632" t="s">
        <v>59</v>
      </c>
      <c r="E632">
        <v>379</v>
      </c>
      <c r="F632">
        <v>13</v>
      </c>
      <c r="G632" t="s">
        <v>261</v>
      </c>
      <c r="H632" t="s">
        <v>3100</v>
      </c>
    </row>
    <row r="633" spans="1:8" hidden="1" x14ac:dyDescent="0.3">
      <c r="A633" t="s">
        <v>3781</v>
      </c>
      <c r="B633" t="s">
        <v>3129</v>
      </c>
      <c r="C633" t="s">
        <v>238</v>
      </c>
      <c r="D633" t="s">
        <v>51</v>
      </c>
      <c r="E633">
        <v>490</v>
      </c>
      <c r="F633">
        <v>13</v>
      </c>
      <c r="G633" t="s">
        <v>261</v>
      </c>
      <c r="H633" t="s">
        <v>3100</v>
      </c>
    </row>
    <row r="634" spans="1:8" hidden="1" x14ac:dyDescent="0.3">
      <c r="A634" t="s">
        <v>3782</v>
      </c>
      <c r="B634" t="s">
        <v>3129</v>
      </c>
      <c r="C634" t="s">
        <v>238</v>
      </c>
      <c r="D634" t="s">
        <v>52</v>
      </c>
      <c r="E634">
        <v>390</v>
      </c>
      <c r="F634">
        <v>13</v>
      </c>
      <c r="G634" t="s">
        <v>261</v>
      </c>
      <c r="H634" t="s">
        <v>3100</v>
      </c>
    </row>
    <row r="635" spans="1:8" hidden="1" x14ac:dyDescent="0.3">
      <c r="A635" t="s">
        <v>3783</v>
      </c>
      <c r="B635" t="s">
        <v>3129</v>
      </c>
      <c r="C635" t="s">
        <v>238</v>
      </c>
      <c r="D635" t="s">
        <v>53</v>
      </c>
      <c r="E635">
        <v>199</v>
      </c>
      <c r="F635">
        <v>13</v>
      </c>
      <c r="G635" t="s">
        <v>261</v>
      </c>
      <c r="H635" t="s">
        <v>3100</v>
      </c>
    </row>
    <row r="636" spans="1:8" hidden="1" x14ac:dyDescent="0.3">
      <c r="A636" t="s">
        <v>3784</v>
      </c>
      <c r="B636" t="s">
        <v>3129</v>
      </c>
      <c r="C636" t="s">
        <v>238</v>
      </c>
      <c r="D636" t="s">
        <v>349</v>
      </c>
      <c r="E636">
        <v>2686</v>
      </c>
      <c r="F636">
        <v>13</v>
      </c>
      <c r="G636" t="s">
        <v>261</v>
      </c>
      <c r="H636" t="s">
        <v>3100</v>
      </c>
    </row>
    <row r="637" spans="1:8" hidden="1" x14ac:dyDescent="0.3">
      <c r="A637" t="s">
        <v>3785</v>
      </c>
      <c r="B637" t="s">
        <v>3140</v>
      </c>
      <c r="C637" t="s">
        <v>229</v>
      </c>
      <c r="D637" t="s">
        <v>60</v>
      </c>
      <c r="E637">
        <v>1459</v>
      </c>
      <c r="F637">
        <v>13</v>
      </c>
      <c r="G637" t="s">
        <v>261</v>
      </c>
      <c r="H637" t="s">
        <v>3100</v>
      </c>
    </row>
    <row r="638" spans="1:8" hidden="1" x14ac:dyDescent="0.3">
      <c r="A638" t="s">
        <v>3786</v>
      </c>
      <c r="B638" t="s">
        <v>3140</v>
      </c>
      <c r="C638" t="s">
        <v>229</v>
      </c>
      <c r="D638" t="s">
        <v>63</v>
      </c>
      <c r="E638">
        <v>27</v>
      </c>
      <c r="F638">
        <v>13</v>
      </c>
      <c r="G638" t="s">
        <v>261</v>
      </c>
      <c r="H638" t="s">
        <v>3100</v>
      </c>
    </row>
    <row r="639" spans="1:8" hidden="1" x14ac:dyDescent="0.3">
      <c r="A639" t="s">
        <v>3787</v>
      </c>
      <c r="B639" t="s">
        <v>3140</v>
      </c>
      <c r="C639" t="s">
        <v>229</v>
      </c>
      <c r="D639" t="s">
        <v>61</v>
      </c>
      <c r="E639">
        <v>397</v>
      </c>
      <c r="F639">
        <v>13</v>
      </c>
      <c r="G639" t="s">
        <v>261</v>
      </c>
      <c r="H639" t="s">
        <v>3100</v>
      </c>
    </row>
    <row r="640" spans="1:8" hidden="1" x14ac:dyDescent="0.3">
      <c r="A640" t="s">
        <v>10314</v>
      </c>
      <c r="B640" t="s">
        <v>3140</v>
      </c>
      <c r="C640" t="s">
        <v>229</v>
      </c>
      <c r="D640" t="s">
        <v>10309</v>
      </c>
      <c r="E640">
        <v>450</v>
      </c>
      <c r="F640">
        <v>13</v>
      </c>
      <c r="G640" t="s">
        <v>261</v>
      </c>
      <c r="H640" t="s">
        <v>3100</v>
      </c>
    </row>
    <row r="641" spans="1:8" hidden="1" x14ac:dyDescent="0.3">
      <c r="A641" t="s">
        <v>3788</v>
      </c>
      <c r="B641" t="s">
        <v>3140</v>
      </c>
      <c r="C641" t="s">
        <v>229</v>
      </c>
      <c r="D641" t="s">
        <v>341</v>
      </c>
      <c r="E641">
        <v>483</v>
      </c>
      <c r="F641">
        <v>13</v>
      </c>
      <c r="G641" t="s">
        <v>261</v>
      </c>
      <c r="H641" t="s">
        <v>3100</v>
      </c>
    </row>
    <row r="642" spans="1:8" hidden="1" x14ac:dyDescent="0.3">
      <c r="A642" t="s">
        <v>3789</v>
      </c>
      <c r="B642" t="s">
        <v>3140</v>
      </c>
      <c r="C642" t="s">
        <v>229</v>
      </c>
      <c r="D642" t="s">
        <v>62</v>
      </c>
      <c r="E642">
        <v>104</v>
      </c>
      <c r="F642">
        <v>13</v>
      </c>
      <c r="G642" t="s">
        <v>261</v>
      </c>
      <c r="H642" t="s">
        <v>3100</v>
      </c>
    </row>
    <row r="643" spans="1:8" hidden="1" x14ac:dyDescent="0.3">
      <c r="A643" t="s">
        <v>3790</v>
      </c>
      <c r="B643" t="s">
        <v>3146</v>
      </c>
      <c r="C643" t="s">
        <v>230</v>
      </c>
      <c r="D643" t="s">
        <v>353</v>
      </c>
      <c r="E643">
        <v>3332</v>
      </c>
      <c r="F643">
        <v>13</v>
      </c>
      <c r="G643" t="s">
        <v>261</v>
      </c>
      <c r="H643" t="s">
        <v>3100</v>
      </c>
    </row>
    <row r="644" spans="1:8" hidden="1" x14ac:dyDescent="0.3">
      <c r="A644" t="s">
        <v>3791</v>
      </c>
      <c r="B644" t="s">
        <v>3146</v>
      </c>
      <c r="C644" t="s">
        <v>230</v>
      </c>
      <c r="D644" t="s">
        <v>2</v>
      </c>
      <c r="E644">
        <v>3358</v>
      </c>
      <c r="F644">
        <v>13</v>
      </c>
      <c r="G644" t="s">
        <v>261</v>
      </c>
      <c r="H644" t="s">
        <v>3100</v>
      </c>
    </row>
    <row r="645" spans="1:8" hidden="1" x14ac:dyDescent="0.3">
      <c r="A645" t="s">
        <v>3792</v>
      </c>
      <c r="B645" t="s">
        <v>3146</v>
      </c>
      <c r="C645" t="s">
        <v>230</v>
      </c>
      <c r="D645" t="s">
        <v>337</v>
      </c>
      <c r="E645">
        <v>0</v>
      </c>
      <c r="F645">
        <v>13</v>
      </c>
      <c r="G645" t="s">
        <v>261</v>
      </c>
      <c r="H645" t="s">
        <v>3100</v>
      </c>
    </row>
    <row r="646" spans="1:8" hidden="1" x14ac:dyDescent="0.3">
      <c r="A646" t="s">
        <v>3793</v>
      </c>
      <c r="B646" t="s">
        <v>3146</v>
      </c>
      <c r="C646" t="s">
        <v>230</v>
      </c>
      <c r="D646" t="s">
        <v>326</v>
      </c>
      <c r="E646">
        <v>4</v>
      </c>
      <c r="F646">
        <v>13</v>
      </c>
      <c r="G646" t="s">
        <v>261</v>
      </c>
      <c r="H646" t="s">
        <v>3100</v>
      </c>
    </row>
    <row r="647" spans="1:8" hidden="1" x14ac:dyDescent="0.3">
      <c r="A647" t="s">
        <v>3794</v>
      </c>
      <c r="B647" t="s">
        <v>3146</v>
      </c>
      <c r="C647" t="s">
        <v>230</v>
      </c>
      <c r="D647" t="s">
        <v>327</v>
      </c>
      <c r="E647">
        <v>294</v>
      </c>
      <c r="F647">
        <v>13</v>
      </c>
      <c r="G647" t="s">
        <v>261</v>
      </c>
      <c r="H647" t="s">
        <v>3100</v>
      </c>
    </row>
    <row r="648" spans="1:8" hidden="1" x14ac:dyDescent="0.3">
      <c r="A648" t="s">
        <v>3795</v>
      </c>
      <c r="B648" t="s">
        <v>3146</v>
      </c>
      <c r="C648" t="s">
        <v>230</v>
      </c>
      <c r="D648" t="s">
        <v>328</v>
      </c>
      <c r="E648">
        <v>155</v>
      </c>
      <c r="F648">
        <v>13</v>
      </c>
      <c r="G648" t="s">
        <v>261</v>
      </c>
      <c r="H648" t="s">
        <v>3100</v>
      </c>
    </row>
    <row r="649" spans="1:8" hidden="1" x14ac:dyDescent="0.3">
      <c r="A649" t="s">
        <v>3796</v>
      </c>
      <c r="B649" t="s">
        <v>3146</v>
      </c>
      <c r="C649" t="s">
        <v>230</v>
      </c>
      <c r="D649" t="s">
        <v>329</v>
      </c>
      <c r="E649">
        <v>3</v>
      </c>
      <c r="F649">
        <v>13</v>
      </c>
      <c r="G649" t="s">
        <v>261</v>
      </c>
      <c r="H649" t="s">
        <v>3100</v>
      </c>
    </row>
    <row r="650" spans="1:8" hidden="1" x14ac:dyDescent="0.3">
      <c r="A650" t="s">
        <v>3797</v>
      </c>
      <c r="B650" t="s">
        <v>3146</v>
      </c>
      <c r="C650" t="s">
        <v>230</v>
      </c>
      <c r="D650" t="s">
        <v>330</v>
      </c>
      <c r="E650">
        <v>13</v>
      </c>
      <c r="F650">
        <v>13</v>
      </c>
      <c r="G650" t="s">
        <v>261</v>
      </c>
      <c r="H650" t="s">
        <v>3100</v>
      </c>
    </row>
    <row r="651" spans="1:8" hidden="1" x14ac:dyDescent="0.3">
      <c r="A651" t="s">
        <v>3798</v>
      </c>
      <c r="B651" t="s">
        <v>3146</v>
      </c>
      <c r="C651" t="s">
        <v>230</v>
      </c>
      <c r="D651" t="s">
        <v>3155</v>
      </c>
      <c r="E651">
        <v>26</v>
      </c>
      <c r="F651">
        <v>13</v>
      </c>
      <c r="G651" t="s">
        <v>261</v>
      </c>
      <c r="H651" t="s">
        <v>3100</v>
      </c>
    </row>
    <row r="652" spans="1:8" hidden="1" x14ac:dyDescent="0.3">
      <c r="A652" t="s">
        <v>3799</v>
      </c>
      <c r="B652" t="s">
        <v>3146</v>
      </c>
      <c r="C652" t="s">
        <v>230</v>
      </c>
      <c r="D652" t="s">
        <v>3157</v>
      </c>
      <c r="E652">
        <v>3332</v>
      </c>
      <c r="F652">
        <v>13</v>
      </c>
      <c r="G652" t="s">
        <v>261</v>
      </c>
      <c r="H652" t="s">
        <v>3100</v>
      </c>
    </row>
    <row r="653" spans="1:8" hidden="1" x14ac:dyDescent="0.3">
      <c r="A653" t="s">
        <v>3800</v>
      </c>
      <c r="B653" t="s">
        <v>3146</v>
      </c>
      <c r="C653" t="s">
        <v>230</v>
      </c>
      <c r="D653" t="s">
        <v>331</v>
      </c>
      <c r="E653">
        <v>491</v>
      </c>
      <c r="F653">
        <v>13</v>
      </c>
      <c r="G653" t="s">
        <v>261</v>
      </c>
      <c r="H653" t="s">
        <v>3100</v>
      </c>
    </row>
    <row r="654" spans="1:8" hidden="1" x14ac:dyDescent="0.3">
      <c r="A654" t="s">
        <v>3801</v>
      </c>
      <c r="B654" t="s">
        <v>3146</v>
      </c>
      <c r="C654" t="s">
        <v>230</v>
      </c>
      <c r="D654" t="s">
        <v>332</v>
      </c>
      <c r="E654">
        <v>269</v>
      </c>
      <c r="F654">
        <v>13</v>
      </c>
      <c r="G654" t="s">
        <v>261</v>
      </c>
      <c r="H654" t="s">
        <v>3100</v>
      </c>
    </row>
    <row r="655" spans="1:8" hidden="1" x14ac:dyDescent="0.3">
      <c r="A655" t="s">
        <v>3802</v>
      </c>
      <c r="B655" t="s">
        <v>3146</v>
      </c>
      <c r="C655" t="s">
        <v>230</v>
      </c>
      <c r="D655" t="s">
        <v>333</v>
      </c>
      <c r="E655">
        <v>765</v>
      </c>
      <c r="F655">
        <v>13</v>
      </c>
      <c r="G655" t="s">
        <v>261</v>
      </c>
      <c r="H655" t="s">
        <v>3100</v>
      </c>
    </row>
    <row r="656" spans="1:8" hidden="1" x14ac:dyDescent="0.3">
      <c r="A656" t="s">
        <v>3803</v>
      </c>
      <c r="B656" t="s">
        <v>3146</v>
      </c>
      <c r="C656" t="s">
        <v>230</v>
      </c>
      <c r="D656" t="s">
        <v>334</v>
      </c>
      <c r="E656">
        <v>760</v>
      </c>
      <c r="F656">
        <v>13</v>
      </c>
      <c r="G656" t="s">
        <v>261</v>
      </c>
      <c r="H656" t="s">
        <v>3100</v>
      </c>
    </row>
    <row r="657" spans="1:8" hidden="1" x14ac:dyDescent="0.3">
      <c r="A657" t="s">
        <v>3804</v>
      </c>
      <c r="B657" t="s">
        <v>3146</v>
      </c>
      <c r="C657" t="s">
        <v>230</v>
      </c>
      <c r="D657" t="s">
        <v>336</v>
      </c>
      <c r="E657">
        <v>76</v>
      </c>
      <c r="F657">
        <v>13</v>
      </c>
      <c r="G657" t="s">
        <v>261</v>
      </c>
      <c r="H657" t="s">
        <v>3100</v>
      </c>
    </row>
    <row r="658" spans="1:8" hidden="1" x14ac:dyDescent="0.3">
      <c r="A658" t="s">
        <v>3805</v>
      </c>
      <c r="B658" t="s">
        <v>3146</v>
      </c>
      <c r="C658" t="s">
        <v>230</v>
      </c>
      <c r="D658" t="s">
        <v>335</v>
      </c>
      <c r="E658">
        <v>5</v>
      </c>
      <c r="F658">
        <v>13</v>
      </c>
      <c r="G658" t="s">
        <v>261</v>
      </c>
      <c r="H658" t="s">
        <v>3100</v>
      </c>
    </row>
    <row r="659" spans="1:8" hidden="1" x14ac:dyDescent="0.3">
      <c r="A659" t="s">
        <v>3806</v>
      </c>
      <c r="B659" t="s">
        <v>3146</v>
      </c>
      <c r="C659" t="s">
        <v>230</v>
      </c>
      <c r="D659" t="s">
        <v>79</v>
      </c>
      <c r="E659">
        <v>490</v>
      </c>
      <c r="F659">
        <v>13</v>
      </c>
      <c r="G659" t="s">
        <v>261</v>
      </c>
      <c r="H659" t="s">
        <v>3100</v>
      </c>
    </row>
    <row r="660" spans="1:8" hidden="1" x14ac:dyDescent="0.3">
      <c r="A660" t="s">
        <v>3807</v>
      </c>
      <c r="B660" t="s">
        <v>3166</v>
      </c>
      <c r="C660" t="s">
        <v>245</v>
      </c>
      <c r="D660" t="s">
        <v>80</v>
      </c>
      <c r="E660">
        <v>345</v>
      </c>
      <c r="F660">
        <v>13</v>
      </c>
      <c r="G660" t="s">
        <v>261</v>
      </c>
      <c r="H660" t="s">
        <v>3100</v>
      </c>
    </row>
    <row r="661" spans="1:8" hidden="1" x14ac:dyDescent="0.3">
      <c r="A661" t="s">
        <v>3808</v>
      </c>
      <c r="B661" t="s">
        <v>3166</v>
      </c>
      <c r="C661" t="s">
        <v>245</v>
      </c>
      <c r="D661" t="s">
        <v>342</v>
      </c>
      <c r="E661">
        <v>72</v>
      </c>
      <c r="F661">
        <v>13</v>
      </c>
      <c r="G661" t="s">
        <v>261</v>
      </c>
      <c r="H661" t="s">
        <v>3100</v>
      </c>
    </row>
    <row r="662" spans="1:8" hidden="1" x14ac:dyDescent="0.3">
      <c r="A662" t="s">
        <v>3809</v>
      </c>
      <c r="B662" t="s">
        <v>3166</v>
      </c>
      <c r="C662" t="s">
        <v>245</v>
      </c>
      <c r="D662">
        <v>0</v>
      </c>
      <c r="E662">
        <v>427</v>
      </c>
      <c r="F662">
        <v>13</v>
      </c>
      <c r="G662" t="s">
        <v>261</v>
      </c>
      <c r="H662" t="s">
        <v>3100</v>
      </c>
    </row>
    <row r="663" spans="1:8" hidden="1" x14ac:dyDescent="0.3">
      <c r="A663" t="s">
        <v>3810</v>
      </c>
      <c r="B663" t="s">
        <v>3166</v>
      </c>
      <c r="C663" t="s">
        <v>245</v>
      </c>
      <c r="D663">
        <v>1</v>
      </c>
      <c r="E663">
        <v>618</v>
      </c>
      <c r="F663">
        <v>13</v>
      </c>
      <c r="G663" t="s">
        <v>261</v>
      </c>
      <c r="H663" t="s">
        <v>3100</v>
      </c>
    </row>
    <row r="664" spans="1:8" hidden="1" x14ac:dyDescent="0.3">
      <c r="A664" t="s">
        <v>3811</v>
      </c>
      <c r="B664" t="s">
        <v>3166</v>
      </c>
      <c r="C664" t="s">
        <v>245</v>
      </c>
      <c r="D664" t="s">
        <v>60</v>
      </c>
      <c r="E664">
        <v>1459</v>
      </c>
      <c r="F664">
        <v>13</v>
      </c>
      <c r="G664" t="s">
        <v>261</v>
      </c>
      <c r="H664" t="s">
        <v>3100</v>
      </c>
    </row>
    <row r="665" spans="1:8" hidden="1" x14ac:dyDescent="0.3">
      <c r="A665" t="s">
        <v>3812</v>
      </c>
      <c r="B665" t="s">
        <v>3172</v>
      </c>
      <c r="C665" t="s">
        <v>239</v>
      </c>
      <c r="D665" t="s">
        <v>2</v>
      </c>
      <c r="E665">
        <v>3358</v>
      </c>
      <c r="F665">
        <v>13</v>
      </c>
      <c r="G665" t="s">
        <v>261</v>
      </c>
      <c r="H665" t="s">
        <v>3100</v>
      </c>
    </row>
    <row r="666" spans="1:8" hidden="1" x14ac:dyDescent="0.3">
      <c r="A666" t="s">
        <v>3813</v>
      </c>
      <c r="B666" t="s">
        <v>3172</v>
      </c>
      <c r="C666" t="s">
        <v>239</v>
      </c>
      <c r="D666" t="s">
        <v>67</v>
      </c>
      <c r="E666">
        <v>276</v>
      </c>
      <c r="F666">
        <v>13</v>
      </c>
      <c r="G666" t="s">
        <v>261</v>
      </c>
      <c r="H666" t="s">
        <v>3100</v>
      </c>
    </row>
    <row r="667" spans="1:8" hidden="1" x14ac:dyDescent="0.3">
      <c r="A667" t="s">
        <v>3814</v>
      </c>
      <c r="B667" t="s">
        <v>3172</v>
      </c>
      <c r="C667" t="s">
        <v>239</v>
      </c>
      <c r="D667" t="s">
        <v>66</v>
      </c>
      <c r="E667">
        <v>549</v>
      </c>
      <c r="F667">
        <v>13</v>
      </c>
      <c r="G667" t="s">
        <v>261</v>
      </c>
      <c r="H667" t="s">
        <v>3100</v>
      </c>
    </row>
    <row r="668" spans="1:8" hidden="1" x14ac:dyDescent="0.3">
      <c r="A668" t="s">
        <v>3815</v>
      </c>
      <c r="B668" t="s">
        <v>3172</v>
      </c>
      <c r="C668" t="s">
        <v>239</v>
      </c>
      <c r="D668" t="s">
        <v>65</v>
      </c>
      <c r="E668">
        <v>1019</v>
      </c>
      <c r="F668">
        <v>13</v>
      </c>
      <c r="G668" t="s">
        <v>261</v>
      </c>
      <c r="H668" t="s">
        <v>3100</v>
      </c>
    </row>
    <row r="669" spans="1:8" hidden="1" x14ac:dyDescent="0.3">
      <c r="A669" t="s">
        <v>3816</v>
      </c>
      <c r="B669" t="s">
        <v>3172</v>
      </c>
      <c r="C669" t="s">
        <v>239</v>
      </c>
      <c r="D669" t="s">
        <v>68</v>
      </c>
      <c r="E669">
        <v>96</v>
      </c>
      <c r="F669">
        <v>13</v>
      </c>
      <c r="G669" t="s">
        <v>261</v>
      </c>
      <c r="H669" t="s">
        <v>3100</v>
      </c>
    </row>
    <row r="670" spans="1:8" hidden="1" x14ac:dyDescent="0.3">
      <c r="A670" t="s">
        <v>3817</v>
      </c>
      <c r="B670" t="s">
        <v>3172</v>
      </c>
      <c r="C670" t="s">
        <v>239</v>
      </c>
      <c r="D670" t="s">
        <v>64</v>
      </c>
      <c r="E670">
        <v>1411</v>
      </c>
      <c r="F670">
        <v>13</v>
      </c>
      <c r="G670" t="s">
        <v>261</v>
      </c>
      <c r="H670" t="s">
        <v>3100</v>
      </c>
    </row>
    <row r="671" spans="1:8" hidden="1" x14ac:dyDescent="0.3">
      <c r="A671" t="s">
        <v>3818</v>
      </c>
      <c r="B671" t="s">
        <v>3179</v>
      </c>
      <c r="C671" t="s">
        <v>240</v>
      </c>
      <c r="D671" t="s">
        <v>2</v>
      </c>
      <c r="E671">
        <v>3358</v>
      </c>
      <c r="F671">
        <v>13</v>
      </c>
      <c r="G671" t="s">
        <v>261</v>
      </c>
      <c r="H671" t="s">
        <v>3100</v>
      </c>
    </row>
    <row r="672" spans="1:8" hidden="1" x14ac:dyDescent="0.3">
      <c r="A672" t="s">
        <v>3819</v>
      </c>
      <c r="B672" t="s">
        <v>3179</v>
      </c>
      <c r="C672" t="s">
        <v>240</v>
      </c>
      <c r="D672" t="s">
        <v>70</v>
      </c>
      <c r="E672">
        <v>482</v>
      </c>
      <c r="F672">
        <v>13</v>
      </c>
      <c r="G672" t="s">
        <v>261</v>
      </c>
      <c r="H672" t="s">
        <v>3100</v>
      </c>
    </row>
    <row r="673" spans="1:8" hidden="1" x14ac:dyDescent="0.3">
      <c r="A673" t="s">
        <v>3820</v>
      </c>
      <c r="B673" t="s">
        <v>3179</v>
      </c>
      <c r="C673" t="s">
        <v>240</v>
      </c>
      <c r="D673" t="s">
        <v>69</v>
      </c>
      <c r="E673">
        <v>533</v>
      </c>
      <c r="F673">
        <v>13</v>
      </c>
      <c r="G673" t="s">
        <v>261</v>
      </c>
      <c r="H673" t="s">
        <v>3100</v>
      </c>
    </row>
    <row r="674" spans="1:8" hidden="1" x14ac:dyDescent="0.3">
      <c r="A674" t="s">
        <v>3821</v>
      </c>
      <c r="B674" t="s">
        <v>3179</v>
      </c>
      <c r="C674" t="s">
        <v>240</v>
      </c>
      <c r="D674" t="s">
        <v>71</v>
      </c>
      <c r="E674">
        <v>2341</v>
      </c>
      <c r="F674">
        <v>13</v>
      </c>
      <c r="G674" t="s">
        <v>261</v>
      </c>
      <c r="H674" t="s">
        <v>3100</v>
      </c>
    </row>
    <row r="675" spans="1:8" hidden="1" x14ac:dyDescent="0.3">
      <c r="A675" t="s">
        <v>3822</v>
      </c>
      <c r="B675" t="s">
        <v>3184</v>
      </c>
      <c r="C675" t="s">
        <v>3185</v>
      </c>
      <c r="D675" t="s">
        <v>2</v>
      </c>
      <c r="E675">
        <v>3358</v>
      </c>
      <c r="F675">
        <v>13</v>
      </c>
      <c r="G675" t="s">
        <v>261</v>
      </c>
      <c r="H675" t="s">
        <v>3100</v>
      </c>
    </row>
    <row r="676" spans="1:8" hidden="1" x14ac:dyDescent="0.3">
      <c r="A676" t="s">
        <v>3823</v>
      </c>
      <c r="B676" t="s">
        <v>3184</v>
      </c>
      <c r="C676" t="s">
        <v>3185</v>
      </c>
      <c r="D676" t="s">
        <v>25</v>
      </c>
      <c r="E676">
        <v>8</v>
      </c>
      <c r="F676">
        <v>13</v>
      </c>
      <c r="G676" t="s">
        <v>261</v>
      </c>
      <c r="H676" t="s">
        <v>3100</v>
      </c>
    </row>
    <row r="677" spans="1:8" hidden="1" x14ac:dyDescent="0.3">
      <c r="A677" t="s">
        <v>3824</v>
      </c>
      <c r="B677" t="s">
        <v>3184</v>
      </c>
      <c r="C677" t="s">
        <v>3185</v>
      </c>
      <c r="D677" t="s">
        <v>21</v>
      </c>
      <c r="E677">
        <v>378</v>
      </c>
      <c r="F677">
        <v>13</v>
      </c>
      <c r="G677" t="s">
        <v>261</v>
      </c>
      <c r="H677" t="s">
        <v>3100</v>
      </c>
    </row>
    <row r="678" spans="1:8" hidden="1" x14ac:dyDescent="0.3">
      <c r="A678" t="s">
        <v>3825</v>
      </c>
      <c r="B678" t="s">
        <v>3184</v>
      </c>
      <c r="C678" t="s">
        <v>3185</v>
      </c>
      <c r="D678" t="s">
        <v>24</v>
      </c>
      <c r="E678">
        <v>35</v>
      </c>
      <c r="F678">
        <v>13</v>
      </c>
      <c r="G678" t="s">
        <v>261</v>
      </c>
      <c r="H678" t="s">
        <v>3100</v>
      </c>
    </row>
    <row r="679" spans="1:8" hidden="1" x14ac:dyDescent="0.3">
      <c r="A679" t="s">
        <v>3826</v>
      </c>
      <c r="B679" t="s">
        <v>3184</v>
      </c>
      <c r="C679" t="s">
        <v>3185</v>
      </c>
      <c r="D679" t="s">
        <v>354</v>
      </c>
      <c r="E679">
        <v>256</v>
      </c>
      <c r="F679">
        <v>13</v>
      </c>
      <c r="G679" t="s">
        <v>261</v>
      </c>
      <c r="H679" t="s">
        <v>3100</v>
      </c>
    </row>
    <row r="680" spans="1:8" hidden="1" x14ac:dyDescent="0.3">
      <c r="A680" t="s">
        <v>3827</v>
      </c>
      <c r="B680" t="s">
        <v>3184</v>
      </c>
      <c r="C680" t="s">
        <v>3185</v>
      </c>
      <c r="D680" t="s">
        <v>22</v>
      </c>
      <c r="E680">
        <v>185</v>
      </c>
      <c r="F680">
        <v>13</v>
      </c>
      <c r="G680" t="s">
        <v>261</v>
      </c>
      <c r="H680" t="s">
        <v>3100</v>
      </c>
    </row>
    <row r="681" spans="1:8" hidden="1" x14ac:dyDescent="0.3">
      <c r="A681" t="s">
        <v>3828</v>
      </c>
      <c r="B681" t="s">
        <v>3184</v>
      </c>
      <c r="C681" t="s">
        <v>3185</v>
      </c>
      <c r="D681" t="s">
        <v>23</v>
      </c>
      <c r="E681">
        <v>51</v>
      </c>
      <c r="F681">
        <v>13</v>
      </c>
      <c r="G681" t="s">
        <v>261</v>
      </c>
      <c r="H681" t="s">
        <v>3100</v>
      </c>
    </row>
    <row r="682" spans="1:8" hidden="1" x14ac:dyDescent="0.3">
      <c r="A682" t="s">
        <v>3829</v>
      </c>
      <c r="B682" t="s">
        <v>3184</v>
      </c>
      <c r="C682" t="s">
        <v>3185</v>
      </c>
      <c r="D682" t="s">
        <v>20</v>
      </c>
      <c r="E682">
        <v>2438</v>
      </c>
      <c r="F682">
        <v>13</v>
      </c>
      <c r="G682" t="s">
        <v>261</v>
      </c>
      <c r="H682" t="s">
        <v>3100</v>
      </c>
    </row>
    <row r="683" spans="1:8" hidden="1" x14ac:dyDescent="0.3">
      <c r="A683" t="s">
        <v>10564</v>
      </c>
      <c r="B683" t="s">
        <v>3193</v>
      </c>
      <c r="C683" t="s">
        <v>3194</v>
      </c>
      <c r="D683" t="s">
        <v>10556</v>
      </c>
      <c r="E683">
        <v>2</v>
      </c>
      <c r="F683">
        <v>13</v>
      </c>
      <c r="G683" t="s">
        <v>261</v>
      </c>
      <c r="H683" t="s">
        <v>3100</v>
      </c>
    </row>
    <row r="684" spans="1:8" hidden="1" x14ac:dyDescent="0.3">
      <c r="A684" t="s">
        <v>3830</v>
      </c>
      <c r="B684" t="s">
        <v>3193</v>
      </c>
      <c r="C684" t="s">
        <v>3194</v>
      </c>
      <c r="D684" t="s">
        <v>350</v>
      </c>
      <c r="E684">
        <v>1</v>
      </c>
      <c r="F684">
        <v>13</v>
      </c>
      <c r="G684" t="s">
        <v>261</v>
      </c>
      <c r="H684" t="s">
        <v>3100</v>
      </c>
    </row>
    <row r="685" spans="1:8" hidden="1" x14ac:dyDescent="0.3">
      <c r="A685" t="s">
        <v>3831</v>
      </c>
      <c r="B685" t="s">
        <v>3193</v>
      </c>
      <c r="C685" t="s">
        <v>3194</v>
      </c>
      <c r="D685" t="s">
        <v>352</v>
      </c>
      <c r="E685">
        <v>280</v>
      </c>
      <c r="F685">
        <v>13</v>
      </c>
      <c r="G685" t="s">
        <v>261</v>
      </c>
      <c r="H685" t="s">
        <v>3100</v>
      </c>
    </row>
    <row r="686" spans="1:8" hidden="1" x14ac:dyDescent="0.3">
      <c r="A686" t="s">
        <v>3832</v>
      </c>
      <c r="B686" t="s">
        <v>3193</v>
      </c>
      <c r="C686" t="s">
        <v>3194</v>
      </c>
      <c r="D686" t="s">
        <v>351</v>
      </c>
      <c r="E686">
        <v>13</v>
      </c>
      <c r="F686">
        <v>13</v>
      </c>
      <c r="G686" t="s">
        <v>261</v>
      </c>
      <c r="H686" t="s">
        <v>3100</v>
      </c>
    </row>
    <row r="687" spans="1:8" hidden="1" x14ac:dyDescent="0.3">
      <c r="A687" t="s">
        <v>3833</v>
      </c>
      <c r="B687" t="s">
        <v>3193</v>
      </c>
      <c r="C687" t="s">
        <v>3194</v>
      </c>
      <c r="D687" t="s">
        <v>348</v>
      </c>
      <c r="E687">
        <v>15</v>
      </c>
      <c r="F687">
        <v>13</v>
      </c>
      <c r="G687" t="s">
        <v>261</v>
      </c>
      <c r="H687" t="s">
        <v>3100</v>
      </c>
    </row>
    <row r="688" spans="1:8" hidden="1" x14ac:dyDescent="0.3">
      <c r="A688" t="s">
        <v>3834</v>
      </c>
      <c r="B688" t="s">
        <v>3193</v>
      </c>
      <c r="C688" t="s">
        <v>3194</v>
      </c>
      <c r="D688" t="s">
        <v>349</v>
      </c>
      <c r="E688">
        <v>3262</v>
      </c>
      <c r="F688">
        <v>13</v>
      </c>
      <c r="G688" t="s">
        <v>261</v>
      </c>
      <c r="H688" t="s">
        <v>3100</v>
      </c>
    </row>
    <row r="689" spans="1:8" hidden="1" x14ac:dyDescent="0.3">
      <c r="A689" t="s">
        <v>3835</v>
      </c>
      <c r="B689" t="s">
        <v>3193</v>
      </c>
      <c r="C689" t="s">
        <v>3194</v>
      </c>
      <c r="D689" t="s">
        <v>347</v>
      </c>
      <c r="E689">
        <v>3252</v>
      </c>
      <c r="F689">
        <v>13</v>
      </c>
      <c r="G689" t="s">
        <v>261</v>
      </c>
      <c r="H689" t="s">
        <v>3100</v>
      </c>
    </row>
    <row r="690" spans="1:8" hidden="1" x14ac:dyDescent="0.3">
      <c r="A690" t="s">
        <v>3836</v>
      </c>
      <c r="B690" t="s">
        <v>99</v>
      </c>
      <c r="C690" t="s">
        <v>3202</v>
      </c>
      <c r="D690" t="s">
        <v>210</v>
      </c>
      <c r="E690">
        <v>650</v>
      </c>
      <c r="F690">
        <v>13</v>
      </c>
      <c r="G690" t="s">
        <v>261</v>
      </c>
      <c r="H690" t="s">
        <v>3100</v>
      </c>
    </row>
    <row r="691" spans="1:8" hidden="1" x14ac:dyDescent="0.3">
      <c r="A691" t="s">
        <v>3837</v>
      </c>
      <c r="B691" t="s">
        <v>98</v>
      </c>
      <c r="C691" t="s">
        <v>3202</v>
      </c>
      <c r="D691" t="s">
        <v>209</v>
      </c>
      <c r="E691">
        <v>2162</v>
      </c>
      <c r="F691">
        <v>13</v>
      </c>
      <c r="G691" t="s">
        <v>261</v>
      </c>
      <c r="H691" t="s">
        <v>3100</v>
      </c>
    </row>
    <row r="692" spans="1:8" hidden="1" x14ac:dyDescent="0.3">
      <c r="A692" t="s">
        <v>3838</v>
      </c>
      <c r="B692" t="s">
        <v>97</v>
      </c>
      <c r="C692" t="s">
        <v>3202</v>
      </c>
      <c r="D692" t="s">
        <v>208</v>
      </c>
      <c r="E692">
        <v>343</v>
      </c>
      <c r="F692">
        <v>13</v>
      </c>
      <c r="G692" t="s">
        <v>261</v>
      </c>
      <c r="H692" t="s">
        <v>3100</v>
      </c>
    </row>
    <row r="693" spans="1:8" hidden="1" x14ac:dyDescent="0.3">
      <c r="A693" t="s">
        <v>3839</v>
      </c>
      <c r="B693" t="s">
        <v>96</v>
      </c>
      <c r="C693" t="s">
        <v>3202</v>
      </c>
      <c r="D693" t="s">
        <v>207</v>
      </c>
      <c r="E693">
        <v>228</v>
      </c>
      <c r="F693">
        <v>13</v>
      </c>
      <c r="G693" t="s">
        <v>261</v>
      </c>
      <c r="H693" t="s">
        <v>3100</v>
      </c>
    </row>
    <row r="694" spans="1:8" hidden="1" x14ac:dyDescent="0.3">
      <c r="A694" t="s">
        <v>3840</v>
      </c>
      <c r="B694" t="s">
        <v>3207</v>
      </c>
      <c r="C694" t="s">
        <v>3202</v>
      </c>
      <c r="D694" t="s">
        <v>2</v>
      </c>
      <c r="E694">
        <v>3383</v>
      </c>
      <c r="F694">
        <v>13</v>
      </c>
      <c r="G694" t="s">
        <v>261</v>
      </c>
      <c r="H694" t="s">
        <v>3100</v>
      </c>
    </row>
    <row r="695" spans="1:8" hidden="1" x14ac:dyDescent="0.3">
      <c r="A695" t="s">
        <v>3841</v>
      </c>
      <c r="B695" t="s">
        <v>3207</v>
      </c>
      <c r="C695" t="s">
        <v>3202</v>
      </c>
      <c r="D695" t="s">
        <v>28</v>
      </c>
      <c r="E695">
        <v>95.6422614269364</v>
      </c>
      <c r="F695">
        <v>13</v>
      </c>
      <c r="G695" t="s">
        <v>261</v>
      </c>
      <c r="H695" t="s">
        <v>3100</v>
      </c>
    </row>
    <row r="696" spans="1:8" hidden="1" x14ac:dyDescent="0.3">
      <c r="A696" t="s">
        <v>3842</v>
      </c>
      <c r="B696" t="s">
        <v>3207</v>
      </c>
      <c r="C696" t="s">
        <v>3202</v>
      </c>
      <c r="D696" t="s">
        <v>27</v>
      </c>
      <c r="E696">
        <v>1776</v>
      </c>
      <c r="F696">
        <v>13</v>
      </c>
      <c r="G696" t="s">
        <v>261</v>
      </c>
      <c r="H696" t="s">
        <v>3100</v>
      </c>
    </row>
    <row r="697" spans="1:8" hidden="1" x14ac:dyDescent="0.3">
      <c r="A697" t="s">
        <v>3843</v>
      </c>
      <c r="B697" t="s">
        <v>3207</v>
      </c>
      <c r="C697" t="s">
        <v>3202</v>
      </c>
      <c r="D697" t="s">
        <v>3155</v>
      </c>
      <c r="E697">
        <v>26</v>
      </c>
      <c r="F697">
        <v>13</v>
      </c>
      <c r="G697" t="s">
        <v>261</v>
      </c>
      <c r="H697" t="s">
        <v>3100</v>
      </c>
    </row>
    <row r="698" spans="1:8" hidden="1" x14ac:dyDescent="0.3">
      <c r="A698" t="s">
        <v>3844</v>
      </c>
      <c r="B698" t="s">
        <v>3207</v>
      </c>
      <c r="C698" t="s">
        <v>3202</v>
      </c>
      <c r="D698" t="s">
        <v>3157</v>
      </c>
      <c r="E698">
        <v>3332</v>
      </c>
      <c r="F698">
        <v>13</v>
      </c>
      <c r="G698" t="s">
        <v>261</v>
      </c>
      <c r="H698" t="s">
        <v>3100</v>
      </c>
    </row>
    <row r="699" spans="1:8" hidden="1" x14ac:dyDescent="0.3">
      <c r="A699" t="s">
        <v>3845</v>
      </c>
      <c r="B699" t="s">
        <v>3207</v>
      </c>
      <c r="C699" t="s">
        <v>3202</v>
      </c>
      <c r="D699" t="s">
        <v>26</v>
      </c>
      <c r="E699">
        <v>1607</v>
      </c>
      <c r="F699">
        <v>13</v>
      </c>
      <c r="G699" t="s">
        <v>261</v>
      </c>
      <c r="H699" t="s">
        <v>3100</v>
      </c>
    </row>
    <row r="700" spans="1:8" hidden="1" x14ac:dyDescent="0.3">
      <c r="A700" t="s">
        <v>3846</v>
      </c>
      <c r="B700" t="s">
        <v>3214</v>
      </c>
      <c r="C700" t="s">
        <v>3215</v>
      </c>
      <c r="D700" t="s">
        <v>344</v>
      </c>
      <c r="E700">
        <v>149</v>
      </c>
      <c r="F700">
        <v>13</v>
      </c>
      <c r="G700" t="s">
        <v>261</v>
      </c>
      <c r="H700" t="s">
        <v>3100</v>
      </c>
    </row>
    <row r="701" spans="1:8" hidden="1" x14ac:dyDescent="0.3">
      <c r="A701" t="s">
        <v>3847</v>
      </c>
      <c r="B701" t="s">
        <v>3214</v>
      </c>
      <c r="C701" t="s">
        <v>3215</v>
      </c>
      <c r="D701" t="s">
        <v>2</v>
      </c>
      <c r="E701">
        <v>3358</v>
      </c>
      <c r="F701">
        <v>13</v>
      </c>
      <c r="G701" t="s">
        <v>261</v>
      </c>
      <c r="H701" t="s">
        <v>3100</v>
      </c>
    </row>
    <row r="702" spans="1:8" hidden="1" x14ac:dyDescent="0.3">
      <c r="A702" t="s">
        <v>3848</v>
      </c>
      <c r="B702" t="s">
        <v>3214</v>
      </c>
      <c r="C702" t="s">
        <v>3215</v>
      </c>
      <c r="D702" t="s">
        <v>30</v>
      </c>
      <c r="E702">
        <v>345</v>
      </c>
      <c r="F702">
        <v>13</v>
      </c>
      <c r="G702" t="s">
        <v>261</v>
      </c>
      <c r="H702" t="s">
        <v>3100</v>
      </c>
    </row>
    <row r="703" spans="1:8" hidden="1" x14ac:dyDescent="0.3">
      <c r="A703" t="s">
        <v>3849</v>
      </c>
      <c r="B703" t="s">
        <v>3214</v>
      </c>
      <c r="C703" t="s">
        <v>3215</v>
      </c>
      <c r="D703" t="s">
        <v>345</v>
      </c>
      <c r="E703">
        <v>2</v>
      </c>
      <c r="F703">
        <v>13</v>
      </c>
      <c r="G703" t="s">
        <v>261</v>
      </c>
      <c r="H703" t="s">
        <v>3100</v>
      </c>
    </row>
    <row r="704" spans="1:8" hidden="1" x14ac:dyDescent="0.3">
      <c r="A704" t="s">
        <v>3850</v>
      </c>
      <c r="B704" t="s">
        <v>3214</v>
      </c>
      <c r="C704" t="s">
        <v>3215</v>
      </c>
      <c r="D704" t="s">
        <v>36</v>
      </c>
      <c r="E704">
        <v>48</v>
      </c>
      <c r="F704">
        <v>13</v>
      </c>
      <c r="G704" t="s">
        <v>261</v>
      </c>
      <c r="H704" t="s">
        <v>3100</v>
      </c>
    </row>
    <row r="705" spans="1:8" hidden="1" x14ac:dyDescent="0.3">
      <c r="A705" t="s">
        <v>3851</v>
      </c>
      <c r="B705" t="s">
        <v>3214</v>
      </c>
      <c r="C705" t="s">
        <v>3215</v>
      </c>
      <c r="D705" t="s">
        <v>32</v>
      </c>
      <c r="E705">
        <v>60</v>
      </c>
      <c r="F705">
        <v>13</v>
      </c>
      <c r="G705" t="s">
        <v>261</v>
      </c>
      <c r="H705" t="s">
        <v>3100</v>
      </c>
    </row>
    <row r="706" spans="1:8" hidden="1" x14ac:dyDescent="0.3">
      <c r="A706" t="s">
        <v>3852</v>
      </c>
      <c r="B706" t="s">
        <v>3214</v>
      </c>
      <c r="C706" t="s">
        <v>3215</v>
      </c>
      <c r="D706" t="s">
        <v>31</v>
      </c>
      <c r="E706">
        <v>2745</v>
      </c>
      <c r="F706">
        <v>13</v>
      </c>
      <c r="G706" t="s">
        <v>261</v>
      </c>
      <c r="H706" t="s">
        <v>3100</v>
      </c>
    </row>
    <row r="707" spans="1:8" hidden="1" x14ac:dyDescent="0.3">
      <c r="A707" t="s">
        <v>3853</v>
      </c>
      <c r="B707" t="s">
        <v>3214</v>
      </c>
      <c r="C707" t="s">
        <v>3215</v>
      </c>
      <c r="D707" t="s">
        <v>34</v>
      </c>
      <c r="E707">
        <v>94</v>
      </c>
      <c r="F707">
        <v>13</v>
      </c>
      <c r="G707" t="s">
        <v>261</v>
      </c>
      <c r="H707" t="s">
        <v>3100</v>
      </c>
    </row>
    <row r="708" spans="1:8" hidden="1" x14ac:dyDescent="0.3">
      <c r="A708" t="s">
        <v>3854</v>
      </c>
      <c r="B708" t="s">
        <v>3214</v>
      </c>
      <c r="C708" t="s">
        <v>3215</v>
      </c>
      <c r="D708" t="s">
        <v>35</v>
      </c>
      <c r="E708">
        <v>153</v>
      </c>
      <c r="F708">
        <v>13</v>
      </c>
      <c r="G708" t="s">
        <v>261</v>
      </c>
      <c r="H708" t="s">
        <v>3100</v>
      </c>
    </row>
    <row r="709" spans="1:8" hidden="1" x14ac:dyDescent="0.3">
      <c r="A709" t="s">
        <v>3855</v>
      </c>
      <c r="B709" t="s">
        <v>3214</v>
      </c>
      <c r="C709" t="s">
        <v>3215</v>
      </c>
      <c r="D709" t="s">
        <v>33</v>
      </c>
      <c r="E709">
        <v>2498</v>
      </c>
      <c r="F709">
        <v>13</v>
      </c>
      <c r="G709" t="s">
        <v>261</v>
      </c>
      <c r="H709" t="s">
        <v>3100</v>
      </c>
    </row>
    <row r="710" spans="1:8" hidden="1" x14ac:dyDescent="0.3">
      <c r="A710" t="s">
        <v>3856</v>
      </c>
      <c r="B710" t="s">
        <v>3226</v>
      </c>
      <c r="C710" t="s">
        <v>232</v>
      </c>
      <c r="D710" t="s">
        <v>60</v>
      </c>
      <c r="E710">
        <v>1459</v>
      </c>
      <c r="F710">
        <v>13</v>
      </c>
      <c r="G710" t="s">
        <v>261</v>
      </c>
      <c r="H710" t="s">
        <v>3100</v>
      </c>
    </row>
    <row r="711" spans="1:8" hidden="1" x14ac:dyDescent="0.3">
      <c r="A711" t="s">
        <v>3857</v>
      </c>
      <c r="B711" t="s">
        <v>3226</v>
      </c>
      <c r="C711" t="s">
        <v>232</v>
      </c>
      <c r="D711" t="s">
        <v>76</v>
      </c>
      <c r="E711">
        <v>6</v>
      </c>
      <c r="F711">
        <v>13</v>
      </c>
      <c r="G711" t="s">
        <v>261</v>
      </c>
      <c r="H711" t="s">
        <v>3100</v>
      </c>
    </row>
    <row r="712" spans="1:8" hidden="1" x14ac:dyDescent="0.3">
      <c r="A712" t="s">
        <v>3858</v>
      </c>
      <c r="B712" t="s">
        <v>3226</v>
      </c>
      <c r="C712" t="s">
        <v>232</v>
      </c>
      <c r="D712" t="s">
        <v>72</v>
      </c>
      <c r="E712">
        <v>512</v>
      </c>
      <c r="F712">
        <v>13</v>
      </c>
      <c r="G712" t="s">
        <v>261</v>
      </c>
      <c r="H712" t="s">
        <v>3100</v>
      </c>
    </row>
    <row r="713" spans="1:8" hidden="1" x14ac:dyDescent="0.3">
      <c r="A713" t="s">
        <v>3859</v>
      </c>
      <c r="B713" t="s">
        <v>3226</v>
      </c>
      <c r="C713" t="s">
        <v>232</v>
      </c>
      <c r="D713" t="s">
        <v>73</v>
      </c>
      <c r="E713">
        <v>607</v>
      </c>
      <c r="F713">
        <v>13</v>
      </c>
      <c r="G713" t="s">
        <v>261</v>
      </c>
      <c r="H713" t="s">
        <v>3100</v>
      </c>
    </row>
    <row r="714" spans="1:8" hidden="1" x14ac:dyDescent="0.3">
      <c r="A714" t="s">
        <v>3860</v>
      </c>
      <c r="B714" t="s">
        <v>3226</v>
      </c>
      <c r="C714" t="s">
        <v>232</v>
      </c>
      <c r="D714" t="s">
        <v>75</v>
      </c>
      <c r="E714">
        <v>40</v>
      </c>
      <c r="F714">
        <v>13</v>
      </c>
      <c r="G714" t="s">
        <v>261</v>
      </c>
      <c r="H714" t="s">
        <v>3100</v>
      </c>
    </row>
    <row r="715" spans="1:8" hidden="1" x14ac:dyDescent="0.3">
      <c r="A715" t="s">
        <v>3861</v>
      </c>
      <c r="B715" t="s">
        <v>3226</v>
      </c>
      <c r="C715" t="s">
        <v>232</v>
      </c>
      <c r="D715" t="s">
        <v>74</v>
      </c>
      <c r="E715">
        <v>296</v>
      </c>
      <c r="F715">
        <v>13</v>
      </c>
      <c r="G715" t="s">
        <v>261</v>
      </c>
      <c r="H715" t="s">
        <v>3100</v>
      </c>
    </row>
    <row r="716" spans="1:8" hidden="1" x14ac:dyDescent="0.3">
      <c r="A716" t="s">
        <v>3862</v>
      </c>
      <c r="B716" t="s">
        <v>3076</v>
      </c>
      <c r="C716" t="s">
        <v>236</v>
      </c>
      <c r="D716" t="s">
        <v>29</v>
      </c>
      <c r="E716">
        <v>3090</v>
      </c>
      <c r="F716">
        <v>2</v>
      </c>
      <c r="G716" t="s">
        <v>3</v>
      </c>
      <c r="H716" t="s">
        <v>3102</v>
      </c>
    </row>
    <row r="717" spans="1:8" hidden="1" x14ac:dyDescent="0.3">
      <c r="A717" t="s">
        <v>3863</v>
      </c>
      <c r="B717" t="s">
        <v>3076</v>
      </c>
      <c r="C717" t="s">
        <v>236</v>
      </c>
      <c r="D717" t="s">
        <v>49</v>
      </c>
      <c r="E717">
        <v>1045</v>
      </c>
      <c r="F717">
        <v>2</v>
      </c>
      <c r="G717" t="s">
        <v>3</v>
      </c>
      <c r="H717" t="s">
        <v>3102</v>
      </c>
    </row>
    <row r="718" spans="1:8" hidden="1" x14ac:dyDescent="0.3">
      <c r="A718" t="s">
        <v>3864</v>
      </c>
      <c r="B718" t="s">
        <v>3076</v>
      </c>
      <c r="C718" t="s">
        <v>236</v>
      </c>
      <c r="D718" t="s">
        <v>48</v>
      </c>
      <c r="E718">
        <v>345</v>
      </c>
      <c r="F718">
        <v>2</v>
      </c>
      <c r="G718" t="s">
        <v>3</v>
      </c>
      <c r="H718" t="s">
        <v>3102</v>
      </c>
    </row>
    <row r="719" spans="1:8" hidden="1" x14ac:dyDescent="0.3">
      <c r="A719" t="s">
        <v>3865</v>
      </c>
      <c r="B719" t="s">
        <v>3076</v>
      </c>
      <c r="C719" t="s">
        <v>236</v>
      </c>
      <c r="D719" t="s">
        <v>42</v>
      </c>
      <c r="E719">
        <v>107</v>
      </c>
      <c r="F719">
        <v>2</v>
      </c>
      <c r="G719" t="s">
        <v>3</v>
      </c>
      <c r="H719" t="s">
        <v>3102</v>
      </c>
    </row>
    <row r="720" spans="1:8" hidden="1" x14ac:dyDescent="0.3">
      <c r="A720" t="s">
        <v>3866</v>
      </c>
      <c r="B720" t="s">
        <v>3076</v>
      </c>
      <c r="C720" t="s">
        <v>236</v>
      </c>
      <c r="D720" t="s">
        <v>82</v>
      </c>
      <c r="E720">
        <v>207</v>
      </c>
      <c r="F720">
        <v>2</v>
      </c>
      <c r="G720" t="s">
        <v>3</v>
      </c>
      <c r="H720" t="s">
        <v>3102</v>
      </c>
    </row>
    <row r="721" spans="1:8" hidden="1" x14ac:dyDescent="0.3">
      <c r="A721" t="s">
        <v>3867</v>
      </c>
      <c r="B721" t="s">
        <v>3076</v>
      </c>
      <c r="C721" t="s">
        <v>236</v>
      </c>
      <c r="D721" t="s">
        <v>50</v>
      </c>
      <c r="E721">
        <v>85</v>
      </c>
      <c r="F721">
        <v>2</v>
      </c>
      <c r="G721" t="s">
        <v>3</v>
      </c>
      <c r="H721" t="s">
        <v>3102</v>
      </c>
    </row>
    <row r="722" spans="1:8" hidden="1" x14ac:dyDescent="0.3">
      <c r="A722" t="s">
        <v>3868</v>
      </c>
      <c r="B722" t="s">
        <v>3076</v>
      </c>
      <c r="C722" t="s">
        <v>236</v>
      </c>
      <c r="D722" t="s">
        <v>46</v>
      </c>
      <c r="E722">
        <v>232</v>
      </c>
      <c r="F722">
        <v>2</v>
      </c>
      <c r="G722" t="s">
        <v>3</v>
      </c>
      <c r="H722" t="s">
        <v>3102</v>
      </c>
    </row>
    <row r="723" spans="1:8" hidden="1" x14ac:dyDescent="0.3">
      <c r="A723" t="s">
        <v>3869</v>
      </c>
      <c r="B723" t="s">
        <v>3076</v>
      </c>
      <c r="C723" t="s">
        <v>236</v>
      </c>
      <c r="D723" t="s">
        <v>45</v>
      </c>
      <c r="E723">
        <v>112</v>
      </c>
      <c r="F723">
        <v>2</v>
      </c>
      <c r="G723" t="s">
        <v>3</v>
      </c>
      <c r="H723" t="s">
        <v>3102</v>
      </c>
    </row>
    <row r="724" spans="1:8" hidden="1" x14ac:dyDescent="0.3">
      <c r="A724" t="s">
        <v>3870</v>
      </c>
      <c r="B724" t="s">
        <v>3076</v>
      </c>
      <c r="C724" t="s">
        <v>236</v>
      </c>
      <c r="D724" t="s">
        <v>47</v>
      </c>
      <c r="E724">
        <v>110</v>
      </c>
      <c r="F724">
        <v>2</v>
      </c>
      <c r="G724" t="s">
        <v>3</v>
      </c>
      <c r="H724" t="s">
        <v>3102</v>
      </c>
    </row>
    <row r="725" spans="1:8" hidden="1" x14ac:dyDescent="0.3">
      <c r="A725" t="s">
        <v>3871</v>
      </c>
      <c r="B725" t="s">
        <v>3076</v>
      </c>
      <c r="C725" t="s">
        <v>236</v>
      </c>
      <c r="D725" t="s">
        <v>43</v>
      </c>
      <c r="E725">
        <v>724</v>
      </c>
      <c r="F725">
        <v>2</v>
      </c>
      <c r="G725" t="s">
        <v>3</v>
      </c>
      <c r="H725" t="s">
        <v>3102</v>
      </c>
    </row>
    <row r="726" spans="1:8" hidden="1" x14ac:dyDescent="0.3">
      <c r="A726" t="s">
        <v>3872</v>
      </c>
      <c r="B726" t="s">
        <v>3076</v>
      </c>
      <c r="C726" t="s">
        <v>236</v>
      </c>
      <c r="D726" t="s">
        <v>44</v>
      </c>
      <c r="E726">
        <v>133</v>
      </c>
      <c r="F726">
        <v>2</v>
      </c>
      <c r="G726" t="s">
        <v>3</v>
      </c>
      <c r="H726" t="s">
        <v>3102</v>
      </c>
    </row>
    <row r="727" spans="1:8" hidden="1" x14ac:dyDescent="0.3">
      <c r="A727" t="s">
        <v>3101</v>
      </c>
      <c r="B727" t="s">
        <v>3089</v>
      </c>
      <c r="C727" t="s">
        <v>3090</v>
      </c>
      <c r="D727" t="s">
        <v>434</v>
      </c>
      <c r="E727">
        <v>58</v>
      </c>
      <c r="F727">
        <v>2</v>
      </c>
      <c r="G727" t="s">
        <v>3</v>
      </c>
      <c r="H727" t="s">
        <v>3102</v>
      </c>
    </row>
    <row r="728" spans="1:8" hidden="1" x14ac:dyDescent="0.3">
      <c r="A728" t="s">
        <v>4818</v>
      </c>
      <c r="B728" t="s">
        <v>3089</v>
      </c>
      <c r="C728" t="s">
        <v>3090</v>
      </c>
      <c r="D728" t="s">
        <v>436</v>
      </c>
      <c r="E728">
        <v>211</v>
      </c>
      <c r="F728">
        <v>2</v>
      </c>
      <c r="G728" t="s">
        <v>3</v>
      </c>
      <c r="H728" t="s">
        <v>3102</v>
      </c>
    </row>
    <row r="729" spans="1:8" hidden="1" x14ac:dyDescent="0.3">
      <c r="A729" t="s">
        <v>5635</v>
      </c>
      <c r="B729" t="s">
        <v>3089</v>
      </c>
      <c r="C729" t="s">
        <v>3090</v>
      </c>
      <c r="D729" t="s">
        <v>437</v>
      </c>
      <c r="E729">
        <v>462</v>
      </c>
      <c r="F729">
        <v>2</v>
      </c>
      <c r="G729" t="s">
        <v>3</v>
      </c>
      <c r="H729" t="s">
        <v>3102</v>
      </c>
    </row>
    <row r="730" spans="1:8" hidden="1" x14ac:dyDescent="0.3">
      <c r="A730" t="s">
        <v>7161</v>
      </c>
      <c r="B730" t="s">
        <v>3089</v>
      </c>
      <c r="C730" t="s">
        <v>3090</v>
      </c>
      <c r="D730" t="s">
        <v>439</v>
      </c>
      <c r="E730">
        <v>407</v>
      </c>
      <c r="F730">
        <v>2</v>
      </c>
      <c r="G730" t="s">
        <v>3</v>
      </c>
      <c r="H730" t="s">
        <v>3102</v>
      </c>
    </row>
    <row r="731" spans="1:8" hidden="1" x14ac:dyDescent="0.3">
      <c r="A731" t="s">
        <v>4001</v>
      </c>
      <c r="B731" t="s">
        <v>3089</v>
      </c>
      <c r="C731" t="s">
        <v>3090</v>
      </c>
      <c r="D731" t="s">
        <v>435</v>
      </c>
      <c r="E731">
        <v>231</v>
      </c>
      <c r="F731">
        <v>2</v>
      </c>
      <c r="G731" t="s">
        <v>3</v>
      </c>
      <c r="H731" t="s">
        <v>3102</v>
      </c>
    </row>
    <row r="732" spans="1:8" hidden="1" x14ac:dyDescent="0.3">
      <c r="A732" t="s">
        <v>8795</v>
      </c>
      <c r="B732" t="s">
        <v>3089</v>
      </c>
      <c r="C732" t="s">
        <v>3090</v>
      </c>
      <c r="D732" t="s">
        <v>441</v>
      </c>
      <c r="E732">
        <v>169</v>
      </c>
      <c r="F732">
        <v>2</v>
      </c>
      <c r="G732" t="s">
        <v>3</v>
      </c>
      <c r="H732" t="s">
        <v>3102</v>
      </c>
    </row>
    <row r="733" spans="1:8" hidden="1" x14ac:dyDescent="0.3">
      <c r="A733" t="s">
        <v>7978</v>
      </c>
      <c r="B733" t="s">
        <v>3089</v>
      </c>
      <c r="C733" t="s">
        <v>3090</v>
      </c>
      <c r="D733" t="s">
        <v>440</v>
      </c>
      <c r="E733">
        <v>997</v>
      </c>
      <c r="F733">
        <v>2</v>
      </c>
      <c r="G733" t="s">
        <v>3</v>
      </c>
      <c r="H733" t="s">
        <v>3102</v>
      </c>
    </row>
    <row r="734" spans="1:8" hidden="1" x14ac:dyDescent="0.3">
      <c r="A734" t="s">
        <v>9504</v>
      </c>
      <c r="B734" t="s">
        <v>3089</v>
      </c>
      <c r="C734" t="s">
        <v>3090</v>
      </c>
      <c r="D734" t="s">
        <v>349</v>
      </c>
      <c r="E734">
        <v>2740</v>
      </c>
      <c r="F734">
        <v>2</v>
      </c>
      <c r="G734" t="s">
        <v>3</v>
      </c>
      <c r="H734" t="s">
        <v>3102</v>
      </c>
    </row>
    <row r="735" spans="1:8" hidden="1" x14ac:dyDescent="0.3">
      <c r="A735" t="s">
        <v>6344</v>
      </c>
      <c r="B735" t="s">
        <v>3089</v>
      </c>
      <c r="C735" t="s">
        <v>3090</v>
      </c>
      <c r="D735" t="s">
        <v>438</v>
      </c>
      <c r="E735">
        <v>202</v>
      </c>
      <c r="F735">
        <v>2</v>
      </c>
      <c r="G735" t="s">
        <v>3</v>
      </c>
      <c r="H735" t="s">
        <v>3102</v>
      </c>
    </row>
    <row r="736" spans="1:8" hidden="1" x14ac:dyDescent="0.3">
      <c r="A736" t="s">
        <v>3889</v>
      </c>
      <c r="B736" t="s">
        <v>3108</v>
      </c>
      <c r="C736" t="s">
        <v>3109</v>
      </c>
      <c r="D736" t="s">
        <v>3110</v>
      </c>
      <c r="E736">
        <v>160</v>
      </c>
      <c r="F736">
        <v>2</v>
      </c>
      <c r="G736" t="s">
        <v>3</v>
      </c>
      <c r="H736" t="s">
        <v>3102</v>
      </c>
    </row>
    <row r="737" spans="1:8" hidden="1" x14ac:dyDescent="0.3">
      <c r="A737" t="s">
        <v>3890</v>
      </c>
      <c r="B737" t="s">
        <v>3108</v>
      </c>
      <c r="C737" t="s">
        <v>3109</v>
      </c>
      <c r="D737" t="s">
        <v>3112</v>
      </c>
      <c r="E737">
        <v>430</v>
      </c>
      <c r="F737">
        <v>2</v>
      </c>
      <c r="G737" t="s">
        <v>3</v>
      </c>
      <c r="H737" t="s">
        <v>3102</v>
      </c>
    </row>
    <row r="738" spans="1:8" hidden="1" x14ac:dyDescent="0.3">
      <c r="A738" t="s">
        <v>3891</v>
      </c>
      <c r="B738" t="s">
        <v>3108</v>
      </c>
      <c r="C738" t="s">
        <v>3109</v>
      </c>
      <c r="D738" t="s">
        <v>3114</v>
      </c>
      <c r="E738">
        <v>312</v>
      </c>
      <c r="F738">
        <v>2</v>
      </c>
      <c r="G738" t="s">
        <v>3</v>
      </c>
      <c r="H738" t="s">
        <v>3102</v>
      </c>
    </row>
    <row r="739" spans="1:8" hidden="1" x14ac:dyDescent="0.3">
      <c r="A739" t="s">
        <v>3892</v>
      </c>
      <c r="B739" t="s">
        <v>3108</v>
      </c>
      <c r="C739" t="s">
        <v>3109</v>
      </c>
      <c r="D739" t="s">
        <v>3116</v>
      </c>
      <c r="E739">
        <v>332</v>
      </c>
      <c r="F739">
        <v>2</v>
      </c>
      <c r="G739" t="s">
        <v>3</v>
      </c>
      <c r="H739" t="s">
        <v>3102</v>
      </c>
    </row>
    <row r="740" spans="1:8" hidden="1" x14ac:dyDescent="0.3">
      <c r="A740" t="s">
        <v>3893</v>
      </c>
      <c r="B740" t="s">
        <v>3108</v>
      </c>
      <c r="C740" t="s">
        <v>3109</v>
      </c>
      <c r="D740" t="s">
        <v>3118</v>
      </c>
      <c r="E740">
        <v>332</v>
      </c>
      <c r="F740">
        <v>2</v>
      </c>
      <c r="G740" t="s">
        <v>3</v>
      </c>
      <c r="H740" t="s">
        <v>3102</v>
      </c>
    </row>
    <row r="741" spans="1:8" hidden="1" x14ac:dyDescent="0.3">
      <c r="A741" t="s">
        <v>3894</v>
      </c>
      <c r="B741" t="s">
        <v>3108</v>
      </c>
      <c r="C741" t="s">
        <v>3109</v>
      </c>
      <c r="D741" t="s">
        <v>3120</v>
      </c>
      <c r="E741">
        <v>331</v>
      </c>
      <c r="F741">
        <v>2</v>
      </c>
      <c r="G741" t="s">
        <v>3</v>
      </c>
      <c r="H741" t="s">
        <v>3102</v>
      </c>
    </row>
    <row r="742" spans="1:8" hidden="1" x14ac:dyDescent="0.3">
      <c r="A742" t="s">
        <v>3895</v>
      </c>
      <c r="B742" t="s">
        <v>3108</v>
      </c>
      <c r="C742" t="s">
        <v>3109</v>
      </c>
      <c r="D742" t="s">
        <v>3122</v>
      </c>
      <c r="E742">
        <v>240</v>
      </c>
      <c r="F742">
        <v>2</v>
      </c>
      <c r="G742" t="s">
        <v>3</v>
      </c>
      <c r="H742" t="s">
        <v>3102</v>
      </c>
    </row>
    <row r="743" spans="1:8" hidden="1" x14ac:dyDescent="0.3">
      <c r="A743" t="s">
        <v>3896</v>
      </c>
      <c r="B743" t="s">
        <v>3108</v>
      </c>
      <c r="C743" t="s">
        <v>3109</v>
      </c>
      <c r="D743" t="s">
        <v>3124</v>
      </c>
      <c r="E743">
        <v>216</v>
      </c>
      <c r="F743">
        <v>2</v>
      </c>
      <c r="G743" t="s">
        <v>3</v>
      </c>
      <c r="H743" t="s">
        <v>3102</v>
      </c>
    </row>
    <row r="744" spans="1:8" hidden="1" x14ac:dyDescent="0.3">
      <c r="A744" t="s">
        <v>3897</v>
      </c>
      <c r="B744" t="s">
        <v>3108</v>
      </c>
      <c r="C744" t="s">
        <v>3109</v>
      </c>
      <c r="D744" t="s">
        <v>3126</v>
      </c>
      <c r="E744">
        <v>392</v>
      </c>
      <c r="F744">
        <v>2</v>
      </c>
      <c r="G744" t="s">
        <v>3</v>
      </c>
      <c r="H744" t="s">
        <v>3102</v>
      </c>
    </row>
    <row r="745" spans="1:8" hidden="1" x14ac:dyDescent="0.3">
      <c r="A745" t="s">
        <v>3898</v>
      </c>
      <c r="B745" t="s">
        <v>3108</v>
      </c>
      <c r="C745" t="s">
        <v>3109</v>
      </c>
      <c r="D745" t="s">
        <v>349</v>
      </c>
      <c r="E745">
        <v>2740</v>
      </c>
      <c r="F745">
        <v>2</v>
      </c>
      <c r="G745" t="s">
        <v>3</v>
      </c>
      <c r="H745" t="s">
        <v>3102</v>
      </c>
    </row>
    <row r="746" spans="1:8" hidden="1" x14ac:dyDescent="0.3">
      <c r="A746" t="s">
        <v>3899</v>
      </c>
      <c r="B746" t="s">
        <v>3129</v>
      </c>
      <c r="C746" t="s">
        <v>238</v>
      </c>
      <c r="D746" t="s">
        <v>54</v>
      </c>
      <c r="E746">
        <v>252</v>
      </c>
      <c r="F746">
        <v>2</v>
      </c>
      <c r="G746" t="s">
        <v>3</v>
      </c>
      <c r="H746" t="s">
        <v>3102</v>
      </c>
    </row>
    <row r="747" spans="1:8" hidden="1" x14ac:dyDescent="0.3">
      <c r="A747" t="s">
        <v>3900</v>
      </c>
      <c r="B747" t="s">
        <v>3129</v>
      </c>
      <c r="C747" t="s">
        <v>238</v>
      </c>
      <c r="D747" t="s">
        <v>55</v>
      </c>
      <c r="E747">
        <v>633</v>
      </c>
      <c r="F747">
        <v>2</v>
      </c>
      <c r="G747" t="s">
        <v>3</v>
      </c>
      <c r="H747" t="s">
        <v>3102</v>
      </c>
    </row>
    <row r="748" spans="1:8" hidden="1" x14ac:dyDescent="0.3">
      <c r="A748" t="s">
        <v>3901</v>
      </c>
      <c r="B748" t="s">
        <v>3129</v>
      </c>
      <c r="C748" t="s">
        <v>238</v>
      </c>
      <c r="D748" t="s">
        <v>56</v>
      </c>
      <c r="E748">
        <v>449</v>
      </c>
      <c r="F748">
        <v>2</v>
      </c>
      <c r="G748" t="s">
        <v>3</v>
      </c>
      <c r="H748" t="s">
        <v>3102</v>
      </c>
    </row>
    <row r="749" spans="1:8" hidden="1" x14ac:dyDescent="0.3">
      <c r="A749" t="s">
        <v>3902</v>
      </c>
      <c r="B749" t="s">
        <v>3129</v>
      </c>
      <c r="C749" t="s">
        <v>238</v>
      </c>
      <c r="D749" t="s">
        <v>57</v>
      </c>
      <c r="E749">
        <v>235</v>
      </c>
      <c r="F749">
        <v>2</v>
      </c>
      <c r="G749" t="s">
        <v>3</v>
      </c>
      <c r="H749" t="s">
        <v>3102</v>
      </c>
    </row>
    <row r="750" spans="1:8" hidden="1" x14ac:dyDescent="0.3">
      <c r="A750" t="s">
        <v>3903</v>
      </c>
      <c r="B750" t="s">
        <v>3129</v>
      </c>
      <c r="C750" t="s">
        <v>238</v>
      </c>
      <c r="D750" t="s">
        <v>58</v>
      </c>
      <c r="E750">
        <v>224</v>
      </c>
      <c r="F750">
        <v>2</v>
      </c>
      <c r="G750" t="s">
        <v>3</v>
      </c>
      <c r="H750" t="s">
        <v>3102</v>
      </c>
    </row>
    <row r="751" spans="1:8" hidden="1" x14ac:dyDescent="0.3">
      <c r="A751" t="s">
        <v>3904</v>
      </c>
      <c r="B751" t="s">
        <v>3129</v>
      </c>
      <c r="C751" t="s">
        <v>238</v>
      </c>
      <c r="D751" t="s">
        <v>59</v>
      </c>
      <c r="E751">
        <v>332</v>
      </c>
      <c r="F751">
        <v>2</v>
      </c>
      <c r="G751" t="s">
        <v>3</v>
      </c>
      <c r="H751" t="s">
        <v>3102</v>
      </c>
    </row>
    <row r="752" spans="1:8" hidden="1" x14ac:dyDescent="0.3">
      <c r="A752" t="s">
        <v>3905</v>
      </c>
      <c r="B752" t="s">
        <v>3129</v>
      </c>
      <c r="C752" t="s">
        <v>238</v>
      </c>
      <c r="D752" t="s">
        <v>51</v>
      </c>
      <c r="E752">
        <v>439</v>
      </c>
      <c r="F752">
        <v>2</v>
      </c>
      <c r="G752" t="s">
        <v>3</v>
      </c>
      <c r="H752" t="s">
        <v>3102</v>
      </c>
    </row>
    <row r="753" spans="1:8" hidden="1" x14ac:dyDescent="0.3">
      <c r="A753" t="s">
        <v>3906</v>
      </c>
      <c r="B753" t="s">
        <v>3129</v>
      </c>
      <c r="C753" t="s">
        <v>238</v>
      </c>
      <c r="D753" t="s">
        <v>52</v>
      </c>
      <c r="E753">
        <v>299</v>
      </c>
      <c r="F753">
        <v>2</v>
      </c>
      <c r="G753" t="s">
        <v>3</v>
      </c>
      <c r="H753" t="s">
        <v>3102</v>
      </c>
    </row>
    <row r="754" spans="1:8" hidden="1" x14ac:dyDescent="0.3">
      <c r="A754" t="s">
        <v>3907</v>
      </c>
      <c r="B754" t="s">
        <v>3129</v>
      </c>
      <c r="C754" t="s">
        <v>238</v>
      </c>
      <c r="D754" t="s">
        <v>53</v>
      </c>
      <c r="E754">
        <v>230</v>
      </c>
      <c r="F754">
        <v>2</v>
      </c>
      <c r="G754" t="s">
        <v>3</v>
      </c>
      <c r="H754" t="s">
        <v>3102</v>
      </c>
    </row>
    <row r="755" spans="1:8" hidden="1" x14ac:dyDescent="0.3">
      <c r="A755" t="s">
        <v>3908</v>
      </c>
      <c r="B755" t="s">
        <v>3129</v>
      </c>
      <c r="C755" t="s">
        <v>238</v>
      </c>
      <c r="D755" t="s">
        <v>349</v>
      </c>
      <c r="E755">
        <v>3089</v>
      </c>
      <c r="F755">
        <v>2</v>
      </c>
      <c r="G755" t="s">
        <v>3</v>
      </c>
      <c r="H755" t="s">
        <v>3102</v>
      </c>
    </row>
    <row r="756" spans="1:8" hidden="1" x14ac:dyDescent="0.3">
      <c r="A756" t="s">
        <v>3909</v>
      </c>
      <c r="B756" t="s">
        <v>3140</v>
      </c>
      <c r="C756" t="s">
        <v>229</v>
      </c>
      <c r="D756" t="s">
        <v>60</v>
      </c>
      <c r="E756">
        <v>1717</v>
      </c>
      <c r="F756">
        <v>2</v>
      </c>
      <c r="G756" t="s">
        <v>3</v>
      </c>
      <c r="H756" t="s">
        <v>3102</v>
      </c>
    </row>
    <row r="757" spans="1:8" hidden="1" x14ac:dyDescent="0.3">
      <c r="A757" t="s">
        <v>3910</v>
      </c>
      <c r="B757" t="s">
        <v>3140</v>
      </c>
      <c r="C757" t="s">
        <v>229</v>
      </c>
      <c r="D757" t="s">
        <v>63</v>
      </c>
      <c r="E757">
        <v>21</v>
      </c>
      <c r="F757">
        <v>2</v>
      </c>
      <c r="G757" t="s">
        <v>3</v>
      </c>
      <c r="H757" t="s">
        <v>3102</v>
      </c>
    </row>
    <row r="758" spans="1:8" hidden="1" x14ac:dyDescent="0.3">
      <c r="A758" t="s">
        <v>3911</v>
      </c>
      <c r="B758" t="s">
        <v>3140</v>
      </c>
      <c r="C758" t="s">
        <v>229</v>
      </c>
      <c r="D758" t="s">
        <v>61</v>
      </c>
      <c r="E758">
        <v>567</v>
      </c>
      <c r="F758">
        <v>2</v>
      </c>
      <c r="G758" t="s">
        <v>3</v>
      </c>
      <c r="H758" t="s">
        <v>3102</v>
      </c>
    </row>
    <row r="759" spans="1:8" hidden="1" x14ac:dyDescent="0.3">
      <c r="A759" t="s">
        <v>10315</v>
      </c>
      <c r="B759" t="s">
        <v>3140</v>
      </c>
      <c r="C759" t="s">
        <v>229</v>
      </c>
      <c r="D759" t="s">
        <v>10309</v>
      </c>
      <c r="E759">
        <v>497</v>
      </c>
      <c r="F759">
        <v>2</v>
      </c>
      <c r="G759" t="s">
        <v>3</v>
      </c>
      <c r="H759" t="s">
        <v>3102</v>
      </c>
    </row>
    <row r="760" spans="1:8" hidden="1" x14ac:dyDescent="0.3">
      <c r="A760" t="s">
        <v>3912</v>
      </c>
      <c r="B760" t="s">
        <v>3140</v>
      </c>
      <c r="C760" t="s">
        <v>229</v>
      </c>
      <c r="D760" t="s">
        <v>341</v>
      </c>
      <c r="E760">
        <v>544</v>
      </c>
      <c r="F760">
        <v>2</v>
      </c>
      <c r="G760" t="s">
        <v>3</v>
      </c>
      <c r="H760" t="s">
        <v>3102</v>
      </c>
    </row>
    <row r="761" spans="1:8" hidden="1" x14ac:dyDescent="0.3">
      <c r="A761" t="s">
        <v>3913</v>
      </c>
      <c r="B761" t="s">
        <v>3140</v>
      </c>
      <c r="C761" t="s">
        <v>229</v>
      </c>
      <c r="D761" t="s">
        <v>62</v>
      </c>
      <c r="E761">
        <v>89</v>
      </c>
      <c r="F761">
        <v>2</v>
      </c>
      <c r="G761" t="s">
        <v>3</v>
      </c>
      <c r="H761" t="s">
        <v>3102</v>
      </c>
    </row>
    <row r="762" spans="1:8" hidden="1" x14ac:dyDescent="0.3">
      <c r="A762" t="s">
        <v>3914</v>
      </c>
      <c r="B762" t="s">
        <v>3146</v>
      </c>
      <c r="C762" t="s">
        <v>230</v>
      </c>
      <c r="D762" t="s">
        <v>353</v>
      </c>
      <c r="E762">
        <v>3672</v>
      </c>
      <c r="F762">
        <v>2</v>
      </c>
      <c r="G762" t="s">
        <v>3</v>
      </c>
      <c r="H762" t="s">
        <v>3102</v>
      </c>
    </row>
    <row r="763" spans="1:8" hidden="1" x14ac:dyDescent="0.3">
      <c r="A763" t="s">
        <v>3915</v>
      </c>
      <c r="B763" t="s">
        <v>3146</v>
      </c>
      <c r="C763" t="s">
        <v>230</v>
      </c>
      <c r="D763" t="s">
        <v>2</v>
      </c>
      <c r="E763">
        <v>3672</v>
      </c>
      <c r="F763">
        <v>2</v>
      </c>
      <c r="G763" t="s">
        <v>3</v>
      </c>
      <c r="H763" t="s">
        <v>3102</v>
      </c>
    </row>
    <row r="764" spans="1:8" hidden="1" x14ac:dyDescent="0.3">
      <c r="A764" t="s">
        <v>3916</v>
      </c>
      <c r="B764" t="s">
        <v>3146</v>
      </c>
      <c r="C764" t="s">
        <v>230</v>
      </c>
      <c r="D764" t="s">
        <v>337</v>
      </c>
      <c r="E764">
        <v>0</v>
      </c>
      <c r="F764">
        <v>2</v>
      </c>
      <c r="G764" t="s">
        <v>3</v>
      </c>
      <c r="H764" t="s">
        <v>3102</v>
      </c>
    </row>
    <row r="765" spans="1:8" hidden="1" x14ac:dyDescent="0.3">
      <c r="A765" t="s">
        <v>3917</v>
      </c>
      <c r="B765" t="s">
        <v>3146</v>
      </c>
      <c r="C765" t="s">
        <v>230</v>
      </c>
      <c r="D765" t="s">
        <v>326</v>
      </c>
      <c r="E765">
        <v>2</v>
      </c>
      <c r="F765">
        <v>2</v>
      </c>
      <c r="G765" t="s">
        <v>3</v>
      </c>
      <c r="H765" t="s">
        <v>3102</v>
      </c>
    </row>
    <row r="766" spans="1:8" hidden="1" x14ac:dyDescent="0.3">
      <c r="A766" t="s">
        <v>3918</v>
      </c>
      <c r="B766" t="s">
        <v>3146</v>
      </c>
      <c r="C766" t="s">
        <v>230</v>
      </c>
      <c r="D766" t="s">
        <v>327</v>
      </c>
      <c r="E766">
        <v>327</v>
      </c>
      <c r="F766">
        <v>2</v>
      </c>
      <c r="G766" t="s">
        <v>3</v>
      </c>
      <c r="H766" t="s">
        <v>3102</v>
      </c>
    </row>
    <row r="767" spans="1:8" hidden="1" x14ac:dyDescent="0.3">
      <c r="A767" t="s">
        <v>3919</v>
      </c>
      <c r="B767" t="s">
        <v>3146</v>
      </c>
      <c r="C767" t="s">
        <v>230</v>
      </c>
      <c r="D767" t="s">
        <v>328</v>
      </c>
      <c r="E767">
        <v>217</v>
      </c>
      <c r="F767">
        <v>2</v>
      </c>
      <c r="G767" t="s">
        <v>3</v>
      </c>
      <c r="H767" t="s">
        <v>3102</v>
      </c>
    </row>
    <row r="768" spans="1:8" hidden="1" x14ac:dyDescent="0.3">
      <c r="A768" t="s">
        <v>3920</v>
      </c>
      <c r="B768" t="s">
        <v>3146</v>
      </c>
      <c r="C768" t="s">
        <v>230</v>
      </c>
      <c r="D768" t="s">
        <v>329</v>
      </c>
      <c r="E768">
        <v>7</v>
      </c>
      <c r="F768">
        <v>2</v>
      </c>
      <c r="G768" t="s">
        <v>3</v>
      </c>
      <c r="H768" t="s">
        <v>3102</v>
      </c>
    </row>
    <row r="769" spans="1:8" hidden="1" x14ac:dyDescent="0.3">
      <c r="A769" t="s">
        <v>3921</v>
      </c>
      <c r="B769" t="s">
        <v>3146</v>
      </c>
      <c r="C769" t="s">
        <v>230</v>
      </c>
      <c r="D769" t="s">
        <v>330</v>
      </c>
      <c r="E769">
        <v>10</v>
      </c>
      <c r="F769">
        <v>2</v>
      </c>
      <c r="G769" t="s">
        <v>3</v>
      </c>
      <c r="H769" t="s">
        <v>3102</v>
      </c>
    </row>
    <row r="770" spans="1:8" hidden="1" x14ac:dyDescent="0.3">
      <c r="A770" t="s">
        <v>3922</v>
      </c>
      <c r="B770" t="s">
        <v>3146</v>
      </c>
      <c r="C770" t="s">
        <v>230</v>
      </c>
      <c r="D770" t="s">
        <v>3155</v>
      </c>
      <c r="E770">
        <v>0</v>
      </c>
      <c r="F770">
        <v>2</v>
      </c>
      <c r="G770" t="s">
        <v>3</v>
      </c>
      <c r="H770" t="s">
        <v>3102</v>
      </c>
    </row>
    <row r="771" spans="1:8" hidden="1" x14ac:dyDescent="0.3">
      <c r="A771" t="s">
        <v>3923</v>
      </c>
      <c r="B771" t="s">
        <v>3146</v>
      </c>
      <c r="C771" t="s">
        <v>230</v>
      </c>
      <c r="D771" t="s">
        <v>3157</v>
      </c>
      <c r="E771">
        <v>3672</v>
      </c>
      <c r="F771">
        <v>2</v>
      </c>
      <c r="G771" t="s">
        <v>3</v>
      </c>
      <c r="H771" t="s">
        <v>3102</v>
      </c>
    </row>
    <row r="772" spans="1:8" hidden="1" x14ac:dyDescent="0.3">
      <c r="A772" t="s">
        <v>3924</v>
      </c>
      <c r="B772" t="s">
        <v>3146</v>
      </c>
      <c r="C772" t="s">
        <v>230</v>
      </c>
      <c r="D772" t="s">
        <v>331</v>
      </c>
      <c r="E772">
        <v>314</v>
      </c>
      <c r="F772">
        <v>2</v>
      </c>
      <c r="G772" t="s">
        <v>3</v>
      </c>
      <c r="H772" t="s">
        <v>3102</v>
      </c>
    </row>
    <row r="773" spans="1:8" hidden="1" x14ac:dyDescent="0.3">
      <c r="A773" t="s">
        <v>3925</v>
      </c>
      <c r="B773" t="s">
        <v>3146</v>
      </c>
      <c r="C773" t="s">
        <v>230</v>
      </c>
      <c r="D773" t="s">
        <v>332</v>
      </c>
      <c r="E773">
        <v>251</v>
      </c>
      <c r="F773">
        <v>2</v>
      </c>
      <c r="G773" t="s">
        <v>3</v>
      </c>
      <c r="H773" t="s">
        <v>3102</v>
      </c>
    </row>
    <row r="774" spans="1:8" hidden="1" x14ac:dyDescent="0.3">
      <c r="A774" t="s">
        <v>3926</v>
      </c>
      <c r="B774" t="s">
        <v>3146</v>
      </c>
      <c r="C774" t="s">
        <v>230</v>
      </c>
      <c r="D774" t="s">
        <v>333</v>
      </c>
      <c r="E774">
        <v>823</v>
      </c>
      <c r="F774">
        <v>2</v>
      </c>
      <c r="G774" t="s">
        <v>3</v>
      </c>
      <c r="H774" t="s">
        <v>3102</v>
      </c>
    </row>
    <row r="775" spans="1:8" hidden="1" x14ac:dyDescent="0.3">
      <c r="A775" t="s">
        <v>3927</v>
      </c>
      <c r="B775" t="s">
        <v>3146</v>
      </c>
      <c r="C775" t="s">
        <v>230</v>
      </c>
      <c r="D775" t="s">
        <v>334</v>
      </c>
      <c r="E775">
        <v>985</v>
      </c>
      <c r="F775">
        <v>2</v>
      </c>
      <c r="G775" t="s">
        <v>3</v>
      </c>
      <c r="H775" t="s">
        <v>3102</v>
      </c>
    </row>
    <row r="776" spans="1:8" hidden="1" x14ac:dyDescent="0.3">
      <c r="A776" t="s">
        <v>3928</v>
      </c>
      <c r="B776" t="s">
        <v>3146</v>
      </c>
      <c r="C776" t="s">
        <v>230</v>
      </c>
      <c r="D776" t="s">
        <v>336</v>
      </c>
      <c r="E776">
        <v>68</v>
      </c>
      <c r="F776">
        <v>2</v>
      </c>
      <c r="G776" t="s">
        <v>3</v>
      </c>
      <c r="H776" t="s">
        <v>3102</v>
      </c>
    </row>
    <row r="777" spans="1:8" hidden="1" x14ac:dyDescent="0.3">
      <c r="A777" t="s">
        <v>3929</v>
      </c>
      <c r="B777" t="s">
        <v>3146</v>
      </c>
      <c r="C777" t="s">
        <v>230</v>
      </c>
      <c r="D777" t="s">
        <v>335</v>
      </c>
      <c r="E777">
        <v>0</v>
      </c>
      <c r="F777">
        <v>2</v>
      </c>
      <c r="G777" t="s">
        <v>3</v>
      </c>
      <c r="H777" t="s">
        <v>3102</v>
      </c>
    </row>
    <row r="778" spans="1:8" hidden="1" x14ac:dyDescent="0.3">
      <c r="A778" t="s">
        <v>3930</v>
      </c>
      <c r="B778" t="s">
        <v>3146</v>
      </c>
      <c r="C778" t="s">
        <v>230</v>
      </c>
      <c r="D778" t="s">
        <v>79</v>
      </c>
      <c r="E778">
        <v>665</v>
      </c>
      <c r="F778">
        <v>2</v>
      </c>
      <c r="G778" t="s">
        <v>3</v>
      </c>
      <c r="H778" t="s">
        <v>3102</v>
      </c>
    </row>
    <row r="779" spans="1:8" hidden="1" x14ac:dyDescent="0.3">
      <c r="A779" t="s">
        <v>3931</v>
      </c>
      <c r="B779" t="s">
        <v>3166</v>
      </c>
      <c r="C779" t="s">
        <v>245</v>
      </c>
      <c r="D779" t="s">
        <v>80</v>
      </c>
      <c r="E779">
        <v>372</v>
      </c>
      <c r="F779">
        <v>2</v>
      </c>
      <c r="G779" t="s">
        <v>3</v>
      </c>
      <c r="H779" t="s">
        <v>3102</v>
      </c>
    </row>
    <row r="780" spans="1:8" hidden="1" x14ac:dyDescent="0.3">
      <c r="A780" t="s">
        <v>3932</v>
      </c>
      <c r="B780" t="s">
        <v>3166</v>
      </c>
      <c r="C780" t="s">
        <v>245</v>
      </c>
      <c r="D780" t="s">
        <v>342</v>
      </c>
      <c r="E780">
        <v>52</v>
      </c>
      <c r="F780">
        <v>2</v>
      </c>
      <c r="G780" t="s">
        <v>3</v>
      </c>
      <c r="H780" t="s">
        <v>3102</v>
      </c>
    </row>
    <row r="781" spans="1:8" hidden="1" x14ac:dyDescent="0.3">
      <c r="A781" t="s">
        <v>3933</v>
      </c>
      <c r="B781" t="s">
        <v>3166</v>
      </c>
      <c r="C781" t="s">
        <v>245</v>
      </c>
      <c r="D781">
        <v>0</v>
      </c>
      <c r="E781">
        <v>441</v>
      </c>
      <c r="F781">
        <v>2</v>
      </c>
      <c r="G781" t="s">
        <v>3</v>
      </c>
      <c r="H781" t="s">
        <v>3102</v>
      </c>
    </row>
    <row r="782" spans="1:8" hidden="1" x14ac:dyDescent="0.3">
      <c r="A782" t="s">
        <v>3934</v>
      </c>
      <c r="B782" t="s">
        <v>3166</v>
      </c>
      <c r="C782" t="s">
        <v>245</v>
      </c>
      <c r="D782">
        <v>1</v>
      </c>
      <c r="E782">
        <v>853</v>
      </c>
      <c r="F782">
        <v>2</v>
      </c>
      <c r="G782" t="s">
        <v>3</v>
      </c>
      <c r="H782" t="s">
        <v>3102</v>
      </c>
    </row>
    <row r="783" spans="1:8" hidden="1" x14ac:dyDescent="0.3">
      <c r="A783" t="s">
        <v>3935</v>
      </c>
      <c r="B783" t="s">
        <v>3166</v>
      </c>
      <c r="C783" t="s">
        <v>245</v>
      </c>
      <c r="D783" t="s">
        <v>60</v>
      </c>
      <c r="E783">
        <v>1717</v>
      </c>
      <c r="F783">
        <v>2</v>
      </c>
      <c r="G783" t="s">
        <v>3</v>
      </c>
      <c r="H783" t="s">
        <v>3102</v>
      </c>
    </row>
    <row r="784" spans="1:8" hidden="1" x14ac:dyDescent="0.3">
      <c r="A784" t="s">
        <v>3936</v>
      </c>
      <c r="B784" t="s">
        <v>3172</v>
      </c>
      <c r="C784" t="s">
        <v>239</v>
      </c>
      <c r="D784" t="s">
        <v>2</v>
      </c>
      <c r="E784">
        <v>3672</v>
      </c>
      <c r="F784">
        <v>2</v>
      </c>
      <c r="G784" t="s">
        <v>3</v>
      </c>
      <c r="H784" t="s">
        <v>3102</v>
      </c>
    </row>
    <row r="785" spans="1:8" hidden="1" x14ac:dyDescent="0.3">
      <c r="A785" t="s">
        <v>3937</v>
      </c>
      <c r="B785" t="s">
        <v>3172</v>
      </c>
      <c r="C785" t="s">
        <v>239</v>
      </c>
      <c r="D785" t="s">
        <v>67</v>
      </c>
      <c r="E785">
        <v>285</v>
      </c>
      <c r="F785">
        <v>2</v>
      </c>
      <c r="G785" t="s">
        <v>3</v>
      </c>
      <c r="H785" t="s">
        <v>3102</v>
      </c>
    </row>
    <row r="786" spans="1:8" hidden="1" x14ac:dyDescent="0.3">
      <c r="A786" t="s">
        <v>3938</v>
      </c>
      <c r="B786" t="s">
        <v>3172</v>
      </c>
      <c r="C786" t="s">
        <v>239</v>
      </c>
      <c r="D786" t="s">
        <v>66</v>
      </c>
      <c r="E786">
        <v>564</v>
      </c>
      <c r="F786">
        <v>2</v>
      </c>
      <c r="G786" t="s">
        <v>3</v>
      </c>
      <c r="H786" t="s">
        <v>3102</v>
      </c>
    </row>
    <row r="787" spans="1:8" hidden="1" x14ac:dyDescent="0.3">
      <c r="A787" t="s">
        <v>3939</v>
      </c>
      <c r="B787" t="s">
        <v>3172</v>
      </c>
      <c r="C787" t="s">
        <v>239</v>
      </c>
      <c r="D787" t="s">
        <v>65</v>
      </c>
      <c r="E787">
        <v>1075</v>
      </c>
      <c r="F787">
        <v>2</v>
      </c>
      <c r="G787" t="s">
        <v>3</v>
      </c>
      <c r="H787" t="s">
        <v>3102</v>
      </c>
    </row>
    <row r="788" spans="1:8" hidden="1" x14ac:dyDescent="0.3">
      <c r="A788" t="s">
        <v>3940</v>
      </c>
      <c r="B788" t="s">
        <v>3172</v>
      </c>
      <c r="C788" t="s">
        <v>239</v>
      </c>
      <c r="D788" t="s">
        <v>68</v>
      </c>
      <c r="E788">
        <v>80</v>
      </c>
      <c r="F788">
        <v>2</v>
      </c>
      <c r="G788" t="s">
        <v>3</v>
      </c>
      <c r="H788" t="s">
        <v>3102</v>
      </c>
    </row>
    <row r="789" spans="1:8" hidden="1" x14ac:dyDescent="0.3">
      <c r="A789" t="s">
        <v>3941</v>
      </c>
      <c r="B789" t="s">
        <v>3172</v>
      </c>
      <c r="C789" t="s">
        <v>239</v>
      </c>
      <c r="D789" t="s">
        <v>64</v>
      </c>
      <c r="E789">
        <v>1668</v>
      </c>
      <c r="F789">
        <v>2</v>
      </c>
      <c r="G789" t="s">
        <v>3</v>
      </c>
      <c r="H789" t="s">
        <v>3102</v>
      </c>
    </row>
    <row r="790" spans="1:8" hidden="1" x14ac:dyDescent="0.3">
      <c r="A790" t="s">
        <v>3942</v>
      </c>
      <c r="B790" t="s">
        <v>3179</v>
      </c>
      <c r="C790" t="s">
        <v>240</v>
      </c>
      <c r="D790" t="s">
        <v>2</v>
      </c>
      <c r="E790">
        <v>3672</v>
      </c>
      <c r="F790">
        <v>2</v>
      </c>
      <c r="G790" t="s">
        <v>3</v>
      </c>
      <c r="H790" t="s">
        <v>3102</v>
      </c>
    </row>
    <row r="791" spans="1:8" hidden="1" x14ac:dyDescent="0.3">
      <c r="A791" t="s">
        <v>3943</v>
      </c>
      <c r="B791" t="s">
        <v>3179</v>
      </c>
      <c r="C791" t="s">
        <v>240</v>
      </c>
      <c r="D791" t="s">
        <v>70</v>
      </c>
      <c r="E791">
        <v>491</v>
      </c>
      <c r="F791">
        <v>2</v>
      </c>
      <c r="G791" t="s">
        <v>3</v>
      </c>
      <c r="H791" t="s">
        <v>3102</v>
      </c>
    </row>
    <row r="792" spans="1:8" hidden="1" x14ac:dyDescent="0.3">
      <c r="A792" t="s">
        <v>3944</v>
      </c>
      <c r="B792" t="s">
        <v>3179</v>
      </c>
      <c r="C792" t="s">
        <v>240</v>
      </c>
      <c r="D792" t="s">
        <v>69</v>
      </c>
      <c r="E792">
        <v>517</v>
      </c>
      <c r="F792">
        <v>2</v>
      </c>
      <c r="G792" t="s">
        <v>3</v>
      </c>
      <c r="H792" t="s">
        <v>3102</v>
      </c>
    </row>
    <row r="793" spans="1:8" hidden="1" x14ac:dyDescent="0.3">
      <c r="A793" t="s">
        <v>3945</v>
      </c>
      <c r="B793" t="s">
        <v>3179</v>
      </c>
      <c r="C793" t="s">
        <v>240</v>
      </c>
      <c r="D793" t="s">
        <v>71</v>
      </c>
      <c r="E793">
        <v>2657</v>
      </c>
      <c r="F793">
        <v>2</v>
      </c>
      <c r="G793" t="s">
        <v>3</v>
      </c>
      <c r="H793" t="s">
        <v>3102</v>
      </c>
    </row>
    <row r="794" spans="1:8" hidden="1" x14ac:dyDescent="0.3">
      <c r="A794" t="s">
        <v>3946</v>
      </c>
      <c r="B794" t="s">
        <v>3184</v>
      </c>
      <c r="C794" t="s">
        <v>3185</v>
      </c>
      <c r="D794" t="s">
        <v>2</v>
      </c>
      <c r="E794">
        <v>3672</v>
      </c>
      <c r="F794">
        <v>2</v>
      </c>
      <c r="G794" t="s">
        <v>3</v>
      </c>
      <c r="H794" t="s">
        <v>3102</v>
      </c>
    </row>
    <row r="795" spans="1:8" hidden="1" x14ac:dyDescent="0.3">
      <c r="A795" t="s">
        <v>3947</v>
      </c>
      <c r="B795" t="s">
        <v>3184</v>
      </c>
      <c r="C795" t="s">
        <v>3185</v>
      </c>
      <c r="D795" t="s">
        <v>25</v>
      </c>
      <c r="E795">
        <v>22</v>
      </c>
      <c r="F795">
        <v>2</v>
      </c>
      <c r="G795" t="s">
        <v>3</v>
      </c>
      <c r="H795" t="s">
        <v>3102</v>
      </c>
    </row>
    <row r="796" spans="1:8" hidden="1" x14ac:dyDescent="0.3">
      <c r="A796" t="s">
        <v>3948</v>
      </c>
      <c r="B796" t="s">
        <v>3184</v>
      </c>
      <c r="C796" t="s">
        <v>3185</v>
      </c>
      <c r="D796" t="s">
        <v>21</v>
      </c>
      <c r="E796">
        <v>508</v>
      </c>
      <c r="F796">
        <v>2</v>
      </c>
      <c r="G796" t="s">
        <v>3</v>
      </c>
      <c r="H796" t="s">
        <v>3102</v>
      </c>
    </row>
    <row r="797" spans="1:8" hidden="1" x14ac:dyDescent="0.3">
      <c r="A797" t="s">
        <v>3949</v>
      </c>
      <c r="B797" t="s">
        <v>3184</v>
      </c>
      <c r="C797" t="s">
        <v>3185</v>
      </c>
      <c r="D797" t="s">
        <v>24</v>
      </c>
      <c r="E797">
        <v>25</v>
      </c>
      <c r="F797">
        <v>2</v>
      </c>
      <c r="G797" t="s">
        <v>3</v>
      </c>
      <c r="H797" t="s">
        <v>3102</v>
      </c>
    </row>
    <row r="798" spans="1:8" hidden="1" x14ac:dyDescent="0.3">
      <c r="A798" t="s">
        <v>3950</v>
      </c>
      <c r="B798" t="s">
        <v>3184</v>
      </c>
      <c r="C798" t="s">
        <v>3185</v>
      </c>
      <c r="D798" t="s">
        <v>354</v>
      </c>
      <c r="E798">
        <v>186</v>
      </c>
      <c r="F798">
        <v>2</v>
      </c>
      <c r="G798" t="s">
        <v>3</v>
      </c>
      <c r="H798" t="s">
        <v>3102</v>
      </c>
    </row>
    <row r="799" spans="1:8" hidden="1" x14ac:dyDescent="0.3">
      <c r="A799" t="s">
        <v>3951</v>
      </c>
      <c r="B799" t="s">
        <v>3184</v>
      </c>
      <c r="C799" t="s">
        <v>3185</v>
      </c>
      <c r="D799" t="s">
        <v>22</v>
      </c>
      <c r="E799">
        <v>291</v>
      </c>
      <c r="F799">
        <v>2</v>
      </c>
      <c r="G799" t="s">
        <v>3</v>
      </c>
      <c r="H799" t="s">
        <v>3102</v>
      </c>
    </row>
    <row r="800" spans="1:8" hidden="1" x14ac:dyDescent="0.3">
      <c r="A800" t="s">
        <v>3952</v>
      </c>
      <c r="B800" t="s">
        <v>3184</v>
      </c>
      <c r="C800" t="s">
        <v>3185</v>
      </c>
      <c r="D800" t="s">
        <v>23</v>
      </c>
      <c r="E800">
        <v>42</v>
      </c>
      <c r="F800">
        <v>2</v>
      </c>
      <c r="G800" t="s">
        <v>3</v>
      </c>
      <c r="H800" t="s">
        <v>3102</v>
      </c>
    </row>
    <row r="801" spans="1:8" hidden="1" x14ac:dyDescent="0.3">
      <c r="A801" t="s">
        <v>3953</v>
      </c>
      <c r="B801" t="s">
        <v>3184</v>
      </c>
      <c r="C801" t="s">
        <v>3185</v>
      </c>
      <c r="D801" t="s">
        <v>20</v>
      </c>
      <c r="E801">
        <v>2591</v>
      </c>
      <c r="F801">
        <v>2</v>
      </c>
      <c r="G801" t="s">
        <v>3</v>
      </c>
      <c r="H801" t="s">
        <v>3102</v>
      </c>
    </row>
    <row r="802" spans="1:8" hidden="1" x14ac:dyDescent="0.3">
      <c r="A802" t="s">
        <v>10565</v>
      </c>
      <c r="B802" t="s">
        <v>3193</v>
      </c>
      <c r="C802" t="s">
        <v>3194</v>
      </c>
      <c r="D802" t="s">
        <v>10556</v>
      </c>
      <c r="E802">
        <v>0</v>
      </c>
      <c r="F802">
        <v>2</v>
      </c>
      <c r="G802" t="s">
        <v>3</v>
      </c>
      <c r="H802" t="s">
        <v>3102</v>
      </c>
    </row>
    <row r="803" spans="1:8" hidden="1" x14ac:dyDescent="0.3">
      <c r="A803" t="s">
        <v>3954</v>
      </c>
      <c r="B803" t="s">
        <v>3193</v>
      </c>
      <c r="C803" t="s">
        <v>3194</v>
      </c>
      <c r="D803" t="s">
        <v>350</v>
      </c>
      <c r="E803">
        <v>1</v>
      </c>
      <c r="F803">
        <v>2</v>
      </c>
      <c r="G803" t="s">
        <v>3</v>
      </c>
      <c r="H803" t="s">
        <v>3102</v>
      </c>
    </row>
    <row r="804" spans="1:8" hidden="1" x14ac:dyDescent="0.3">
      <c r="A804" t="s">
        <v>3955</v>
      </c>
      <c r="B804" t="s">
        <v>3193</v>
      </c>
      <c r="C804" t="s">
        <v>3194</v>
      </c>
      <c r="D804" t="s">
        <v>352</v>
      </c>
      <c r="E804">
        <v>160</v>
      </c>
      <c r="F804">
        <v>2</v>
      </c>
      <c r="G804" t="s">
        <v>3</v>
      </c>
      <c r="H804" t="s">
        <v>3102</v>
      </c>
    </row>
    <row r="805" spans="1:8" hidden="1" x14ac:dyDescent="0.3">
      <c r="A805" t="s">
        <v>3956</v>
      </c>
      <c r="B805" t="s">
        <v>3193</v>
      </c>
      <c r="C805" t="s">
        <v>3194</v>
      </c>
      <c r="D805" t="s">
        <v>351</v>
      </c>
      <c r="E805">
        <v>5</v>
      </c>
      <c r="F805">
        <v>2</v>
      </c>
      <c r="G805" t="s">
        <v>3</v>
      </c>
      <c r="H805" t="s">
        <v>3102</v>
      </c>
    </row>
    <row r="806" spans="1:8" hidden="1" x14ac:dyDescent="0.3">
      <c r="A806" t="s">
        <v>3957</v>
      </c>
      <c r="B806" t="s">
        <v>3193</v>
      </c>
      <c r="C806" t="s">
        <v>3194</v>
      </c>
      <c r="D806" t="s">
        <v>348</v>
      </c>
      <c r="E806">
        <v>9</v>
      </c>
      <c r="F806">
        <v>2</v>
      </c>
      <c r="G806" t="s">
        <v>3</v>
      </c>
      <c r="H806" t="s">
        <v>3102</v>
      </c>
    </row>
    <row r="807" spans="1:8" hidden="1" x14ac:dyDescent="0.3">
      <c r="A807" t="s">
        <v>3958</v>
      </c>
      <c r="B807" t="s">
        <v>3193</v>
      </c>
      <c r="C807" t="s">
        <v>3194</v>
      </c>
      <c r="D807" t="s">
        <v>349</v>
      </c>
      <c r="E807">
        <v>3577</v>
      </c>
      <c r="F807">
        <v>2</v>
      </c>
      <c r="G807" t="s">
        <v>3</v>
      </c>
      <c r="H807" t="s">
        <v>3102</v>
      </c>
    </row>
    <row r="808" spans="1:8" hidden="1" x14ac:dyDescent="0.3">
      <c r="A808" t="s">
        <v>3959</v>
      </c>
      <c r="B808" t="s">
        <v>3193</v>
      </c>
      <c r="C808" t="s">
        <v>3194</v>
      </c>
      <c r="D808" t="s">
        <v>347</v>
      </c>
      <c r="E808">
        <v>3567</v>
      </c>
      <c r="F808">
        <v>2</v>
      </c>
      <c r="G808" t="s">
        <v>3</v>
      </c>
      <c r="H808" t="s">
        <v>3102</v>
      </c>
    </row>
    <row r="809" spans="1:8" hidden="1" x14ac:dyDescent="0.3">
      <c r="A809" t="s">
        <v>3960</v>
      </c>
      <c r="B809" t="s">
        <v>99</v>
      </c>
      <c r="C809" t="s">
        <v>3202</v>
      </c>
      <c r="D809" t="s">
        <v>210</v>
      </c>
      <c r="E809">
        <v>592</v>
      </c>
      <c r="F809">
        <v>2</v>
      </c>
      <c r="G809" t="s">
        <v>3</v>
      </c>
      <c r="H809" t="s">
        <v>3102</v>
      </c>
    </row>
    <row r="810" spans="1:8" hidden="1" x14ac:dyDescent="0.3">
      <c r="A810" t="s">
        <v>3961</v>
      </c>
      <c r="B810" t="s">
        <v>98</v>
      </c>
      <c r="C810" t="s">
        <v>3202</v>
      </c>
      <c r="D810" t="s">
        <v>209</v>
      </c>
      <c r="E810">
        <v>2389</v>
      </c>
      <c r="F810">
        <v>2</v>
      </c>
      <c r="G810" t="s">
        <v>3</v>
      </c>
      <c r="H810" t="s">
        <v>3102</v>
      </c>
    </row>
    <row r="811" spans="1:8" hidden="1" x14ac:dyDescent="0.3">
      <c r="A811" t="s">
        <v>3962</v>
      </c>
      <c r="B811" t="s">
        <v>97</v>
      </c>
      <c r="C811" t="s">
        <v>3202</v>
      </c>
      <c r="D811" t="s">
        <v>208</v>
      </c>
      <c r="E811">
        <v>448</v>
      </c>
      <c r="F811">
        <v>2</v>
      </c>
      <c r="G811" t="s">
        <v>3</v>
      </c>
      <c r="H811" t="s">
        <v>3102</v>
      </c>
    </row>
    <row r="812" spans="1:8" hidden="1" x14ac:dyDescent="0.3">
      <c r="A812" t="s">
        <v>3963</v>
      </c>
      <c r="B812" t="s">
        <v>96</v>
      </c>
      <c r="C812" t="s">
        <v>3202</v>
      </c>
      <c r="D812" t="s">
        <v>207</v>
      </c>
      <c r="E812">
        <v>296</v>
      </c>
      <c r="F812">
        <v>2</v>
      </c>
      <c r="G812" t="s">
        <v>3</v>
      </c>
      <c r="H812" t="s">
        <v>3102</v>
      </c>
    </row>
    <row r="813" spans="1:8" hidden="1" x14ac:dyDescent="0.3">
      <c r="A813" t="s">
        <v>3964</v>
      </c>
      <c r="B813" t="s">
        <v>3207</v>
      </c>
      <c r="C813" t="s">
        <v>3202</v>
      </c>
      <c r="D813" t="s">
        <v>2</v>
      </c>
      <c r="E813">
        <v>3725</v>
      </c>
      <c r="F813">
        <v>2</v>
      </c>
      <c r="G813" t="s">
        <v>3</v>
      </c>
      <c r="H813" t="s">
        <v>3102</v>
      </c>
    </row>
    <row r="814" spans="1:8" hidden="1" x14ac:dyDescent="0.3">
      <c r="A814" t="s">
        <v>3965</v>
      </c>
      <c r="B814" t="s">
        <v>3207</v>
      </c>
      <c r="C814" t="s">
        <v>3202</v>
      </c>
      <c r="D814" t="s">
        <v>28</v>
      </c>
      <c r="E814">
        <v>102.632528262265</v>
      </c>
      <c r="F814">
        <v>2</v>
      </c>
      <c r="G814" t="s">
        <v>3</v>
      </c>
      <c r="H814" t="s">
        <v>3102</v>
      </c>
    </row>
    <row r="815" spans="1:8" hidden="1" x14ac:dyDescent="0.3">
      <c r="A815" t="s">
        <v>3966</v>
      </c>
      <c r="B815" t="s">
        <v>3207</v>
      </c>
      <c r="C815" t="s">
        <v>3202</v>
      </c>
      <c r="D815" t="s">
        <v>27</v>
      </c>
      <c r="E815">
        <v>1888</v>
      </c>
      <c r="F815">
        <v>2</v>
      </c>
      <c r="G815" t="s">
        <v>3</v>
      </c>
      <c r="H815" t="s">
        <v>3102</v>
      </c>
    </row>
    <row r="816" spans="1:8" hidden="1" x14ac:dyDescent="0.3">
      <c r="A816" t="s">
        <v>3967</v>
      </c>
      <c r="B816" t="s">
        <v>3207</v>
      </c>
      <c r="C816" t="s">
        <v>3202</v>
      </c>
      <c r="D816" t="s">
        <v>3155</v>
      </c>
      <c r="E816">
        <v>0</v>
      </c>
      <c r="F816">
        <v>2</v>
      </c>
      <c r="G816" t="s">
        <v>3</v>
      </c>
      <c r="H816" t="s">
        <v>3102</v>
      </c>
    </row>
    <row r="817" spans="1:8" hidden="1" x14ac:dyDescent="0.3">
      <c r="A817" t="s">
        <v>3968</v>
      </c>
      <c r="B817" t="s">
        <v>3207</v>
      </c>
      <c r="C817" t="s">
        <v>3202</v>
      </c>
      <c r="D817" t="s">
        <v>3157</v>
      </c>
      <c r="E817">
        <v>3672</v>
      </c>
      <c r="F817">
        <v>2</v>
      </c>
      <c r="G817" t="s">
        <v>3</v>
      </c>
      <c r="H817" t="s">
        <v>3102</v>
      </c>
    </row>
    <row r="818" spans="1:8" hidden="1" x14ac:dyDescent="0.3">
      <c r="A818" t="s">
        <v>3969</v>
      </c>
      <c r="B818" t="s">
        <v>3207</v>
      </c>
      <c r="C818" t="s">
        <v>3202</v>
      </c>
      <c r="D818" t="s">
        <v>26</v>
      </c>
      <c r="E818">
        <v>1837</v>
      </c>
      <c r="F818">
        <v>2</v>
      </c>
      <c r="G818" t="s">
        <v>3</v>
      </c>
      <c r="H818" t="s">
        <v>3102</v>
      </c>
    </row>
    <row r="819" spans="1:8" hidden="1" x14ac:dyDescent="0.3">
      <c r="A819" t="s">
        <v>3970</v>
      </c>
      <c r="B819" t="s">
        <v>3214</v>
      </c>
      <c r="C819" t="s">
        <v>3215</v>
      </c>
      <c r="D819" t="s">
        <v>344</v>
      </c>
      <c r="E819">
        <v>74</v>
      </c>
      <c r="F819">
        <v>2</v>
      </c>
      <c r="G819" t="s">
        <v>3</v>
      </c>
      <c r="H819" t="s">
        <v>3102</v>
      </c>
    </row>
    <row r="820" spans="1:8" hidden="1" x14ac:dyDescent="0.3">
      <c r="A820" t="s">
        <v>3971</v>
      </c>
      <c r="B820" t="s">
        <v>3214</v>
      </c>
      <c r="C820" t="s">
        <v>3215</v>
      </c>
      <c r="D820" t="s">
        <v>2</v>
      </c>
      <c r="E820">
        <v>3672</v>
      </c>
      <c r="F820">
        <v>2</v>
      </c>
      <c r="G820" t="s">
        <v>3</v>
      </c>
      <c r="H820" t="s">
        <v>3102</v>
      </c>
    </row>
    <row r="821" spans="1:8" hidden="1" x14ac:dyDescent="0.3">
      <c r="A821" t="s">
        <v>3972</v>
      </c>
      <c r="B821" t="s">
        <v>3214</v>
      </c>
      <c r="C821" t="s">
        <v>3215</v>
      </c>
      <c r="D821" t="s">
        <v>30</v>
      </c>
      <c r="E821">
        <v>135</v>
      </c>
      <c r="F821">
        <v>2</v>
      </c>
      <c r="G821" t="s">
        <v>3</v>
      </c>
      <c r="H821" t="s">
        <v>3102</v>
      </c>
    </row>
    <row r="822" spans="1:8" hidden="1" x14ac:dyDescent="0.3">
      <c r="A822" t="s">
        <v>3973</v>
      </c>
      <c r="B822" t="s">
        <v>3214</v>
      </c>
      <c r="C822" t="s">
        <v>3215</v>
      </c>
      <c r="D822" t="s">
        <v>345</v>
      </c>
      <c r="E822">
        <v>7</v>
      </c>
      <c r="F822">
        <v>2</v>
      </c>
      <c r="G822" t="s">
        <v>3</v>
      </c>
      <c r="H822" t="s">
        <v>3102</v>
      </c>
    </row>
    <row r="823" spans="1:8" hidden="1" x14ac:dyDescent="0.3">
      <c r="A823" t="s">
        <v>3974</v>
      </c>
      <c r="B823" t="s">
        <v>3214</v>
      </c>
      <c r="C823" t="s">
        <v>3215</v>
      </c>
      <c r="D823" t="s">
        <v>36</v>
      </c>
      <c r="E823">
        <v>33</v>
      </c>
      <c r="F823">
        <v>2</v>
      </c>
      <c r="G823" t="s">
        <v>3</v>
      </c>
      <c r="H823" t="s">
        <v>3102</v>
      </c>
    </row>
    <row r="824" spans="1:8" hidden="1" x14ac:dyDescent="0.3">
      <c r="A824" t="s">
        <v>3975</v>
      </c>
      <c r="B824" t="s">
        <v>3214</v>
      </c>
      <c r="C824" t="s">
        <v>3215</v>
      </c>
      <c r="D824" t="s">
        <v>32</v>
      </c>
      <c r="E824">
        <v>77</v>
      </c>
      <c r="F824">
        <v>2</v>
      </c>
      <c r="G824" t="s">
        <v>3</v>
      </c>
      <c r="H824" t="s">
        <v>3102</v>
      </c>
    </row>
    <row r="825" spans="1:8" hidden="1" x14ac:dyDescent="0.3">
      <c r="A825" t="s">
        <v>3976</v>
      </c>
      <c r="B825" t="s">
        <v>3214</v>
      </c>
      <c r="C825" t="s">
        <v>3215</v>
      </c>
      <c r="D825" t="s">
        <v>31</v>
      </c>
      <c r="E825">
        <v>3344</v>
      </c>
      <c r="F825">
        <v>2</v>
      </c>
      <c r="G825" t="s">
        <v>3</v>
      </c>
      <c r="H825" t="s">
        <v>3102</v>
      </c>
    </row>
    <row r="826" spans="1:8" hidden="1" x14ac:dyDescent="0.3">
      <c r="A826" t="s">
        <v>3977</v>
      </c>
      <c r="B826" t="s">
        <v>3214</v>
      </c>
      <c r="C826" t="s">
        <v>3215</v>
      </c>
      <c r="D826" t="s">
        <v>34</v>
      </c>
      <c r="E826">
        <v>153</v>
      </c>
      <c r="F826">
        <v>2</v>
      </c>
      <c r="G826" t="s">
        <v>3</v>
      </c>
      <c r="H826" t="s">
        <v>3102</v>
      </c>
    </row>
    <row r="827" spans="1:8" hidden="1" x14ac:dyDescent="0.3">
      <c r="A827" t="s">
        <v>3978</v>
      </c>
      <c r="B827" t="s">
        <v>3214</v>
      </c>
      <c r="C827" t="s">
        <v>3215</v>
      </c>
      <c r="D827" t="s">
        <v>35</v>
      </c>
      <c r="E827">
        <v>111</v>
      </c>
      <c r="F827">
        <v>2</v>
      </c>
      <c r="G827" t="s">
        <v>3</v>
      </c>
      <c r="H827" t="s">
        <v>3102</v>
      </c>
    </row>
    <row r="828" spans="1:8" hidden="1" x14ac:dyDescent="0.3">
      <c r="A828" t="s">
        <v>3979</v>
      </c>
      <c r="B828" t="s">
        <v>3214</v>
      </c>
      <c r="C828" t="s">
        <v>3215</v>
      </c>
      <c r="D828" t="s">
        <v>33</v>
      </c>
      <c r="E828">
        <v>3080</v>
      </c>
      <c r="F828">
        <v>2</v>
      </c>
      <c r="G828" t="s">
        <v>3</v>
      </c>
      <c r="H828" t="s">
        <v>3102</v>
      </c>
    </row>
    <row r="829" spans="1:8" hidden="1" x14ac:dyDescent="0.3">
      <c r="A829" t="s">
        <v>3980</v>
      </c>
      <c r="B829" t="s">
        <v>3226</v>
      </c>
      <c r="C829" t="s">
        <v>232</v>
      </c>
      <c r="D829" t="s">
        <v>60</v>
      </c>
      <c r="E829">
        <v>1717</v>
      </c>
      <c r="F829">
        <v>2</v>
      </c>
      <c r="G829" t="s">
        <v>3</v>
      </c>
      <c r="H829" t="s">
        <v>3102</v>
      </c>
    </row>
    <row r="830" spans="1:8" hidden="1" x14ac:dyDescent="0.3">
      <c r="A830" t="s">
        <v>3981</v>
      </c>
      <c r="B830" t="s">
        <v>3226</v>
      </c>
      <c r="C830" t="s">
        <v>232</v>
      </c>
      <c r="D830" t="s">
        <v>76</v>
      </c>
      <c r="E830">
        <v>29</v>
      </c>
      <c r="F830">
        <v>2</v>
      </c>
      <c r="G830" t="s">
        <v>3</v>
      </c>
      <c r="H830" t="s">
        <v>3102</v>
      </c>
    </row>
    <row r="831" spans="1:8" hidden="1" x14ac:dyDescent="0.3">
      <c r="A831" t="s">
        <v>3982</v>
      </c>
      <c r="B831" t="s">
        <v>3226</v>
      </c>
      <c r="C831" t="s">
        <v>232</v>
      </c>
      <c r="D831" t="s">
        <v>72</v>
      </c>
      <c r="E831">
        <v>594</v>
      </c>
      <c r="F831">
        <v>2</v>
      </c>
      <c r="G831" t="s">
        <v>3</v>
      </c>
      <c r="H831" t="s">
        <v>3102</v>
      </c>
    </row>
    <row r="832" spans="1:8" hidden="1" x14ac:dyDescent="0.3">
      <c r="A832" t="s">
        <v>3983</v>
      </c>
      <c r="B832" t="s">
        <v>3226</v>
      </c>
      <c r="C832" t="s">
        <v>232</v>
      </c>
      <c r="D832" t="s">
        <v>73</v>
      </c>
      <c r="E832">
        <v>668</v>
      </c>
      <c r="F832">
        <v>2</v>
      </c>
      <c r="G832" t="s">
        <v>3</v>
      </c>
      <c r="H832" t="s">
        <v>3102</v>
      </c>
    </row>
    <row r="833" spans="1:8" hidden="1" x14ac:dyDescent="0.3">
      <c r="A833" t="s">
        <v>3984</v>
      </c>
      <c r="B833" t="s">
        <v>3226</v>
      </c>
      <c r="C833" t="s">
        <v>232</v>
      </c>
      <c r="D833" t="s">
        <v>75</v>
      </c>
      <c r="E833">
        <v>50</v>
      </c>
      <c r="F833">
        <v>2</v>
      </c>
      <c r="G833" t="s">
        <v>3</v>
      </c>
      <c r="H833" t="s">
        <v>3102</v>
      </c>
    </row>
    <row r="834" spans="1:8" hidden="1" x14ac:dyDescent="0.3">
      <c r="A834" t="s">
        <v>3985</v>
      </c>
      <c r="B834" t="s">
        <v>3226</v>
      </c>
      <c r="C834" t="s">
        <v>232</v>
      </c>
      <c r="D834" t="s">
        <v>74</v>
      </c>
      <c r="E834">
        <v>372</v>
      </c>
      <c r="F834">
        <v>2</v>
      </c>
      <c r="G834" t="s">
        <v>3</v>
      </c>
      <c r="H834" t="s">
        <v>3102</v>
      </c>
    </row>
    <row r="835" spans="1:8" hidden="1" x14ac:dyDescent="0.3">
      <c r="A835" t="s">
        <v>3986</v>
      </c>
      <c r="B835" t="s">
        <v>3076</v>
      </c>
      <c r="C835" t="s">
        <v>236</v>
      </c>
      <c r="D835" t="s">
        <v>29</v>
      </c>
      <c r="E835">
        <v>10818</v>
      </c>
      <c r="F835">
        <v>3</v>
      </c>
      <c r="G835" t="s">
        <v>253</v>
      </c>
      <c r="H835" t="s">
        <v>3104</v>
      </c>
    </row>
    <row r="836" spans="1:8" hidden="1" x14ac:dyDescent="0.3">
      <c r="A836" t="s">
        <v>3987</v>
      </c>
      <c r="B836" t="s">
        <v>3076</v>
      </c>
      <c r="C836" t="s">
        <v>236</v>
      </c>
      <c r="D836" t="s">
        <v>49</v>
      </c>
      <c r="E836">
        <v>4805</v>
      </c>
      <c r="F836">
        <v>3</v>
      </c>
      <c r="G836" t="s">
        <v>253</v>
      </c>
      <c r="H836" t="s">
        <v>3104</v>
      </c>
    </row>
    <row r="837" spans="1:8" hidden="1" x14ac:dyDescent="0.3">
      <c r="A837" t="s">
        <v>3988</v>
      </c>
      <c r="B837" t="s">
        <v>3076</v>
      </c>
      <c r="C837" t="s">
        <v>236</v>
      </c>
      <c r="D837" t="s">
        <v>48</v>
      </c>
      <c r="E837">
        <v>855</v>
      </c>
      <c r="F837">
        <v>3</v>
      </c>
      <c r="G837" t="s">
        <v>253</v>
      </c>
      <c r="H837" t="s">
        <v>3104</v>
      </c>
    </row>
    <row r="838" spans="1:8" hidden="1" x14ac:dyDescent="0.3">
      <c r="A838" t="s">
        <v>3989</v>
      </c>
      <c r="B838" t="s">
        <v>3076</v>
      </c>
      <c r="C838" t="s">
        <v>236</v>
      </c>
      <c r="D838" t="s">
        <v>42</v>
      </c>
      <c r="E838">
        <v>622</v>
      </c>
      <c r="F838">
        <v>3</v>
      </c>
      <c r="G838" t="s">
        <v>253</v>
      </c>
      <c r="H838" t="s">
        <v>3104</v>
      </c>
    </row>
    <row r="839" spans="1:8" hidden="1" x14ac:dyDescent="0.3">
      <c r="A839" t="s">
        <v>3990</v>
      </c>
      <c r="B839" t="s">
        <v>3076</v>
      </c>
      <c r="C839" t="s">
        <v>236</v>
      </c>
      <c r="D839" t="s">
        <v>82</v>
      </c>
      <c r="E839">
        <v>832</v>
      </c>
      <c r="F839">
        <v>3</v>
      </c>
      <c r="G839" t="s">
        <v>253</v>
      </c>
      <c r="H839" t="s">
        <v>3104</v>
      </c>
    </row>
    <row r="840" spans="1:8" hidden="1" x14ac:dyDescent="0.3">
      <c r="A840" t="s">
        <v>3991</v>
      </c>
      <c r="B840" t="s">
        <v>3076</v>
      </c>
      <c r="C840" t="s">
        <v>236</v>
      </c>
      <c r="D840" t="s">
        <v>50</v>
      </c>
      <c r="E840">
        <v>220</v>
      </c>
      <c r="F840">
        <v>3</v>
      </c>
      <c r="G840" t="s">
        <v>253</v>
      </c>
      <c r="H840" t="s">
        <v>3104</v>
      </c>
    </row>
    <row r="841" spans="1:8" hidden="1" x14ac:dyDescent="0.3">
      <c r="A841" t="s">
        <v>3992</v>
      </c>
      <c r="B841" t="s">
        <v>3076</v>
      </c>
      <c r="C841" t="s">
        <v>236</v>
      </c>
      <c r="D841" t="s">
        <v>46</v>
      </c>
      <c r="E841">
        <v>511</v>
      </c>
      <c r="F841">
        <v>3</v>
      </c>
      <c r="G841" t="s">
        <v>253</v>
      </c>
      <c r="H841" t="s">
        <v>3104</v>
      </c>
    </row>
    <row r="842" spans="1:8" hidden="1" x14ac:dyDescent="0.3">
      <c r="A842" t="s">
        <v>3993</v>
      </c>
      <c r="B842" t="s">
        <v>3076</v>
      </c>
      <c r="C842" t="s">
        <v>236</v>
      </c>
      <c r="D842" t="s">
        <v>45</v>
      </c>
      <c r="E842">
        <v>289</v>
      </c>
      <c r="F842">
        <v>3</v>
      </c>
      <c r="G842" t="s">
        <v>253</v>
      </c>
      <c r="H842" t="s">
        <v>3104</v>
      </c>
    </row>
    <row r="843" spans="1:8" hidden="1" x14ac:dyDescent="0.3">
      <c r="A843" t="s">
        <v>3994</v>
      </c>
      <c r="B843" t="s">
        <v>3076</v>
      </c>
      <c r="C843" t="s">
        <v>236</v>
      </c>
      <c r="D843" t="s">
        <v>47</v>
      </c>
      <c r="E843">
        <v>266</v>
      </c>
      <c r="F843">
        <v>3</v>
      </c>
      <c r="G843" t="s">
        <v>253</v>
      </c>
      <c r="H843" t="s">
        <v>3104</v>
      </c>
    </row>
    <row r="844" spans="1:8" hidden="1" x14ac:dyDescent="0.3">
      <c r="A844" t="s">
        <v>3995</v>
      </c>
      <c r="B844" t="s">
        <v>3076</v>
      </c>
      <c r="C844" t="s">
        <v>236</v>
      </c>
      <c r="D844" t="s">
        <v>43</v>
      </c>
      <c r="E844">
        <v>1534</v>
      </c>
      <c r="F844">
        <v>3</v>
      </c>
      <c r="G844" t="s">
        <v>253</v>
      </c>
      <c r="H844" t="s">
        <v>3104</v>
      </c>
    </row>
    <row r="845" spans="1:8" hidden="1" x14ac:dyDescent="0.3">
      <c r="A845" t="s">
        <v>3996</v>
      </c>
      <c r="B845" t="s">
        <v>3076</v>
      </c>
      <c r="C845" t="s">
        <v>236</v>
      </c>
      <c r="D845" t="s">
        <v>44</v>
      </c>
      <c r="E845">
        <v>905</v>
      </c>
      <c r="F845">
        <v>3</v>
      </c>
      <c r="G845" t="s">
        <v>253</v>
      </c>
      <c r="H845" t="s">
        <v>3104</v>
      </c>
    </row>
    <row r="846" spans="1:8" hidden="1" x14ac:dyDescent="0.3">
      <c r="A846" t="s">
        <v>3103</v>
      </c>
      <c r="B846" t="s">
        <v>3089</v>
      </c>
      <c r="C846" t="s">
        <v>3090</v>
      </c>
      <c r="D846" t="s">
        <v>434</v>
      </c>
      <c r="E846">
        <v>167</v>
      </c>
      <c r="F846">
        <v>3</v>
      </c>
      <c r="G846" t="s">
        <v>253</v>
      </c>
      <c r="H846" t="s">
        <v>3104</v>
      </c>
    </row>
    <row r="847" spans="1:8" hidden="1" x14ac:dyDescent="0.3">
      <c r="A847" t="s">
        <v>4819</v>
      </c>
      <c r="B847" t="s">
        <v>3089</v>
      </c>
      <c r="C847" t="s">
        <v>3090</v>
      </c>
      <c r="D847" t="s">
        <v>436</v>
      </c>
      <c r="E847">
        <v>363</v>
      </c>
      <c r="F847">
        <v>3</v>
      </c>
      <c r="G847" t="s">
        <v>253</v>
      </c>
      <c r="H847" t="s">
        <v>3104</v>
      </c>
    </row>
    <row r="848" spans="1:8" hidden="1" x14ac:dyDescent="0.3">
      <c r="A848" t="s">
        <v>5636</v>
      </c>
      <c r="B848" t="s">
        <v>3089</v>
      </c>
      <c r="C848" t="s">
        <v>3090</v>
      </c>
      <c r="D848" t="s">
        <v>437</v>
      </c>
      <c r="E848">
        <v>1618</v>
      </c>
      <c r="F848">
        <v>3</v>
      </c>
      <c r="G848" t="s">
        <v>253</v>
      </c>
      <c r="H848" t="s">
        <v>3104</v>
      </c>
    </row>
    <row r="849" spans="1:8" hidden="1" x14ac:dyDescent="0.3">
      <c r="A849" t="s">
        <v>7162</v>
      </c>
      <c r="B849" t="s">
        <v>3089</v>
      </c>
      <c r="C849" t="s">
        <v>3090</v>
      </c>
      <c r="D849" t="s">
        <v>439</v>
      </c>
      <c r="E849">
        <v>1814</v>
      </c>
      <c r="F849">
        <v>3</v>
      </c>
      <c r="G849" t="s">
        <v>253</v>
      </c>
      <c r="H849" t="s">
        <v>3104</v>
      </c>
    </row>
    <row r="850" spans="1:8" hidden="1" x14ac:dyDescent="0.3">
      <c r="A850" t="s">
        <v>4002</v>
      </c>
      <c r="B850" t="s">
        <v>3089</v>
      </c>
      <c r="C850" t="s">
        <v>3090</v>
      </c>
      <c r="D850" t="s">
        <v>435</v>
      </c>
      <c r="E850">
        <v>533</v>
      </c>
      <c r="F850">
        <v>3</v>
      </c>
      <c r="G850" t="s">
        <v>253</v>
      </c>
      <c r="H850" t="s">
        <v>3104</v>
      </c>
    </row>
    <row r="851" spans="1:8" hidden="1" x14ac:dyDescent="0.3">
      <c r="A851" t="s">
        <v>8796</v>
      </c>
      <c r="B851" t="s">
        <v>3089</v>
      </c>
      <c r="C851" t="s">
        <v>3090</v>
      </c>
      <c r="D851" t="s">
        <v>441</v>
      </c>
      <c r="E851">
        <v>816</v>
      </c>
      <c r="F851">
        <v>3</v>
      </c>
      <c r="G851" t="s">
        <v>253</v>
      </c>
      <c r="H851" t="s">
        <v>3104</v>
      </c>
    </row>
    <row r="852" spans="1:8" hidden="1" x14ac:dyDescent="0.3">
      <c r="A852" t="s">
        <v>7979</v>
      </c>
      <c r="B852" t="s">
        <v>3089</v>
      </c>
      <c r="C852" t="s">
        <v>3090</v>
      </c>
      <c r="D852" t="s">
        <v>440</v>
      </c>
      <c r="E852">
        <v>3702</v>
      </c>
      <c r="F852">
        <v>3</v>
      </c>
      <c r="G852" t="s">
        <v>253</v>
      </c>
      <c r="H852" t="s">
        <v>3104</v>
      </c>
    </row>
    <row r="853" spans="1:8" hidden="1" x14ac:dyDescent="0.3">
      <c r="A853" t="s">
        <v>9613</v>
      </c>
      <c r="B853" t="s">
        <v>3089</v>
      </c>
      <c r="C853" t="s">
        <v>3090</v>
      </c>
      <c r="D853" t="s">
        <v>349</v>
      </c>
      <c r="E853">
        <v>9893</v>
      </c>
      <c r="F853">
        <v>3</v>
      </c>
      <c r="G853" t="s">
        <v>253</v>
      </c>
      <c r="H853" t="s">
        <v>3104</v>
      </c>
    </row>
    <row r="854" spans="1:8" hidden="1" x14ac:dyDescent="0.3">
      <c r="A854" t="s">
        <v>6345</v>
      </c>
      <c r="B854" t="s">
        <v>3089</v>
      </c>
      <c r="C854" t="s">
        <v>3090</v>
      </c>
      <c r="D854" t="s">
        <v>438</v>
      </c>
      <c r="E854">
        <v>884</v>
      </c>
      <c r="F854">
        <v>3</v>
      </c>
      <c r="G854" t="s">
        <v>253</v>
      </c>
      <c r="H854" t="s">
        <v>3104</v>
      </c>
    </row>
    <row r="855" spans="1:8" hidden="1" x14ac:dyDescent="0.3">
      <c r="A855" t="s">
        <v>4006</v>
      </c>
      <c r="B855" t="s">
        <v>3108</v>
      </c>
      <c r="C855" t="s">
        <v>3109</v>
      </c>
      <c r="D855" t="s">
        <v>3110</v>
      </c>
      <c r="E855">
        <v>616</v>
      </c>
      <c r="F855">
        <v>3</v>
      </c>
      <c r="G855" t="s">
        <v>253</v>
      </c>
      <c r="H855" t="s">
        <v>3104</v>
      </c>
    </row>
    <row r="856" spans="1:8" hidden="1" x14ac:dyDescent="0.3">
      <c r="A856" t="s">
        <v>4007</v>
      </c>
      <c r="B856" t="s">
        <v>3108</v>
      </c>
      <c r="C856" t="s">
        <v>3109</v>
      </c>
      <c r="D856" t="s">
        <v>3112</v>
      </c>
      <c r="E856">
        <v>3556</v>
      </c>
      <c r="F856">
        <v>3</v>
      </c>
      <c r="G856" t="s">
        <v>253</v>
      </c>
      <c r="H856" t="s">
        <v>3104</v>
      </c>
    </row>
    <row r="857" spans="1:8" hidden="1" x14ac:dyDescent="0.3">
      <c r="A857" t="s">
        <v>4008</v>
      </c>
      <c r="B857" t="s">
        <v>3108</v>
      </c>
      <c r="C857" t="s">
        <v>3109</v>
      </c>
      <c r="D857" t="s">
        <v>3114</v>
      </c>
      <c r="E857">
        <v>1541</v>
      </c>
      <c r="F857">
        <v>3</v>
      </c>
      <c r="G857" t="s">
        <v>253</v>
      </c>
      <c r="H857" t="s">
        <v>3104</v>
      </c>
    </row>
    <row r="858" spans="1:8" hidden="1" x14ac:dyDescent="0.3">
      <c r="A858" t="s">
        <v>4009</v>
      </c>
      <c r="B858" t="s">
        <v>3108</v>
      </c>
      <c r="C858" t="s">
        <v>3109</v>
      </c>
      <c r="D858" t="s">
        <v>3116</v>
      </c>
      <c r="E858">
        <v>869</v>
      </c>
      <c r="F858">
        <v>3</v>
      </c>
      <c r="G858" t="s">
        <v>253</v>
      </c>
      <c r="H858" t="s">
        <v>3104</v>
      </c>
    </row>
    <row r="859" spans="1:8" hidden="1" x14ac:dyDescent="0.3">
      <c r="A859" t="s">
        <v>4010</v>
      </c>
      <c r="B859" t="s">
        <v>3108</v>
      </c>
      <c r="C859" t="s">
        <v>3109</v>
      </c>
      <c r="D859" t="s">
        <v>3118</v>
      </c>
      <c r="E859">
        <v>674</v>
      </c>
      <c r="F859">
        <v>3</v>
      </c>
      <c r="G859" t="s">
        <v>253</v>
      </c>
      <c r="H859" t="s">
        <v>3104</v>
      </c>
    </row>
    <row r="860" spans="1:8" hidden="1" x14ac:dyDescent="0.3">
      <c r="A860" t="s">
        <v>4011</v>
      </c>
      <c r="B860" t="s">
        <v>3108</v>
      </c>
      <c r="C860" t="s">
        <v>3109</v>
      </c>
      <c r="D860" t="s">
        <v>3120</v>
      </c>
      <c r="E860">
        <v>622</v>
      </c>
      <c r="F860">
        <v>3</v>
      </c>
      <c r="G860" t="s">
        <v>253</v>
      </c>
      <c r="H860" t="s">
        <v>3104</v>
      </c>
    </row>
    <row r="861" spans="1:8" hidden="1" x14ac:dyDescent="0.3">
      <c r="A861" t="s">
        <v>4012</v>
      </c>
      <c r="B861" t="s">
        <v>3108</v>
      </c>
      <c r="C861" t="s">
        <v>3109</v>
      </c>
      <c r="D861" t="s">
        <v>3122</v>
      </c>
      <c r="E861">
        <v>693</v>
      </c>
      <c r="F861">
        <v>3</v>
      </c>
      <c r="G861" t="s">
        <v>253</v>
      </c>
      <c r="H861" t="s">
        <v>3104</v>
      </c>
    </row>
    <row r="862" spans="1:8" hidden="1" x14ac:dyDescent="0.3">
      <c r="A862" t="s">
        <v>4013</v>
      </c>
      <c r="B862" t="s">
        <v>3108</v>
      </c>
      <c r="C862" t="s">
        <v>3109</v>
      </c>
      <c r="D862" t="s">
        <v>3124</v>
      </c>
      <c r="E862">
        <v>370</v>
      </c>
      <c r="F862">
        <v>3</v>
      </c>
      <c r="G862" t="s">
        <v>253</v>
      </c>
      <c r="H862" t="s">
        <v>3104</v>
      </c>
    </row>
    <row r="863" spans="1:8" hidden="1" x14ac:dyDescent="0.3">
      <c r="A863" t="s">
        <v>4014</v>
      </c>
      <c r="B863" t="s">
        <v>3108</v>
      </c>
      <c r="C863" t="s">
        <v>3109</v>
      </c>
      <c r="D863" t="s">
        <v>3126</v>
      </c>
      <c r="E863">
        <v>957</v>
      </c>
      <c r="F863">
        <v>3</v>
      </c>
      <c r="G863" t="s">
        <v>253</v>
      </c>
      <c r="H863" t="s">
        <v>3104</v>
      </c>
    </row>
    <row r="864" spans="1:8" hidden="1" x14ac:dyDescent="0.3">
      <c r="A864" t="s">
        <v>4015</v>
      </c>
      <c r="B864" t="s">
        <v>3108</v>
      </c>
      <c r="C864" t="s">
        <v>3109</v>
      </c>
      <c r="D864" t="s">
        <v>349</v>
      </c>
      <c r="E864">
        <v>9893</v>
      </c>
      <c r="F864">
        <v>3</v>
      </c>
      <c r="G864" t="s">
        <v>253</v>
      </c>
      <c r="H864" t="s">
        <v>3104</v>
      </c>
    </row>
    <row r="865" spans="1:8" hidden="1" x14ac:dyDescent="0.3">
      <c r="A865" t="s">
        <v>4016</v>
      </c>
      <c r="B865" t="s">
        <v>3129</v>
      </c>
      <c r="C865" t="s">
        <v>238</v>
      </c>
      <c r="D865" t="s">
        <v>54</v>
      </c>
      <c r="E865">
        <v>2494</v>
      </c>
      <c r="F865">
        <v>3</v>
      </c>
      <c r="G865" t="s">
        <v>253</v>
      </c>
      <c r="H865" t="s">
        <v>3104</v>
      </c>
    </row>
    <row r="866" spans="1:8" hidden="1" x14ac:dyDescent="0.3">
      <c r="A866" t="s">
        <v>4017</v>
      </c>
      <c r="B866" t="s">
        <v>3129</v>
      </c>
      <c r="C866" t="s">
        <v>238</v>
      </c>
      <c r="D866" t="s">
        <v>55</v>
      </c>
      <c r="E866">
        <v>2766</v>
      </c>
      <c r="F866">
        <v>3</v>
      </c>
      <c r="G866" t="s">
        <v>253</v>
      </c>
      <c r="H866" t="s">
        <v>3104</v>
      </c>
    </row>
    <row r="867" spans="1:8" hidden="1" x14ac:dyDescent="0.3">
      <c r="A867" t="s">
        <v>4018</v>
      </c>
      <c r="B867" t="s">
        <v>3129</v>
      </c>
      <c r="C867" t="s">
        <v>238</v>
      </c>
      <c r="D867" t="s">
        <v>56</v>
      </c>
      <c r="E867">
        <v>1023</v>
      </c>
      <c r="F867">
        <v>3</v>
      </c>
      <c r="G867" t="s">
        <v>253</v>
      </c>
      <c r="H867" t="s">
        <v>3104</v>
      </c>
    </row>
    <row r="868" spans="1:8" hidden="1" x14ac:dyDescent="0.3">
      <c r="A868" t="s">
        <v>4019</v>
      </c>
      <c r="B868" t="s">
        <v>3129</v>
      </c>
      <c r="C868" t="s">
        <v>238</v>
      </c>
      <c r="D868" t="s">
        <v>57</v>
      </c>
      <c r="E868">
        <v>567</v>
      </c>
      <c r="F868">
        <v>3</v>
      </c>
      <c r="G868" t="s">
        <v>253</v>
      </c>
      <c r="H868" t="s">
        <v>3104</v>
      </c>
    </row>
    <row r="869" spans="1:8" hidden="1" x14ac:dyDescent="0.3">
      <c r="A869" t="s">
        <v>4020</v>
      </c>
      <c r="B869" t="s">
        <v>3129</v>
      </c>
      <c r="C869" t="s">
        <v>238</v>
      </c>
      <c r="D869" t="s">
        <v>58</v>
      </c>
      <c r="E869">
        <v>425</v>
      </c>
      <c r="F869">
        <v>3</v>
      </c>
      <c r="G869" t="s">
        <v>253</v>
      </c>
      <c r="H869" t="s">
        <v>3104</v>
      </c>
    </row>
    <row r="870" spans="1:8" hidden="1" x14ac:dyDescent="0.3">
      <c r="A870" t="s">
        <v>4021</v>
      </c>
      <c r="B870" t="s">
        <v>3129</v>
      </c>
      <c r="C870" t="s">
        <v>238</v>
      </c>
      <c r="D870" t="s">
        <v>59</v>
      </c>
      <c r="E870">
        <v>691</v>
      </c>
      <c r="F870">
        <v>3</v>
      </c>
      <c r="G870" t="s">
        <v>253</v>
      </c>
      <c r="H870" t="s">
        <v>3104</v>
      </c>
    </row>
    <row r="871" spans="1:8" hidden="1" x14ac:dyDescent="0.3">
      <c r="A871" t="s">
        <v>4022</v>
      </c>
      <c r="B871" t="s">
        <v>3129</v>
      </c>
      <c r="C871" t="s">
        <v>238</v>
      </c>
      <c r="D871" t="s">
        <v>51</v>
      </c>
      <c r="E871">
        <v>775</v>
      </c>
      <c r="F871">
        <v>3</v>
      </c>
      <c r="G871" t="s">
        <v>253</v>
      </c>
      <c r="H871" t="s">
        <v>3104</v>
      </c>
    </row>
    <row r="872" spans="1:8" hidden="1" x14ac:dyDescent="0.3">
      <c r="A872" t="s">
        <v>4023</v>
      </c>
      <c r="B872" t="s">
        <v>3129</v>
      </c>
      <c r="C872" t="s">
        <v>238</v>
      </c>
      <c r="D872" t="s">
        <v>52</v>
      </c>
      <c r="E872">
        <v>612</v>
      </c>
      <c r="F872">
        <v>3</v>
      </c>
      <c r="G872" t="s">
        <v>253</v>
      </c>
      <c r="H872" t="s">
        <v>3104</v>
      </c>
    </row>
    <row r="873" spans="1:8" hidden="1" x14ac:dyDescent="0.3">
      <c r="A873" t="s">
        <v>4024</v>
      </c>
      <c r="B873" t="s">
        <v>3129</v>
      </c>
      <c r="C873" t="s">
        <v>238</v>
      </c>
      <c r="D873" t="s">
        <v>53</v>
      </c>
      <c r="E873">
        <v>1476</v>
      </c>
      <c r="F873">
        <v>3</v>
      </c>
      <c r="G873" t="s">
        <v>253</v>
      </c>
      <c r="H873" t="s">
        <v>3104</v>
      </c>
    </row>
    <row r="874" spans="1:8" hidden="1" x14ac:dyDescent="0.3">
      <c r="A874" t="s">
        <v>4025</v>
      </c>
      <c r="B874" t="s">
        <v>3129</v>
      </c>
      <c r="C874" t="s">
        <v>238</v>
      </c>
      <c r="D874" t="s">
        <v>349</v>
      </c>
      <c r="E874">
        <v>10818</v>
      </c>
      <c r="F874">
        <v>3</v>
      </c>
      <c r="G874" t="s">
        <v>253</v>
      </c>
      <c r="H874" t="s">
        <v>3104</v>
      </c>
    </row>
    <row r="875" spans="1:8" hidden="1" x14ac:dyDescent="0.3">
      <c r="A875" t="s">
        <v>4026</v>
      </c>
      <c r="B875" t="s">
        <v>3140</v>
      </c>
      <c r="C875" t="s">
        <v>229</v>
      </c>
      <c r="D875" t="s">
        <v>60</v>
      </c>
      <c r="E875">
        <v>7088</v>
      </c>
      <c r="F875">
        <v>3</v>
      </c>
      <c r="G875" t="s">
        <v>253</v>
      </c>
      <c r="H875" t="s">
        <v>3104</v>
      </c>
    </row>
    <row r="876" spans="1:8" hidden="1" x14ac:dyDescent="0.3">
      <c r="A876" t="s">
        <v>4027</v>
      </c>
      <c r="B876" t="s">
        <v>3140</v>
      </c>
      <c r="C876" t="s">
        <v>229</v>
      </c>
      <c r="D876" t="s">
        <v>63</v>
      </c>
      <c r="E876">
        <v>92</v>
      </c>
      <c r="F876">
        <v>3</v>
      </c>
      <c r="G876" t="s">
        <v>253</v>
      </c>
      <c r="H876" t="s">
        <v>3104</v>
      </c>
    </row>
    <row r="877" spans="1:8" hidden="1" x14ac:dyDescent="0.3">
      <c r="A877" t="s">
        <v>4028</v>
      </c>
      <c r="B877" t="s">
        <v>3140</v>
      </c>
      <c r="C877" t="s">
        <v>229</v>
      </c>
      <c r="D877" t="s">
        <v>61</v>
      </c>
      <c r="E877">
        <v>1571</v>
      </c>
      <c r="F877">
        <v>3</v>
      </c>
      <c r="G877" t="s">
        <v>253</v>
      </c>
      <c r="H877" t="s">
        <v>3104</v>
      </c>
    </row>
    <row r="878" spans="1:8" hidden="1" x14ac:dyDescent="0.3">
      <c r="A878" t="s">
        <v>10316</v>
      </c>
      <c r="B878" t="s">
        <v>3140</v>
      </c>
      <c r="C878" t="s">
        <v>229</v>
      </c>
      <c r="D878" t="s">
        <v>10309</v>
      </c>
      <c r="E878">
        <v>1821</v>
      </c>
      <c r="F878">
        <v>3</v>
      </c>
      <c r="G878" t="s">
        <v>253</v>
      </c>
      <c r="H878" t="s">
        <v>3104</v>
      </c>
    </row>
    <row r="879" spans="1:8" hidden="1" x14ac:dyDescent="0.3">
      <c r="A879" t="s">
        <v>4029</v>
      </c>
      <c r="B879" t="s">
        <v>3140</v>
      </c>
      <c r="C879" t="s">
        <v>229</v>
      </c>
      <c r="D879" t="s">
        <v>341</v>
      </c>
      <c r="E879">
        <v>1370</v>
      </c>
      <c r="F879">
        <v>3</v>
      </c>
      <c r="G879" t="s">
        <v>253</v>
      </c>
      <c r="H879" t="s">
        <v>3104</v>
      </c>
    </row>
    <row r="880" spans="1:8" hidden="1" x14ac:dyDescent="0.3">
      <c r="A880" t="s">
        <v>4030</v>
      </c>
      <c r="B880" t="s">
        <v>3140</v>
      </c>
      <c r="C880" t="s">
        <v>229</v>
      </c>
      <c r="D880" t="s">
        <v>62</v>
      </c>
      <c r="E880">
        <v>2242</v>
      </c>
      <c r="F880">
        <v>3</v>
      </c>
      <c r="G880" t="s">
        <v>253</v>
      </c>
      <c r="H880" t="s">
        <v>3104</v>
      </c>
    </row>
    <row r="881" spans="1:8" hidden="1" x14ac:dyDescent="0.3">
      <c r="A881" t="s">
        <v>4031</v>
      </c>
      <c r="B881" t="s">
        <v>3146</v>
      </c>
      <c r="C881" t="s">
        <v>230</v>
      </c>
      <c r="D881" t="s">
        <v>353</v>
      </c>
      <c r="E881">
        <v>12090</v>
      </c>
      <c r="F881">
        <v>3</v>
      </c>
      <c r="G881" t="s">
        <v>253</v>
      </c>
      <c r="H881" t="s">
        <v>3104</v>
      </c>
    </row>
    <row r="882" spans="1:8" hidden="1" x14ac:dyDescent="0.3">
      <c r="A882" t="s">
        <v>4032</v>
      </c>
      <c r="B882" t="s">
        <v>3146</v>
      </c>
      <c r="C882" t="s">
        <v>230</v>
      </c>
      <c r="D882" t="s">
        <v>2</v>
      </c>
      <c r="E882">
        <v>12126</v>
      </c>
      <c r="F882">
        <v>3</v>
      </c>
      <c r="G882" t="s">
        <v>253</v>
      </c>
      <c r="H882" t="s">
        <v>3104</v>
      </c>
    </row>
    <row r="883" spans="1:8" hidden="1" x14ac:dyDescent="0.3">
      <c r="A883" t="s">
        <v>4033</v>
      </c>
      <c r="B883" t="s">
        <v>3146</v>
      </c>
      <c r="C883" t="s">
        <v>230</v>
      </c>
      <c r="D883" t="s">
        <v>337</v>
      </c>
      <c r="E883">
        <v>4</v>
      </c>
      <c r="F883">
        <v>3</v>
      </c>
      <c r="G883" t="s">
        <v>253</v>
      </c>
      <c r="H883" t="s">
        <v>3104</v>
      </c>
    </row>
    <row r="884" spans="1:8" hidden="1" x14ac:dyDescent="0.3">
      <c r="A884" t="s">
        <v>4034</v>
      </c>
      <c r="B884" t="s">
        <v>3146</v>
      </c>
      <c r="C884" t="s">
        <v>230</v>
      </c>
      <c r="D884" t="s">
        <v>326</v>
      </c>
      <c r="E884">
        <v>10</v>
      </c>
      <c r="F884">
        <v>3</v>
      </c>
      <c r="G884" t="s">
        <v>253</v>
      </c>
      <c r="H884" t="s">
        <v>3104</v>
      </c>
    </row>
    <row r="885" spans="1:8" hidden="1" x14ac:dyDescent="0.3">
      <c r="A885" t="s">
        <v>4035</v>
      </c>
      <c r="B885" t="s">
        <v>3146</v>
      </c>
      <c r="C885" t="s">
        <v>230</v>
      </c>
      <c r="D885" t="s">
        <v>327</v>
      </c>
      <c r="E885">
        <v>505</v>
      </c>
      <c r="F885">
        <v>3</v>
      </c>
      <c r="G885" t="s">
        <v>253</v>
      </c>
      <c r="H885" t="s">
        <v>3104</v>
      </c>
    </row>
    <row r="886" spans="1:8" hidden="1" x14ac:dyDescent="0.3">
      <c r="A886" t="s">
        <v>4036</v>
      </c>
      <c r="B886" t="s">
        <v>3146</v>
      </c>
      <c r="C886" t="s">
        <v>230</v>
      </c>
      <c r="D886" t="s">
        <v>328</v>
      </c>
      <c r="E886">
        <v>1698</v>
      </c>
      <c r="F886">
        <v>3</v>
      </c>
      <c r="G886" t="s">
        <v>253</v>
      </c>
      <c r="H886" t="s">
        <v>3104</v>
      </c>
    </row>
    <row r="887" spans="1:8" hidden="1" x14ac:dyDescent="0.3">
      <c r="A887" t="s">
        <v>4037</v>
      </c>
      <c r="B887" t="s">
        <v>3146</v>
      </c>
      <c r="C887" t="s">
        <v>230</v>
      </c>
      <c r="D887" t="s">
        <v>329</v>
      </c>
      <c r="E887">
        <v>12</v>
      </c>
      <c r="F887">
        <v>3</v>
      </c>
      <c r="G887" t="s">
        <v>253</v>
      </c>
      <c r="H887" t="s">
        <v>3104</v>
      </c>
    </row>
    <row r="888" spans="1:8" hidden="1" x14ac:dyDescent="0.3">
      <c r="A888" t="s">
        <v>4038</v>
      </c>
      <c r="B888" t="s">
        <v>3146</v>
      </c>
      <c r="C888" t="s">
        <v>230</v>
      </c>
      <c r="D888" t="s">
        <v>330</v>
      </c>
      <c r="E888">
        <v>260</v>
      </c>
      <c r="F888">
        <v>3</v>
      </c>
      <c r="G888" t="s">
        <v>253</v>
      </c>
      <c r="H888" t="s">
        <v>3104</v>
      </c>
    </row>
    <row r="889" spans="1:8" hidden="1" x14ac:dyDescent="0.3">
      <c r="A889" t="s">
        <v>4039</v>
      </c>
      <c r="B889" t="s">
        <v>3146</v>
      </c>
      <c r="C889" t="s">
        <v>230</v>
      </c>
      <c r="D889" t="s">
        <v>3155</v>
      </c>
      <c r="E889">
        <v>35</v>
      </c>
      <c r="F889">
        <v>3</v>
      </c>
      <c r="G889" t="s">
        <v>253</v>
      </c>
      <c r="H889" t="s">
        <v>3104</v>
      </c>
    </row>
    <row r="890" spans="1:8" hidden="1" x14ac:dyDescent="0.3">
      <c r="A890" t="s">
        <v>4040</v>
      </c>
      <c r="B890" t="s">
        <v>3146</v>
      </c>
      <c r="C890" t="s">
        <v>230</v>
      </c>
      <c r="D890" t="s">
        <v>3157</v>
      </c>
      <c r="E890">
        <v>12090</v>
      </c>
      <c r="F890">
        <v>3</v>
      </c>
      <c r="G890" t="s">
        <v>253</v>
      </c>
      <c r="H890" t="s">
        <v>3104</v>
      </c>
    </row>
    <row r="891" spans="1:8" hidden="1" x14ac:dyDescent="0.3">
      <c r="A891" t="s">
        <v>4041</v>
      </c>
      <c r="B891" t="s">
        <v>3146</v>
      </c>
      <c r="C891" t="s">
        <v>230</v>
      </c>
      <c r="D891" t="s">
        <v>331</v>
      </c>
      <c r="E891">
        <v>703</v>
      </c>
      <c r="F891">
        <v>3</v>
      </c>
      <c r="G891" t="s">
        <v>253</v>
      </c>
      <c r="H891" t="s">
        <v>3104</v>
      </c>
    </row>
    <row r="892" spans="1:8" hidden="1" x14ac:dyDescent="0.3">
      <c r="A892" t="s">
        <v>4042</v>
      </c>
      <c r="B892" t="s">
        <v>3146</v>
      </c>
      <c r="C892" t="s">
        <v>230</v>
      </c>
      <c r="D892" t="s">
        <v>332</v>
      </c>
      <c r="E892">
        <v>368</v>
      </c>
      <c r="F892">
        <v>3</v>
      </c>
      <c r="G892" t="s">
        <v>253</v>
      </c>
      <c r="H892" t="s">
        <v>3104</v>
      </c>
    </row>
    <row r="893" spans="1:8" hidden="1" x14ac:dyDescent="0.3">
      <c r="A893" t="s">
        <v>4043</v>
      </c>
      <c r="B893" t="s">
        <v>3146</v>
      </c>
      <c r="C893" t="s">
        <v>230</v>
      </c>
      <c r="D893" t="s">
        <v>333</v>
      </c>
      <c r="E893">
        <v>1778</v>
      </c>
      <c r="F893">
        <v>3</v>
      </c>
      <c r="G893" t="s">
        <v>253</v>
      </c>
      <c r="H893" t="s">
        <v>3104</v>
      </c>
    </row>
    <row r="894" spans="1:8" hidden="1" x14ac:dyDescent="0.3">
      <c r="A894" t="s">
        <v>4044</v>
      </c>
      <c r="B894" t="s">
        <v>3146</v>
      </c>
      <c r="C894" t="s">
        <v>230</v>
      </c>
      <c r="D894" t="s">
        <v>334</v>
      </c>
      <c r="E894">
        <v>1899</v>
      </c>
      <c r="F894">
        <v>3</v>
      </c>
      <c r="G894" t="s">
        <v>253</v>
      </c>
      <c r="H894" t="s">
        <v>3104</v>
      </c>
    </row>
    <row r="895" spans="1:8" hidden="1" x14ac:dyDescent="0.3">
      <c r="A895" t="s">
        <v>4045</v>
      </c>
      <c r="B895" t="s">
        <v>3146</v>
      </c>
      <c r="C895" t="s">
        <v>230</v>
      </c>
      <c r="D895" t="s">
        <v>336</v>
      </c>
      <c r="E895">
        <v>751</v>
      </c>
      <c r="F895">
        <v>3</v>
      </c>
      <c r="G895" t="s">
        <v>253</v>
      </c>
      <c r="H895" t="s">
        <v>3104</v>
      </c>
    </row>
    <row r="896" spans="1:8" hidden="1" x14ac:dyDescent="0.3">
      <c r="A896" t="s">
        <v>4046</v>
      </c>
      <c r="B896" t="s">
        <v>3146</v>
      </c>
      <c r="C896" t="s">
        <v>230</v>
      </c>
      <c r="D896" t="s">
        <v>335</v>
      </c>
      <c r="E896">
        <v>327</v>
      </c>
      <c r="F896">
        <v>3</v>
      </c>
      <c r="G896" t="s">
        <v>253</v>
      </c>
      <c r="H896" t="s">
        <v>3104</v>
      </c>
    </row>
    <row r="897" spans="1:8" hidden="1" x14ac:dyDescent="0.3">
      <c r="A897" t="s">
        <v>4047</v>
      </c>
      <c r="B897" t="s">
        <v>3146</v>
      </c>
      <c r="C897" t="s">
        <v>230</v>
      </c>
      <c r="D897" t="s">
        <v>79</v>
      </c>
      <c r="E897">
        <v>3767</v>
      </c>
      <c r="F897">
        <v>3</v>
      </c>
      <c r="G897" t="s">
        <v>253</v>
      </c>
      <c r="H897" t="s">
        <v>3104</v>
      </c>
    </row>
    <row r="898" spans="1:8" hidden="1" x14ac:dyDescent="0.3">
      <c r="A898" t="s">
        <v>4048</v>
      </c>
      <c r="B898" t="s">
        <v>3166</v>
      </c>
      <c r="C898" t="s">
        <v>245</v>
      </c>
      <c r="D898" t="s">
        <v>80</v>
      </c>
      <c r="E898">
        <v>722</v>
      </c>
      <c r="F898">
        <v>3</v>
      </c>
      <c r="G898" t="s">
        <v>253</v>
      </c>
      <c r="H898" t="s">
        <v>3104</v>
      </c>
    </row>
    <row r="899" spans="1:8" hidden="1" x14ac:dyDescent="0.3">
      <c r="A899" t="s">
        <v>4049</v>
      </c>
      <c r="B899" t="s">
        <v>3166</v>
      </c>
      <c r="C899" t="s">
        <v>245</v>
      </c>
      <c r="D899" t="s">
        <v>342</v>
      </c>
      <c r="E899">
        <v>207</v>
      </c>
      <c r="F899">
        <v>3</v>
      </c>
      <c r="G899" t="s">
        <v>253</v>
      </c>
      <c r="H899" t="s">
        <v>3104</v>
      </c>
    </row>
    <row r="900" spans="1:8" hidden="1" x14ac:dyDescent="0.3">
      <c r="A900" t="s">
        <v>4050</v>
      </c>
      <c r="B900" t="s">
        <v>3166</v>
      </c>
      <c r="C900" t="s">
        <v>245</v>
      </c>
      <c r="D900">
        <v>0</v>
      </c>
      <c r="E900">
        <v>3801</v>
      </c>
      <c r="F900">
        <v>3</v>
      </c>
      <c r="G900" t="s">
        <v>253</v>
      </c>
      <c r="H900" t="s">
        <v>3104</v>
      </c>
    </row>
    <row r="901" spans="1:8" hidden="1" x14ac:dyDescent="0.3">
      <c r="A901" t="s">
        <v>4051</v>
      </c>
      <c r="B901" t="s">
        <v>3166</v>
      </c>
      <c r="C901" t="s">
        <v>245</v>
      </c>
      <c r="D901">
        <v>1</v>
      </c>
      <c r="E901">
        <v>2359</v>
      </c>
      <c r="F901">
        <v>3</v>
      </c>
      <c r="G901" t="s">
        <v>253</v>
      </c>
      <c r="H901" t="s">
        <v>3104</v>
      </c>
    </row>
    <row r="902" spans="1:8" hidden="1" x14ac:dyDescent="0.3">
      <c r="A902" t="s">
        <v>4052</v>
      </c>
      <c r="B902" t="s">
        <v>3166</v>
      </c>
      <c r="C902" t="s">
        <v>245</v>
      </c>
      <c r="D902" t="s">
        <v>60</v>
      </c>
      <c r="E902">
        <v>7088</v>
      </c>
      <c r="F902">
        <v>3</v>
      </c>
      <c r="G902" t="s">
        <v>253</v>
      </c>
      <c r="H902" t="s">
        <v>3104</v>
      </c>
    </row>
    <row r="903" spans="1:8" hidden="1" x14ac:dyDescent="0.3">
      <c r="A903" t="s">
        <v>4053</v>
      </c>
      <c r="B903" t="s">
        <v>3172</v>
      </c>
      <c r="C903" t="s">
        <v>239</v>
      </c>
      <c r="D903" t="s">
        <v>2</v>
      </c>
      <c r="E903">
        <v>12126</v>
      </c>
      <c r="F903">
        <v>3</v>
      </c>
      <c r="G903" t="s">
        <v>253</v>
      </c>
      <c r="H903" t="s">
        <v>3104</v>
      </c>
    </row>
    <row r="904" spans="1:8" hidden="1" x14ac:dyDescent="0.3">
      <c r="A904" t="s">
        <v>4054</v>
      </c>
      <c r="B904" t="s">
        <v>3172</v>
      </c>
      <c r="C904" t="s">
        <v>239</v>
      </c>
      <c r="D904" t="s">
        <v>67</v>
      </c>
      <c r="E904">
        <v>563</v>
      </c>
      <c r="F904">
        <v>3</v>
      </c>
      <c r="G904" t="s">
        <v>253</v>
      </c>
      <c r="H904" t="s">
        <v>3104</v>
      </c>
    </row>
    <row r="905" spans="1:8" hidden="1" x14ac:dyDescent="0.3">
      <c r="A905" t="s">
        <v>4055</v>
      </c>
      <c r="B905" t="s">
        <v>3172</v>
      </c>
      <c r="C905" t="s">
        <v>239</v>
      </c>
      <c r="D905" t="s">
        <v>66</v>
      </c>
      <c r="E905">
        <v>1419</v>
      </c>
      <c r="F905">
        <v>3</v>
      </c>
      <c r="G905" t="s">
        <v>253</v>
      </c>
      <c r="H905" t="s">
        <v>3104</v>
      </c>
    </row>
    <row r="906" spans="1:8" hidden="1" x14ac:dyDescent="0.3">
      <c r="A906" t="s">
        <v>4056</v>
      </c>
      <c r="B906" t="s">
        <v>3172</v>
      </c>
      <c r="C906" t="s">
        <v>239</v>
      </c>
      <c r="D906" t="s">
        <v>65</v>
      </c>
      <c r="E906">
        <v>3526</v>
      </c>
      <c r="F906">
        <v>3</v>
      </c>
      <c r="G906" t="s">
        <v>253</v>
      </c>
      <c r="H906" t="s">
        <v>3104</v>
      </c>
    </row>
    <row r="907" spans="1:8" hidden="1" x14ac:dyDescent="0.3">
      <c r="A907" t="s">
        <v>4057</v>
      </c>
      <c r="B907" t="s">
        <v>3172</v>
      </c>
      <c r="C907" t="s">
        <v>239</v>
      </c>
      <c r="D907" t="s">
        <v>68</v>
      </c>
      <c r="E907">
        <v>183</v>
      </c>
      <c r="F907">
        <v>3</v>
      </c>
      <c r="G907" t="s">
        <v>253</v>
      </c>
      <c r="H907" t="s">
        <v>3104</v>
      </c>
    </row>
    <row r="908" spans="1:8" hidden="1" x14ac:dyDescent="0.3">
      <c r="A908" t="s">
        <v>4058</v>
      </c>
      <c r="B908" t="s">
        <v>3172</v>
      </c>
      <c r="C908" t="s">
        <v>239</v>
      </c>
      <c r="D908" t="s">
        <v>64</v>
      </c>
      <c r="E908">
        <v>6442</v>
      </c>
      <c r="F908">
        <v>3</v>
      </c>
      <c r="G908" t="s">
        <v>253</v>
      </c>
      <c r="H908" t="s">
        <v>3104</v>
      </c>
    </row>
    <row r="909" spans="1:8" hidden="1" x14ac:dyDescent="0.3">
      <c r="A909" t="s">
        <v>4059</v>
      </c>
      <c r="B909" t="s">
        <v>3179</v>
      </c>
      <c r="C909" t="s">
        <v>240</v>
      </c>
      <c r="D909" t="s">
        <v>2</v>
      </c>
      <c r="E909">
        <v>12126</v>
      </c>
      <c r="F909">
        <v>3</v>
      </c>
      <c r="G909" t="s">
        <v>253</v>
      </c>
      <c r="H909" t="s">
        <v>3104</v>
      </c>
    </row>
    <row r="910" spans="1:8" hidden="1" x14ac:dyDescent="0.3">
      <c r="A910" t="s">
        <v>4060</v>
      </c>
      <c r="B910" t="s">
        <v>3179</v>
      </c>
      <c r="C910" t="s">
        <v>240</v>
      </c>
      <c r="D910" t="s">
        <v>70</v>
      </c>
      <c r="E910">
        <v>1402</v>
      </c>
      <c r="F910">
        <v>3</v>
      </c>
      <c r="G910" t="s">
        <v>253</v>
      </c>
      <c r="H910" t="s">
        <v>3104</v>
      </c>
    </row>
    <row r="911" spans="1:8" hidden="1" x14ac:dyDescent="0.3">
      <c r="A911" t="s">
        <v>4061</v>
      </c>
      <c r="B911" t="s">
        <v>3179</v>
      </c>
      <c r="C911" t="s">
        <v>240</v>
      </c>
      <c r="D911" t="s">
        <v>69</v>
      </c>
      <c r="E911">
        <v>1062</v>
      </c>
      <c r="F911">
        <v>3</v>
      </c>
      <c r="G911" t="s">
        <v>253</v>
      </c>
      <c r="H911" t="s">
        <v>3104</v>
      </c>
    </row>
    <row r="912" spans="1:8" hidden="1" x14ac:dyDescent="0.3">
      <c r="A912" t="s">
        <v>4062</v>
      </c>
      <c r="B912" t="s">
        <v>3179</v>
      </c>
      <c r="C912" t="s">
        <v>240</v>
      </c>
      <c r="D912" t="s">
        <v>71</v>
      </c>
      <c r="E912">
        <v>9661</v>
      </c>
      <c r="F912">
        <v>3</v>
      </c>
      <c r="G912" t="s">
        <v>253</v>
      </c>
      <c r="H912" t="s">
        <v>3104</v>
      </c>
    </row>
    <row r="913" spans="1:8" hidden="1" x14ac:dyDescent="0.3">
      <c r="A913" t="s">
        <v>4063</v>
      </c>
      <c r="B913" t="s">
        <v>3184</v>
      </c>
      <c r="C913" t="s">
        <v>3185</v>
      </c>
      <c r="D913" t="s">
        <v>2</v>
      </c>
      <c r="E913">
        <v>12126</v>
      </c>
      <c r="F913">
        <v>3</v>
      </c>
      <c r="G913" t="s">
        <v>253</v>
      </c>
      <c r="H913" t="s">
        <v>3104</v>
      </c>
    </row>
    <row r="914" spans="1:8" hidden="1" x14ac:dyDescent="0.3">
      <c r="A914" t="s">
        <v>4064</v>
      </c>
      <c r="B914" t="s">
        <v>3184</v>
      </c>
      <c r="C914" t="s">
        <v>3185</v>
      </c>
      <c r="D914" t="s">
        <v>25</v>
      </c>
      <c r="E914">
        <v>264</v>
      </c>
      <c r="F914">
        <v>3</v>
      </c>
      <c r="G914" t="s">
        <v>253</v>
      </c>
      <c r="H914" t="s">
        <v>3104</v>
      </c>
    </row>
    <row r="915" spans="1:8" hidden="1" x14ac:dyDescent="0.3">
      <c r="A915" t="s">
        <v>4065</v>
      </c>
      <c r="B915" t="s">
        <v>3184</v>
      </c>
      <c r="C915" t="s">
        <v>3185</v>
      </c>
      <c r="D915" t="s">
        <v>21</v>
      </c>
      <c r="E915">
        <v>1683</v>
      </c>
      <c r="F915">
        <v>3</v>
      </c>
      <c r="G915" t="s">
        <v>253</v>
      </c>
      <c r="H915" t="s">
        <v>3104</v>
      </c>
    </row>
    <row r="916" spans="1:8" hidden="1" x14ac:dyDescent="0.3">
      <c r="A916" t="s">
        <v>4066</v>
      </c>
      <c r="B916" t="s">
        <v>3184</v>
      </c>
      <c r="C916" t="s">
        <v>3185</v>
      </c>
      <c r="D916" t="s">
        <v>24</v>
      </c>
      <c r="E916">
        <v>214</v>
      </c>
      <c r="F916">
        <v>3</v>
      </c>
      <c r="G916" t="s">
        <v>253</v>
      </c>
      <c r="H916" t="s">
        <v>3104</v>
      </c>
    </row>
    <row r="917" spans="1:8" hidden="1" x14ac:dyDescent="0.3">
      <c r="A917" t="s">
        <v>4067</v>
      </c>
      <c r="B917" t="s">
        <v>3184</v>
      </c>
      <c r="C917" t="s">
        <v>3185</v>
      </c>
      <c r="D917" t="s">
        <v>354</v>
      </c>
      <c r="E917">
        <v>1880</v>
      </c>
      <c r="F917">
        <v>3</v>
      </c>
      <c r="G917" t="s">
        <v>253</v>
      </c>
      <c r="H917" t="s">
        <v>3104</v>
      </c>
    </row>
    <row r="918" spans="1:8" hidden="1" x14ac:dyDescent="0.3">
      <c r="A918" t="s">
        <v>4068</v>
      </c>
      <c r="B918" t="s">
        <v>3184</v>
      </c>
      <c r="C918" t="s">
        <v>3185</v>
      </c>
      <c r="D918" t="s">
        <v>22</v>
      </c>
      <c r="E918">
        <v>1147</v>
      </c>
      <c r="F918">
        <v>3</v>
      </c>
      <c r="G918" t="s">
        <v>253</v>
      </c>
      <c r="H918" t="s">
        <v>3104</v>
      </c>
    </row>
    <row r="919" spans="1:8" hidden="1" x14ac:dyDescent="0.3">
      <c r="A919" t="s">
        <v>4069</v>
      </c>
      <c r="B919" t="s">
        <v>3184</v>
      </c>
      <c r="C919" t="s">
        <v>3185</v>
      </c>
      <c r="D919" t="s">
        <v>23</v>
      </c>
      <c r="E919">
        <v>413</v>
      </c>
      <c r="F919">
        <v>3</v>
      </c>
      <c r="G919" t="s">
        <v>253</v>
      </c>
      <c r="H919" t="s">
        <v>3104</v>
      </c>
    </row>
    <row r="920" spans="1:8" hidden="1" x14ac:dyDescent="0.3">
      <c r="A920" t="s">
        <v>4070</v>
      </c>
      <c r="B920" t="s">
        <v>3184</v>
      </c>
      <c r="C920" t="s">
        <v>3185</v>
      </c>
      <c r="D920" t="s">
        <v>20</v>
      </c>
      <c r="E920">
        <v>6539</v>
      </c>
      <c r="F920">
        <v>3</v>
      </c>
      <c r="G920" t="s">
        <v>253</v>
      </c>
      <c r="H920" t="s">
        <v>3104</v>
      </c>
    </row>
    <row r="921" spans="1:8" hidden="1" x14ac:dyDescent="0.3">
      <c r="A921" t="s">
        <v>10566</v>
      </c>
      <c r="B921" t="s">
        <v>3193</v>
      </c>
      <c r="C921" t="s">
        <v>3194</v>
      </c>
      <c r="D921" t="s">
        <v>10556</v>
      </c>
      <c r="E921">
        <v>7</v>
      </c>
      <c r="F921">
        <v>3</v>
      </c>
      <c r="G921" t="s">
        <v>253</v>
      </c>
      <c r="H921" t="s">
        <v>3104</v>
      </c>
    </row>
    <row r="922" spans="1:8" hidden="1" x14ac:dyDescent="0.3">
      <c r="A922" t="s">
        <v>4071</v>
      </c>
      <c r="B922" t="s">
        <v>3193</v>
      </c>
      <c r="C922" t="s">
        <v>3194</v>
      </c>
      <c r="D922" t="s">
        <v>350</v>
      </c>
      <c r="E922">
        <v>29</v>
      </c>
      <c r="F922">
        <v>3</v>
      </c>
      <c r="G922" t="s">
        <v>253</v>
      </c>
      <c r="H922" t="s">
        <v>3104</v>
      </c>
    </row>
    <row r="923" spans="1:8" hidden="1" x14ac:dyDescent="0.3">
      <c r="A923" t="s">
        <v>4072</v>
      </c>
      <c r="B923" t="s">
        <v>3193</v>
      </c>
      <c r="C923" t="s">
        <v>3194</v>
      </c>
      <c r="D923" t="s">
        <v>352</v>
      </c>
      <c r="E923">
        <v>1257</v>
      </c>
      <c r="F923">
        <v>3</v>
      </c>
      <c r="G923" t="s">
        <v>253</v>
      </c>
      <c r="H923" t="s">
        <v>3104</v>
      </c>
    </row>
    <row r="924" spans="1:8" hidden="1" x14ac:dyDescent="0.3">
      <c r="A924" t="s">
        <v>4073</v>
      </c>
      <c r="B924" t="s">
        <v>3193</v>
      </c>
      <c r="C924" t="s">
        <v>3194</v>
      </c>
      <c r="D924" t="s">
        <v>351</v>
      </c>
      <c r="E924">
        <v>27</v>
      </c>
      <c r="F924">
        <v>3</v>
      </c>
      <c r="G924" t="s">
        <v>253</v>
      </c>
      <c r="H924" t="s">
        <v>3104</v>
      </c>
    </row>
    <row r="925" spans="1:8" hidden="1" x14ac:dyDescent="0.3">
      <c r="A925" t="s">
        <v>4074</v>
      </c>
      <c r="B925" t="s">
        <v>3193</v>
      </c>
      <c r="C925" t="s">
        <v>3194</v>
      </c>
      <c r="D925" t="s">
        <v>348</v>
      </c>
      <c r="E925">
        <v>30</v>
      </c>
      <c r="F925">
        <v>3</v>
      </c>
      <c r="G925" t="s">
        <v>253</v>
      </c>
      <c r="H925" t="s">
        <v>3104</v>
      </c>
    </row>
    <row r="926" spans="1:8" hidden="1" x14ac:dyDescent="0.3">
      <c r="A926" t="s">
        <v>4075</v>
      </c>
      <c r="B926" t="s">
        <v>3193</v>
      </c>
      <c r="C926" t="s">
        <v>3194</v>
      </c>
      <c r="D926" t="s">
        <v>349</v>
      </c>
      <c r="E926">
        <v>11863</v>
      </c>
      <c r="F926">
        <v>3</v>
      </c>
      <c r="G926" t="s">
        <v>253</v>
      </c>
      <c r="H926" t="s">
        <v>3104</v>
      </c>
    </row>
    <row r="927" spans="1:8" hidden="1" x14ac:dyDescent="0.3">
      <c r="A927" t="s">
        <v>4076</v>
      </c>
      <c r="B927" t="s">
        <v>3193</v>
      </c>
      <c r="C927" t="s">
        <v>3194</v>
      </c>
      <c r="D927" t="s">
        <v>347</v>
      </c>
      <c r="E927">
        <v>11840</v>
      </c>
      <c r="F927">
        <v>3</v>
      </c>
      <c r="G927" t="s">
        <v>253</v>
      </c>
      <c r="H927" t="s">
        <v>3104</v>
      </c>
    </row>
    <row r="928" spans="1:8" hidden="1" x14ac:dyDescent="0.3">
      <c r="A928" t="s">
        <v>4077</v>
      </c>
      <c r="B928" t="s">
        <v>99</v>
      </c>
      <c r="C928" t="s">
        <v>3202</v>
      </c>
      <c r="D928" t="s">
        <v>210</v>
      </c>
      <c r="E928">
        <v>1349</v>
      </c>
      <c r="F928">
        <v>3</v>
      </c>
      <c r="G928" t="s">
        <v>253</v>
      </c>
      <c r="H928" t="s">
        <v>3104</v>
      </c>
    </row>
    <row r="929" spans="1:8" hidden="1" x14ac:dyDescent="0.3">
      <c r="A929" t="s">
        <v>4078</v>
      </c>
      <c r="B929" t="s">
        <v>98</v>
      </c>
      <c r="C929" t="s">
        <v>3202</v>
      </c>
      <c r="D929" t="s">
        <v>209</v>
      </c>
      <c r="E929">
        <v>9473</v>
      </c>
      <c r="F929">
        <v>3</v>
      </c>
      <c r="G929" t="s">
        <v>253</v>
      </c>
      <c r="H929" t="s">
        <v>3104</v>
      </c>
    </row>
    <row r="930" spans="1:8" hidden="1" x14ac:dyDescent="0.3">
      <c r="A930" t="s">
        <v>4079</v>
      </c>
      <c r="B930" t="s">
        <v>97</v>
      </c>
      <c r="C930" t="s">
        <v>3202</v>
      </c>
      <c r="D930" t="s">
        <v>208</v>
      </c>
      <c r="E930">
        <v>1020</v>
      </c>
      <c r="F930">
        <v>3</v>
      </c>
      <c r="G930" t="s">
        <v>253</v>
      </c>
      <c r="H930" t="s">
        <v>3104</v>
      </c>
    </row>
    <row r="931" spans="1:8" hidden="1" x14ac:dyDescent="0.3">
      <c r="A931" t="s">
        <v>4080</v>
      </c>
      <c r="B931" t="s">
        <v>96</v>
      </c>
      <c r="C931" t="s">
        <v>3202</v>
      </c>
      <c r="D931" t="s">
        <v>207</v>
      </c>
      <c r="E931">
        <v>657</v>
      </c>
      <c r="F931">
        <v>3</v>
      </c>
      <c r="G931" t="s">
        <v>253</v>
      </c>
      <c r="H931" t="s">
        <v>3104</v>
      </c>
    </row>
    <row r="932" spans="1:8" hidden="1" x14ac:dyDescent="0.3">
      <c r="A932" t="s">
        <v>4081</v>
      </c>
      <c r="B932" t="s">
        <v>3207</v>
      </c>
      <c r="C932" t="s">
        <v>3202</v>
      </c>
      <c r="D932" t="s">
        <v>2</v>
      </c>
      <c r="E932">
        <v>12499</v>
      </c>
      <c r="F932">
        <v>3</v>
      </c>
      <c r="G932" t="s">
        <v>253</v>
      </c>
      <c r="H932" t="s">
        <v>3104</v>
      </c>
    </row>
    <row r="933" spans="1:8" hidden="1" x14ac:dyDescent="0.3">
      <c r="A933" t="s">
        <v>4082</v>
      </c>
      <c r="B933" t="s">
        <v>3207</v>
      </c>
      <c r="C933" t="s">
        <v>3202</v>
      </c>
      <c r="D933" t="s">
        <v>28</v>
      </c>
      <c r="E933">
        <v>135.036297795331</v>
      </c>
      <c r="F933">
        <v>3</v>
      </c>
      <c r="G933" t="s">
        <v>253</v>
      </c>
      <c r="H933" t="s">
        <v>3104</v>
      </c>
    </row>
    <row r="934" spans="1:8" hidden="1" x14ac:dyDescent="0.3">
      <c r="A934" t="s">
        <v>4083</v>
      </c>
      <c r="B934" t="s">
        <v>3207</v>
      </c>
      <c r="C934" t="s">
        <v>3202</v>
      </c>
      <c r="D934" t="s">
        <v>27</v>
      </c>
      <c r="E934">
        <v>6289</v>
      </c>
      <c r="F934">
        <v>3</v>
      </c>
      <c r="G934" t="s">
        <v>253</v>
      </c>
      <c r="H934" t="s">
        <v>3104</v>
      </c>
    </row>
    <row r="935" spans="1:8" hidden="1" x14ac:dyDescent="0.3">
      <c r="A935" t="s">
        <v>4084</v>
      </c>
      <c r="B935" t="s">
        <v>3207</v>
      </c>
      <c r="C935" t="s">
        <v>3202</v>
      </c>
      <c r="D935" t="s">
        <v>3155</v>
      </c>
      <c r="E935">
        <v>35</v>
      </c>
      <c r="F935">
        <v>3</v>
      </c>
      <c r="G935" t="s">
        <v>253</v>
      </c>
      <c r="H935" t="s">
        <v>3104</v>
      </c>
    </row>
    <row r="936" spans="1:8" hidden="1" x14ac:dyDescent="0.3">
      <c r="A936" t="s">
        <v>4085</v>
      </c>
      <c r="B936" t="s">
        <v>3207</v>
      </c>
      <c r="C936" t="s">
        <v>3202</v>
      </c>
      <c r="D936" t="s">
        <v>3157</v>
      </c>
      <c r="E936">
        <v>12090</v>
      </c>
      <c r="F936">
        <v>3</v>
      </c>
      <c r="G936" t="s">
        <v>253</v>
      </c>
      <c r="H936" t="s">
        <v>3104</v>
      </c>
    </row>
    <row r="937" spans="1:8" hidden="1" x14ac:dyDescent="0.3">
      <c r="A937" t="s">
        <v>4086</v>
      </c>
      <c r="B937" t="s">
        <v>3207</v>
      </c>
      <c r="C937" t="s">
        <v>3202</v>
      </c>
      <c r="D937" t="s">
        <v>26</v>
      </c>
      <c r="E937">
        <v>6210</v>
      </c>
      <c r="F937">
        <v>3</v>
      </c>
      <c r="G937" t="s">
        <v>253</v>
      </c>
      <c r="H937" t="s">
        <v>3104</v>
      </c>
    </row>
    <row r="938" spans="1:8" hidden="1" x14ac:dyDescent="0.3">
      <c r="A938" t="s">
        <v>4087</v>
      </c>
      <c r="B938" t="s">
        <v>3214</v>
      </c>
      <c r="C938" t="s">
        <v>3215</v>
      </c>
      <c r="D938" t="s">
        <v>344</v>
      </c>
      <c r="E938">
        <v>172</v>
      </c>
      <c r="F938">
        <v>3</v>
      </c>
      <c r="G938" t="s">
        <v>253</v>
      </c>
      <c r="H938" t="s">
        <v>3104</v>
      </c>
    </row>
    <row r="939" spans="1:8" hidden="1" x14ac:dyDescent="0.3">
      <c r="A939" t="s">
        <v>4088</v>
      </c>
      <c r="B939" t="s">
        <v>3214</v>
      </c>
      <c r="C939" t="s">
        <v>3215</v>
      </c>
      <c r="D939" t="s">
        <v>2</v>
      </c>
      <c r="E939">
        <v>12126</v>
      </c>
      <c r="F939">
        <v>3</v>
      </c>
      <c r="G939" t="s">
        <v>253</v>
      </c>
      <c r="H939" t="s">
        <v>3104</v>
      </c>
    </row>
    <row r="940" spans="1:8" hidden="1" x14ac:dyDescent="0.3">
      <c r="A940" t="s">
        <v>4089</v>
      </c>
      <c r="B940" t="s">
        <v>3214</v>
      </c>
      <c r="C940" t="s">
        <v>3215</v>
      </c>
      <c r="D940" t="s">
        <v>30</v>
      </c>
      <c r="E940">
        <v>1047</v>
      </c>
      <c r="F940">
        <v>3</v>
      </c>
      <c r="G940" t="s">
        <v>253</v>
      </c>
      <c r="H940" t="s">
        <v>3104</v>
      </c>
    </row>
    <row r="941" spans="1:8" hidden="1" x14ac:dyDescent="0.3">
      <c r="A941" t="s">
        <v>4090</v>
      </c>
      <c r="B941" t="s">
        <v>3214</v>
      </c>
      <c r="C941" t="s">
        <v>3215</v>
      </c>
      <c r="D941" t="s">
        <v>345</v>
      </c>
      <c r="E941">
        <v>14</v>
      </c>
      <c r="F941">
        <v>3</v>
      </c>
      <c r="G941" t="s">
        <v>253</v>
      </c>
      <c r="H941" t="s">
        <v>3104</v>
      </c>
    </row>
    <row r="942" spans="1:8" hidden="1" x14ac:dyDescent="0.3">
      <c r="A942" t="s">
        <v>4091</v>
      </c>
      <c r="B942" t="s">
        <v>3214</v>
      </c>
      <c r="C942" t="s">
        <v>3215</v>
      </c>
      <c r="D942" t="s">
        <v>36</v>
      </c>
      <c r="E942">
        <v>289</v>
      </c>
      <c r="F942">
        <v>3</v>
      </c>
      <c r="G942" t="s">
        <v>253</v>
      </c>
      <c r="H942" t="s">
        <v>3104</v>
      </c>
    </row>
    <row r="943" spans="1:8" hidden="1" x14ac:dyDescent="0.3">
      <c r="A943" t="s">
        <v>4092</v>
      </c>
      <c r="B943" t="s">
        <v>3214</v>
      </c>
      <c r="C943" t="s">
        <v>3215</v>
      </c>
      <c r="D943" t="s">
        <v>32</v>
      </c>
      <c r="E943">
        <v>413</v>
      </c>
      <c r="F943">
        <v>3</v>
      </c>
      <c r="G943" t="s">
        <v>253</v>
      </c>
      <c r="H943" t="s">
        <v>3104</v>
      </c>
    </row>
    <row r="944" spans="1:8" hidden="1" x14ac:dyDescent="0.3">
      <c r="A944" t="s">
        <v>4093</v>
      </c>
      <c r="B944" t="s">
        <v>3214</v>
      </c>
      <c r="C944" t="s">
        <v>3215</v>
      </c>
      <c r="D944" t="s">
        <v>31</v>
      </c>
      <c r="E944">
        <v>10183</v>
      </c>
      <c r="F944">
        <v>3</v>
      </c>
      <c r="G944" t="s">
        <v>253</v>
      </c>
      <c r="H944" t="s">
        <v>3104</v>
      </c>
    </row>
    <row r="945" spans="1:8" hidden="1" x14ac:dyDescent="0.3">
      <c r="A945" t="s">
        <v>4094</v>
      </c>
      <c r="B945" t="s">
        <v>3214</v>
      </c>
      <c r="C945" t="s">
        <v>3215</v>
      </c>
      <c r="D945" t="s">
        <v>34</v>
      </c>
      <c r="E945">
        <v>1126</v>
      </c>
      <c r="F945">
        <v>3</v>
      </c>
      <c r="G945" t="s">
        <v>253</v>
      </c>
      <c r="H945" t="s">
        <v>3104</v>
      </c>
    </row>
    <row r="946" spans="1:8" hidden="1" x14ac:dyDescent="0.3">
      <c r="A946" t="s">
        <v>4095</v>
      </c>
      <c r="B946" t="s">
        <v>3214</v>
      </c>
      <c r="C946" t="s">
        <v>3215</v>
      </c>
      <c r="D946" t="s">
        <v>35</v>
      </c>
      <c r="E946">
        <v>1286</v>
      </c>
      <c r="F946">
        <v>3</v>
      </c>
      <c r="G946" t="s">
        <v>253</v>
      </c>
      <c r="H946" t="s">
        <v>3104</v>
      </c>
    </row>
    <row r="947" spans="1:8" hidden="1" x14ac:dyDescent="0.3">
      <c r="A947" t="s">
        <v>4096</v>
      </c>
      <c r="B947" t="s">
        <v>3214</v>
      </c>
      <c r="C947" t="s">
        <v>3215</v>
      </c>
      <c r="D947" t="s">
        <v>33</v>
      </c>
      <c r="E947">
        <v>7771</v>
      </c>
      <c r="F947">
        <v>3</v>
      </c>
      <c r="G947" t="s">
        <v>253</v>
      </c>
      <c r="H947" t="s">
        <v>3104</v>
      </c>
    </row>
    <row r="948" spans="1:8" hidden="1" x14ac:dyDescent="0.3">
      <c r="A948" t="s">
        <v>4097</v>
      </c>
      <c r="B948" t="s">
        <v>3226</v>
      </c>
      <c r="C948" t="s">
        <v>232</v>
      </c>
      <c r="D948" t="s">
        <v>60</v>
      </c>
      <c r="E948">
        <v>7088</v>
      </c>
      <c r="F948">
        <v>3</v>
      </c>
      <c r="G948" t="s">
        <v>253</v>
      </c>
      <c r="H948" t="s">
        <v>3104</v>
      </c>
    </row>
    <row r="949" spans="1:8" hidden="1" x14ac:dyDescent="0.3">
      <c r="A949" t="s">
        <v>4098</v>
      </c>
      <c r="B949" t="s">
        <v>3226</v>
      </c>
      <c r="C949" t="s">
        <v>232</v>
      </c>
      <c r="D949" t="s">
        <v>76</v>
      </c>
      <c r="E949">
        <v>20</v>
      </c>
      <c r="F949">
        <v>3</v>
      </c>
      <c r="G949" t="s">
        <v>253</v>
      </c>
      <c r="H949" t="s">
        <v>3104</v>
      </c>
    </row>
    <row r="950" spans="1:8" hidden="1" x14ac:dyDescent="0.3">
      <c r="A950" t="s">
        <v>4099</v>
      </c>
      <c r="B950" t="s">
        <v>3226</v>
      </c>
      <c r="C950" t="s">
        <v>232</v>
      </c>
      <c r="D950" t="s">
        <v>72</v>
      </c>
      <c r="E950">
        <v>3105</v>
      </c>
      <c r="F950">
        <v>3</v>
      </c>
      <c r="G950" t="s">
        <v>253</v>
      </c>
      <c r="H950" t="s">
        <v>3104</v>
      </c>
    </row>
    <row r="951" spans="1:8" hidden="1" x14ac:dyDescent="0.3">
      <c r="A951" t="s">
        <v>4100</v>
      </c>
      <c r="B951" t="s">
        <v>3226</v>
      </c>
      <c r="C951" t="s">
        <v>232</v>
      </c>
      <c r="D951" t="s">
        <v>73</v>
      </c>
      <c r="E951">
        <v>3125</v>
      </c>
      <c r="F951">
        <v>3</v>
      </c>
      <c r="G951" t="s">
        <v>253</v>
      </c>
      <c r="H951" t="s">
        <v>3104</v>
      </c>
    </row>
    <row r="952" spans="1:8" hidden="1" x14ac:dyDescent="0.3">
      <c r="A952" t="s">
        <v>4101</v>
      </c>
      <c r="B952" t="s">
        <v>3226</v>
      </c>
      <c r="C952" t="s">
        <v>232</v>
      </c>
      <c r="D952" t="s">
        <v>75</v>
      </c>
      <c r="E952">
        <v>87</v>
      </c>
      <c r="F952">
        <v>3</v>
      </c>
      <c r="G952" t="s">
        <v>253</v>
      </c>
      <c r="H952" t="s">
        <v>3104</v>
      </c>
    </row>
    <row r="953" spans="1:8" hidden="1" x14ac:dyDescent="0.3">
      <c r="A953" t="s">
        <v>4102</v>
      </c>
      <c r="B953" t="s">
        <v>3226</v>
      </c>
      <c r="C953" t="s">
        <v>232</v>
      </c>
      <c r="D953" t="s">
        <v>74</v>
      </c>
      <c r="E953">
        <v>756</v>
      </c>
      <c r="F953">
        <v>3</v>
      </c>
      <c r="G953" t="s">
        <v>253</v>
      </c>
      <c r="H953" t="s">
        <v>3104</v>
      </c>
    </row>
    <row r="954" spans="1:8" hidden="1" x14ac:dyDescent="0.3">
      <c r="A954" t="s">
        <v>4103</v>
      </c>
      <c r="B954" t="s">
        <v>3076</v>
      </c>
      <c r="C954" t="s">
        <v>236</v>
      </c>
      <c r="D954" t="s">
        <v>29</v>
      </c>
      <c r="E954">
        <v>16583</v>
      </c>
      <c r="F954">
        <v>47</v>
      </c>
      <c r="G954" t="s">
        <v>283</v>
      </c>
      <c r="H954" t="s">
        <v>3106</v>
      </c>
    </row>
    <row r="955" spans="1:8" hidden="1" x14ac:dyDescent="0.3">
      <c r="A955" t="s">
        <v>4104</v>
      </c>
      <c r="B955" t="s">
        <v>3076</v>
      </c>
      <c r="C955" t="s">
        <v>236</v>
      </c>
      <c r="D955" t="s">
        <v>49</v>
      </c>
      <c r="E955">
        <v>5214</v>
      </c>
      <c r="F955">
        <v>47</v>
      </c>
      <c r="G955" t="s">
        <v>283</v>
      </c>
      <c r="H955" t="s">
        <v>3106</v>
      </c>
    </row>
    <row r="956" spans="1:8" hidden="1" x14ac:dyDescent="0.3">
      <c r="A956" t="s">
        <v>4105</v>
      </c>
      <c r="B956" t="s">
        <v>3076</v>
      </c>
      <c r="C956" t="s">
        <v>236</v>
      </c>
      <c r="D956" t="s">
        <v>48</v>
      </c>
      <c r="E956">
        <v>1325</v>
      </c>
      <c r="F956">
        <v>47</v>
      </c>
      <c r="G956" t="s">
        <v>283</v>
      </c>
      <c r="H956" t="s">
        <v>3106</v>
      </c>
    </row>
    <row r="957" spans="1:8" hidden="1" x14ac:dyDescent="0.3">
      <c r="A957" t="s">
        <v>4106</v>
      </c>
      <c r="B957" t="s">
        <v>3076</v>
      </c>
      <c r="C957" t="s">
        <v>236</v>
      </c>
      <c r="D957" t="s">
        <v>42</v>
      </c>
      <c r="E957">
        <v>1842</v>
      </c>
      <c r="F957">
        <v>47</v>
      </c>
      <c r="G957" t="s">
        <v>283</v>
      </c>
      <c r="H957" t="s">
        <v>3106</v>
      </c>
    </row>
    <row r="958" spans="1:8" hidden="1" x14ac:dyDescent="0.3">
      <c r="A958" t="s">
        <v>4107</v>
      </c>
      <c r="B958" t="s">
        <v>3076</v>
      </c>
      <c r="C958" t="s">
        <v>236</v>
      </c>
      <c r="D958" t="s">
        <v>82</v>
      </c>
      <c r="E958">
        <v>760</v>
      </c>
      <c r="F958">
        <v>47</v>
      </c>
      <c r="G958" t="s">
        <v>283</v>
      </c>
      <c r="H958" t="s">
        <v>3106</v>
      </c>
    </row>
    <row r="959" spans="1:8" hidden="1" x14ac:dyDescent="0.3">
      <c r="A959" t="s">
        <v>4108</v>
      </c>
      <c r="B959" t="s">
        <v>3076</v>
      </c>
      <c r="C959" t="s">
        <v>236</v>
      </c>
      <c r="D959" t="s">
        <v>50</v>
      </c>
      <c r="E959">
        <v>411</v>
      </c>
      <c r="F959">
        <v>47</v>
      </c>
      <c r="G959" t="s">
        <v>283</v>
      </c>
      <c r="H959" t="s">
        <v>3106</v>
      </c>
    </row>
    <row r="960" spans="1:8" hidden="1" x14ac:dyDescent="0.3">
      <c r="A960" t="s">
        <v>4109</v>
      </c>
      <c r="B960" t="s">
        <v>3076</v>
      </c>
      <c r="C960" t="s">
        <v>236</v>
      </c>
      <c r="D960" t="s">
        <v>46</v>
      </c>
      <c r="E960">
        <v>1428</v>
      </c>
      <c r="F960">
        <v>47</v>
      </c>
      <c r="G960" t="s">
        <v>283</v>
      </c>
      <c r="H960" t="s">
        <v>3106</v>
      </c>
    </row>
    <row r="961" spans="1:8" hidden="1" x14ac:dyDescent="0.3">
      <c r="A961" t="s">
        <v>4110</v>
      </c>
      <c r="B961" t="s">
        <v>3076</v>
      </c>
      <c r="C961" t="s">
        <v>236</v>
      </c>
      <c r="D961" t="s">
        <v>45</v>
      </c>
      <c r="E961">
        <v>670</v>
      </c>
      <c r="F961">
        <v>47</v>
      </c>
      <c r="G961" t="s">
        <v>283</v>
      </c>
      <c r="H961" t="s">
        <v>3106</v>
      </c>
    </row>
    <row r="962" spans="1:8" hidden="1" x14ac:dyDescent="0.3">
      <c r="A962" t="s">
        <v>4111</v>
      </c>
      <c r="B962" t="s">
        <v>3076</v>
      </c>
      <c r="C962" t="s">
        <v>236</v>
      </c>
      <c r="D962" t="s">
        <v>47</v>
      </c>
      <c r="E962">
        <v>523</v>
      </c>
      <c r="F962">
        <v>47</v>
      </c>
      <c r="G962" t="s">
        <v>283</v>
      </c>
      <c r="H962" t="s">
        <v>3106</v>
      </c>
    </row>
    <row r="963" spans="1:8" hidden="1" x14ac:dyDescent="0.3">
      <c r="A963" t="s">
        <v>4112</v>
      </c>
      <c r="B963" t="s">
        <v>3076</v>
      </c>
      <c r="C963" t="s">
        <v>236</v>
      </c>
      <c r="D963" t="s">
        <v>43</v>
      </c>
      <c r="E963">
        <v>1671</v>
      </c>
      <c r="F963">
        <v>47</v>
      </c>
      <c r="G963" t="s">
        <v>283</v>
      </c>
      <c r="H963" t="s">
        <v>3106</v>
      </c>
    </row>
    <row r="964" spans="1:8" hidden="1" x14ac:dyDescent="0.3">
      <c r="A964" t="s">
        <v>4113</v>
      </c>
      <c r="B964" t="s">
        <v>3076</v>
      </c>
      <c r="C964" t="s">
        <v>236</v>
      </c>
      <c r="D964" t="s">
        <v>44</v>
      </c>
      <c r="E964">
        <v>2758</v>
      </c>
      <c r="F964">
        <v>47</v>
      </c>
      <c r="G964" t="s">
        <v>283</v>
      </c>
      <c r="H964" t="s">
        <v>3106</v>
      </c>
    </row>
    <row r="965" spans="1:8" hidden="1" x14ac:dyDescent="0.3">
      <c r="A965" t="s">
        <v>3105</v>
      </c>
      <c r="B965" t="s">
        <v>3089</v>
      </c>
      <c r="C965" t="s">
        <v>3090</v>
      </c>
      <c r="D965" t="s">
        <v>434</v>
      </c>
      <c r="E965">
        <v>222</v>
      </c>
      <c r="F965">
        <v>47</v>
      </c>
      <c r="G965" t="s">
        <v>283</v>
      </c>
      <c r="H965" t="s">
        <v>3106</v>
      </c>
    </row>
    <row r="966" spans="1:8" hidden="1" x14ac:dyDescent="0.3">
      <c r="A966" t="s">
        <v>4820</v>
      </c>
      <c r="B966" t="s">
        <v>3089</v>
      </c>
      <c r="C966" t="s">
        <v>3090</v>
      </c>
      <c r="D966" t="s">
        <v>436</v>
      </c>
      <c r="E966">
        <v>704</v>
      </c>
      <c r="F966">
        <v>47</v>
      </c>
      <c r="G966" t="s">
        <v>283</v>
      </c>
      <c r="H966" t="s">
        <v>3106</v>
      </c>
    </row>
    <row r="967" spans="1:8" hidden="1" x14ac:dyDescent="0.3">
      <c r="A967" t="s">
        <v>5637</v>
      </c>
      <c r="B967" t="s">
        <v>3089</v>
      </c>
      <c r="C967" t="s">
        <v>3090</v>
      </c>
      <c r="D967" t="s">
        <v>437</v>
      </c>
      <c r="E967">
        <v>3585</v>
      </c>
      <c r="F967">
        <v>47</v>
      </c>
      <c r="G967" t="s">
        <v>283</v>
      </c>
      <c r="H967" t="s">
        <v>3106</v>
      </c>
    </row>
    <row r="968" spans="1:8" hidden="1" x14ac:dyDescent="0.3">
      <c r="A968" t="s">
        <v>7163</v>
      </c>
      <c r="B968" t="s">
        <v>3089</v>
      </c>
      <c r="C968" t="s">
        <v>3090</v>
      </c>
      <c r="D968" t="s">
        <v>439</v>
      </c>
      <c r="E968">
        <v>2540</v>
      </c>
      <c r="F968">
        <v>47</v>
      </c>
      <c r="G968" t="s">
        <v>283</v>
      </c>
      <c r="H968" t="s">
        <v>3106</v>
      </c>
    </row>
    <row r="969" spans="1:8" hidden="1" x14ac:dyDescent="0.3">
      <c r="A969" t="s">
        <v>4003</v>
      </c>
      <c r="B969" t="s">
        <v>3089</v>
      </c>
      <c r="C969" t="s">
        <v>3090</v>
      </c>
      <c r="D969" t="s">
        <v>435</v>
      </c>
      <c r="E969">
        <v>1001</v>
      </c>
      <c r="F969">
        <v>47</v>
      </c>
      <c r="G969" t="s">
        <v>283</v>
      </c>
      <c r="H969" t="s">
        <v>3106</v>
      </c>
    </row>
    <row r="970" spans="1:8" hidden="1" x14ac:dyDescent="0.3">
      <c r="A970" t="s">
        <v>8797</v>
      </c>
      <c r="B970" t="s">
        <v>3089</v>
      </c>
      <c r="C970" t="s">
        <v>3090</v>
      </c>
      <c r="D970" t="s">
        <v>441</v>
      </c>
      <c r="E970">
        <v>1049</v>
      </c>
      <c r="F970">
        <v>47</v>
      </c>
      <c r="G970" t="s">
        <v>283</v>
      </c>
      <c r="H970" t="s">
        <v>3106</v>
      </c>
    </row>
    <row r="971" spans="1:8" hidden="1" x14ac:dyDescent="0.3">
      <c r="A971" t="s">
        <v>7980</v>
      </c>
      <c r="B971" t="s">
        <v>3089</v>
      </c>
      <c r="C971" t="s">
        <v>3090</v>
      </c>
      <c r="D971" t="s">
        <v>440</v>
      </c>
      <c r="E971">
        <v>3317</v>
      </c>
      <c r="F971">
        <v>47</v>
      </c>
      <c r="G971" t="s">
        <v>283</v>
      </c>
      <c r="H971" t="s">
        <v>3106</v>
      </c>
    </row>
    <row r="972" spans="1:8" hidden="1" x14ac:dyDescent="0.3">
      <c r="A972" t="s">
        <v>9614</v>
      </c>
      <c r="B972" t="s">
        <v>3089</v>
      </c>
      <c r="C972" t="s">
        <v>3090</v>
      </c>
      <c r="D972" t="s">
        <v>349</v>
      </c>
      <c r="E972">
        <v>13634</v>
      </c>
      <c r="F972">
        <v>47</v>
      </c>
      <c r="G972" t="s">
        <v>283</v>
      </c>
      <c r="H972" t="s">
        <v>3106</v>
      </c>
    </row>
    <row r="973" spans="1:8" hidden="1" x14ac:dyDescent="0.3">
      <c r="A973" t="s">
        <v>6454</v>
      </c>
      <c r="B973" t="s">
        <v>3089</v>
      </c>
      <c r="C973" t="s">
        <v>3090</v>
      </c>
      <c r="D973" t="s">
        <v>438</v>
      </c>
      <c r="E973">
        <v>1240</v>
      </c>
      <c r="F973">
        <v>47</v>
      </c>
      <c r="G973" t="s">
        <v>283</v>
      </c>
      <c r="H973" t="s">
        <v>3106</v>
      </c>
    </row>
    <row r="974" spans="1:8" hidden="1" x14ac:dyDescent="0.3">
      <c r="A974" t="s">
        <v>4123</v>
      </c>
      <c r="B974" t="s">
        <v>3108</v>
      </c>
      <c r="C974" t="s">
        <v>3109</v>
      </c>
      <c r="D974" t="s">
        <v>3110</v>
      </c>
      <c r="E974">
        <v>579</v>
      </c>
      <c r="F974">
        <v>47</v>
      </c>
      <c r="G974" t="s">
        <v>283</v>
      </c>
      <c r="H974" t="s">
        <v>3106</v>
      </c>
    </row>
    <row r="975" spans="1:8" hidden="1" x14ac:dyDescent="0.3">
      <c r="A975" t="s">
        <v>4124</v>
      </c>
      <c r="B975" t="s">
        <v>3108</v>
      </c>
      <c r="C975" t="s">
        <v>3109</v>
      </c>
      <c r="D975" t="s">
        <v>3112</v>
      </c>
      <c r="E975">
        <v>2507</v>
      </c>
      <c r="F975">
        <v>47</v>
      </c>
      <c r="G975" t="s">
        <v>283</v>
      </c>
      <c r="H975" t="s">
        <v>3106</v>
      </c>
    </row>
    <row r="976" spans="1:8" hidden="1" x14ac:dyDescent="0.3">
      <c r="A976" t="s">
        <v>4125</v>
      </c>
      <c r="B976" t="s">
        <v>3108</v>
      </c>
      <c r="C976" t="s">
        <v>3109</v>
      </c>
      <c r="D976" t="s">
        <v>3114</v>
      </c>
      <c r="E976">
        <v>1690</v>
      </c>
      <c r="F976">
        <v>47</v>
      </c>
      <c r="G976" t="s">
        <v>283</v>
      </c>
      <c r="H976" t="s">
        <v>3106</v>
      </c>
    </row>
    <row r="977" spans="1:8" hidden="1" x14ac:dyDescent="0.3">
      <c r="A977" t="s">
        <v>4126</v>
      </c>
      <c r="B977" t="s">
        <v>3108</v>
      </c>
      <c r="C977" t="s">
        <v>3109</v>
      </c>
      <c r="D977" t="s">
        <v>3116</v>
      </c>
      <c r="E977">
        <v>1090</v>
      </c>
      <c r="F977">
        <v>47</v>
      </c>
      <c r="G977" t="s">
        <v>283</v>
      </c>
      <c r="H977" t="s">
        <v>3106</v>
      </c>
    </row>
    <row r="978" spans="1:8" hidden="1" x14ac:dyDescent="0.3">
      <c r="A978" t="s">
        <v>4127</v>
      </c>
      <c r="B978" t="s">
        <v>3108</v>
      </c>
      <c r="C978" t="s">
        <v>3109</v>
      </c>
      <c r="D978" t="s">
        <v>3118</v>
      </c>
      <c r="E978">
        <v>1156</v>
      </c>
      <c r="F978">
        <v>47</v>
      </c>
      <c r="G978" t="s">
        <v>283</v>
      </c>
      <c r="H978" t="s">
        <v>3106</v>
      </c>
    </row>
    <row r="979" spans="1:8" hidden="1" x14ac:dyDescent="0.3">
      <c r="A979" t="s">
        <v>4128</v>
      </c>
      <c r="B979" t="s">
        <v>3108</v>
      </c>
      <c r="C979" t="s">
        <v>3109</v>
      </c>
      <c r="D979" t="s">
        <v>3120</v>
      </c>
      <c r="E979">
        <v>1240</v>
      </c>
      <c r="F979">
        <v>47</v>
      </c>
      <c r="G979" t="s">
        <v>283</v>
      </c>
      <c r="H979" t="s">
        <v>3106</v>
      </c>
    </row>
    <row r="980" spans="1:8" hidden="1" x14ac:dyDescent="0.3">
      <c r="A980" t="s">
        <v>4129</v>
      </c>
      <c r="B980" t="s">
        <v>3108</v>
      </c>
      <c r="C980" t="s">
        <v>3109</v>
      </c>
      <c r="D980" t="s">
        <v>3122</v>
      </c>
      <c r="E980">
        <v>1544</v>
      </c>
      <c r="F980">
        <v>47</v>
      </c>
      <c r="G980" t="s">
        <v>283</v>
      </c>
      <c r="H980" t="s">
        <v>3106</v>
      </c>
    </row>
    <row r="981" spans="1:8" hidden="1" x14ac:dyDescent="0.3">
      <c r="A981" t="s">
        <v>4130</v>
      </c>
      <c r="B981" t="s">
        <v>3108</v>
      </c>
      <c r="C981" t="s">
        <v>3109</v>
      </c>
      <c r="D981" t="s">
        <v>3124</v>
      </c>
      <c r="E981">
        <v>1024</v>
      </c>
      <c r="F981">
        <v>47</v>
      </c>
      <c r="G981" t="s">
        <v>283</v>
      </c>
      <c r="H981" t="s">
        <v>3106</v>
      </c>
    </row>
    <row r="982" spans="1:8" hidden="1" x14ac:dyDescent="0.3">
      <c r="A982" t="s">
        <v>4131</v>
      </c>
      <c r="B982" t="s">
        <v>3108</v>
      </c>
      <c r="C982" t="s">
        <v>3109</v>
      </c>
      <c r="D982" t="s">
        <v>3126</v>
      </c>
      <c r="E982">
        <v>2789</v>
      </c>
      <c r="F982">
        <v>47</v>
      </c>
      <c r="G982" t="s">
        <v>283</v>
      </c>
      <c r="H982" t="s">
        <v>3106</v>
      </c>
    </row>
    <row r="983" spans="1:8" hidden="1" x14ac:dyDescent="0.3">
      <c r="A983" t="s">
        <v>4132</v>
      </c>
      <c r="B983" t="s">
        <v>3108</v>
      </c>
      <c r="C983" t="s">
        <v>3109</v>
      </c>
      <c r="D983" t="s">
        <v>349</v>
      </c>
      <c r="E983">
        <v>13634</v>
      </c>
      <c r="F983">
        <v>47</v>
      </c>
      <c r="G983" t="s">
        <v>283</v>
      </c>
      <c r="H983" t="s">
        <v>3106</v>
      </c>
    </row>
    <row r="984" spans="1:8" hidden="1" x14ac:dyDescent="0.3">
      <c r="A984" t="s">
        <v>4133</v>
      </c>
      <c r="B984" t="s">
        <v>3129</v>
      </c>
      <c r="C984" t="s">
        <v>238</v>
      </c>
      <c r="D984" t="s">
        <v>54</v>
      </c>
      <c r="E984">
        <v>1586</v>
      </c>
      <c r="F984">
        <v>47</v>
      </c>
      <c r="G984" t="s">
        <v>283</v>
      </c>
      <c r="H984" t="s">
        <v>3106</v>
      </c>
    </row>
    <row r="985" spans="1:8" hidden="1" x14ac:dyDescent="0.3">
      <c r="A985" t="s">
        <v>4134</v>
      </c>
      <c r="B985" t="s">
        <v>3129</v>
      </c>
      <c r="C985" t="s">
        <v>238</v>
      </c>
      <c r="D985" t="s">
        <v>55</v>
      </c>
      <c r="E985">
        <v>2219</v>
      </c>
      <c r="F985">
        <v>47</v>
      </c>
      <c r="G985" t="s">
        <v>283</v>
      </c>
      <c r="H985" t="s">
        <v>3106</v>
      </c>
    </row>
    <row r="986" spans="1:8" hidden="1" x14ac:dyDescent="0.3">
      <c r="A986" t="s">
        <v>4135</v>
      </c>
      <c r="B986" t="s">
        <v>3129</v>
      </c>
      <c r="C986" t="s">
        <v>238</v>
      </c>
      <c r="D986" t="s">
        <v>56</v>
      </c>
      <c r="E986">
        <v>1343</v>
      </c>
      <c r="F986">
        <v>47</v>
      </c>
      <c r="G986" t="s">
        <v>283</v>
      </c>
      <c r="H986" t="s">
        <v>3106</v>
      </c>
    </row>
    <row r="987" spans="1:8" hidden="1" x14ac:dyDescent="0.3">
      <c r="A987" t="s">
        <v>4136</v>
      </c>
      <c r="B987" t="s">
        <v>3129</v>
      </c>
      <c r="C987" t="s">
        <v>238</v>
      </c>
      <c r="D987" t="s">
        <v>57</v>
      </c>
      <c r="E987">
        <v>739</v>
      </c>
      <c r="F987">
        <v>47</v>
      </c>
      <c r="G987" t="s">
        <v>283</v>
      </c>
      <c r="H987" t="s">
        <v>3106</v>
      </c>
    </row>
    <row r="988" spans="1:8" hidden="1" x14ac:dyDescent="0.3">
      <c r="A988" t="s">
        <v>4137</v>
      </c>
      <c r="B988" t="s">
        <v>3129</v>
      </c>
      <c r="C988" t="s">
        <v>238</v>
      </c>
      <c r="D988" t="s">
        <v>58</v>
      </c>
      <c r="E988">
        <v>761</v>
      </c>
      <c r="F988">
        <v>47</v>
      </c>
      <c r="G988" t="s">
        <v>283</v>
      </c>
      <c r="H988" t="s">
        <v>3106</v>
      </c>
    </row>
    <row r="989" spans="1:8" hidden="1" x14ac:dyDescent="0.3">
      <c r="A989" t="s">
        <v>4138</v>
      </c>
      <c r="B989" t="s">
        <v>3129</v>
      </c>
      <c r="C989" t="s">
        <v>238</v>
      </c>
      <c r="D989" t="s">
        <v>59</v>
      </c>
      <c r="E989">
        <v>1463</v>
      </c>
      <c r="F989">
        <v>47</v>
      </c>
      <c r="G989" t="s">
        <v>283</v>
      </c>
      <c r="H989" t="s">
        <v>3106</v>
      </c>
    </row>
    <row r="990" spans="1:8" hidden="1" x14ac:dyDescent="0.3">
      <c r="A990" t="s">
        <v>4139</v>
      </c>
      <c r="B990" t="s">
        <v>3129</v>
      </c>
      <c r="C990" t="s">
        <v>238</v>
      </c>
      <c r="D990" t="s">
        <v>51</v>
      </c>
      <c r="E990">
        <v>2208</v>
      </c>
      <c r="F990">
        <v>47</v>
      </c>
      <c r="G990" t="s">
        <v>283</v>
      </c>
      <c r="H990" t="s">
        <v>3106</v>
      </c>
    </row>
    <row r="991" spans="1:8" hidden="1" x14ac:dyDescent="0.3">
      <c r="A991" t="s">
        <v>4140</v>
      </c>
      <c r="B991" t="s">
        <v>3129</v>
      </c>
      <c r="C991" t="s">
        <v>238</v>
      </c>
      <c r="D991" t="s">
        <v>52</v>
      </c>
      <c r="E991">
        <v>1819</v>
      </c>
      <c r="F991">
        <v>47</v>
      </c>
      <c r="G991" t="s">
        <v>283</v>
      </c>
      <c r="H991" t="s">
        <v>3106</v>
      </c>
    </row>
    <row r="992" spans="1:8" hidden="1" x14ac:dyDescent="0.3">
      <c r="A992" t="s">
        <v>4141</v>
      </c>
      <c r="B992" t="s">
        <v>3129</v>
      </c>
      <c r="C992" t="s">
        <v>238</v>
      </c>
      <c r="D992" t="s">
        <v>53</v>
      </c>
      <c r="E992">
        <v>4466</v>
      </c>
      <c r="F992">
        <v>47</v>
      </c>
      <c r="G992" t="s">
        <v>283</v>
      </c>
      <c r="H992" t="s">
        <v>3106</v>
      </c>
    </row>
    <row r="993" spans="1:8" hidden="1" x14ac:dyDescent="0.3">
      <c r="A993" t="s">
        <v>4142</v>
      </c>
      <c r="B993" t="s">
        <v>3129</v>
      </c>
      <c r="C993" t="s">
        <v>238</v>
      </c>
      <c r="D993" t="s">
        <v>349</v>
      </c>
      <c r="E993">
        <v>16590</v>
      </c>
      <c r="F993">
        <v>47</v>
      </c>
      <c r="G993" t="s">
        <v>283</v>
      </c>
      <c r="H993" t="s">
        <v>3106</v>
      </c>
    </row>
    <row r="994" spans="1:8" hidden="1" x14ac:dyDescent="0.3">
      <c r="A994" t="s">
        <v>4143</v>
      </c>
      <c r="B994" t="s">
        <v>3140</v>
      </c>
      <c r="C994" t="s">
        <v>229</v>
      </c>
      <c r="D994" t="s">
        <v>60</v>
      </c>
      <c r="E994">
        <v>9252</v>
      </c>
      <c r="F994">
        <v>47</v>
      </c>
      <c r="G994" t="s">
        <v>283</v>
      </c>
      <c r="H994" t="s">
        <v>3106</v>
      </c>
    </row>
    <row r="995" spans="1:8" hidden="1" x14ac:dyDescent="0.3">
      <c r="A995" t="s">
        <v>4144</v>
      </c>
      <c r="B995" t="s">
        <v>3140</v>
      </c>
      <c r="C995" t="s">
        <v>229</v>
      </c>
      <c r="D995" t="s">
        <v>63</v>
      </c>
      <c r="E995">
        <v>132</v>
      </c>
      <c r="F995">
        <v>47</v>
      </c>
      <c r="G995" t="s">
        <v>283</v>
      </c>
      <c r="H995" t="s">
        <v>3106</v>
      </c>
    </row>
    <row r="996" spans="1:8" hidden="1" x14ac:dyDescent="0.3">
      <c r="A996" t="s">
        <v>4145</v>
      </c>
      <c r="B996" t="s">
        <v>3140</v>
      </c>
      <c r="C996" t="s">
        <v>229</v>
      </c>
      <c r="D996" t="s">
        <v>61</v>
      </c>
      <c r="E996">
        <v>1032</v>
      </c>
      <c r="F996">
        <v>47</v>
      </c>
      <c r="G996" t="s">
        <v>283</v>
      </c>
      <c r="H996" t="s">
        <v>3106</v>
      </c>
    </row>
    <row r="997" spans="1:8" hidden="1" x14ac:dyDescent="0.3">
      <c r="A997" t="s">
        <v>10317</v>
      </c>
      <c r="B997" t="s">
        <v>3140</v>
      </c>
      <c r="C997" t="s">
        <v>229</v>
      </c>
      <c r="D997" t="s">
        <v>10309</v>
      </c>
      <c r="E997">
        <v>1499</v>
      </c>
      <c r="F997">
        <v>47</v>
      </c>
      <c r="G997" t="s">
        <v>283</v>
      </c>
      <c r="H997" t="s">
        <v>3106</v>
      </c>
    </row>
    <row r="998" spans="1:8" hidden="1" x14ac:dyDescent="0.3">
      <c r="A998" t="s">
        <v>4146</v>
      </c>
      <c r="B998" t="s">
        <v>3140</v>
      </c>
      <c r="C998" t="s">
        <v>229</v>
      </c>
      <c r="D998" t="s">
        <v>341</v>
      </c>
      <c r="E998">
        <v>4200</v>
      </c>
      <c r="F998">
        <v>47</v>
      </c>
      <c r="G998" t="s">
        <v>283</v>
      </c>
      <c r="H998" t="s">
        <v>3106</v>
      </c>
    </row>
    <row r="999" spans="1:8" hidden="1" x14ac:dyDescent="0.3">
      <c r="A999" t="s">
        <v>4147</v>
      </c>
      <c r="B999" t="s">
        <v>3140</v>
      </c>
      <c r="C999" t="s">
        <v>229</v>
      </c>
      <c r="D999" t="s">
        <v>62</v>
      </c>
      <c r="E999">
        <v>2382</v>
      </c>
      <c r="F999">
        <v>47</v>
      </c>
      <c r="G999" t="s">
        <v>283</v>
      </c>
      <c r="H999" t="s">
        <v>3106</v>
      </c>
    </row>
    <row r="1000" spans="1:8" hidden="1" x14ac:dyDescent="0.3">
      <c r="A1000" t="s">
        <v>4148</v>
      </c>
      <c r="B1000" t="s">
        <v>3146</v>
      </c>
      <c r="C1000" t="s">
        <v>230</v>
      </c>
      <c r="D1000" t="s">
        <v>353</v>
      </c>
      <c r="E1000">
        <v>16626</v>
      </c>
      <c r="F1000">
        <v>47</v>
      </c>
      <c r="G1000" t="s">
        <v>283</v>
      </c>
      <c r="H1000" t="s">
        <v>3106</v>
      </c>
    </row>
    <row r="1001" spans="1:8" hidden="1" x14ac:dyDescent="0.3">
      <c r="A1001" t="s">
        <v>4149</v>
      </c>
      <c r="B1001" t="s">
        <v>3146</v>
      </c>
      <c r="C1001" t="s">
        <v>230</v>
      </c>
      <c r="D1001" t="s">
        <v>2</v>
      </c>
      <c r="E1001">
        <v>18962</v>
      </c>
      <c r="F1001">
        <v>47</v>
      </c>
      <c r="G1001" t="s">
        <v>283</v>
      </c>
      <c r="H1001" t="s">
        <v>3106</v>
      </c>
    </row>
    <row r="1002" spans="1:8" hidden="1" x14ac:dyDescent="0.3">
      <c r="A1002" t="s">
        <v>4150</v>
      </c>
      <c r="B1002" t="s">
        <v>3146</v>
      </c>
      <c r="C1002" t="s">
        <v>230</v>
      </c>
      <c r="D1002" t="s">
        <v>337</v>
      </c>
      <c r="E1002">
        <v>21</v>
      </c>
      <c r="F1002">
        <v>47</v>
      </c>
      <c r="G1002" t="s">
        <v>283</v>
      </c>
      <c r="H1002" t="s">
        <v>3106</v>
      </c>
    </row>
    <row r="1003" spans="1:8" hidden="1" x14ac:dyDescent="0.3">
      <c r="A1003" t="s">
        <v>4151</v>
      </c>
      <c r="B1003" t="s">
        <v>3146</v>
      </c>
      <c r="C1003" t="s">
        <v>230</v>
      </c>
      <c r="D1003" t="s">
        <v>326</v>
      </c>
      <c r="E1003">
        <v>12</v>
      </c>
      <c r="F1003">
        <v>47</v>
      </c>
      <c r="G1003" t="s">
        <v>283</v>
      </c>
      <c r="H1003" t="s">
        <v>3106</v>
      </c>
    </row>
    <row r="1004" spans="1:8" hidden="1" x14ac:dyDescent="0.3">
      <c r="A1004" t="s">
        <v>4152</v>
      </c>
      <c r="B1004" t="s">
        <v>3146</v>
      </c>
      <c r="C1004" t="s">
        <v>230</v>
      </c>
      <c r="D1004" t="s">
        <v>327</v>
      </c>
      <c r="E1004">
        <v>747</v>
      </c>
      <c r="F1004">
        <v>47</v>
      </c>
      <c r="G1004" t="s">
        <v>283</v>
      </c>
      <c r="H1004" t="s">
        <v>3106</v>
      </c>
    </row>
    <row r="1005" spans="1:8" hidden="1" x14ac:dyDescent="0.3">
      <c r="A1005" t="s">
        <v>4153</v>
      </c>
      <c r="B1005" t="s">
        <v>3146</v>
      </c>
      <c r="C1005" t="s">
        <v>230</v>
      </c>
      <c r="D1005" t="s">
        <v>328</v>
      </c>
      <c r="E1005">
        <v>1632</v>
      </c>
      <c r="F1005">
        <v>47</v>
      </c>
      <c r="G1005" t="s">
        <v>283</v>
      </c>
      <c r="H1005" t="s">
        <v>3106</v>
      </c>
    </row>
    <row r="1006" spans="1:8" hidden="1" x14ac:dyDescent="0.3">
      <c r="A1006" t="s">
        <v>4154</v>
      </c>
      <c r="B1006" t="s">
        <v>3146</v>
      </c>
      <c r="C1006" t="s">
        <v>230</v>
      </c>
      <c r="D1006" t="s">
        <v>329</v>
      </c>
      <c r="E1006">
        <v>28</v>
      </c>
      <c r="F1006">
        <v>47</v>
      </c>
      <c r="G1006" t="s">
        <v>283</v>
      </c>
      <c r="H1006" t="s">
        <v>3106</v>
      </c>
    </row>
    <row r="1007" spans="1:8" hidden="1" x14ac:dyDescent="0.3">
      <c r="A1007" t="s">
        <v>4155</v>
      </c>
      <c r="B1007" t="s">
        <v>3146</v>
      </c>
      <c r="C1007" t="s">
        <v>230</v>
      </c>
      <c r="D1007" t="s">
        <v>330</v>
      </c>
      <c r="E1007">
        <v>300</v>
      </c>
      <c r="F1007">
        <v>47</v>
      </c>
      <c r="G1007" t="s">
        <v>283</v>
      </c>
      <c r="H1007" t="s">
        <v>3106</v>
      </c>
    </row>
    <row r="1008" spans="1:8" hidden="1" x14ac:dyDescent="0.3">
      <c r="A1008" t="s">
        <v>4156</v>
      </c>
      <c r="B1008" t="s">
        <v>3146</v>
      </c>
      <c r="C1008" t="s">
        <v>230</v>
      </c>
      <c r="D1008" t="s">
        <v>3155</v>
      </c>
      <c r="E1008">
        <v>2331</v>
      </c>
      <c r="F1008">
        <v>47</v>
      </c>
      <c r="G1008" t="s">
        <v>283</v>
      </c>
      <c r="H1008" t="s">
        <v>3106</v>
      </c>
    </row>
    <row r="1009" spans="1:8" hidden="1" x14ac:dyDescent="0.3">
      <c r="A1009" t="s">
        <v>4157</v>
      </c>
      <c r="B1009" t="s">
        <v>3146</v>
      </c>
      <c r="C1009" t="s">
        <v>230</v>
      </c>
      <c r="D1009" t="s">
        <v>3157</v>
      </c>
      <c r="E1009">
        <v>16626</v>
      </c>
      <c r="F1009">
        <v>47</v>
      </c>
      <c r="G1009" t="s">
        <v>283</v>
      </c>
      <c r="H1009" t="s">
        <v>3106</v>
      </c>
    </row>
    <row r="1010" spans="1:8" hidden="1" x14ac:dyDescent="0.3">
      <c r="A1010" t="s">
        <v>4158</v>
      </c>
      <c r="B1010" t="s">
        <v>3146</v>
      </c>
      <c r="C1010" t="s">
        <v>230</v>
      </c>
      <c r="D1010" t="s">
        <v>331</v>
      </c>
      <c r="E1010">
        <v>1823</v>
      </c>
      <c r="F1010">
        <v>47</v>
      </c>
      <c r="G1010" t="s">
        <v>283</v>
      </c>
      <c r="H1010" t="s">
        <v>3106</v>
      </c>
    </row>
    <row r="1011" spans="1:8" hidden="1" x14ac:dyDescent="0.3">
      <c r="A1011" t="s">
        <v>4159</v>
      </c>
      <c r="B1011" t="s">
        <v>3146</v>
      </c>
      <c r="C1011" t="s">
        <v>230</v>
      </c>
      <c r="D1011" t="s">
        <v>332</v>
      </c>
      <c r="E1011">
        <v>950</v>
      </c>
      <c r="F1011">
        <v>47</v>
      </c>
      <c r="G1011" t="s">
        <v>283</v>
      </c>
      <c r="H1011" t="s">
        <v>3106</v>
      </c>
    </row>
    <row r="1012" spans="1:8" hidden="1" x14ac:dyDescent="0.3">
      <c r="A1012" t="s">
        <v>4160</v>
      </c>
      <c r="B1012" t="s">
        <v>3146</v>
      </c>
      <c r="C1012" t="s">
        <v>230</v>
      </c>
      <c r="D1012" t="s">
        <v>333</v>
      </c>
      <c r="E1012">
        <v>2499</v>
      </c>
      <c r="F1012">
        <v>47</v>
      </c>
      <c r="G1012" t="s">
        <v>283</v>
      </c>
      <c r="H1012" t="s">
        <v>3106</v>
      </c>
    </row>
    <row r="1013" spans="1:8" hidden="1" x14ac:dyDescent="0.3">
      <c r="A1013" t="s">
        <v>4161</v>
      </c>
      <c r="B1013" t="s">
        <v>3146</v>
      </c>
      <c r="C1013" t="s">
        <v>230</v>
      </c>
      <c r="D1013" t="s">
        <v>334</v>
      </c>
      <c r="E1013">
        <v>2048</v>
      </c>
      <c r="F1013">
        <v>47</v>
      </c>
      <c r="G1013" t="s">
        <v>283</v>
      </c>
      <c r="H1013" t="s">
        <v>3106</v>
      </c>
    </row>
    <row r="1014" spans="1:8" hidden="1" x14ac:dyDescent="0.3">
      <c r="A1014" t="s">
        <v>4162</v>
      </c>
      <c r="B1014" t="s">
        <v>3146</v>
      </c>
      <c r="C1014" t="s">
        <v>230</v>
      </c>
      <c r="D1014" t="s">
        <v>336</v>
      </c>
      <c r="E1014">
        <v>1139</v>
      </c>
      <c r="F1014">
        <v>47</v>
      </c>
      <c r="G1014" t="s">
        <v>283</v>
      </c>
      <c r="H1014" t="s">
        <v>3106</v>
      </c>
    </row>
    <row r="1015" spans="1:8" hidden="1" x14ac:dyDescent="0.3">
      <c r="A1015" t="s">
        <v>4163</v>
      </c>
      <c r="B1015" t="s">
        <v>3146</v>
      </c>
      <c r="C1015" t="s">
        <v>230</v>
      </c>
      <c r="D1015" t="s">
        <v>335</v>
      </c>
      <c r="E1015">
        <v>671</v>
      </c>
      <c r="F1015">
        <v>47</v>
      </c>
      <c r="G1015" t="s">
        <v>283</v>
      </c>
      <c r="H1015" t="s">
        <v>3106</v>
      </c>
    </row>
    <row r="1016" spans="1:8" hidden="1" x14ac:dyDescent="0.3">
      <c r="A1016" t="s">
        <v>4164</v>
      </c>
      <c r="B1016" t="s">
        <v>3146</v>
      </c>
      <c r="C1016" t="s">
        <v>230</v>
      </c>
      <c r="D1016" t="s">
        <v>79</v>
      </c>
      <c r="E1016">
        <v>4793</v>
      </c>
      <c r="F1016">
        <v>47</v>
      </c>
      <c r="G1016" t="s">
        <v>283</v>
      </c>
      <c r="H1016" t="s">
        <v>3106</v>
      </c>
    </row>
    <row r="1017" spans="1:8" hidden="1" x14ac:dyDescent="0.3">
      <c r="A1017" t="s">
        <v>4165</v>
      </c>
      <c r="B1017" t="s">
        <v>3166</v>
      </c>
      <c r="C1017" t="s">
        <v>245</v>
      </c>
      <c r="D1017" t="s">
        <v>80</v>
      </c>
      <c r="E1017">
        <v>560</v>
      </c>
      <c r="F1017">
        <v>47</v>
      </c>
      <c r="G1017" t="s">
        <v>283</v>
      </c>
      <c r="H1017" t="s">
        <v>3106</v>
      </c>
    </row>
    <row r="1018" spans="1:8" hidden="1" x14ac:dyDescent="0.3">
      <c r="A1018" t="s">
        <v>4166</v>
      </c>
      <c r="B1018" t="s">
        <v>3166</v>
      </c>
      <c r="C1018" t="s">
        <v>245</v>
      </c>
      <c r="D1018" t="s">
        <v>342</v>
      </c>
      <c r="E1018">
        <v>438</v>
      </c>
      <c r="F1018">
        <v>47</v>
      </c>
      <c r="G1018" t="s">
        <v>283</v>
      </c>
      <c r="H1018" t="s">
        <v>3106</v>
      </c>
    </row>
    <row r="1019" spans="1:8" hidden="1" x14ac:dyDescent="0.3">
      <c r="A1019" t="s">
        <v>4167</v>
      </c>
      <c r="B1019" t="s">
        <v>3166</v>
      </c>
      <c r="C1019" t="s">
        <v>245</v>
      </c>
      <c r="D1019">
        <v>0</v>
      </c>
      <c r="E1019">
        <v>4909</v>
      </c>
      <c r="F1019">
        <v>47</v>
      </c>
      <c r="G1019" t="s">
        <v>283</v>
      </c>
      <c r="H1019" t="s">
        <v>3106</v>
      </c>
    </row>
    <row r="1020" spans="1:8" hidden="1" x14ac:dyDescent="0.3">
      <c r="A1020" t="s">
        <v>4168</v>
      </c>
      <c r="B1020" t="s">
        <v>3166</v>
      </c>
      <c r="C1020" t="s">
        <v>245</v>
      </c>
      <c r="D1020">
        <v>1</v>
      </c>
      <c r="E1020">
        <v>3351</v>
      </c>
      <c r="F1020">
        <v>47</v>
      </c>
      <c r="G1020" t="s">
        <v>283</v>
      </c>
      <c r="H1020" t="s">
        <v>3106</v>
      </c>
    </row>
    <row r="1021" spans="1:8" hidden="1" x14ac:dyDescent="0.3">
      <c r="A1021" t="s">
        <v>4169</v>
      </c>
      <c r="B1021" t="s">
        <v>3166</v>
      </c>
      <c r="C1021" t="s">
        <v>245</v>
      </c>
      <c r="D1021" t="s">
        <v>60</v>
      </c>
      <c r="E1021">
        <v>9252</v>
      </c>
      <c r="F1021">
        <v>47</v>
      </c>
      <c r="G1021" t="s">
        <v>283</v>
      </c>
      <c r="H1021" t="s">
        <v>3106</v>
      </c>
    </row>
    <row r="1022" spans="1:8" hidden="1" x14ac:dyDescent="0.3">
      <c r="A1022" t="s">
        <v>4170</v>
      </c>
      <c r="B1022" t="s">
        <v>3172</v>
      </c>
      <c r="C1022" t="s">
        <v>239</v>
      </c>
      <c r="D1022" t="s">
        <v>2</v>
      </c>
      <c r="E1022">
        <v>18962</v>
      </c>
      <c r="F1022">
        <v>47</v>
      </c>
      <c r="G1022" t="s">
        <v>283</v>
      </c>
      <c r="H1022" t="s">
        <v>3106</v>
      </c>
    </row>
    <row r="1023" spans="1:8" hidden="1" x14ac:dyDescent="0.3">
      <c r="A1023" t="s">
        <v>4171</v>
      </c>
      <c r="B1023" t="s">
        <v>3172</v>
      </c>
      <c r="C1023" t="s">
        <v>239</v>
      </c>
      <c r="D1023" t="s">
        <v>67</v>
      </c>
      <c r="E1023">
        <v>1422</v>
      </c>
      <c r="F1023">
        <v>47</v>
      </c>
      <c r="G1023" t="s">
        <v>283</v>
      </c>
      <c r="H1023" t="s">
        <v>3106</v>
      </c>
    </row>
    <row r="1024" spans="1:8" hidden="1" x14ac:dyDescent="0.3">
      <c r="A1024" t="s">
        <v>4172</v>
      </c>
      <c r="B1024" t="s">
        <v>3172</v>
      </c>
      <c r="C1024" t="s">
        <v>239</v>
      </c>
      <c r="D1024" t="s">
        <v>66</v>
      </c>
      <c r="E1024">
        <v>2682</v>
      </c>
      <c r="F1024">
        <v>47</v>
      </c>
      <c r="G1024" t="s">
        <v>283</v>
      </c>
      <c r="H1024" t="s">
        <v>3106</v>
      </c>
    </row>
    <row r="1025" spans="1:8" hidden="1" x14ac:dyDescent="0.3">
      <c r="A1025" t="s">
        <v>4173</v>
      </c>
      <c r="B1025" t="s">
        <v>3172</v>
      </c>
      <c r="C1025" t="s">
        <v>239</v>
      </c>
      <c r="D1025" t="s">
        <v>65</v>
      </c>
      <c r="E1025">
        <v>5941</v>
      </c>
      <c r="F1025">
        <v>47</v>
      </c>
      <c r="G1025" t="s">
        <v>283</v>
      </c>
      <c r="H1025" t="s">
        <v>3106</v>
      </c>
    </row>
    <row r="1026" spans="1:8" hidden="1" x14ac:dyDescent="0.3">
      <c r="A1026" t="s">
        <v>4174</v>
      </c>
      <c r="B1026" t="s">
        <v>3172</v>
      </c>
      <c r="C1026" t="s">
        <v>239</v>
      </c>
      <c r="D1026" t="s">
        <v>68</v>
      </c>
      <c r="E1026">
        <v>508</v>
      </c>
      <c r="F1026">
        <v>47</v>
      </c>
      <c r="G1026" t="s">
        <v>283</v>
      </c>
      <c r="H1026" t="s">
        <v>3106</v>
      </c>
    </row>
    <row r="1027" spans="1:8" hidden="1" x14ac:dyDescent="0.3">
      <c r="A1027" t="s">
        <v>4175</v>
      </c>
      <c r="B1027" t="s">
        <v>3172</v>
      </c>
      <c r="C1027" t="s">
        <v>239</v>
      </c>
      <c r="D1027" t="s">
        <v>64</v>
      </c>
      <c r="E1027">
        <v>8417</v>
      </c>
      <c r="F1027">
        <v>47</v>
      </c>
      <c r="G1027" t="s">
        <v>283</v>
      </c>
      <c r="H1027" t="s">
        <v>3106</v>
      </c>
    </row>
    <row r="1028" spans="1:8" hidden="1" x14ac:dyDescent="0.3">
      <c r="A1028" t="s">
        <v>4176</v>
      </c>
      <c r="B1028" t="s">
        <v>3179</v>
      </c>
      <c r="C1028" t="s">
        <v>240</v>
      </c>
      <c r="D1028" t="s">
        <v>2</v>
      </c>
      <c r="E1028">
        <v>18962</v>
      </c>
      <c r="F1028">
        <v>47</v>
      </c>
      <c r="G1028" t="s">
        <v>283</v>
      </c>
      <c r="H1028" t="s">
        <v>3106</v>
      </c>
    </row>
    <row r="1029" spans="1:8" hidden="1" x14ac:dyDescent="0.3">
      <c r="A1029" t="s">
        <v>4177</v>
      </c>
      <c r="B1029" t="s">
        <v>3179</v>
      </c>
      <c r="C1029" t="s">
        <v>240</v>
      </c>
      <c r="D1029" t="s">
        <v>70</v>
      </c>
      <c r="E1029">
        <v>2203</v>
      </c>
      <c r="F1029">
        <v>47</v>
      </c>
      <c r="G1029" t="s">
        <v>283</v>
      </c>
      <c r="H1029" t="s">
        <v>3106</v>
      </c>
    </row>
    <row r="1030" spans="1:8" hidden="1" x14ac:dyDescent="0.3">
      <c r="A1030" t="s">
        <v>4178</v>
      </c>
      <c r="B1030" t="s">
        <v>3179</v>
      </c>
      <c r="C1030" t="s">
        <v>240</v>
      </c>
      <c r="D1030" t="s">
        <v>69</v>
      </c>
      <c r="E1030">
        <v>2490</v>
      </c>
      <c r="F1030">
        <v>47</v>
      </c>
      <c r="G1030" t="s">
        <v>283</v>
      </c>
      <c r="H1030" t="s">
        <v>3106</v>
      </c>
    </row>
    <row r="1031" spans="1:8" hidden="1" x14ac:dyDescent="0.3">
      <c r="A1031" t="s">
        <v>4179</v>
      </c>
      <c r="B1031" t="s">
        <v>3179</v>
      </c>
      <c r="C1031" t="s">
        <v>240</v>
      </c>
      <c r="D1031" t="s">
        <v>71</v>
      </c>
      <c r="E1031">
        <v>14268</v>
      </c>
      <c r="F1031">
        <v>47</v>
      </c>
      <c r="G1031" t="s">
        <v>283</v>
      </c>
      <c r="H1031" t="s">
        <v>3106</v>
      </c>
    </row>
    <row r="1032" spans="1:8" hidden="1" x14ac:dyDescent="0.3">
      <c r="A1032" t="s">
        <v>4180</v>
      </c>
      <c r="B1032" t="s">
        <v>3184</v>
      </c>
      <c r="C1032" t="s">
        <v>3185</v>
      </c>
      <c r="D1032" t="s">
        <v>2</v>
      </c>
      <c r="E1032">
        <v>18962</v>
      </c>
      <c r="F1032">
        <v>47</v>
      </c>
      <c r="G1032" t="s">
        <v>283</v>
      </c>
      <c r="H1032" t="s">
        <v>3106</v>
      </c>
    </row>
    <row r="1033" spans="1:8" hidden="1" x14ac:dyDescent="0.3">
      <c r="A1033" t="s">
        <v>4181</v>
      </c>
      <c r="B1033" t="s">
        <v>3184</v>
      </c>
      <c r="C1033" t="s">
        <v>3185</v>
      </c>
      <c r="D1033" t="s">
        <v>25</v>
      </c>
      <c r="E1033">
        <v>232</v>
      </c>
      <c r="F1033">
        <v>47</v>
      </c>
      <c r="G1033" t="s">
        <v>283</v>
      </c>
      <c r="H1033" t="s">
        <v>3106</v>
      </c>
    </row>
    <row r="1034" spans="1:8" hidden="1" x14ac:dyDescent="0.3">
      <c r="A1034" t="s">
        <v>4182</v>
      </c>
      <c r="B1034" t="s">
        <v>3184</v>
      </c>
      <c r="C1034" t="s">
        <v>3185</v>
      </c>
      <c r="D1034" t="s">
        <v>21</v>
      </c>
      <c r="E1034">
        <v>2040</v>
      </c>
      <c r="F1034">
        <v>47</v>
      </c>
      <c r="G1034" t="s">
        <v>283</v>
      </c>
      <c r="H1034" t="s">
        <v>3106</v>
      </c>
    </row>
    <row r="1035" spans="1:8" hidden="1" x14ac:dyDescent="0.3">
      <c r="A1035" t="s">
        <v>4183</v>
      </c>
      <c r="B1035" t="s">
        <v>3184</v>
      </c>
      <c r="C1035" t="s">
        <v>3185</v>
      </c>
      <c r="D1035" t="s">
        <v>24</v>
      </c>
      <c r="E1035">
        <v>273</v>
      </c>
      <c r="F1035">
        <v>47</v>
      </c>
      <c r="G1035" t="s">
        <v>283</v>
      </c>
      <c r="H1035" t="s">
        <v>3106</v>
      </c>
    </row>
    <row r="1036" spans="1:8" hidden="1" x14ac:dyDescent="0.3">
      <c r="A1036" t="s">
        <v>4184</v>
      </c>
      <c r="B1036" t="s">
        <v>3184</v>
      </c>
      <c r="C1036" t="s">
        <v>3185</v>
      </c>
      <c r="D1036" t="s">
        <v>354</v>
      </c>
      <c r="E1036">
        <v>4600</v>
      </c>
      <c r="F1036">
        <v>47</v>
      </c>
      <c r="G1036" t="s">
        <v>283</v>
      </c>
      <c r="H1036" t="s">
        <v>3106</v>
      </c>
    </row>
    <row r="1037" spans="1:8" hidden="1" x14ac:dyDescent="0.3">
      <c r="A1037" t="s">
        <v>4185</v>
      </c>
      <c r="B1037" t="s">
        <v>3184</v>
      </c>
      <c r="C1037" t="s">
        <v>3185</v>
      </c>
      <c r="D1037" t="s">
        <v>22</v>
      </c>
      <c r="E1037">
        <v>1104</v>
      </c>
      <c r="F1037">
        <v>47</v>
      </c>
      <c r="G1037" t="s">
        <v>283</v>
      </c>
      <c r="H1037" t="s">
        <v>3106</v>
      </c>
    </row>
    <row r="1038" spans="1:8" hidden="1" x14ac:dyDescent="0.3">
      <c r="A1038" t="s">
        <v>4186</v>
      </c>
      <c r="B1038" t="s">
        <v>3184</v>
      </c>
      <c r="C1038" t="s">
        <v>3185</v>
      </c>
      <c r="D1038" t="s">
        <v>23</v>
      </c>
      <c r="E1038">
        <v>714</v>
      </c>
      <c r="F1038">
        <v>47</v>
      </c>
      <c r="G1038" t="s">
        <v>283</v>
      </c>
      <c r="H1038" t="s">
        <v>3106</v>
      </c>
    </row>
    <row r="1039" spans="1:8" hidden="1" x14ac:dyDescent="0.3">
      <c r="A1039" t="s">
        <v>4187</v>
      </c>
      <c r="B1039" t="s">
        <v>3184</v>
      </c>
      <c r="C1039" t="s">
        <v>3185</v>
      </c>
      <c r="D1039" t="s">
        <v>20</v>
      </c>
      <c r="E1039">
        <v>9988</v>
      </c>
      <c r="F1039">
        <v>47</v>
      </c>
      <c r="G1039" t="s">
        <v>283</v>
      </c>
      <c r="H1039" t="s">
        <v>3106</v>
      </c>
    </row>
    <row r="1040" spans="1:8" hidden="1" x14ac:dyDescent="0.3">
      <c r="A1040" t="s">
        <v>10567</v>
      </c>
      <c r="B1040" t="s">
        <v>3193</v>
      </c>
      <c r="C1040" t="s">
        <v>3194</v>
      </c>
      <c r="D1040" t="s">
        <v>10556</v>
      </c>
      <c r="E1040">
        <v>14</v>
      </c>
      <c r="F1040">
        <v>47</v>
      </c>
      <c r="G1040" t="s">
        <v>283</v>
      </c>
      <c r="H1040" t="s">
        <v>3106</v>
      </c>
    </row>
    <row r="1041" spans="1:8" hidden="1" x14ac:dyDescent="0.3">
      <c r="A1041" t="s">
        <v>4188</v>
      </c>
      <c r="B1041" t="s">
        <v>3193</v>
      </c>
      <c r="C1041" t="s">
        <v>3194</v>
      </c>
      <c r="D1041" t="s">
        <v>350</v>
      </c>
      <c r="E1041">
        <v>6</v>
      </c>
      <c r="F1041">
        <v>47</v>
      </c>
      <c r="G1041" t="s">
        <v>283</v>
      </c>
      <c r="H1041" t="s">
        <v>3106</v>
      </c>
    </row>
    <row r="1042" spans="1:8" hidden="1" x14ac:dyDescent="0.3">
      <c r="A1042" t="s">
        <v>4189</v>
      </c>
      <c r="B1042" t="s">
        <v>3193</v>
      </c>
      <c r="C1042" t="s">
        <v>3194</v>
      </c>
      <c r="D1042" t="s">
        <v>352</v>
      </c>
      <c r="E1042">
        <v>3461</v>
      </c>
      <c r="F1042">
        <v>47</v>
      </c>
      <c r="G1042" t="s">
        <v>283</v>
      </c>
      <c r="H1042" t="s">
        <v>3106</v>
      </c>
    </row>
    <row r="1043" spans="1:8" hidden="1" x14ac:dyDescent="0.3">
      <c r="A1043" t="s">
        <v>4190</v>
      </c>
      <c r="B1043" t="s">
        <v>3193</v>
      </c>
      <c r="C1043" t="s">
        <v>3194</v>
      </c>
      <c r="D1043" t="s">
        <v>351</v>
      </c>
      <c r="E1043">
        <v>55</v>
      </c>
      <c r="F1043">
        <v>47</v>
      </c>
      <c r="G1043" t="s">
        <v>283</v>
      </c>
      <c r="H1043" t="s">
        <v>3106</v>
      </c>
    </row>
    <row r="1044" spans="1:8" hidden="1" x14ac:dyDescent="0.3">
      <c r="A1044" t="s">
        <v>4191</v>
      </c>
      <c r="B1044" t="s">
        <v>3193</v>
      </c>
      <c r="C1044" t="s">
        <v>3194</v>
      </c>
      <c r="D1044" t="s">
        <v>348</v>
      </c>
      <c r="E1044">
        <v>87</v>
      </c>
      <c r="F1044">
        <v>47</v>
      </c>
      <c r="G1044" t="s">
        <v>283</v>
      </c>
      <c r="H1044" t="s">
        <v>3106</v>
      </c>
    </row>
    <row r="1045" spans="1:8" hidden="1" x14ac:dyDescent="0.3">
      <c r="A1045" t="s">
        <v>4192</v>
      </c>
      <c r="B1045" t="s">
        <v>3193</v>
      </c>
      <c r="C1045" t="s">
        <v>3194</v>
      </c>
      <c r="D1045" t="s">
        <v>349</v>
      </c>
      <c r="E1045">
        <v>18498</v>
      </c>
      <c r="F1045">
        <v>47</v>
      </c>
      <c r="G1045" t="s">
        <v>283</v>
      </c>
      <c r="H1045" t="s">
        <v>3106</v>
      </c>
    </row>
    <row r="1046" spans="1:8" hidden="1" x14ac:dyDescent="0.3">
      <c r="A1046" t="s">
        <v>4193</v>
      </c>
      <c r="B1046" t="s">
        <v>3193</v>
      </c>
      <c r="C1046" t="s">
        <v>3194</v>
      </c>
      <c r="D1046" t="s">
        <v>347</v>
      </c>
      <c r="E1046">
        <v>18406</v>
      </c>
      <c r="F1046">
        <v>47</v>
      </c>
      <c r="G1046" t="s">
        <v>283</v>
      </c>
      <c r="H1046" t="s">
        <v>3106</v>
      </c>
    </row>
    <row r="1047" spans="1:8" hidden="1" x14ac:dyDescent="0.3">
      <c r="A1047" t="s">
        <v>4194</v>
      </c>
      <c r="B1047" t="s">
        <v>99</v>
      </c>
      <c r="C1047" t="s">
        <v>3202</v>
      </c>
      <c r="D1047" t="s">
        <v>210</v>
      </c>
      <c r="E1047">
        <v>2824</v>
      </c>
      <c r="F1047">
        <v>47</v>
      </c>
      <c r="G1047" t="s">
        <v>283</v>
      </c>
      <c r="H1047" t="s">
        <v>3106</v>
      </c>
    </row>
    <row r="1048" spans="1:8" hidden="1" x14ac:dyDescent="0.3">
      <c r="A1048" t="s">
        <v>4195</v>
      </c>
      <c r="B1048" t="s">
        <v>98</v>
      </c>
      <c r="C1048" t="s">
        <v>3202</v>
      </c>
      <c r="D1048" t="s">
        <v>209</v>
      </c>
      <c r="E1048">
        <v>16911</v>
      </c>
      <c r="F1048">
        <v>47</v>
      </c>
      <c r="G1048" t="s">
        <v>283</v>
      </c>
      <c r="H1048" t="s">
        <v>3106</v>
      </c>
    </row>
    <row r="1049" spans="1:8" hidden="1" x14ac:dyDescent="0.3">
      <c r="A1049" t="s">
        <v>4196</v>
      </c>
      <c r="B1049" t="s">
        <v>97</v>
      </c>
      <c r="C1049" t="s">
        <v>3202</v>
      </c>
      <c r="D1049" t="s">
        <v>208</v>
      </c>
      <c r="E1049">
        <v>1221</v>
      </c>
      <c r="F1049">
        <v>47</v>
      </c>
      <c r="G1049" t="s">
        <v>283</v>
      </c>
      <c r="H1049" t="s">
        <v>3106</v>
      </c>
    </row>
    <row r="1050" spans="1:8" hidden="1" x14ac:dyDescent="0.3">
      <c r="A1050" t="s">
        <v>4197</v>
      </c>
      <c r="B1050" t="s">
        <v>96</v>
      </c>
      <c r="C1050" t="s">
        <v>3202</v>
      </c>
      <c r="D1050" t="s">
        <v>207</v>
      </c>
      <c r="E1050">
        <v>820</v>
      </c>
      <c r="F1050">
        <v>47</v>
      </c>
      <c r="G1050" t="s">
        <v>283</v>
      </c>
      <c r="H1050" t="s">
        <v>3106</v>
      </c>
    </row>
    <row r="1051" spans="1:8" hidden="1" x14ac:dyDescent="0.3">
      <c r="A1051" t="s">
        <v>4198</v>
      </c>
      <c r="B1051" t="s">
        <v>3207</v>
      </c>
      <c r="C1051" t="s">
        <v>3202</v>
      </c>
      <c r="D1051" t="s">
        <v>2</v>
      </c>
      <c r="E1051">
        <v>21776</v>
      </c>
      <c r="F1051">
        <v>47</v>
      </c>
      <c r="G1051" t="s">
        <v>283</v>
      </c>
      <c r="H1051" t="s">
        <v>3106</v>
      </c>
    </row>
    <row r="1052" spans="1:8" hidden="1" x14ac:dyDescent="0.3">
      <c r="A1052" t="s">
        <v>4199</v>
      </c>
      <c r="B1052" t="s">
        <v>3207</v>
      </c>
      <c r="C1052" t="s">
        <v>3202</v>
      </c>
      <c r="D1052" t="s">
        <v>28</v>
      </c>
      <c r="E1052">
        <v>392.18460881656</v>
      </c>
      <c r="F1052">
        <v>47</v>
      </c>
      <c r="G1052" t="s">
        <v>283</v>
      </c>
      <c r="H1052" t="s">
        <v>3106</v>
      </c>
    </row>
    <row r="1053" spans="1:8" hidden="1" x14ac:dyDescent="0.3">
      <c r="A1053" t="s">
        <v>4200</v>
      </c>
      <c r="B1053" t="s">
        <v>3207</v>
      </c>
      <c r="C1053" t="s">
        <v>3202</v>
      </c>
      <c r="D1053" t="s">
        <v>27</v>
      </c>
      <c r="E1053">
        <v>10592</v>
      </c>
      <c r="F1053">
        <v>47</v>
      </c>
      <c r="G1053" t="s">
        <v>283</v>
      </c>
      <c r="H1053" t="s">
        <v>3106</v>
      </c>
    </row>
    <row r="1054" spans="1:8" hidden="1" x14ac:dyDescent="0.3">
      <c r="A1054" t="s">
        <v>4201</v>
      </c>
      <c r="B1054" t="s">
        <v>3207</v>
      </c>
      <c r="C1054" t="s">
        <v>3202</v>
      </c>
      <c r="D1054" t="s">
        <v>3155</v>
      </c>
      <c r="E1054">
        <v>2331</v>
      </c>
      <c r="F1054">
        <v>47</v>
      </c>
      <c r="G1054" t="s">
        <v>283</v>
      </c>
      <c r="H1054" t="s">
        <v>3106</v>
      </c>
    </row>
    <row r="1055" spans="1:8" hidden="1" x14ac:dyDescent="0.3">
      <c r="A1055" t="s">
        <v>4202</v>
      </c>
      <c r="B1055" t="s">
        <v>3207</v>
      </c>
      <c r="C1055" t="s">
        <v>3202</v>
      </c>
      <c r="D1055" t="s">
        <v>3157</v>
      </c>
      <c r="E1055">
        <v>16626</v>
      </c>
      <c r="F1055">
        <v>47</v>
      </c>
      <c r="G1055" t="s">
        <v>283</v>
      </c>
      <c r="H1055" t="s">
        <v>3106</v>
      </c>
    </row>
    <row r="1056" spans="1:8" hidden="1" x14ac:dyDescent="0.3">
      <c r="A1056" t="s">
        <v>4203</v>
      </c>
      <c r="B1056" t="s">
        <v>3207</v>
      </c>
      <c r="C1056" t="s">
        <v>3202</v>
      </c>
      <c r="D1056" t="s">
        <v>26</v>
      </c>
      <c r="E1056">
        <v>11184</v>
      </c>
      <c r="F1056">
        <v>47</v>
      </c>
      <c r="G1056" t="s">
        <v>283</v>
      </c>
      <c r="H1056" t="s">
        <v>3106</v>
      </c>
    </row>
    <row r="1057" spans="1:8" hidden="1" x14ac:dyDescent="0.3">
      <c r="A1057" t="s">
        <v>4204</v>
      </c>
      <c r="B1057" t="s">
        <v>3214</v>
      </c>
      <c r="C1057" t="s">
        <v>3215</v>
      </c>
      <c r="D1057" t="s">
        <v>344</v>
      </c>
      <c r="E1057">
        <v>1331</v>
      </c>
      <c r="F1057">
        <v>47</v>
      </c>
      <c r="G1057" t="s">
        <v>283</v>
      </c>
      <c r="H1057" t="s">
        <v>3106</v>
      </c>
    </row>
    <row r="1058" spans="1:8" hidden="1" x14ac:dyDescent="0.3">
      <c r="A1058" t="s">
        <v>4205</v>
      </c>
      <c r="B1058" t="s">
        <v>3214</v>
      </c>
      <c r="C1058" t="s">
        <v>3215</v>
      </c>
      <c r="D1058" t="s">
        <v>2</v>
      </c>
      <c r="E1058">
        <v>18962</v>
      </c>
      <c r="F1058">
        <v>47</v>
      </c>
      <c r="G1058" t="s">
        <v>283</v>
      </c>
      <c r="H1058" t="s">
        <v>3106</v>
      </c>
    </row>
    <row r="1059" spans="1:8" hidden="1" x14ac:dyDescent="0.3">
      <c r="A1059" t="s">
        <v>4206</v>
      </c>
      <c r="B1059" t="s">
        <v>3214</v>
      </c>
      <c r="C1059" t="s">
        <v>3215</v>
      </c>
      <c r="D1059" t="s">
        <v>30</v>
      </c>
      <c r="E1059">
        <v>2379</v>
      </c>
      <c r="F1059">
        <v>47</v>
      </c>
      <c r="G1059" t="s">
        <v>283</v>
      </c>
      <c r="H1059" t="s">
        <v>3106</v>
      </c>
    </row>
    <row r="1060" spans="1:8" hidden="1" x14ac:dyDescent="0.3">
      <c r="A1060" t="s">
        <v>4207</v>
      </c>
      <c r="B1060" t="s">
        <v>3214</v>
      </c>
      <c r="C1060" t="s">
        <v>3215</v>
      </c>
      <c r="D1060" t="s">
        <v>345</v>
      </c>
      <c r="E1060">
        <v>64</v>
      </c>
      <c r="F1060">
        <v>47</v>
      </c>
      <c r="G1060" t="s">
        <v>283</v>
      </c>
      <c r="H1060" t="s">
        <v>3106</v>
      </c>
    </row>
    <row r="1061" spans="1:8" hidden="1" x14ac:dyDescent="0.3">
      <c r="A1061" t="s">
        <v>4208</v>
      </c>
      <c r="B1061" t="s">
        <v>3214</v>
      </c>
      <c r="C1061" t="s">
        <v>3215</v>
      </c>
      <c r="D1061" t="s">
        <v>36</v>
      </c>
      <c r="E1061">
        <v>307</v>
      </c>
      <c r="F1061">
        <v>47</v>
      </c>
      <c r="G1061" t="s">
        <v>283</v>
      </c>
      <c r="H1061" t="s">
        <v>3106</v>
      </c>
    </row>
    <row r="1062" spans="1:8" hidden="1" x14ac:dyDescent="0.3">
      <c r="A1062" t="s">
        <v>4209</v>
      </c>
      <c r="B1062" t="s">
        <v>3214</v>
      </c>
      <c r="C1062" t="s">
        <v>3215</v>
      </c>
      <c r="D1062" t="s">
        <v>32</v>
      </c>
      <c r="E1062">
        <v>849</v>
      </c>
      <c r="F1062">
        <v>47</v>
      </c>
      <c r="G1062" t="s">
        <v>283</v>
      </c>
      <c r="H1062" t="s">
        <v>3106</v>
      </c>
    </row>
    <row r="1063" spans="1:8" hidden="1" x14ac:dyDescent="0.3">
      <c r="A1063" t="s">
        <v>4210</v>
      </c>
      <c r="B1063" t="s">
        <v>3214</v>
      </c>
      <c r="C1063" t="s">
        <v>3215</v>
      </c>
      <c r="D1063" t="s">
        <v>31</v>
      </c>
      <c r="E1063">
        <v>14021</v>
      </c>
      <c r="F1063">
        <v>47</v>
      </c>
      <c r="G1063" t="s">
        <v>283</v>
      </c>
      <c r="H1063" t="s">
        <v>3106</v>
      </c>
    </row>
    <row r="1064" spans="1:8" hidden="1" x14ac:dyDescent="0.3">
      <c r="A1064" t="s">
        <v>4211</v>
      </c>
      <c r="B1064" t="s">
        <v>3214</v>
      </c>
      <c r="C1064" t="s">
        <v>3215</v>
      </c>
      <c r="D1064" t="s">
        <v>34</v>
      </c>
      <c r="E1064">
        <v>1045</v>
      </c>
      <c r="F1064">
        <v>47</v>
      </c>
      <c r="G1064" t="s">
        <v>283</v>
      </c>
      <c r="H1064" t="s">
        <v>3106</v>
      </c>
    </row>
    <row r="1065" spans="1:8" hidden="1" x14ac:dyDescent="0.3">
      <c r="A1065" t="s">
        <v>4212</v>
      </c>
      <c r="B1065" t="s">
        <v>3214</v>
      </c>
      <c r="C1065" t="s">
        <v>3215</v>
      </c>
      <c r="D1065" t="s">
        <v>35</v>
      </c>
      <c r="E1065">
        <v>2183</v>
      </c>
      <c r="F1065">
        <v>47</v>
      </c>
      <c r="G1065" t="s">
        <v>283</v>
      </c>
      <c r="H1065" t="s">
        <v>3106</v>
      </c>
    </row>
    <row r="1066" spans="1:8" hidden="1" x14ac:dyDescent="0.3">
      <c r="A1066" t="s">
        <v>4213</v>
      </c>
      <c r="B1066" t="s">
        <v>3214</v>
      </c>
      <c r="C1066" t="s">
        <v>3215</v>
      </c>
      <c r="D1066" t="s">
        <v>33</v>
      </c>
      <c r="E1066">
        <v>10793</v>
      </c>
      <c r="F1066">
        <v>47</v>
      </c>
      <c r="G1066" t="s">
        <v>283</v>
      </c>
      <c r="H1066" t="s">
        <v>3106</v>
      </c>
    </row>
    <row r="1067" spans="1:8" hidden="1" x14ac:dyDescent="0.3">
      <c r="A1067" t="s">
        <v>4214</v>
      </c>
      <c r="B1067" t="s">
        <v>3226</v>
      </c>
      <c r="C1067" t="s">
        <v>232</v>
      </c>
      <c r="D1067" t="s">
        <v>60</v>
      </c>
      <c r="E1067">
        <v>9252</v>
      </c>
      <c r="F1067">
        <v>47</v>
      </c>
      <c r="G1067" t="s">
        <v>283</v>
      </c>
      <c r="H1067" t="s">
        <v>3106</v>
      </c>
    </row>
    <row r="1068" spans="1:8" hidden="1" x14ac:dyDescent="0.3">
      <c r="A1068" t="s">
        <v>4215</v>
      </c>
      <c r="B1068" t="s">
        <v>3226</v>
      </c>
      <c r="C1068" t="s">
        <v>232</v>
      </c>
      <c r="D1068" t="s">
        <v>76</v>
      </c>
      <c r="E1068">
        <v>19</v>
      </c>
      <c r="F1068">
        <v>47</v>
      </c>
      <c r="G1068" t="s">
        <v>283</v>
      </c>
      <c r="H1068" t="s">
        <v>3106</v>
      </c>
    </row>
    <row r="1069" spans="1:8" hidden="1" x14ac:dyDescent="0.3">
      <c r="A1069" t="s">
        <v>4216</v>
      </c>
      <c r="B1069" t="s">
        <v>3226</v>
      </c>
      <c r="C1069" t="s">
        <v>232</v>
      </c>
      <c r="D1069" t="s">
        <v>72</v>
      </c>
      <c r="E1069">
        <v>5488</v>
      </c>
      <c r="F1069">
        <v>47</v>
      </c>
      <c r="G1069" t="s">
        <v>283</v>
      </c>
      <c r="H1069" t="s">
        <v>3106</v>
      </c>
    </row>
    <row r="1070" spans="1:8" hidden="1" x14ac:dyDescent="0.3">
      <c r="A1070" t="s">
        <v>4217</v>
      </c>
      <c r="B1070" t="s">
        <v>3226</v>
      </c>
      <c r="C1070" t="s">
        <v>232</v>
      </c>
      <c r="D1070" t="s">
        <v>73</v>
      </c>
      <c r="E1070">
        <v>3115</v>
      </c>
      <c r="F1070">
        <v>47</v>
      </c>
      <c r="G1070" t="s">
        <v>283</v>
      </c>
      <c r="H1070" t="s">
        <v>3106</v>
      </c>
    </row>
    <row r="1071" spans="1:8" hidden="1" x14ac:dyDescent="0.3">
      <c r="A1071" t="s">
        <v>4218</v>
      </c>
      <c r="B1071" t="s">
        <v>3226</v>
      </c>
      <c r="C1071" t="s">
        <v>232</v>
      </c>
      <c r="D1071" t="s">
        <v>75</v>
      </c>
      <c r="E1071">
        <v>46</v>
      </c>
      <c r="F1071">
        <v>47</v>
      </c>
      <c r="G1071" t="s">
        <v>283</v>
      </c>
      <c r="H1071" t="s">
        <v>3106</v>
      </c>
    </row>
    <row r="1072" spans="1:8" hidden="1" x14ac:dyDescent="0.3">
      <c r="A1072" t="s">
        <v>4219</v>
      </c>
      <c r="B1072" t="s">
        <v>3226</v>
      </c>
      <c r="C1072" t="s">
        <v>232</v>
      </c>
      <c r="D1072" t="s">
        <v>74</v>
      </c>
      <c r="E1072">
        <v>573</v>
      </c>
      <c r="F1072">
        <v>47</v>
      </c>
      <c r="G1072" t="s">
        <v>283</v>
      </c>
      <c r="H1072" t="s">
        <v>3106</v>
      </c>
    </row>
    <row r="1073" spans="1:8" hidden="1" x14ac:dyDescent="0.3">
      <c r="A1073" t="s">
        <v>4220</v>
      </c>
      <c r="B1073" t="s">
        <v>3076</v>
      </c>
      <c r="C1073" t="s">
        <v>236</v>
      </c>
      <c r="D1073" t="s">
        <v>29</v>
      </c>
      <c r="E1073">
        <v>654</v>
      </c>
      <c r="F1073">
        <v>34</v>
      </c>
      <c r="G1073" t="s">
        <v>10</v>
      </c>
      <c r="H1073" t="s">
        <v>3244</v>
      </c>
    </row>
    <row r="1074" spans="1:8" hidden="1" x14ac:dyDescent="0.3">
      <c r="A1074" t="s">
        <v>4221</v>
      </c>
      <c r="B1074" t="s">
        <v>3076</v>
      </c>
      <c r="C1074" t="s">
        <v>236</v>
      </c>
      <c r="D1074" t="s">
        <v>49</v>
      </c>
      <c r="E1074">
        <v>215</v>
      </c>
      <c r="F1074">
        <v>34</v>
      </c>
      <c r="G1074" t="s">
        <v>10</v>
      </c>
      <c r="H1074" t="s">
        <v>3244</v>
      </c>
    </row>
    <row r="1075" spans="1:8" hidden="1" x14ac:dyDescent="0.3">
      <c r="A1075" t="s">
        <v>4222</v>
      </c>
      <c r="B1075" t="s">
        <v>3076</v>
      </c>
      <c r="C1075" t="s">
        <v>236</v>
      </c>
      <c r="D1075" t="s">
        <v>48</v>
      </c>
      <c r="E1075">
        <v>68</v>
      </c>
      <c r="F1075">
        <v>34</v>
      </c>
      <c r="G1075" t="s">
        <v>10</v>
      </c>
      <c r="H1075" t="s">
        <v>3244</v>
      </c>
    </row>
    <row r="1076" spans="1:8" hidden="1" x14ac:dyDescent="0.3">
      <c r="A1076" t="s">
        <v>4223</v>
      </c>
      <c r="B1076" t="s">
        <v>3076</v>
      </c>
      <c r="C1076" t="s">
        <v>236</v>
      </c>
      <c r="D1076" t="s">
        <v>42</v>
      </c>
      <c r="E1076">
        <v>18</v>
      </c>
      <c r="F1076">
        <v>34</v>
      </c>
      <c r="G1076" t="s">
        <v>10</v>
      </c>
      <c r="H1076" t="s">
        <v>3244</v>
      </c>
    </row>
    <row r="1077" spans="1:8" hidden="1" x14ac:dyDescent="0.3">
      <c r="A1077" t="s">
        <v>4224</v>
      </c>
      <c r="B1077" t="s">
        <v>3076</v>
      </c>
      <c r="C1077" t="s">
        <v>236</v>
      </c>
      <c r="D1077" t="s">
        <v>82</v>
      </c>
      <c r="E1077">
        <v>73</v>
      </c>
      <c r="F1077">
        <v>34</v>
      </c>
      <c r="G1077" t="s">
        <v>10</v>
      </c>
      <c r="H1077" t="s">
        <v>3244</v>
      </c>
    </row>
    <row r="1078" spans="1:8" hidden="1" x14ac:dyDescent="0.3">
      <c r="A1078" t="s">
        <v>4225</v>
      </c>
      <c r="B1078" t="s">
        <v>3076</v>
      </c>
      <c r="C1078" t="s">
        <v>236</v>
      </c>
      <c r="D1078" t="s">
        <v>50</v>
      </c>
      <c r="E1078">
        <v>12</v>
      </c>
      <c r="F1078">
        <v>34</v>
      </c>
      <c r="G1078" t="s">
        <v>10</v>
      </c>
      <c r="H1078" t="s">
        <v>3244</v>
      </c>
    </row>
    <row r="1079" spans="1:8" hidden="1" x14ac:dyDescent="0.3">
      <c r="A1079" t="s">
        <v>4226</v>
      </c>
      <c r="B1079" t="s">
        <v>3076</v>
      </c>
      <c r="C1079" t="s">
        <v>236</v>
      </c>
      <c r="D1079" t="s">
        <v>46</v>
      </c>
      <c r="E1079">
        <v>17</v>
      </c>
      <c r="F1079">
        <v>34</v>
      </c>
      <c r="G1079" t="s">
        <v>10</v>
      </c>
      <c r="H1079" t="s">
        <v>3244</v>
      </c>
    </row>
    <row r="1080" spans="1:8" hidden="1" x14ac:dyDescent="0.3">
      <c r="A1080" t="s">
        <v>4227</v>
      </c>
      <c r="B1080" t="s">
        <v>3076</v>
      </c>
      <c r="C1080" t="s">
        <v>236</v>
      </c>
      <c r="D1080" t="s">
        <v>45</v>
      </c>
      <c r="E1080">
        <v>22</v>
      </c>
      <c r="F1080">
        <v>34</v>
      </c>
      <c r="G1080" t="s">
        <v>10</v>
      </c>
      <c r="H1080" t="s">
        <v>3244</v>
      </c>
    </row>
    <row r="1081" spans="1:8" hidden="1" x14ac:dyDescent="0.3">
      <c r="A1081" t="s">
        <v>4228</v>
      </c>
      <c r="B1081" t="s">
        <v>3076</v>
      </c>
      <c r="C1081" t="s">
        <v>236</v>
      </c>
      <c r="D1081" t="s">
        <v>47</v>
      </c>
      <c r="E1081">
        <v>11</v>
      </c>
      <c r="F1081">
        <v>34</v>
      </c>
      <c r="G1081" t="s">
        <v>10</v>
      </c>
      <c r="H1081" t="s">
        <v>3244</v>
      </c>
    </row>
    <row r="1082" spans="1:8" hidden="1" x14ac:dyDescent="0.3">
      <c r="A1082" t="s">
        <v>4229</v>
      </c>
      <c r="B1082" t="s">
        <v>3076</v>
      </c>
      <c r="C1082" t="s">
        <v>236</v>
      </c>
      <c r="D1082" t="s">
        <v>43</v>
      </c>
      <c r="E1082">
        <v>192</v>
      </c>
      <c r="F1082">
        <v>34</v>
      </c>
      <c r="G1082" t="s">
        <v>10</v>
      </c>
      <c r="H1082" t="s">
        <v>3244</v>
      </c>
    </row>
    <row r="1083" spans="1:8" hidden="1" x14ac:dyDescent="0.3">
      <c r="A1083" t="s">
        <v>4230</v>
      </c>
      <c r="B1083" t="s">
        <v>3076</v>
      </c>
      <c r="C1083" t="s">
        <v>236</v>
      </c>
      <c r="D1083" t="s">
        <v>44</v>
      </c>
      <c r="E1083">
        <v>29</v>
      </c>
      <c r="F1083">
        <v>34</v>
      </c>
      <c r="G1083" t="s">
        <v>10</v>
      </c>
      <c r="H1083" t="s">
        <v>3244</v>
      </c>
    </row>
    <row r="1084" spans="1:8" hidden="1" x14ac:dyDescent="0.3">
      <c r="A1084" t="s">
        <v>3243</v>
      </c>
      <c r="B1084" t="s">
        <v>3089</v>
      </c>
      <c r="C1084" t="s">
        <v>3090</v>
      </c>
      <c r="D1084" t="s">
        <v>434</v>
      </c>
      <c r="E1084">
        <v>16</v>
      </c>
      <c r="F1084">
        <v>34</v>
      </c>
      <c r="G1084" t="s">
        <v>10</v>
      </c>
      <c r="H1084" t="s">
        <v>3244</v>
      </c>
    </row>
    <row r="1085" spans="1:8" hidden="1" x14ac:dyDescent="0.3">
      <c r="A1085" t="s">
        <v>4821</v>
      </c>
      <c r="B1085" t="s">
        <v>3089</v>
      </c>
      <c r="C1085" t="s">
        <v>3090</v>
      </c>
      <c r="D1085" t="s">
        <v>436</v>
      </c>
      <c r="E1085">
        <v>41</v>
      </c>
      <c r="F1085">
        <v>34</v>
      </c>
      <c r="G1085" t="s">
        <v>10</v>
      </c>
      <c r="H1085" t="s">
        <v>3244</v>
      </c>
    </row>
    <row r="1086" spans="1:8" hidden="1" x14ac:dyDescent="0.3">
      <c r="A1086" t="s">
        <v>5638</v>
      </c>
      <c r="B1086" t="s">
        <v>3089</v>
      </c>
      <c r="C1086" t="s">
        <v>3090</v>
      </c>
      <c r="D1086" t="s">
        <v>437</v>
      </c>
      <c r="E1086">
        <v>96</v>
      </c>
      <c r="F1086">
        <v>34</v>
      </c>
      <c r="G1086" t="s">
        <v>10</v>
      </c>
      <c r="H1086" t="s">
        <v>3244</v>
      </c>
    </row>
    <row r="1087" spans="1:8" hidden="1" x14ac:dyDescent="0.3">
      <c r="A1087" t="s">
        <v>7164</v>
      </c>
      <c r="B1087" t="s">
        <v>3089</v>
      </c>
      <c r="C1087" t="s">
        <v>3090</v>
      </c>
      <c r="D1087" t="s">
        <v>439</v>
      </c>
      <c r="E1087">
        <v>120</v>
      </c>
      <c r="F1087">
        <v>34</v>
      </c>
      <c r="G1087" t="s">
        <v>10</v>
      </c>
      <c r="H1087" t="s">
        <v>3244</v>
      </c>
    </row>
    <row r="1088" spans="1:8" hidden="1" x14ac:dyDescent="0.3">
      <c r="A1088" t="s">
        <v>4004</v>
      </c>
      <c r="B1088" t="s">
        <v>3089</v>
      </c>
      <c r="C1088" t="s">
        <v>3090</v>
      </c>
      <c r="D1088" t="s">
        <v>435</v>
      </c>
      <c r="E1088">
        <v>38</v>
      </c>
      <c r="F1088">
        <v>34</v>
      </c>
      <c r="G1088" t="s">
        <v>10</v>
      </c>
      <c r="H1088" t="s">
        <v>3244</v>
      </c>
    </row>
    <row r="1089" spans="1:8" hidden="1" x14ac:dyDescent="0.3">
      <c r="A1089" t="s">
        <v>8798</v>
      </c>
      <c r="B1089" t="s">
        <v>3089</v>
      </c>
      <c r="C1089" t="s">
        <v>3090</v>
      </c>
      <c r="D1089" t="s">
        <v>441</v>
      </c>
      <c r="E1089">
        <v>45</v>
      </c>
      <c r="F1089">
        <v>34</v>
      </c>
      <c r="G1089" t="s">
        <v>10</v>
      </c>
      <c r="H1089" t="s">
        <v>3244</v>
      </c>
    </row>
    <row r="1090" spans="1:8" hidden="1" x14ac:dyDescent="0.3">
      <c r="A1090" t="s">
        <v>7981</v>
      </c>
      <c r="B1090" t="s">
        <v>3089</v>
      </c>
      <c r="C1090" t="s">
        <v>3090</v>
      </c>
      <c r="D1090" t="s">
        <v>440</v>
      </c>
      <c r="E1090">
        <v>219</v>
      </c>
      <c r="F1090">
        <v>34</v>
      </c>
      <c r="G1090" t="s">
        <v>10</v>
      </c>
      <c r="H1090" t="s">
        <v>3244</v>
      </c>
    </row>
    <row r="1091" spans="1:8" hidden="1" x14ac:dyDescent="0.3">
      <c r="A1091" t="s">
        <v>9615</v>
      </c>
      <c r="B1091" t="s">
        <v>3089</v>
      </c>
      <c r="C1091" t="s">
        <v>3090</v>
      </c>
      <c r="D1091" t="s">
        <v>349</v>
      </c>
      <c r="E1091">
        <v>611</v>
      </c>
      <c r="F1091">
        <v>34</v>
      </c>
      <c r="G1091" t="s">
        <v>10</v>
      </c>
      <c r="H1091" t="s">
        <v>3244</v>
      </c>
    </row>
    <row r="1092" spans="1:8" hidden="1" x14ac:dyDescent="0.3">
      <c r="A1092" t="s">
        <v>6455</v>
      </c>
      <c r="B1092" t="s">
        <v>3089</v>
      </c>
      <c r="C1092" t="s">
        <v>3090</v>
      </c>
      <c r="D1092" t="s">
        <v>438</v>
      </c>
      <c r="E1092">
        <v>36</v>
      </c>
      <c r="F1092">
        <v>34</v>
      </c>
      <c r="G1092" t="s">
        <v>10</v>
      </c>
      <c r="H1092" t="s">
        <v>3244</v>
      </c>
    </row>
    <row r="1093" spans="1:8" hidden="1" x14ac:dyDescent="0.3">
      <c r="A1093" t="s">
        <v>4240</v>
      </c>
      <c r="B1093" t="s">
        <v>3108</v>
      </c>
      <c r="C1093" t="s">
        <v>3109</v>
      </c>
      <c r="D1093" t="s">
        <v>3110</v>
      </c>
      <c r="E1093">
        <v>77</v>
      </c>
      <c r="F1093">
        <v>34</v>
      </c>
      <c r="G1093" t="s">
        <v>10</v>
      </c>
      <c r="H1093" t="s">
        <v>3244</v>
      </c>
    </row>
    <row r="1094" spans="1:8" hidden="1" x14ac:dyDescent="0.3">
      <c r="A1094" t="s">
        <v>4241</v>
      </c>
      <c r="B1094" t="s">
        <v>3108</v>
      </c>
      <c r="C1094" t="s">
        <v>3109</v>
      </c>
      <c r="D1094" t="s">
        <v>3112</v>
      </c>
      <c r="E1094">
        <v>202</v>
      </c>
      <c r="F1094">
        <v>34</v>
      </c>
      <c r="G1094" t="s">
        <v>10</v>
      </c>
      <c r="H1094" t="s">
        <v>3244</v>
      </c>
    </row>
    <row r="1095" spans="1:8" hidden="1" x14ac:dyDescent="0.3">
      <c r="A1095" t="s">
        <v>4242</v>
      </c>
      <c r="B1095" t="s">
        <v>3108</v>
      </c>
      <c r="C1095" t="s">
        <v>3109</v>
      </c>
      <c r="D1095" t="s">
        <v>3114</v>
      </c>
      <c r="E1095">
        <v>85</v>
      </c>
      <c r="F1095">
        <v>34</v>
      </c>
      <c r="G1095" t="s">
        <v>10</v>
      </c>
      <c r="H1095" t="s">
        <v>3244</v>
      </c>
    </row>
    <row r="1096" spans="1:8" hidden="1" x14ac:dyDescent="0.3">
      <c r="A1096" t="s">
        <v>4243</v>
      </c>
      <c r="B1096" t="s">
        <v>3108</v>
      </c>
      <c r="C1096" t="s">
        <v>3109</v>
      </c>
      <c r="D1096" t="s">
        <v>3116</v>
      </c>
      <c r="E1096">
        <v>78</v>
      </c>
      <c r="F1096">
        <v>34</v>
      </c>
      <c r="G1096" t="s">
        <v>10</v>
      </c>
      <c r="H1096" t="s">
        <v>3244</v>
      </c>
    </row>
    <row r="1097" spans="1:8" hidden="1" x14ac:dyDescent="0.3">
      <c r="A1097" t="s">
        <v>4244</v>
      </c>
      <c r="B1097" t="s">
        <v>3108</v>
      </c>
      <c r="C1097" t="s">
        <v>3109</v>
      </c>
      <c r="D1097" t="s">
        <v>3118</v>
      </c>
      <c r="E1097">
        <v>45</v>
      </c>
      <c r="F1097">
        <v>34</v>
      </c>
      <c r="G1097" t="s">
        <v>10</v>
      </c>
      <c r="H1097" t="s">
        <v>3244</v>
      </c>
    </row>
    <row r="1098" spans="1:8" hidden="1" x14ac:dyDescent="0.3">
      <c r="A1098" t="s">
        <v>4245</v>
      </c>
      <c r="B1098" t="s">
        <v>3108</v>
      </c>
      <c r="C1098" t="s">
        <v>3109</v>
      </c>
      <c r="D1098" t="s">
        <v>3120</v>
      </c>
      <c r="E1098">
        <v>28</v>
      </c>
      <c r="F1098">
        <v>34</v>
      </c>
      <c r="G1098" t="s">
        <v>10</v>
      </c>
      <c r="H1098" t="s">
        <v>3244</v>
      </c>
    </row>
    <row r="1099" spans="1:8" hidden="1" x14ac:dyDescent="0.3">
      <c r="A1099" t="s">
        <v>4246</v>
      </c>
      <c r="B1099" t="s">
        <v>3108</v>
      </c>
      <c r="C1099" t="s">
        <v>3109</v>
      </c>
      <c r="D1099" t="s">
        <v>3122</v>
      </c>
      <c r="E1099">
        <v>39</v>
      </c>
      <c r="F1099">
        <v>34</v>
      </c>
      <c r="G1099" t="s">
        <v>10</v>
      </c>
      <c r="H1099" t="s">
        <v>3244</v>
      </c>
    </row>
    <row r="1100" spans="1:8" hidden="1" x14ac:dyDescent="0.3">
      <c r="A1100" t="s">
        <v>4247</v>
      </c>
      <c r="B1100" t="s">
        <v>3108</v>
      </c>
      <c r="C1100" t="s">
        <v>3109</v>
      </c>
      <c r="D1100" t="s">
        <v>3124</v>
      </c>
      <c r="E1100">
        <v>17</v>
      </c>
      <c r="F1100">
        <v>34</v>
      </c>
      <c r="G1100" t="s">
        <v>10</v>
      </c>
      <c r="H1100" t="s">
        <v>3244</v>
      </c>
    </row>
    <row r="1101" spans="1:8" hidden="1" x14ac:dyDescent="0.3">
      <c r="A1101" t="s">
        <v>4248</v>
      </c>
      <c r="B1101" t="s">
        <v>3108</v>
      </c>
      <c r="C1101" t="s">
        <v>3109</v>
      </c>
      <c r="D1101" t="s">
        <v>3126</v>
      </c>
      <c r="E1101">
        <v>37</v>
      </c>
      <c r="F1101">
        <v>34</v>
      </c>
      <c r="G1101" t="s">
        <v>10</v>
      </c>
      <c r="H1101" t="s">
        <v>3244</v>
      </c>
    </row>
    <row r="1102" spans="1:8" hidden="1" x14ac:dyDescent="0.3">
      <c r="A1102" t="s">
        <v>4249</v>
      </c>
      <c r="B1102" t="s">
        <v>3108</v>
      </c>
      <c r="C1102" t="s">
        <v>3109</v>
      </c>
      <c r="D1102" t="s">
        <v>349</v>
      </c>
      <c r="E1102">
        <v>611</v>
      </c>
      <c r="F1102">
        <v>34</v>
      </c>
      <c r="G1102" t="s">
        <v>10</v>
      </c>
      <c r="H1102" t="s">
        <v>3244</v>
      </c>
    </row>
    <row r="1103" spans="1:8" hidden="1" x14ac:dyDescent="0.3">
      <c r="A1103" t="s">
        <v>4250</v>
      </c>
      <c r="B1103" t="s">
        <v>3129</v>
      </c>
      <c r="C1103" t="s">
        <v>238</v>
      </c>
      <c r="D1103" t="s">
        <v>54</v>
      </c>
      <c r="E1103">
        <v>151</v>
      </c>
      <c r="F1103">
        <v>34</v>
      </c>
      <c r="G1103" t="s">
        <v>10</v>
      </c>
      <c r="H1103" t="s">
        <v>3244</v>
      </c>
    </row>
    <row r="1104" spans="1:8" hidden="1" x14ac:dyDescent="0.3">
      <c r="A1104" t="s">
        <v>4251</v>
      </c>
      <c r="B1104" t="s">
        <v>3129</v>
      </c>
      <c r="C1104" t="s">
        <v>238</v>
      </c>
      <c r="D1104" t="s">
        <v>55</v>
      </c>
      <c r="E1104">
        <v>203</v>
      </c>
      <c r="F1104">
        <v>34</v>
      </c>
      <c r="G1104" t="s">
        <v>10</v>
      </c>
      <c r="H1104" t="s">
        <v>3244</v>
      </c>
    </row>
    <row r="1105" spans="1:8" hidden="1" x14ac:dyDescent="0.3">
      <c r="A1105" t="s">
        <v>4252</v>
      </c>
      <c r="B1105" t="s">
        <v>3129</v>
      </c>
      <c r="C1105" t="s">
        <v>238</v>
      </c>
      <c r="D1105" t="s">
        <v>56</v>
      </c>
      <c r="E1105">
        <v>62</v>
      </c>
      <c r="F1105">
        <v>34</v>
      </c>
      <c r="G1105" t="s">
        <v>10</v>
      </c>
      <c r="H1105" t="s">
        <v>3244</v>
      </c>
    </row>
    <row r="1106" spans="1:8" hidden="1" x14ac:dyDescent="0.3">
      <c r="A1106" t="s">
        <v>4253</v>
      </c>
      <c r="B1106" t="s">
        <v>3129</v>
      </c>
      <c r="C1106" t="s">
        <v>238</v>
      </c>
      <c r="D1106" t="s">
        <v>57</v>
      </c>
      <c r="E1106">
        <v>63</v>
      </c>
      <c r="F1106">
        <v>34</v>
      </c>
      <c r="G1106" t="s">
        <v>10</v>
      </c>
      <c r="H1106" t="s">
        <v>3244</v>
      </c>
    </row>
    <row r="1107" spans="1:8" hidden="1" x14ac:dyDescent="0.3">
      <c r="A1107" t="s">
        <v>4254</v>
      </c>
      <c r="B1107" t="s">
        <v>3129</v>
      </c>
      <c r="C1107" t="s">
        <v>238</v>
      </c>
      <c r="D1107" t="s">
        <v>58</v>
      </c>
      <c r="E1107">
        <v>25</v>
      </c>
      <c r="F1107">
        <v>34</v>
      </c>
      <c r="G1107" t="s">
        <v>10</v>
      </c>
      <c r="H1107" t="s">
        <v>3244</v>
      </c>
    </row>
    <row r="1108" spans="1:8" hidden="1" x14ac:dyDescent="0.3">
      <c r="A1108" t="s">
        <v>4255</v>
      </c>
      <c r="B1108" t="s">
        <v>3129</v>
      </c>
      <c r="C1108" t="s">
        <v>238</v>
      </c>
      <c r="D1108" t="s">
        <v>59</v>
      </c>
      <c r="E1108">
        <v>41</v>
      </c>
      <c r="F1108">
        <v>34</v>
      </c>
      <c r="G1108" t="s">
        <v>10</v>
      </c>
      <c r="H1108" t="s">
        <v>3244</v>
      </c>
    </row>
    <row r="1109" spans="1:8" hidden="1" x14ac:dyDescent="0.3">
      <c r="A1109" t="s">
        <v>4256</v>
      </c>
      <c r="B1109" t="s">
        <v>3129</v>
      </c>
      <c r="C1109" t="s">
        <v>238</v>
      </c>
      <c r="D1109" t="s">
        <v>51</v>
      </c>
      <c r="E1109">
        <v>40</v>
      </c>
      <c r="F1109">
        <v>34</v>
      </c>
      <c r="G1109" t="s">
        <v>10</v>
      </c>
      <c r="H1109" t="s">
        <v>3244</v>
      </c>
    </row>
    <row r="1110" spans="1:8" hidden="1" x14ac:dyDescent="0.3">
      <c r="A1110" t="s">
        <v>4257</v>
      </c>
      <c r="B1110" t="s">
        <v>3129</v>
      </c>
      <c r="C1110" t="s">
        <v>238</v>
      </c>
      <c r="D1110" t="s">
        <v>52</v>
      </c>
      <c r="E1110">
        <v>30</v>
      </c>
      <c r="F1110">
        <v>34</v>
      </c>
      <c r="G1110" t="s">
        <v>10</v>
      </c>
      <c r="H1110" t="s">
        <v>3244</v>
      </c>
    </row>
    <row r="1111" spans="1:8" hidden="1" x14ac:dyDescent="0.3">
      <c r="A1111" t="s">
        <v>4258</v>
      </c>
      <c r="B1111" t="s">
        <v>3129</v>
      </c>
      <c r="C1111" t="s">
        <v>238</v>
      </c>
      <c r="D1111" t="s">
        <v>53</v>
      </c>
      <c r="E1111">
        <v>43</v>
      </c>
      <c r="F1111">
        <v>34</v>
      </c>
      <c r="G1111" t="s">
        <v>10</v>
      </c>
      <c r="H1111" t="s">
        <v>3244</v>
      </c>
    </row>
    <row r="1112" spans="1:8" hidden="1" x14ac:dyDescent="0.3">
      <c r="A1112" t="s">
        <v>4259</v>
      </c>
      <c r="B1112" t="s">
        <v>3129</v>
      </c>
      <c r="C1112" t="s">
        <v>238</v>
      </c>
      <c r="D1112" t="s">
        <v>349</v>
      </c>
      <c r="E1112">
        <v>658</v>
      </c>
      <c r="F1112">
        <v>34</v>
      </c>
      <c r="G1112" t="s">
        <v>10</v>
      </c>
      <c r="H1112" t="s">
        <v>3244</v>
      </c>
    </row>
    <row r="1113" spans="1:8" hidden="1" x14ac:dyDescent="0.3">
      <c r="A1113" t="s">
        <v>4260</v>
      </c>
      <c r="B1113" t="s">
        <v>3140</v>
      </c>
      <c r="C1113" t="s">
        <v>229</v>
      </c>
      <c r="D1113" t="s">
        <v>60</v>
      </c>
      <c r="E1113">
        <v>341</v>
      </c>
      <c r="F1113">
        <v>34</v>
      </c>
      <c r="G1113" t="s">
        <v>10</v>
      </c>
      <c r="H1113" t="s">
        <v>3244</v>
      </c>
    </row>
    <row r="1114" spans="1:8" hidden="1" x14ac:dyDescent="0.3">
      <c r="A1114" t="s">
        <v>4261</v>
      </c>
      <c r="B1114" t="s">
        <v>3140</v>
      </c>
      <c r="C1114" t="s">
        <v>229</v>
      </c>
      <c r="D1114" t="s">
        <v>63</v>
      </c>
      <c r="E1114">
        <v>5</v>
      </c>
      <c r="F1114">
        <v>34</v>
      </c>
      <c r="G1114" t="s">
        <v>10</v>
      </c>
      <c r="H1114" t="s">
        <v>3244</v>
      </c>
    </row>
    <row r="1115" spans="1:8" hidden="1" x14ac:dyDescent="0.3">
      <c r="A1115" t="s">
        <v>4262</v>
      </c>
      <c r="B1115" t="s">
        <v>3140</v>
      </c>
      <c r="C1115" t="s">
        <v>229</v>
      </c>
      <c r="D1115" t="s">
        <v>61</v>
      </c>
      <c r="E1115">
        <v>170</v>
      </c>
      <c r="F1115">
        <v>34</v>
      </c>
      <c r="G1115" t="s">
        <v>10</v>
      </c>
      <c r="H1115" t="s">
        <v>3244</v>
      </c>
    </row>
    <row r="1116" spans="1:8" hidden="1" x14ac:dyDescent="0.3">
      <c r="A1116" t="s">
        <v>10318</v>
      </c>
      <c r="B1116" t="s">
        <v>3140</v>
      </c>
      <c r="C1116" t="s">
        <v>229</v>
      </c>
      <c r="D1116" t="s">
        <v>10309</v>
      </c>
      <c r="E1116">
        <v>117</v>
      </c>
      <c r="F1116">
        <v>34</v>
      </c>
      <c r="G1116" t="s">
        <v>10</v>
      </c>
      <c r="H1116" t="s">
        <v>3244</v>
      </c>
    </row>
    <row r="1117" spans="1:8" hidden="1" x14ac:dyDescent="0.3">
      <c r="A1117" t="s">
        <v>4263</v>
      </c>
      <c r="B1117" t="s">
        <v>3140</v>
      </c>
      <c r="C1117" t="s">
        <v>229</v>
      </c>
      <c r="D1117" t="s">
        <v>341</v>
      </c>
      <c r="E1117">
        <v>21</v>
      </c>
      <c r="F1117">
        <v>34</v>
      </c>
      <c r="G1117" t="s">
        <v>10</v>
      </c>
      <c r="H1117" t="s">
        <v>3244</v>
      </c>
    </row>
    <row r="1118" spans="1:8" hidden="1" x14ac:dyDescent="0.3">
      <c r="A1118" t="s">
        <v>4264</v>
      </c>
      <c r="B1118" t="s">
        <v>3140</v>
      </c>
      <c r="C1118" t="s">
        <v>229</v>
      </c>
      <c r="D1118" t="s">
        <v>62</v>
      </c>
      <c r="E1118">
        <v>25</v>
      </c>
      <c r="F1118">
        <v>34</v>
      </c>
      <c r="G1118" t="s">
        <v>10</v>
      </c>
      <c r="H1118" t="s">
        <v>3244</v>
      </c>
    </row>
    <row r="1119" spans="1:8" hidden="1" x14ac:dyDescent="0.3">
      <c r="A1119" t="s">
        <v>4265</v>
      </c>
      <c r="B1119" t="s">
        <v>3146</v>
      </c>
      <c r="C1119" t="s">
        <v>230</v>
      </c>
      <c r="D1119" t="s">
        <v>353</v>
      </c>
      <c r="E1119">
        <v>795</v>
      </c>
      <c r="F1119">
        <v>34</v>
      </c>
      <c r="G1119" t="s">
        <v>10</v>
      </c>
      <c r="H1119" t="s">
        <v>3244</v>
      </c>
    </row>
    <row r="1120" spans="1:8" hidden="1" x14ac:dyDescent="0.3">
      <c r="A1120" t="s">
        <v>4266</v>
      </c>
      <c r="B1120" t="s">
        <v>3146</v>
      </c>
      <c r="C1120" t="s">
        <v>230</v>
      </c>
      <c r="D1120" t="s">
        <v>2</v>
      </c>
      <c r="E1120">
        <v>795</v>
      </c>
      <c r="F1120">
        <v>34</v>
      </c>
      <c r="G1120" t="s">
        <v>10</v>
      </c>
      <c r="H1120" t="s">
        <v>3244</v>
      </c>
    </row>
    <row r="1121" spans="1:8" hidden="1" x14ac:dyDescent="0.3">
      <c r="A1121" t="s">
        <v>4267</v>
      </c>
      <c r="B1121" t="s">
        <v>3146</v>
      </c>
      <c r="C1121" t="s">
        <v>230</v>
      </c>
      <c r="D1121" t="s">
        <v>337</v>
      </c>
      <c r="E1121">
        <v>0</v>
      </c>
      <c r="F1121">
        <v>34</v>
      </c>
      <c r="G1121" t="s">
        <v>10</v>
      </c>
      <c r="H1121" t="s">
        <v>3244</v>
      </c>
    </row>
    <row r="1122" spans="1:8" hidden="1" x14ac:dyDescent="0.3">
      <c r="A1122" t="s">
        <v>4268</v>
      </c>
      <c r="B1122" t="s">
        <v>3146</v>
      </c>
      <c r="C1122" t="s">
        <v>230</v>
      </c>
      <c r="D1122" t="s">
        <v>326</v>
      </c>
      <c r="E1122">
        <v>0</v>
      </c>
      <c r="F1122">
        <v>34</v>
      </c>
      <c r="G1122" t="s">
        <v>10</v>
      </c>
      <c r="H1122" t="s">
        <v>3244</v>
      </c>
    </row>
    <row r="1123" spans="1:8" hidden="1" x14ac:dyDescent="0.3">
      <c r="A1123" t="s">
        <v>4269</v>
      </c>
      <c r="B1123" t="s">
        <v>3146</v>
      </c>
      <c r="C1123" t="s">
        <v>230</v>
      </c>
      <c r="D1123" t="s">
        <v>327</v>
      </c>
      <c r="E1123">
        <v>34</v>
      </c>
      <c r="F1123">
        <v>34</v>
      </c>
      <c r="G1123" t="s">
        <v>10</v>
      </c>
      <c r="H1123" t="s">
        <v>3244</v>
      </c>
    </row>
    <row r="1124" spans="1:8" hidden="1" x14ac:dyDescent="0.3">
      <c r="A1124" t="s">
        <v>4270</v>
      </c>
      <c r="B1124" t="s">
        <v>3146</v>
      </c>
      <c r="C1124" t="s">
        <v>230</v>
      </c>
      <c r="D1124" t="s">
        <v>328</v>
      </c>
      <c r="E1124">
        <v>44</v>
      </c>
      <c r="F1124">
        <v>34</v>
      </c>
      <c r="G1124" t="s">
        <v>10</v>
      </c>
      <c r="H1124" t="s">
        <v>3244</v>
      </c>
    </row>
    <row r="1125" spans="1:8" hidden="1" x14ac:dyDescent="0.3">
      <c r="A1125" t="s">
        <v>4271</v>
      </c>
      <c r="B1125" t="s">
        <v>3146</v>
      </c>
      <c r="C1125" t="s">
        <v>230</v>
      </c>
      <c r="D1125" t="s">
        <v>329</v>
      </c>
      <c r="E1125">
        <v>5</v>
      </c>
      <c r="F1125">
        <v>34</v>
      </c>
      <c r="G1125" t="s">
        <v>10</v>
      </c>
      <c r="H1125" t="s">
        <v>3244</v>
      </c>
    </row>
    <row r="1126" spans="1:8" hidden="1" x14ac:dyDescent="0.3">
      <c r="A1126" t="s">
        <v>4272</v>
      </c>
      <c r="B1126" t="s">
        <v>3146</v>
      </c>
      <c r="C1126" t="s">
        <v>230</v>
      </c>
      <c r="D1126" t="s">
        <v>330</v>
      </c>
      <c r="E1126">
        <v>1</v>
      </c>
      <c r="F1126">
        <v>34</v>
      </c>
      <c r="G1126" t="s">
        <v>10</v>
      </c>
      <c r="H1126" t="s">
        <v>3244</v>
      </c>
    </row>
    <row r="1127" spans="1:8" hidden="1" x14ac:dyDescent="0.3">
      <c r="A1127" t="s">
        <v>4273</v>
      </c>
      <c r="B1127" t="s">
        <v>3146</v>
      </c>
      <c r="C1127" t="s">
        <v>230</v>
      </c>
      <c r="D1127" t="s">
        <v>3155</v>
      </c>
      <c r="E1127">
        <v>0</v>
      </c>
      <c r="F1127">
        <v>34</v>
      </c>
      <c r="G1127" t="s">
        <v>10</v>
      </c>
      <c r="H1127" t="s">
        <v>3244</v>
      </c>
    </row>
    <row r="1128" spans="1:8" hidden="1" x14ac:dyDescent="0.3">
      <c r="A1128" t="s">
        <v>4274</v>
      </c>
      <c r="B1128" t="s">
        <v>3146</v>
      </c>
      <c r="C1128" t="s">
        <v>230</v>
      </c>
      <c r="D1128" t="s">
        <v>3157</v>
      </c>
      <c r="E1128">
        <v>795</v>
      </c>
      <c r="F1128">
        <v>34</v>
      </c>
      <c r="G1128" t="s">
        <v>10</v>
      </c>
      <c r="H1128" t="s">
        <v>3244</v>
      </c>
    </row>
    <row r="1129" spans="1:8" hidden="1" x14ac:dyDescent="0.3">
      <c r="A1129" t="s">
        <v>4275</v>
      </c>
      <c r="B1129" t="s">
        <v>3146</v>
      </c>
      <c r="C1129" t="s">
        <v>230</v>
      </c>
      <c r="D1129" t="s">
        <v>331</v>
      </c>
      <c r="E1129">
        <v>23</v>
      </c>
      <c r="F1129">
        <v>34</v>
      </c>
      <c r="G1129" t="s">
        <v>10</v>
      </c>
      <c r="H1129" t="s">
        <v>3244</v>
      </c>
    </row>
    <row r="1130" spans="1:8" hidden="1" x14ac:dyDescent="0.3">
      <c r="A1130" t="s">
        <v>4276</v>
      </c>
      <c r="B1130" t="s">
        <v>3146</v>
      </c>
      <c r="C1130" t="s">
        <v>230</v>
      </c>
      <c r="D1130" t="s">
        <v>332</v>
      </c>
      <c r="E1130">
        <v>27</v>
      </c>
      <c r="F1130">
        <v>34</v>
      </c>
      <c r="G1130" t="s">
        <v>10</v>
      </c>
      <c r="H1130" t="s">
        <v>3244</v>
      </c>
    </row>
    <row r="1131" spans="1:8" hidden="1" x14ac:dyDescent="0.3">
      <c r="A1131" t="s">
        <v>4277</v>
      </c>
      <c r="B1131" t="s">
        <v>3146</v>
      </c>
      <c r="C1131" t="s">
        <v>230</v>
      </c>
      <c r="D1131" t="s">
        <v>333</v>
      </c>
      <c r="E1131">
        <v>284</v>
      </c>
      <c r="F1131">
        <v>34</v>
      </c>
      <c r="G1131" t="s">
        <v>10</v>
      </c>
      <c r="H1131" t="s">
        <v>3244</v>
      </c>
    </row>
    <row r="1132" spans="1:8" hidden="1" x14ac:dyDescent="0.3">
      <c r="A1132" t="s">
        <v>4278</v>
      </c>
      <c r="B1132" t="s">
        <v>3146</v>
      </c>
      <c r="C1132" t="s">
        <v>230</v>
      </c>
      <c r="D1132" t="s">
        <v>334</v>
      </c>
      <c r="E1132">
        <v>270</v>
      </c>
      <c r="F1132">
        <v>34</v>
      </c>
      <c r="G1132" t="s">
        <v>10</v>
      </c>
      <c r="H1132" t="s">
        <v>3244</v>
      </c>
    </row>
    <row r="1133" spans="1:8" hidden="1" x14ac:dyDescent="0.3">
      <c r="A1133" t="s">
        <v>4279</v>
      </c>
      <c r="B1133" t="s">
        <v>3146</v>
      </c>
      <c r="C1133" t="s">
        <v>230</v>
      </c>
      <c r="D1133" t="s">
        <v>336</v>
      </c>
      <c r="E1133">
        <v>8</v>
      </c>
      <c r="F1133">
        <v>34</v>
      </c>
      <c r="G1133" t="s">
        <v>10</v>
      </c>
      <c r="H1133" t="s">
        <v>3244</v>
      </c>
    </row>
    <row r="1134" spans="1:8" hidden="1" x14ac:dyDescent="0.3">
      <c r="A1134" t="s">
        <v>4280</v>
      </c>
      <c r="B1134" t="s">
        <v>3146</v>
      </c>
      <c r="C1134" t="s">
        <v>230</v>
      </c>
      <c r="D1134" t="s">
        <v>335</v>
      </c>
      <c r="E1134">
        <v>0</v>
      </c>
      <c r="F1134">
        <v>34</v>
      </c>
      <c r="G1134" t="s">
        <v>10</v>
      </c>
      <c r="H1134" t="s">
        <v>3244</v>
      </c>
    </row>
    <row r="1135" spans="1:8" hidden="1" x14ac:dyDescent="0.3">
      <c r="A1135" t="s">
        <v>4281</v>
      </c>
      <c r="B1135" t="s">
        <v>3146</v>
      </c>
      <c r="C1135" t="s">
        <v>230</v>
      </c>
      <c r="D1135" t="s">
        <v>79</v>
      </c>
      <c r="E1135">
        <v>101</v>
      </c>
      <c r="F1135">
        <v>34</v>
      </c>
      <c r="G1135" t="s">
        <v>10</v>
      </c>
      <c r="H1135" t="s">
        <v>3244</v>
      </c>
    </row>
    <row r="1136" spans="1:8" hidden="1" x14ac:dyDescent="0.3">
      <c r="A1136" t="s">
        <v>4282</v>
      </c>
      <c r="B1136" t="s">
        <v>3166</v>
      </c>
      <c r="C1136" t="s">
        <v>245</v>
      </c>
      <c r="D1136" t="s">
        <v>80</v>
      </c>
      <c r="E1136">
        <v>185</v>
      </c>
      <c r="F1136">
        <v>34</v>
      </c>
      <c r="G1136" t="s">
        <v>10</v>
      </c>
      <c r="H1136" t="s">
        <v>3244</v>
      </c>
    </row>
    <row r="1137" spans="1:8" hidden="1" x14ac:dyDescent="0.3">
      <c r="A1137" t="s">
        <v>4283</v>
      </c>
      <c r="B1137" t="s">
        <v>3166</v>
      </c>
      <c r="C1137" t="s">
        <v>245</v>
      </c>
      <c r="D1137" t="s">
        <v>342</v>
      </c>
      <c r="E1137">
        <v>4</v>
      </c>
      <c r="F1137">
        <v>34</v>
      </c>
      <c r="G1137" t="s">
        <v>10</v>
      </c>
      <c r="H1137" t="s">
        <v>3244</v>
      </c>
    </row>
    <row r="1138" spans="1:8" hidden="1" x14ac:dyDescent="0.3">
      <c r="A1138" t="s">
        <v>4284</v>
      </c>
      <c r="B1138" t="s">
        <v>3166</v>
      </c>
      <c r="C1138" t="s">
        <v>245</v>
      </c>
      <c r="D1138">
        <v>0</v>
      </c>
      <c r="E1138">
        <v>61</v>
      </c>
      <c r="F1138">
        <v>34</v>
      </c>
      <c r="G1138" t="s">
        <v>10</v>
      </c>
      <c r="H1138" t="s">
        <v>3244</v>
      </c>
    </row>
    <row r="1139" spans="1:8" hidden="1" x14ac:dyDescent="0.3">
      <c r="A1139" t="s">
        <v>4285</v>
      </c>
      <c r="B1139" t="s">
        <v>3166</v>
      </c>
      <c r="C1139" t="s">
        <v>245</v>
      </c>
      <c r="D1139">
        <v>1</v>
      </c>
      <c r="E1139">
        <v>95</v>
      </c>
      <c r="F1139">
        <v>34</v>
      </c>
      <c r="G1139" t="s">
        <v>10</v>
      </c>
      <c r="H1139" t="s">
        <v>3244</v>
      </c>
    </row>
    <row r="1140" spans="1:8" hidden="1" x14ac:dyDescent="0.3">
      <c r="A1140" t="s">
        <v>4286</v>
      </c>
      <c r="B1140" t="s">
        <v>3166</v>
      </c>
      <c r="C1140" t="s">
        <v>245</v>
      </c>
      <c r="D1140" t="s">
        <v>60</v>
      </c>
      <c r="E1140">
        <v>341</v>
      </c>
      <c r="F1140">
        <v>34</v>
      </c>
      <c r="G1140" t="s">
        <v>10</v>
      </c>
      <c r="H1140" t="s">
        <v>3244</v>
      </c>
    </row>
    <row r="1141" spans="1:8" hidden="1" x14ac:dyDescent="0.3">
      <c r="A1141" t="s">
        <v>4287</v>
      </c>
      <c r="B1141" t="s">
        <v>3172</v>
      </c>
      <c r="C1141" t="s">
        <v>239</v>
      </c>
      <c r="D1141" t="s">
        <v>2</v>
      </c>
      <c r="E1141">
        <v>795</v>
      </c>
      <c r="F1141">
        <v>34</v>
      </c>
      <c r="G1141" t="s">
        <v>10</v>
      </c>
      <c r="H1141" t="s">
        <v>3244</v>
      </c>
    </row>
    <row r="1142" spans="1:8" hidden="1" x14ac:dyDescent="0.3">
      <c r="A1142" t="s">
        <v>4288</v>
      </c>
      <c r="B1142" t="s">
        <v>3172</v>
      </c>
      <c r="C1142" t="s">
        <v>239</v>
      </c>
      <c r="D1142" t="s">
        <v>67</v>
      </c>
      <c r="E1142">
        <v>24</v>
      </c>
      <c r="F1142">
        <v>34</v>
      </c>
      <c r="G1142" t="s">
        <v>10</v>
      </c>
      <c r="H1142" t="s">
        <v>3244</v>
      </c>
    </row>
    <row r="1143" spans="1:8" hidden="1" x14ac:dyDescent="0.3">
      <c r="A1143" t="s">
        <v>4289</v>
      </c>
      <c r="B1143" t="s">
        <v>3172</v>
      </c>
      <c r="C1143" t="s">
        <v>239</v>
      </c>
      <c r="D1143" t="s">
        <v>66</v>
      </c>
      <c r="E1143">
        <v>87</v>
      </c>
      <c r="F1143">
        <v>34</v>
      </c>
      <c r="G1143" t="s">
        <v>10</v>
      </c>
      <c r="H1143" t="s">
        <v>3244</v>
      </c>
    </row>
    <row r="1144" spans="1:8" hidden="1" x14ac:dyDescent="0.3">
      <c r="A1144" t="s">
        <v>4290</v>
      </c>
      <c r="B1144" t="s">
        <v>3172</v>
      </c>
      <c r="C1144" t="s">
        <v>239</v>
      </c>
      <c r="D1144" t="s">
        <v>65</v>
      </c>
      <c r="E1144">
        <v>216</v>
      </c>
      <c r="F1144">
        <v>34</v>
      </c>
      <c r="G1144" t="s">
        <v>10</v>
      </c>
      <c r="H1144" t="s">
        <v>3244</v>
      </c>
    </row>
    <row r="1145" spans="1:8" hidden="1" x14ac:dyDescent="0.3">
      <c r="A1145" t="s">
        <v>4291</v>
      </c>
      <c r="B1145" t="s">
        <v>3172</v>
      </c>
      <c r="C1145" t="s">
        <v>239</v>
      </c>
      <c r="D1145" t="s">
        <v>68</v>
      </c>
      <c r="E1145">
        <v>8</v>
      </c>
      <c r="F1145">
        <v>34</v>
      </c>
      <c r="G1145" t="s">
        <v>10</v>
      </c>
      <c r="H1145" t="s">
        <v>3244</v>
      </c>
    </row>
    <row r="1146" spans="1:8" hidden="1" x14ac:dyDescent="0.3">
      <c r="A1146" t="s">
        <v>4292</v>
      </c>
      <c r="B1146" t="s">
        <v>3172</v>
      </c>
      <c r="C1146" t="s">
        <v>239</v>
      </c>
      <c r="D1146" t="s">
        <v>64</v>
      </c>
      <c r="E1146">
        <v>460</v>
      </c>
      <c r="F1146">
        <v>34</v>
      </c>
      <c r="G1146" t="s">
        <v>10</v>
      </c>
      <c r="H1146" t="s">
        <v>3244</v>
      </c>
    </row>
    <row r="1147" spans="1:8" hidden="1" x14ac:dyDescent="0.3">
      <c r="A1147" t="s">
        <v>4293</v>
      </c>
      <c r="B1147" t="s">
        <v>3179</v>
      </c>
      <c r="C1147" t="s">
        <v>240</v>
      </c>
      <c r="D1147" t="s">
        <v>2</v>
      </c>
      <c r="E1147">
        <v>795</v>
      </c>
      <c r="F1147">
        <v>34</v>
      </c>
      <c r="G1147" t="s">
        <v>10</v>
      </c>
      <c r="H1147" t="s">
        <v>3244</v>
      </c>
    </row>
    <row r="1148" spans="1:8" hidden="1" x14ac:dyDescent="0.3">
      <c r="A1148" t="s">
        <v>4294</v>
      </c>
      <c r="B1148" t="s">
        <v>3179</v>
      </c>
      <c r="C1148" t="s">
        <v>240</v>
      </c>
      <c r="D1148" t="s">
        <v>70</v>
      </c>
      <c r="E1148">
        <v>90</v>
      </c>
      <c r="F1148">
        <v>34</v>
      </c>
      <c r="G1148" t="s">
        <v>10</v>
      </c>
      <c r="H1148" t="s">
        <v>3244</v>
      </c>
    </row>
    <row r="1149" spans="1:8" hidden="1" x14ac:dyDescent="0.3">
      <c r="A1149" t="s">
        <v>4295</v>
      </c>
      <c r="B1149" t="s">
        <v>3179</v>
      </c>
      <c r="C1149" t="s">
        <v>240</v>
      </c>
      <c r="D1149" t="s">
        <v>69</v>
      </c>
      <c r="E1149">
        <v>59</v>
      </c>
      <c r="F1149">
        <v>34</v>
      </c>
      <c r="G1149" t="s">
        <v>10</v>
      </c>
      <c r="H1149" t="s">
        <v>3244</v>
      </c>
    </row>
    <row r="1150" spans="1:8" hidden="1" x14ac:dyDescent="0.3">
      <c r="A1150" t="s">
        <v>4296</v>
      </c>
      <c r="B1150" t="s">
        <v>3179</v>
      </c>
      <c r="C1150" t="s">
        <v>240</v>
      </c>
      <c r="D1150" t="s">
        <v>71</v>
      </c>
      <c r="E1150">
        <v>647</v>
      </c>
      <c r="F1150">
        <v>34</v>
      </c>
      <c r="G1150" t="s">
        <v>10</v>
      </c>
      <c r="H1150" t="s">
        <v>3244</v>
      </c>
    </row>
    <row r="1151" spans="1:8" hidden="1" x14ac:dyDescent="0.3">
      <c r="A1151" t="s">
        <v>4297</v>
      </c>
      <c r="B1151" t="s">
        <v>3184</v>
      </c>
      <c r="C1151" t="s">
        <v>3185</v>
      </c>
      <c r="D1151" t="s">
        <v>2</v>
      </c>
      <c r="E1151">
        <v>795</v>
      </c>
      <c r="F1151">
        <v>34</v>
      </c>
      <c r="G1151" t="s">
        <v>10</v>
      </c>
      <c r="H1151" t="s">
        <v>3244</v>
      </c>
    </row>
    <row r="1152" spans="1:8" hidden="1" x14ac:dyDescent="0.3">
      <c r="A1152" t="s">
        <v>4298</v>
      </c>
      <c r="B1152" t="s">
        <v>3184</v>
      </c>
      <c r="C1152" t="s">
        <v>3185</v>
      </c>
      <c r="D1152" t="s">
        <v>25</v>
      </c>
      <c r="E1152">
        <v>6</v>
      </c>
      <c r="F1152">
        <v>34</v>
      </c>
      <c r="G1152" t="s">
        <v>10</v>
      </c>
      <c r="H1152" t="s">
        <v>3244</v>
      </c>
    </row>
    <row r="1153" spans="1:8" hidden="1" x14ac:dyDescent="0.3">
      <c r="A1153" t="s">
        <v>4299</v>
      </c>
      <c r="B1153" t="s">
        <v>3184</v>
      </c>
      <c r="C1153" t="s">
        <v>3185</v>
      </c>
      <c r="D1153" t="s">
        <v>21</v>
      </c>
      <c r="E1153">
        <v>151</v>
      </c>
      <c r="F1153">
        <v>34</v>
      </c>
      <c r="G1153" t="s">
        <v>10</v>
      </c>
      <c r="H1153" t="s">
        <v>3244</v>
      </c>
    </row>
    <row r="1154" spans="1:8" hidden="1" x14ac:dyDescent="0.3">
      <c r="A1154" t="s">
        <v>4300</v>
      </c>
      <c r="B1154" t="s">
        <v>3184</v>
      </c>
      <c r="C1154" t="s">
        <v>3185</v>
      </c>
      <c r="D1154" t="s">
        <v>24</v>
      </c>
      <c r="E1154">
        <v>10</v>
      </c>
      <c r="F1154">
        <v>34</v>
      </c>
      <c r="G1154" t="s">
        <v>10</v>
      </c>
      <c r="H1154" t="s">
        <v>3244</v>
      </c>
    </row>
    <row r="1155" spans="1:8" hidden="1" x14ac:dyDescent="0.3">
      <c r="A1155" t="s">
        <v>4301</v>
      </c>
      <c r="B1155" t="s">
        <v>3184</v>
      </c>
      <c r="C1155" t="s">
        <v>3185</v>
      </c>
      <c r="D1155" t="s">
        <v>354</v>
      </c>
      <c r="E1155">
        <v>17</v>
      </c>
      <c r="F1155">
        <v>34</v>
      </c>
      <c r="G1155" t="s">
        <v>10</v>
      </c>
      <c r="H1155" t="s">
        <v>3244</v>
      </c>
    </row>
    <row r="1156" spans="1:8" hidden="1" x14ac:dyDescent="0.3">
      <c r="A1156" t="s">
        <v>4302</v>
      </c>
      <c r="B1156" t="s">
        <v>3184</v>
      </c>
      <c r="C1156" t="s">
        <v>3185</v>
      </c>
      <c r="D1156" t="s">
        <v>22</v>
      </c>
      <c r="E1156">
        <v>86</v>
      </c>
      <c r="F1156">
        <v>34</v>
      </c>
      <c r="G1156" t="s">
        <v>10</v>
      </c>
      <c r="H1156" t="s">
        <v>3244</v>
      </c>
    </row>
    <row r="1157" spans="1:8" hidden="1" x14ac:dyDescent="0.3">
      <c r="A1157" t="s">
        <v>4303</v>
      </c>
      <c r="B1157" t="s">
        <v>3184</v>
      </c>
      <c r="C1157" t="s">
        <v>3185</v>
      </c>
      <c r="D1157" t="s">
        <v>23</v>
      </c>
      <c r="E1157">
        <v>9</v>
      </c>
      <c r="F1157">
        <v>34</v>
      </c>
      <c r="G1157" t="s">
        <v>10</v>
      </c>
      <c r="H1157" t="s">
        <v>3244</v>
      </c>
    </row>
    <row r="1158" spans="1:8" hidden="1" x14ac:dyDescent="0.3">
      <c r="A1158" t="s">
        <v>4304</v>
      </c>
      <c r="B1158" t="s">
        <v>3184</v>
      </c>
      <c r="C1158" t="s">
        <v>3185</v>
      </c>
      <c r="D1158" t="s">
        <v>20</v>
      </c>
      <c r="E1158">
        <v>516</v>
      </c>
      <c r="F1158">
        <v>34</v>
      </c>
      <c r="G1158" t="s">
        <v>10</v>
      </c>
      <c r="H1158" t="s">
        <v>3244</v>
      </c>
    </row>
    <row r="1159" spans="1:8" hidden="1" x14ac:dyDescent="0.3">
      <c r="A1159" t="s">
        <v>10568</v>
      </c>
      <c r="B1159" t="s">
        <v>3193</v>
      </c>
      <c r="C1159" t="s">
        <v>3194</v>
      </c>
      <c r="D1159" t="s">
        <v>10556</v>
      </c>
      <c r="E1159">
        <v>0</v>
      </c>
      <c r="F1159">
        <v>34</v>
      </c>
      <c r="G1159" t="s">
        <v>10</v>
      </c>
      <c r="H1159" t="s">
        <v>3244</v>
      </c>
    </row>
    <row r="1160" spans="1:8" hidden="1" x14ac:dyDescent="0.3">
      <c r="A1160" t="s">
        <v>4305</v>
      </c>
      <c r="B1160" t="s">
        <v>3193</v>
      </c>
      <c r="C1160" t="s">
        <v>3194</v>
      </c>
      <c r="D1160" t="s">
        <v>350</v>
      </c>
      <c r="E1160">
        <v>0</v>
      </c>
      <c r="F1160">
        <v>34</v>
      </c>
      <c r="G1160" t="s">
        <v>10</v>
      </c>
      <c r="H1160" t="s">
        <v>3244</v>
      </c>
    </row>
    <row r="1161" spans="1:8" hidden="1" x14ac:dyDescent="0.3">
      <c r="A1161" t="s">
        <v>4306</v>
      </c>
      <c r="B1161" t="s">
        <v>3193</v>
      </c>
      <c r="C1161" t="s">
        <v>3194</v>
      </c>
      <c r="D1161" t="s">
        <v>352</v>
      </c>
      <c r="E1161">
        <v>7</v>
      </c>
      <c r="F1161">
        <v>34</v>
      </c>
      <c r="G1161" t="s">
        <v>10</v>
      </c>
      <c r="H1161" t="s">
        <v>3244</v>
      </c>
    </row>
    <row r="1162" spans="1:8" hidden="1" x14ac:dyDescent="0.3">
      <c r="A1162" t="s">
        <v>4307</v>
      </c>
      <c r="B1162" t="s">
        <v>3193</v>
      </c>
      <c r="C1162" t="s">
        <v>3194</v>
      </c>
      <c r="D1162" t="s">
        <v>351</v>
      </c>
      <c r="E1162">
        <v>1</v>
      </c>
      <c r="F1162">
        <v>34</v>
      </c>
      <c r="G1162" t="s">
        <v>10</v>
      </c>
      <c r="H1162" t="s">
        <v>3244</v>
      </c>
    </row>
    <row r="1163" spans="1:8" hidden="1" x14ac:dyDescent="0.3">
      <c r="A1163" t="s">
        <v>4308</v>
      </c>
      <c r="B1163" t="s">
        <v>3193</v>
      </c>
      <c r="C1163" t="s">
        <v>3194</v>
      </c>
      <c r="D1163" t="s">
        <v>348</v>
      </c>
      <c r="E1163">
        <v>2</v>
      </c>
      <c r="F1163">
        <v>34</v>
      </c>
      <c r="G1163" t="s">
        <v>10</v>
      </c>
      <c r="H1163" t="s">
        <v>3244</v>
      </c>
    </row>
    <row r="1164" spans="1:8" hidden="1" x14ac:dyDescent="0.3">
      <c r="A1164" t="s">
        <v>4309</v>
      </c>
      <c r="B1164" t="s">
        <v>3193</v>
      </c>
      <c r="C1164" t="s">
        <v>3194</v>
      </c>
      <c r="D1164" t="s">
        <v>349</v>
      </c>
      <c r="E1164">
        <v>773</v>
      </c>
      <c r="F1164">
        <v>34</v>
      </c>
      <c r="G1164" t="s">
        <v>10</v>
      </c>
      <c r="H1164" t="s">
        <v>3244</v>
      </c>
    </row>
    <row r="1165" spans="1:8" hidden="1" x14ac:dyDescent="0.3">
      <c r="A1165" t="s">
        <v>4310</v>
      </c>
      <c r="B1165" t="s">
        <v>3193</v>
      </c>
      <c r="C1165" t="s">
        <v>3194</v>
      </c>
      <c r="D1165" t="s">
        <v>347</v>
      </c>
      <c r="E1165">
        <v>771</v>
      </c>
      <c r="F1165">
        <v>34</v>
      </c>
      <c r="G1165" t="s">
        <v>10</v>
      </c>
      <c r="H1165" t="s">
        <v>3244</v>
      </c>
    </row>
    <row r="1166" spans="1:8" hidden="1" x14ac:dyDescent="0.3">
      <c r="A1166" t="s">
        <v>4311</v>
      </c>
      <c r="B1166" t="s">
        <v>99</v>
      </c>
      <c r="C1166" t="s">
        <v>3202</v>
      </c>
      <c r="D1166" t="s">
        <v>210</v>
      </c>
      <c r="E1166">
        <v>127</v>
      </c>
      <c r="F1166">
        <v>34</v>
      </c>
      <c r="G1166" t="s">
        <v>10</v>
      </c>
      <c r="H1166" t="s">
        <v>3244</v>
      </c>
    </row>
    <row r="1167" spans="1:8" hidden="1" x14ac:dyDescent="0.3">
      <c r="A1167" t="s">
        <v>4312</v>
      </c>
      <c r="B1167" t="s">
        <v>98</v>
      </c>
      <c r="C1167" t="s">
        <v>3202</v>
      </c>
      <c r="D1167" t="s">
        <v>209</v>
      </c>
      <c r="E1167">
        <v>412</v>
      </c>
      <c r="F1167">
        <v>34</v>
      </c>
      <c r="G1167" t="s">
        <v>10</v>
      </c>
      <c r="H1167" t="s">
        <v>3244</v>
      </c>
    </row>
    <row r="1168" spans="1:8" hidden="1" x14ac:dyDescent="0.3">
      <c r="A1168" t="s">
        <v>4313</v>
      </c>
      <c r="B1168" t="s">
        <v>97</v>
      </c>
      <c r="C1168" t="s">
        <v>3202</v>
      </c>
      <c r="D1168" t="s">
        <v>208</v>
      </c>
      <c r="E1168">
        <v>118</v>
      </c>
      <c r="F1168">
        <v>34</v>
      </c>
      <c r="G1168" t="s">
        <v>10</v>
      </c>
      <c r="H1168" t="s">
        <v>3244</v>
      </c>
    </row>
    <row r="1169" spans="1:8" hidden="1" x14ac:dyDescent="0.3">
      <c r="A1169" t="s">
        <v>4314</v>
      </c>
      <c r="B1169" t="s">
        <v>96</v>
      </c>
      <c r="C1169" t="s">
        <v>3202</v>
      </c>
      <c r="D1169" t="s">
        <v>207</v>
      </c>
      <c r="E1169">
        <v>93</v>
      </c>
      <c r="F1169">
        <v>34</v>
      </c>
      <c r="G1169" t="s">
        <v>10</v>
      </c>
      <c r="H1169" t="s">
        <v>3244</v>
      </c>
    </row>
    <row r="1170" spans="1:8" hidden="1" x14ac:dyDescent="0.3">
      <c r="A1170" t="s">
        <v>4315</v>
      </c>
      <c r="B1170" t="s">
        <v>3207</v>
      </c>
      <c r="C1170" t="s">
        <v>3202</v>
      </c>
      <c r="D1170" t="s">
        <v>2</v>
      </c>
      <c r="E1170">
        <v>750</v>
      </c>
      <c r="F1170">
        <v>34</v>
      </c>
      <c r="G1170" t="s">
        <v>10</v>
      </c>
      <c r="H1170" t="s">
        <v>3244</v>
      </c>
    </row>
    <row r="1171" spans="1:8" hidden="1" x14ac:dyDescent="0.3">
      <c r="A1171" t="s">
        <v>4316</v>
      </c>
      <c r="B1171" t="s">
        <v>3207</v>
      </c>
      <c r="C1171" t="s">
        <v>3202</v>
      </c>
      <c r="D1171" t="s">
        <v>28</v>
      </c>
      <c r="E1171">
        <v>61.388783310756402</v>
      </c>
      <c r="F1171">
        <v>34</v>
      </c>
      <c r="G1171" t="s">
        <v>10</v>
      </c>
      <c r="H1171" t="s">
        <v>3244</v>
      </c>
    </row>
    <row r="1172" spans="1:8" hidden="1" x14ac:dyDescent="0.3">
      <c r="A1172" t="s">
        <v>4317</v>
      </c>
      <c r="B1172" t="s">
        <v>3207</v>
      </c>
      <c r="C1172" t="s">
        <v>3202</v>
      </c>
      <c r="D1172" t="s">
        <v>27</v>
      </c>
      <c r="E1172">
        <v>388</v>
      </c>
      <c r="F1172">
        <v>34</v>
      </c>
      <c r="G1172" t="s">
        <v>10</v>
      </c>
      <c r="H1172" t="s">
        <v>3244</v>
      </c>
    </row>
    <row r="1173" spans="1:8" hidden="1" x14ac:dyDescent="0.3">
      <c r="A1173" t="s">
        <v>4318</v>
      </c>
      <c r="B1173" t="s">
        <v>3207</v>
      </c>
      <c r="C1173" t="s">
        <v>3202</v>
      </c>
      <c r="D1173" t="s">
        <v>3155</v>
      </c>
      <c r="E1173">
        <v>0</v>
      </c>
      <c r="F1173">
        <v>34</v>
      </c>
      <c r="G1173" t="s">
        <v>10</v>
      </c>
      <c r="H1173" t="s">
        <v>3244</v>
      </c>
    </row>
    <row r="1174" spans="1:8" hidden="1" x14ac:dyDescent="0.3">
      <c r="A1174" t="s">
        <v>4319</v>
      </c>
      <c r="B1174" t="s">
        <v>3207</v>
      </c>
      <c r="C1174" t="s">
        <v>3202</v>
      </c>
      <c r="D1174" t="s">
        <v>3157</v>
      </c>
      <c r="E1174">
        <v>795</v>
      </c>
      <c r="F1174">
        <v>34</v>
      </c>
      <c r="G1174" t="s">
        <v>10</v>
      </c>
      <c r="H1174" t="s">
        <v>3244</v>
      </c>
    </row>
    <row r="1175" spans="1:8" hidden="1" x14ac:dyDescent="0.3">
      <c r="A1175" t="s">
        <v>4320</v>
      </c>
      <c r="B1175" t="s">
        <v>3207</v>
      </c>
      <c r="C1175" t="s">
        <v>3202</v>
      </c>
      <c r="D1175" t="s">
        <v>26</v>
      </c>
      <c r="E1175">
        <v>362</v>
      </c>
      <c r="F1175">
        <v>34</v>
      </c>
      <c r="G1175" t="s">
        <v>10</v>
      </c>
      <c r="H1175" t="s">
        <v>3244</v>
      </c>
    </row>
    <row r="1176" spans="1:8" hidden="1" x14ac:dyDescent="0.3">
      <c r="A1176" t="s">
        <v>4321</v>
      </c>
      <c r="B1176" t="s">
        <v>3214</v>
      </c>
      <c r="C1176" t="s">
        <v>3215</v>
      </c>
      <c r="D1176" t="s">
        <v>344</v>
      </c>
      <c r="E1176">
        <v>4</v>
      </c>
      <c r="F1176">
        <v>34</v>
      </c>
      <c r="G1176" t="s">
        <v>10</v>
      </c>
      <c r="H1176" t="s">
        <v>3244</v>
      </c>
    </row>
    <row r="1177" spans="1:8" hidden="1" x14ac:dyDescent="0.3">
      <c r="A1177" t="s">
        <v>4322</v>
      </c>
      <c r="B1177" t="s">
        <v>3214</v>
      </c>
      <c r="C1177" t="s">
        <v>3215</v>
      </c>
      <c r="D1177" t="s">
        <v>2</v>
      </c>
      <c r="E1177">
        <v>795</v>
      </c>
      <c r="F1177">
        <v>34</v>
      </c>
      <c r="G1177" t="s">
        <v>10</v>
      </c>
      <c r="H1177" t="s">
        <v>3244</v>
      </c>
    </row>
    <row r="1178" spans="1:8" hidden="1" x14ac:dyDescent="0.3">
      <c r="A1178" t="s">
        <v>4323</v>
      </c>
      <c r="B1178" t="s">
        <v>3214</v>
      </c>
      <c r="C1178" t="s">
        <v>3215</v>
      </c>
      <c r="D1178" t="s">
        <v>30</v>
      </c>
      <c r="E1178">
        <v>27</v>
      </c>
      <c r="F1178">
        <v>34</v>
      </c>
      <c r="G1178" t="s">
        <v>10</v>
      </c>
      <c r="H1178" t="s">
        <v>3244</v>
      </c>
    </row>
    <row r="1179" spans="1:8" hidden="1" x14ac:dyDescent="0.3">
      <c r="A1179" t="s">
        <v>4324</v>
      </c>
      <c r="B1179" t="s">
        <v>3214</v>
      </c>
      <c r="C1179" t="s">
        <v>3215</v>
      </c>
      <c r="D1179" t="s">
        <v>345</v>
      </c>
      <c r="E1179">
        <v>1</v>
      </c>
      <c r="F1179">
        <v>34</v>
      </c>
      <c r="G1179" t="s">
        <v>10</v>
      </c>
      <c r="H1179" t="s">
        <v>3244</v>
      </c>
    </row>
    <row r="1180" spans="1:8" hidden="1" x14ac:dyDescent="0.3">
      <c r="A1180" t="s">
        <v>4325</v>
      </c>
      <c r="B1180" t="s">
        <v>3214</v>
      </c>
      <c r="C1180" t="s">
        <v>3215</v>
      </c>
      <c r="D1180" t="s">
        <v>36</v>
      </c>
      <c r="E1180">
        <v>5</v>
      </c>
      <c r="F1180">
        <v>34</v>
      </c>
      <c r="G1180" t="s">
        <v>10</v>
      </c>
      <c r="H1180" t="s">
        <v>3244</v>
      </c>
    </row>
    <row r="1181" spans="1:8" hidden="1" x14ac:dyDescent="0.3">
      <c r="A1181" t="s">
        <v>4326</v>
      </c>
      <c r="B1181" t="s">
        <v>3214</v>
      </c>
      <c r="C1181" t="s">
        <v>3215</v>
      </c>
      <c r="D1181" t="s">
        <v>32</v>
      </c>
      <c r="E1181">
        <v>3</v>
      </c>
      <c r="F1181">
        <v>34</v>
      </c>
      <c r="G1181" t="s">
        <v>10</v>
      </c>
      <c r="H1181" t="s">
        <v>3244</v>
      </c>
    </row>
    <row r="1182" spans="1:8" hidden="1" x14ac:dyDescent="0.3">
      <c r="A1182" t="s">
        <v>4327</v>
      </c>
      <c r="B1182" t="s">
        <v>3214</v>
      </c>
      <c r="C1182" t="s">
        <v>3215</v>
      </c>
      <c r="D1182" t="s">
        <v>31</v>
      </c>
      <c r="E1182">
        <v>756</v>
      </c>
      <c r="F1182">
        <v>34</v>
      </c>
      <c r="G1182" t="s">
        <v>10</v>
      </c>
      <c r="H1182" t="s">
        <v>3244</v>
      </c>
    </row>
    <row r="1183" spans="1:8" hidden="1" x14ac:dyDescent="0.3">
      <c r="A1183" t="s">
        <v>4328</v>
      </c>
      <c r="B1183" t="s">
        <v>3214</v>
      </c>
      <c r="C1183" t="s">
        <v>3215</v>
      </c>
      <c r="D1183" t="s">
        <v>34</v>
      </c>
      <c r="E1183">
        <v>68</v>
      </c>
      <c r="F1183">
        <v>34</v>
      </c>
      <c r="G1183" t="s">
        <v>10</v>
      </c>
      <c r="H1183" t="s">
        <v>3244</v>
      </c>
    </row>
    <row r="1184" spans="1:8" hidden="1" x14ac:dyDescent="0.3">
      <c r="A1184" t="s">
        <v>4329</v>
      </c>
      <c r="B1184" t="s">
        <v>3214</v>
      </c>
      <c r="C1184" t="s">
        <v>3215</v>
      </c>
      <c r="D1184" t="s">
        <v>35</v>
      </c>
      <c r="E1184">
        <v>21</v>
      </c>
      <c r="F1184">
        <v>34</v>
      </c>
      <c r="G1184" t="s">
        <v>10</v>
      </c>
      <c r="H1184" t="s">
        <v>3244</v>
      </c>
    </row>
    <row r="1185" spans="1:8" hidden="1" x14ac:dyDescent="0.3">
      <c r="A1185" t="s">
        <v>4330</v>
      </c>
      <c r="B1185" t="s">
        <v>3214</v>
      </c>
      <c r="C1185" t="s">
        <v>3215</v>
      </c>
      <c r="D1185" t="s">
        <v>33</v>
      </c>
      <c r="E1185">
        <v>667</v>
      </c>
      <c r="F1185">
        <v>34</v>
      </c>
      <c r="G1185" t="s">
        <v>10</v>
      </c>
      <c r="H1185" t="s">
        <v>3244</v>
      </c>
    </row>
    <row r="1186" spans="1:8" hidden="1" x14ac:dyDescent="0.3">
      <c r="A1186" t="s">
        <v>4331</v>
      </c>
      <c r="B1186" t="s">
        <v>3226</v>
      </c>
      <c r="C1186" t="s">
        <v>232</v>
      </c>
      <c r="D1186" t="s">
        <v>60</v>
      </c>
      <c r="E1186">
        <v>341</v>
      </c>
      <c r="F1186">
        <v>34</v>
      </c>
      <c r="G1186" t="s">
        <v>10</v>
      </c>
      <c r="H1186" t="s">
        <v>3244</v>
      </c>
    </row>
    <row r="1187" spans="1:8" hidden="1" x14ac:dyDescent="0.3">
      <c r="A1187" t="s">
        <v>4332</v>
      </c>
      <c r="B1187" t="s">
        <v>3226</v>
      </c>
      <c r="C1187" t="s">
        <v>232</v>
      </c>
      <c r="D1187" t="s">
        <v>76</v>
      </c>
      <c r="E1187">
        <v>8</v>
      </c>
      <c r="F1187">
        <v>34</v>
      </c>
      <c r="G1187" t="s">
        <v>10</v>
      </c>
      <c r="H1187" t="s">
        <v>3244</v>
      </c>
    </row>
    <row r="1188" spans="1:8" hidden="1" x14ac:dyDescent="0.3">
      <c r="A1188" t="s">
        <v>4333</v>
      </c>
      <c r="B1188" t="s">
        <v>3226</v>
      </c>
      <c r="C1188" t="s">
        <v>232</v>
      </c>
      <c r="D1188" t="s">
        <v>72</v>
      </c>
      <c r="E1188">
        <v>45</v>
      </c>
      <c r="F1188">
        <v>34</v>
      </c>
      <c r="G1188" t="s">
        <v>10</v>
      </c>
      <c r="H1188" t="s">
        <v>3244</v>
      </c>
    </row>
    <row r="1189" spans="1:8" hidden="1" x14ac:dyDescent="0.3">
      <c r="A1189" t="s">
        <v>4334</v>
      </c>
      <c r="B1189" t="s">
        <v>3226</v>
      </c>
      <c r="C1189" t="s">
        <v>232</v>
      </c>
      <c r="D1189" t="s">
        <v>73</v>
      </c>
      <c r="E1189">
        <v>120</v>
      </c>
      <c r="F1189">
        <v>34</v>
      </c>
      <c r="G1189" t="s">
        <v>10</v>
      </c>
      <c r="H1189" t="s">
        <v>3244</v>
      </c>
    </row>
    <row r="1190" spans="1:8" hidden="1" x14ac:dyDescent="0.3">
      <c r="A1190" t="s">
        <v>4335</v>
      </c>
      <c r="B1190" t="s">
        <v>3226</v>
      </c>
      <c r="C1190" t="s">
        <v>232</v>
      </c>
      <c r="D1190" t="s">
        <v>75</v>
      </c>
      <c r="E1190">
        <v>26</v>
      </c>
      <c r="F1190">
        <v>34</v>
      </c>
      <c r="G1190" t="s">
        <v>10</v>
      </c>
      <c r="H1190" t="s">
        <v>3244</v>
      </c>
    </row>
    <row r="1191" spans="1:8" hidden="1" x14ac:dyDescent="0.3">
      <c r="A1191" t="s">
        <v>4336</v>
      </c>
      <c r="B1191" t="s">
        <v>3226</v>
      </c>
      <c r="C1191" t="s">
        <v>232</v>
      </c>
      <c r="D1191" t="s">
        <v>74</v>
      </c>
      <c r="E1191">
        <v>128</v>
      </c>
      <c r="F1191">
        <v>34</v>
      </c>
      <c r="G1191" t="s">
        <v>10</v>
      </c>
      <c r="H1191" t="s">
        <v>3244</v>
      </c>
    </row>
    <row r="1192" spans="1:8" hidden="1" x14ac:dyDescent="0.3">
      <c r="A1192" t="s">
        <v>4337</v>
      </c>
      <c r="B1192" t="s">
        <v>3076</v>
      </c>
      <c r="C1192" t="s">
        <v>236</v>
      </c>
      <c r="D1192" t="s">
        <v>29</v>
      </c>
      <c r="E1192">
        <v>12019</v>
      </c>
      <c r="F1192">
        <v>35</v>
      </c>
      <c r="G1192" t="s">
        <v>11</v>
      </c>
      <c r="H1192" t="s">
        <v>3246</v>
      </c>
    </row>
    <row r="1193" spans="1:8" hidden="1" x14ac:dyDescent="0.3">
      <c r="A1193" t="s">
        <v>4338</v>
      </c>
      <c r="B1193" t="s">
        <v>3076</v>
      </c>
      <c r="C1193" t="s">
        <v>236</v>
      </c>
      <c r="D1193" t="s">
        <v>49</v>
      </c>
      <c r="E1193">
        <v>3561</v>
      </c>
      <c r="F1193">
        <v>35</v>
      </c>
      <c r="G1193" t="s">
        <v>11</v>
      </c>
      <c r="H1193" t="s">
        <v>3246</v>
      </c>
    </row>
    <row r="1194" spans="1:8" hidden="1" x14ac:dyDescent="0.3">
      <c r="A1194" t="s">
        <v>4339</v>
      </c>
      <c r="B1194" t="s">
        <v>3076</v>
      </c>
      <c r="C1194" t="s">
        <v>236</v>
      </c>
      <c r="D1194" t="s">
        <v>48</v>
      </c>
      <c r="E1194">
        <v>1514</v>
      </c>
      <c r="F1194">
        <v>35</v>
      </c>
      <c r="G1194" t="s">
        <v>11</v>
      </c>
      <c r="H1194" t="s">
        <v>3246</v>
      </c>
    </row>
    <row r="1195" spans="1:8" hidden="1" x14ac:dyDescent="0.3">
      <c r="A1195" t="s">
        <v>4340</v>
      </c>
      <c r="B1195" t="s">
        <v>3076</v>
      </c>
      <c r="C1195" t="s">
        <v>236</v>
      </c>
      <c r="D1195" t="s">
        <v>42</v>
      </c>
      <c r="E1195">
        <v>471</v>
      </c>
      <c r="F1195">
        <v>35</v>
      </c>
      <c r="G1195" t="s">
        <v>11</v>
      </c>
      <c r="H1195" t="s">
        <v>3246</v>
      </c>
    </row>
    <row r="1196" spans="1:8" hidden="1" x14ac:dyDescent="0.3">
      <c r="A1196" t="s">
        <v>4341</v>
      </c>
      <c r="B1196" t="s">
        <v>3076</v>
      </c>
      <c r="C1196" t="s">
        <v>236</v>
      </c>
      <c r="D1196" t="s">
        <v>82</v>
      </c>
      <c r="E1196">
        <v>577</v>
      </c>
      <c r="F1196">
        <v>35</v>
      </c>
      <c r="G1196" t="s">
        <v>11</v>
      </c>
      <c r="H1196" t="s">
        <v>3246</v>
      </c>
    </row>
    <row r="1197" spans="1:8" hidden="1" x14ac:dyDescent="0.3">
      <c r="A1197" t="s">
        <v>4342</v>
      </c>
      <c r="B1197" t="s">
        <v>3076</v>
      </c>
      <c r="C1197" t="s">
        <v>236</v>
      </c>
      <c r="D1197" t="s">
        <v>50</v>
      </c>
      <c r="E1197">
        <v>363</v>
      </c>
      <c r="F1197">
        <v>35</v>
      </c>
      <c r="G1197" t="s">
        <v>11</v>
      </c>
      <c r="H1197" t="s">
        <v>3246</v>
      </c>
    </row>
    <row r="1198" spans="1:8" hidden="1" x14ac:dyDescent="0.3">
      <c r="A1198" t="s">
        <v>4343</v>
      </c>
      <c r="B1198" t="s">
        <v>3076</v>
      </c>
      <c r="C1198" t="s">
        <v>236</v>
      </c>
      <c r="D1198" t="s">
        <v>46</v>
      </c>
      <c r="E1198">
        <v>1644</v>
      </c>
      <c r="F1198">
        <v>35</v>
      </c>
      <c r="G1198" t="s">
        <v>11</v>
      </c>
      <c r="H1198" t="s">
        <v>3246</v>
      </c>
    </row>
    <row r="1199" spans="1:8" hidden="1" x14ac:dyDescent="0.3">
      <c r="A1199" t="s">
        <v>4344</v>
      </c>
      <c r="B1199" t="s">
        <v>3076</v>
      </c>
      <c r="C1199" t="s">
        <v>236</v>
      </c>
      <c r="D1199" t="s">
        <v>45</v>
      </c>
      <c r="E1199">
        <v>840</v>
      </c>
      <c r="F1199">
        <v>35</v>
      </c>
      <c r="G1199" t="s">
        <v>11</v>
      </c>
      <c r="H1199" t="s">
        <v>3246</v>
      </c>
    </row>
    <row r="1200" spans="1:8" hidden="1" x14ac:dyDescent="0.3">
      <c r="A1200" t="s">
        <v>4345</v>
      </c>
      <c r="B1200" t="s">
        <v>3076</v>
      </c>
      <c r="C1200" t="s">
        <v>236</v>
      </c>
      <c r="D1200" t="s">
        <v>47</v>
      </c>
      <c r="E1200">
        <v>486</v>
      </c>
      <c r="F1200">
        <v>35</v>
      </c>
      <c r="G1200" t="s">
        <v>11</v>
      </c>
      <c r="H1200" t="s">
        <v>3246</v>
      </c>
    </row>
    <row r="1201" spans="1:8" hidden="1" x14ac:dyDescent="0.3">
      <c r="A1201" t="s">
        <v>4346</v>
      </c>
      <c r="B1201" t="s">
        <v>3076</v>
      </c>
      <c r="C1201" t="s">
        <v>236</v>
      </c>
      <c r="D1201" t="s">
        <v>43</v>
      </c>
      <c r="E1201">
        <v>1884</v>
      </c>
      <c r="F1201">
        <v>35</v>
      </c>
      <c r="G1201" t="s">
        <v>11</v>
      </c>
      <c r="H1201" t="s">
        <v>3246</v>
      </c>
    </row>
    <row r="1202" spans="1:8" hidden="1" x14ac:dyDescent="0.3">
      <c r="A1202" t="s">
        <v>4347</v>
      </c>
      <c r="B1202" t="s">
        <v>3076</v>
      </c>
      <c r="C1202" t="s">
        <v>236</v>
      </c>
      <c r="D1202" t="s">
        <v>44</v>
      </c>
      <c r="E1202">
        <v>656</v>
      </c>
      <c r="F1202">
        <v>35</v>
      </c>
      <c r="G1202" t="s">
        <v>11</v>
      </c>
      <c r="H1202" t="s">
        <v>3246</v>
      </c>
    </row>
    <row r="1203" spans="1:8" hidden="1" x14ac:dyDescent="0.3">
      <c r="A1203" t="s">
        <v>3245</v>
      </c>
      <c r="B1203" t="s">
        <v>3089</v>
      </c>
      <c r="C1203" t="s">
        <v>3090</v>
      </c>
      <c r="D1203" t="s">
        <v>434</v>
      </c>
      <c r="E1203">
        <v>203</v>
      </c>
      <c r="F1203">
        <v>35</v>
      </c>
      <c r="G1203" t="s">
        <v>11</v>
      </c>
      <c r="H1203" t="s">
        <v>3246</v>
      </c>
    </row>
    <row r="1204" spans="1:8" hidden="1" x14ac:dyDescent="0.3">
      <c r="A1204" t="s">
        <v>4822</v>
      </c>
      <c r="B1204" t="s">
        <v>3089</v>
      </c>
      <c r="C1204" t="s">
        <v>3090</v>
      </c>
      <c r="D1204" t="s">
        <v>436</v>
      </c>
      <c r="E1204">
        <v>856</v>
      </c>
      <c r="F1204">
        <v>35</v>
      </c>
      <c r="G1204" t="s">
        <v>11</v>
      </c>
      <c r="H1204" t="s">
        <v>3246</v>
      </c>
    </row>
    <row r="1205" spans="1:8" hidden="1" x14ac:dyDescent="0.3">
      <c r="A1205" t="s">
        <v>5639</v>
      </c>
      <c r="B1205" t="s">
        <v>3089</v>
      </c>
      <c r="C1205" t="s">
        <v>3090</v>
      </c>
      <c r="D1205" t="s">
        <v>437</v>
      </c>
      <c r="E1205">
        <v>2273</v>
      </c>
      <c r="F1205">
        <v>35</v>
      </c>
      <c r="G1205" t="s">
        <v>11</v>
      </c>
      <c r="H1205" t="s">
        <v>3246</v>
      </c>
    </row>
    <row r="1206" spans="1:8" hidden="1" x14ac:dyDescent="0.3">
      <c r="A1206" t="s">
        <v>7273</v>
      </c>
      <c r="B1206" t="s">
        <v>3089</v>
      </c>
      <c r="C1206" t="s">
        <v>3090</v>
      </c>
      <c r="D1206" t="s">
        <v>439</v>
      </c>
      <c r="E1206">
        <v>1456</v>
      </c>
      <c r="F1206">
        <v>35</v>
      </c>
      <c r="G1206" t="s">
        <v>11</v>
      </c>
      <c r="H1206" t="s">
        <v>3246</v>
      </c>
    </row>
    <row r="1207" spans="1:8" hidden="1" x14ac:dyDescent="0.3">
      <c r="A1207" t="s">
        <v>4005</v>
      </c>
      <c r="B1207" t="s">
        <v>3089</v>
      </c>
      <c r="C1207" t="s">
        <v>3090</v>
      </c>
      <c r="D1207" t="s">
        <v>435</v>
      </c>
      <c r="E1207">
        <v>817</v>
      </c>
      <c r="F1207">
        <v>35</v>
      </c>
      <c r="G1207" t="s">
        <v>11</v>
      </c>
      <c r="H1207" t="s">
        <v>3246</v>
      </c>
    </row>
    <row r="1208" spans="1:8" hidden="1" x14ac:dyDescent="0.3">
      <c r="A1208" t="s">
        <v>8799</v>
      </c>
      <c r="B1208" t="s">
        <v>3089</v>
      </c>
      <c r="C1208" t="s">
        <v>3090</v>
      </c>
      <c r="D1208" t="s">
        <v>441</v>
      </c>
      <c r="E1208">
        <v>596</v>
      </c>
      <c r="F1208">
        <v>35</v>
      </c>
      <c r="G1208" t="s">
        <v>11</v>
      </c>
      <c r="H1208" t="s">
        <v>3246</v>
      </c>
    </row>
    <row r="1209" spans="1:8" hidden="1" x14ac:dyDescent="0.3">
      <c r="A1209" t="s">
        <v>7982</v>
      </c>
      <c r="B1209" t="s">
        <v>3089</v>
      </c>
      <c r="C1209" t="s">
        <v>3090</v>
      </c>
      <c r="D1209" t="s">
        <v>440</v>
      </c>
      <c r="E1209">
        <v>2993</v>
      </c>
      <c r="F1209">
        <v>35</v>
      </c>
      <c r="G1209" t="s">
        <v>11</v>
      </c>
      <c r="H1209" t="s">
        <v>3246</v>
      </c>
    </row>
    <row r="1210" spans="1:8" hidden="1" x14ac:dyDescent="0.3">
      <c r="A1210" t="s">
        <v>9616</v>
      </c>
      <c r="B1210" t="s">
        <v>3089</v>
      </c>
      <c r="C1210" t="s">
        <v>3090</v>
      </c>
      <c r="D1210" t="s">
        <v>349</v>
      </c>
      <c r="E1210">
        <v>9926</v>
      </c>
      <c r="F1210">
        <v>35</v>
      </c>
      <c r="G1210" t="s">
        <v>11</v>
      </c>
      <c r="H1210" t="s">
        <v>3246</v>
      </c>
    </row>
    <row r="1211" spans="1:8" hidden="1" x14ac:dyDescent="0.3">
      <c r="A1211" t="s">
        <v>6456</v>
      </c>
      <c r="B1211" t="s">
        <v>3089</v>
      </c>
      <c r="C1211" t="s">
        <v>3090</v>
      </c>
      <c r="D1211" t="s">
        <v>438</v>
      </c>
      <c r="E1211">
        <v>730</v>
      </c>
      <c r="F1211">
        <v>35</v>
      </c>
      <c r="G1211" t="s">
        <v>11</v>
      </c>
      <c r="H1211" t="s">
        <v>3246</v>
      </c>
    </row>
    <row r="1212" spans="1:8" hidden="1" x14ac:dyDescent="0.3">
      <c r="A1212" t="s">
        <v>4357</v>
      </c>
      <c r="B1212" t="s">
        <v>3108</v>
      </c>
      <c r="C1212" t="s">
        <v>3109</v>
      </c>
      <c r="D1212" t="s">
        <v>3110</v>
      </c>
      <c r="E1212">
        <v>384</v>
      </c>
      <c r="F1212">
        <v>35</v>
      </c>
      <c r="G1212" t="s">
        <v>11</v>
      </c>
      <c r="H1212" t="s">
        <v>3246</v>
      </c>
    </row>
    <row r="1213" spans="1:8" hidden="1" x14ac:dyDescent="0.3">
      <c r="A1213" t="s">
        <v>4358</v>
      </c>
      <c r="B1213" t="s">
        <v>3108</v>
      </c>
      <c r="C1213" t="s">
        <v>3109</v>
      </c>
      <c r="D1213" t="s">
        <v>3112</v>
      </c>
      <c r="E1213">
        <v>841</v>
      </c>
      <c r="F1213">
        <v>35</v>
      </c>
      <c r="G1213" t="s">
        <v>11</v>
      </c>
      <c r="H1213" t="s">
        <v>3246</v>
      </c>
    </row>
    <row r="1214" spans="1:8" hidden="1" x14ac:dyDescent="0.3">
      <c r="A1214" t="s">
        <v>4359</v>
      </c>
      <c r="B1214" t="s">
        <v>3108</v>
      </c>
      <c r="C1214" t="s">
        <v>3109</v>
      </c>
      <c r="D1214" t="s">
        <v>3114</v>
      </c>
      <c r="E1214">
        <v>845</v>
      </c>
      <c r="F1214">
        <v>35</v>
      </c>
      <c r="G1214" t="s">
        <v>11</v>
      </c>
      <c r="H1214" t="s">
        <v>3246</v>
      </c>
    </row>
    <row r="1215" spans="1:8" hidden="1" x14ac:dyDescent="0.3">
      <c r="A1215" t="s">
        <v>4360</v>
      </c>
      <c r="B1215" t="s">
        <v>3108</v>
      </c>
      <c r="C1215" t="s">
        <v>3109</v>
      </c>
      <c r="D1215" t="s">
        <v>3116</v>
      </c>
      <c r="E1215">
        <v>946</v>
      </c>
      <c r="F1215">
        <v>35</v>
      </c>
      <c r="G1215" t="s">
        <v>11</v>
      </c>
      <c r="H1215" t="s">
        <v>3246</v>
      </c>
    </row>
    <row r="1216" spans="1:8" hidden="1" x14ac:dyDescent="0.3">
      <c r="A1216" t="s">
        <v>4361</v>
      </c>
      <c r="B1216" t="s">
        <v>3108</v>
      </c>
      <c r="C1216" t="s">
        <v>3109</v>
      </c>
      <c r="D1216" t="s">
        <v>3118</v>
      </c>
      <c r="E1216">
        <v>1142</v>
      </c>
      <c r="F1216">
        <v>35</v>
      </c>
      <c r="G1216" t="s">
        <v>11</v>
      </c>
      <c r="H1216" t="s">
        <v>3246</v>
      </c>
    </row>
    <row r="1217" spans="1:8" hidden="1" x14ac:dyDescent="0.3">
      <c r="A1217" t="s">
        <v>4362</v>
      </c>
      <c r="B1217" t="s">
        <v>3108</v>
      </c>
      <c r="C1217" t="s">
        <v>3109</v>
      </c>
      <c r="D1217" t="s">
        <v>3120</v>
      </c>
      <c r="E1217">
        <v>1429</v>
      </c>
      <c r="F1217">
        <v>35</v>
      </c>
      <c r="G1217" t="s">
        <v>11</v>
      </c>
      <c r="H1217" t="s">
        <v>3246</v>
      </c>
    </row>
    <row r="1218" spans="1:8" hidden="1" x14ac:dyDescent="0.3">
      <c r="A1218" t="s">
        <v>4363</v>
      </c>
      <c r="B1218" t="s">
        <v>3108</v>
      </c>
      <c r="C1218" t="s">
        <v>3109</v>
      </c>
      <c r="D1218" t="s">
        <v>3122</v>
      </c>
      <c r="E1218">
        <v>1171</v>
      </c>
      <c r="F1218">
        <v>35</v>
      </c>
      <c r="G1218" t="s">
        <v>11</v>
      </c>
      <c r="H1218" t="s">
        <v>3246</v>
      </c>
    </row>
    <row r="1219" spans="1:8" hidden="1" x14ac:dyDescent="0.3">
      <c r="A1219" t="s">
        <v>4364</v>
      </c>
      <c r="B1219" t="s">
        <v>3108</v>
      </c>
      <c r="C1219" t="s">
        <v>3109</v>
      </c>
      <c r="D1219" t="s">
        <v>3124</v>
      </c>
      <c r="E1219">
        <v>1083</v>
      </c>
      <c r="F1219">
        <v>35</v>
      </c>
      <c r="G1219" t="s">
        <v>11</v>
      </c>
      <c r="H1219" t="s">
        <v>3246</v>
      </c>
    </row>
    <row r="1220" spans="1:8" hidden="1" x14ac:dyDescent="0.3">
      <c r="A1220" t="s">
        <v>4365</v>
      </c>
      <c r="B1220" t="s">
        <v>3108</v>
      </c>
      <c r="C1220" t="s">
        <v>3109</v>
      </c>
      <c r="D1220" t="s">
        <v>3126</v>
      </c>
      <c r="E1220">
        <v>2108</v>
      </c>
      <c r="F1220">
        <v>35</v>
      </c>
      <c r="G1220" t="s">
        <v>11</v>
      </c>
      <c r="H1220" t="s">
        <v>3246</v>
      </c>
    </row>
    <row r="1221" spans="1:8" hidden="1" x14ac:dyDescent="0.3">
      <c r="A1221" t="s">
        <v>4366</v>
      </c>
      <c r="B1221" t="s">
        <v>3108</v>
      </c>
      <c r="C1221" t="s">
        <v>3109</v>
      </c>
      <c r="D1221" t="s">
        <v>349</v>
      </c>
      <c r="E1221">
        <v>9923</v>
      </c>
      <c r="F1221">
        <v>35</v>
      </c>
      <c r="G1221" t="s">
        <v>11</v>
      </c>
      <c r="H1221" t="s">
        <v>3246</v>
      </c>
    </row>
    <row r="1222" spans="1:8" hidden="1" x14ac:dyDescent="0.3">
      <c r="A1222" t="s">
        <v>4367</v>
      </c>
      <c r="B1222" t="s">
        <v>3129</v>
      </c>
      <c r="C1222" t="s">
        <v>238</v>
      </c>
      <c r="D1222" t="s">
        <v>54</v>
      </c>
      <c r="E1222">
        <v>557</v>
      </c>
      <c r="F1222">
        <v>35</v>
      </c>
      <c r="G1222" t="s">
        <v>11</v>
      </c>
      <c r="H1222" t="s">
        <v>3246</v>
      </c>
    </row>
    <row r="1223" spans="1:8" hidden="1" x14ac:dyDescent="0.3">
      <c r="A1223" t="s">
        <v>4368</v>
      </c>
      <c r="B1223" t="s">
        <v>3129</v>
      </c>
      <c r="C1223" t="s">
        <v>238</v>
      </c>
      <c r="D1223" t="s">
        <v>55</v>
      </c>
      <c r="E1223">
        <v>1481</v>
      </c>
      <c r="F1223">
        <v>35</v>
      </c>
      <c r="G1223" t="s">
        <v>11</v>
      </c>
      <c r="H1223" t="s">
        <v>3246</v>
      </c>
    </row>
    <row r="1224" spans="1:8" hidden="1" x14ac:dyDescent="0.3">
      <c r="A1224" t="s">
        <v>4369</v>
      </c>
      <c r="B1224" t="s">
        <v>3129</v>
      </c>
      <c r="C1224" t="s">
        <v>238</v>
      </c>
      <c r="D1224" t="s">
        <v>56</v>
      </c>
      <c r="E1224">
        <v>1248</v>
      </c>
      <c r="F1224">
        <v>35</v>
      </c>
      <c r="G1224" t="s">
        <v>11</v>
      </c>
      <c r="H1224" t="s">
        <v>3246</v>
      </c>
    </row>
    <row r="1225" spans="1:8" hidden="1" x14ac:dyDescent="0.3">
      <c r="A1225" t="s">
        <v>4370</v>
      </c>
      <c r="B1225" t="s">
        <v>3129</v>
      </c>
      <c r="C1225" t="s">
        <v>238</v>
      </c>
      <c r="D1225" t="s">
        <v>57</v>
      </c>
      <c r="E1225">
        <v>707</v>
      </c>
      <c r="F1225">
        <v>35</v>
      </c>
      <c r="G1225" t="s">
        <v>11</v>
      </c>
      <c r="H1225" t="s">
        <v>3246</v>
      </c>
    </row>
    <row r="1226" spans="1:8" hidden="1" x14ac:dyDescent="0.3">
      <c r="A1226" t="s">
        <v>4371</v>
      </c>
      <c r="B1226" t="s">
        <v>3129</v>
      </c>
      <c r="C1226" t="s">
        <v>238</v>
      </c>
      <c r="D1226" t="s">
        <v>58</v>
      </c>
      <c r="E1226">
        <v>804</v>
      </c>
      <c r="F1226">
        <v>35</v>
      </c>
      <c r="G1226" t="s">
        <v>11</v>
      </c>
      <c r="H1226" t="s">
        <v>3246</v>
      </c>
    </row>
    <row r="1227" spans="1:8" hidden="1" x14ac:dyDescent="0.3">
      <c r="A1227" t="s">
        <v>4372</v>
      </c>
      <c r="B1227" t="s">
        <v>3129</v>
      </c>
      <c r="C1227" t="s">
        <v>238</v>
      </c>
      <c r="D1227" t="s">
        <v>59</v>
      </c>
      <c r="E1227">
        <v>1852</v>
      </c>
      <c r="F1227">
        <v>35</v>
      </c>
      <c r="G1227" t="s">
        <v>11</v>
      </c>
      <c r="H1227" t="s">
        <v>3246</v>
      </c>
    </row>
    <row r="1228" spans="1:8" hidden="1" x14ac:dyDescent="0.3">
      <c r="A1228" t="s">
        <v>4373</v>
      </c>
      <c r="B1228" t="s">
        <v>3129</v>
      </c>
      <c r="C1228" t="s">
        <v>238</v>
      </c>
      <c r="D1228" t="s">
        <v>51</v>
      </c>
      <c r="E1228">
        <v>2494</v>
      </c>
      <c r="F1228">
        <v>35</v>
      </c>
      <c r="G1228" t="s">
        <v>11</v>
      </c>
      <c r="H1228" t="s">
        <v>3246</v>
      </c>
    </row>
    <row r="1229" spans="1:8" hidden="1" x14ac:dyDescent="0.3">
      <c r="A1229" t="s">
        <v>4374</v>
      </c>
      <c r="B1229" t="s">
        <v>3129</v>
      </c>
      <c r="C1229" t="s">
        <v>238</v>
      </c>
      <c r="D1229" t="s">
        <v>52</v>
      </c>
      <c r="E1229">
        <v>1807</v>
      </c>
      <c r="F1229">
        <v>35</v>
      </c>
      <c r="G1229" t="s">
        <v>11</v>
      </c>
      <c r="H1229" t="s">
        <v>3246</v>
      </c>
    </row>
    <row r="1230" spans="1:8" hidden="1" x14ac:dyDescent="0.3">
      <c r="A1230" t="s">
        <v>4375</v>
      </c>
      <c r="B1230" t="s">
        <v>3129</v>
      </c>
      <c r="C1230" t="s">
        <v>238</v>
      </c>
      <c r="D1230" t="s">
        <v>53</v>
      </c>
      <c r="E1230">
        <v>1057</v>
      </c>
      <c r="F1230">
        <v>35</v>
      </c>
      <c r="G1230" t="s">
        <v>11</v>
      </c>
      <c r="H1230" t="s">
        <v>3246</v>
      </c>
    </row>
    <row r="1231" spans="1:8" hidden="1" x14ac:dyDescent="0.3">
      <c r="A1231" t="s">
        <v>4376</v>
      </c>
      <c r="B1231" t="s">
        <v>3129</v>
      </c>
      <c r="C1231" t="s">
        <v>238</v>
      </c>
      <c r="D1231" t="s">
        <v>349</v>
      </c>
      <c r="E1231">
        <v>12011</v>
      </c>
      <c r="F1231">
        <v>35</v>
      </c>
      <c r="G1231" t="s">
        <v>11</v>
      </c>
      <c r="H1231" t="s">
        <v>3246</v>
      </c>
    </row>
    <row r="1232" spans="1:8" hidden="1" x14ac:dyDescent="0.3">
      <c r="A1232" t="s">
        <v>4377</v>
      </c>
      <c r="B1232" t="s">
        <v>3140</v>
      </c>
      <c r="C1232" t="s">
        <v>229</v>
      </c>
      <c r="D1232" t="s">
        <v>60</v>
      </c>
      <c r="E1232">
        <v>7119</v>
      </c>
      <c r="F1232">
        <v>35</v>
      </c>
      <c r="G1232" t="s">
        <v>11</v>
      </c>
      <c r="H1232" t="s">
        <v>3246</v>
      </c>
    </row>
    <row r="1233" spans="1:8" hidden="1" x14ac:dyDescent="0.3">
      <c r="A1233" t="s">
        <v>4378</v>
      </c>
      <c r="B1233" t="s">
        <v>3140</v>
      </c>
      <c r="C1233" t="s">
        <v>229</v>
      </c>
      <c r="D1233" t="s">
        <v>63</v>
      </c>
      <c r="E1233">
        <v>76</v>
      </c>
      <c r="F1233">
        <v>35</v>
      </c>
      <c r="G1233" t="s">
        <v>11</v>
      </c>
      <c r="H1233" t="s">
        <v>3246</v>
      </c>
    </row>
    <row r="1234" spans="1:8" hidden="1" x14ac:dyDescent="0.3">
      <c r="A1234" t="s">
        <v>4379</v>
      </c>
      <c r="B1234" t="s">
        <v>3140</v>
      </c>
      <c r="C1234" t="s">
        <v>229</v>
      </c>
      <c r="D1234" t="s">
        <v>61</v>
      </c>
      <c r="E1234">
        <v>766</v>
      </c>
      <c r="F1234">
        <v>35</v>
      </c>
      <c r="G1234" t="s">
        <v>11</v>
      </c>
      <c r="H1234" t="s">
        <v>3246</v>
      </c>
    </row>
    <row r="1235" spans="1:8" hidden="1" x14ac:dyDescent="0.3">
      <c r="A1235" t="s">
        <v>10319</v>
      </c>
      <c r="B1235" t="s">
        <v>3140</v>
      </c>
      <c r="C1235" t="s">
        <v>229</v>
      </c>
      <c r="D1235" t="s">
        <v>10309</v>
      </c>
      <c r="E1235">
        <v>1068</v>
      </c>
      <c r="F1235">
        <v>35</v>
      </c>
      <c r="G1235" t="s">
        <v>11</v>
      </c>
      <c r="H1235" t="s">
        <v>3246</v>
      </c>
    </row>
    <row r="1236" spans="1:8" hidden="1" x14ac:dyDescent="0.3">
      <c r="A1236" t="s">
        <v>4380</v>
      </c>
      <c r="B1236" t="s">
        <v>3140</v>
      </c>
      <c r="C1236" t="s">
        <v>229</v>
      </c>
      <c r="D1236" t="s">
        <v>341</v>
      </c>
      <c r="E1236">
        <v>4892</v>
      </c>
      <c r="F1236">
        <v>35</v>
      </c>
      <c r="G1236" t="s">
        <v>11</v>
      </c>
      <c r="H1236" t="s">
        <v>3246</v>
      </c>
    </row>
    <row r="1237" spans="1:8" hidden="1" x14ac:dyDescent="0.3">
      <c r="A1237" t="s">
        <v>4381</v>
      </c>
      <c r="B1237" t="s">
        <v>3140</v>
      </c>
      <c r="C1237" t="s">
        <v>229</v>
      </c>
      <c r="D1237" t="s">
        <v>62</v>
      </c>
      <c r="E1237">
        <v>305</v>
      </c>
      <c r="F1237">
        <v>35</v>
      </c>
      <c r="G1237" t="s">
        <v>11</v>
      </c>
      <c r="H1237" t="s">
        <v>3246</v>
      </c>
    </row>
    <row r="1238" spans="1:8" hidden="1" x14ac:dyDescent="0.3">
      <c r="A1238" t="s">
        <v>4382</v>
      </c>
      <c r="B1238" t="s">
        <v>3146</v>
      </c>
      <c r="C1238" t="s">
        <v>230</v>
      </c>
      <c r="D1238" t="s">
        <v>353</v>
      </c>
      <c r="E1238">
        <v>14824</v>
      </c>
      <c r="F1238">
        <v>35</v>
      </c>
      <c r="G1238" t="s">
        <v>11</v>
      </c>
      <c r="H1238" t="s">
        <v>3246</v>
      </c>
    </row>
    <row r="1239" spans="1:8" hidden="1" x14ac:dyDescent="0.3">
      <c r="A1239" t="s">
        <v>4383</v>
      </c>
      <c r="B1239" t="s">
        <v>3146</v>
      </c>
      <c r="C1239" t="s">
        <v>230</v>
      </c>
      <c r="D1239" t="s">
        <v>2</v>
      </c>
      <c r="E1239">
        <v>14951</v>
      </c>
      <c r="F1239">
        <v>35</v>
      </c>
      <c r="G1239" t="s">
        <v>11</v>
      </c>
      <c r="H1239" t="s">
        <v>3246</v>
      </c>
    </row>
    <row r="1240" spans="1:8" hidden="1" x14ac:dyDescent="0.3">
      <c r="A1240" t="s">
        <v>4384</v>
      </c>
      <c r="B1240" t="s">
        <v>3146</v>
      </c>
      <c r="C1240" t="s">
        <v>230</v>
      </c>
      <c r="D1240" t="s">
        <v>337</v>
      </c>
      <c r="E1240">
        <v>18</v>
      </c>
      <c r="F1240">
        <v>35</v>
      </c>
      <c r="G1240" t="s">
        <v>11</v>
      </c>
      <c r="H1240" t="s">
        <v>3246</v>
      </c>
    </row>
    <row r="1241" spans="1:8" hidden="1" x14ac:dyDescent="0.3">
      <c r="A1241" t="s">
        <v>4385</v>
      </c>
      <c r="B1241" t="s">
        <v>3146</v>
      </c>
      <c r="C1241" t="s">
        <v>230</v>
      </c>
      <c r="D1241" t="s">
        <v>326</v>
      </c>
      <c r="E1241">
        <v>10</v>
      </c>
      <c r="F1241">
        <v>35</v>
      </c>
      <c r="G1241" t="s">
        <v>11</v>
      </c>
      <c r="H1241" t="s">
        <v>3246</v>
      </c>
    </row>
    <row r="1242" spans="1:8" hidden="1" x14ac:dyDescent="0.3">
      <c r="A1242" t="s">
        <v>4386</v>
      </c>
      <c r="B1242" t="s">
        <v>3146</v>
      </c>
      <c r="C1242" t="s">
        <v>230</v>
      </c>
      <c r="D1242" t="s">
        <v>327</v>
      </c>
      <c r="E1242">
        <v>1102</v>
      </c>
      <c r="F1242">
        <v>35</v>
      </c>
      <c r="G1242" t="s">
        <v>11</v>
      </c>
      <c r="H1242" t="s">
        <v>3246</v>
      </c>
    </row>
    <row r="1243" spans="1:8" hidden="1" x14ac:dyDescent="0.3">
      <c r="A1243" t="s">
        <v>4387</v>
      </c>
      <c r="B1243" t="s">
        <v>3146</v>
      </c>
      <c r="C1243" t="s">
        <v>230</v>
      </c>
      <c r="D1243" t="s">
        <v>328</v>
      </c>
      <c r="E1243">
        <v>856</v>
      </c>
      <c r="F1243">
        <v>35</v>
      </c>
      <c r="G1243" t="s">
        <v>11</v>
      </c>
      <c r="H1243" t="s">
        <v>3246</v>
      </c>
    </row>
    <row r="1244" spans="1:8" hidden="1" x14ac:dyDescent="0.3">
      <c r="A1244" t="s">
        <v>4388</v>
      </c>
      <c r="B1244" t="s">
        <v>3146</v>
      </c>
      <c r="C1244" t="s">
        <v>230</v>
      </c>
      <c r="D1244" t="s">
        <v>329</v>
      </c>
      <c r="E1244">
        <v>16</v>
      </c>
      <c r="F1244">
        <v>35</v>
      </c>
      <c r="G1244" t="s">
        <v>11</v>
      </c>
      <c r="H1244" t="s">
        <v>3246</v>
      </c>
    </row>
    <row r="1245" spans="1:8" hidden="1" x14ac:dyDescent="0.3">
      <c r="A1245" t="s">
        <v>4389</v>
      </c>
      <c r="B1245" t="s">
        <v>3146</v>
      </c>
      <c r="C1245" t="s">
        <v>230</v>
      </c>
      <c r="D1245" t="s">
        <v>330</v>
      </c>
      <c r="E1245">
        <v>58</v>
      </c>
      <c r="F1245">
        <v>35</v>
      </c>
      <c r="G1245" t="s">
        <v>11</v>
      </c>
      <c r="H1245" t="s">
        <v>3246</v>
      </c>
    </row>
    <row r="1246" spans="1:8" hidden="1" x14ac:dyDescent="0.3">
      <c r="A1246" t="s">
        <v>4390</v>
      </c>
      <c r="B1246" t="s">
        <v>3146</v>
      </c>
      <c r="C1246" t="s">
        <v>230</v>
      </c>
      <c r="D1246" t="s">
        <v>3155</v>
      </c>
      <c r="E1246">
        <v>119</v>
      </c>
      <c r="F1246">
        <v>35</v>
      </c>
      <c r="G1246" t="s">
        <v>11</v>
      </c>
      <c r="H1246" t="s">
        <v>3246</v>
      </c>
    </row>
    <row r="1247" spans="1:8" hidden="1" x14ac:dyDescent="0.3">
      <c r="A1247" t="s">
        <v>4391</v>
      </c>
      <c r="B1247" t="s">
        <v>3146</v>
      </c>
      <c r="C1247" t="s">
        <v>230</v>
      </c>
      <c r="D1247" t="s">
        <v>3157</v>
      </c>
      <c r="E1247">
        <v>14824</v>
      </c>
      <c r="F1247">
        <v>35</v>
      </c>
      <c r="G1247" t="s">
        <v>11</v>
      </c>
      <c r="H1247" t="s">
        <v>3246</v>
      </c>
    </row>
    <row r="1248" spans="1:8" hidden="1" x14ac:dyDescent="0.3">
      <c r="A1248" t="s">
        <v>4392</v>
      </c>
      <c r="B1248" t="s">
        <v>3146</v>
      </c>
      <c r="C1248" t="s">
        <v>230</v>
      </c>
      <c r="D1248" t="s">
        <v>331</v>
      </c>
      <c r="E1248">
        <v>2689</v>
      </c>
      <c r="F1248">
        <v>35</v>
      </c>
      <c r="G1248" t="s">
        <v>11</v>
      </c>
      <c r="H1248" t="s">
        <v>3246</v>
      </c>
    </row>
    <row r="1249" spans="1:8" hidden="1" x14ac:dyDescent="0.3">
      <c r="A1249" t="s">
        <v>4393</v>
      </c>
      <c r="B1249" t="s">
        <v>3146</v>
      </c>
      <c r="C1249" t="s">
        <v>230</v>
      </c>
      <c r="D1249" t="s">
        <v>332</v>
      </c>
      <c r="E1249">
        <v>1292</v>
      </c>
      <c r="F1249">
        <v>35</v>
      </c>
      <c r="G1249" t="s">
        <v>11</v>
      </c>
      <c r="H1249" t="s">
        <v>3246</v>
      </c>
    </row>
    <row r="1250" spans="1:8" hidden="1" x14ac:dyDescent="0.3">
      <c r="A1250" t="s">
        <v>4394</v>
      </c>
      <c r="B1250" t="s">
        <v>3146</v>
      </c>
      <c r="C1250" t="s">
        <v>230</v>
      </c>
      <c r="D1250" t="s">
        <v>333</v>
      </c>
      <c r="E1250">
        <v>2763</v>
      </c>
      <c r="F1250">
        <v>35</v>
      </c>
      <c r="G1250" t="s">
        <v>11</v>
      </c>
      <c r="H1250" t="s">
        <v>3246</v>
      </c>
    </row>
    <row r="1251" spans="1:8" hidden="1" x14ac:dyDescent="0.3">
      <c r="A1251" t="s">
        <v>4395</v>
      </c>
      <c r="B1251" t="s">
        <v>3146</v>
      </c>
      <c r="C1251" t="s">
        <v>230</v>
      </c>
      <c r="D1251" t="s">
        <v>334</v>
      </c>
      <c r="E1251">
        <v>2485</v>
      </c>
      <c r="F1251">
        <v>35</v>
      </c>
      <c r="G1251" t="s">
        <v>11</v>
      </c>
      <c r="H1251" t="s">
        <v>3246</v>
      </c>
    </row>
    <row r="1252" spans="1:8" hidden="1" x14ac:dyDescent="0.3">
      <c r="A1252" t="s">
        <v>4396</v>
      </c>
      <c r="B1252" t="s">
        <v>3146</v>
      </c>
      <c r="C1252" t="s">
        <v>230</v>
      </c>
      <c r="D1252" t="s">
        <v>336</v>
      </c>
      <c r="E1252">
        <v>388</v>
      </c>
      <c r="F1252">
        <v>35</v>
      </c>
      <c r="G1252" t="s">
        <v>11</v>
      </c>
      <c r="H1252" t="s">
        <v>3246</v>
      </c>
    </row>
    <row r="1253" spans="1:8" hidden="1" x14ac:dyDescent="0.3">
      <c r="A1253" t="s">
        <v>4397</v>
      </c>
      <c r="B1253" t="s">
        <v>3146</v>
      </c>
      <c r="C1253" t="s">
        <v>230</v>
      </c>
      <c r="D1253" t="s">
        <v>335</v>
      </c>
      <c r="E1253">
        <v>26</v>
      </c>
      <c r="F1253">
        <v>35</v>
      </c>
      <c r="G1253" t="s">
        <v>11</v>
      </c>
      <c r="H1253" t="s">
        <v>3246</v>
      </c>
    </row>
    <row r="1254" spans="1:8" hidden="1" x14ac:dyDescent="0.3">
      <c r="A1254" t="s">
        <v>4398</v>
      </c>
      <c r="B1254" t="s">
        <v>3146</v>
      </c>
      <c r="C1254" t="s">
        <v>230</v>
      </c>
      <c r="D1254" t="s">
        <v>79</v>
      </c>
      <c r="E1254">
        <v>3123</v>
      </c>
      <c r="F1254">
        <v>35</v>
      </c>
      <c r="G1254" t="s">
        <v>11</v>
      </c>
      <c r="H1254" t="s">
        <v>3246</v>
      </c>
    </row>
    <row r="1255" spans="1:8" hidden="1" x14ac:dyDescent="0.3">
      <c r="A1255" t="s">
        <v>4399</v>
      </c>
      <c r="B1255" t="s">
        <v>3166</v>
      </c>
      <c r="C1255" t="s">
        <v>245</v>
      </c>
      <c r="D1255" t="s">
        <v>80</v>
      </c>
      <c r="E1255">
        <v>956</v>
      </c>
      <c r="F1255">
        <v>35</v>
      </c>
      <c r="G1255" t="s">
        <v>11</v>
      </c>
      <c r="H1255" t="s">
        <v>3246</v>
      </c>
    </row>
    <row r="1256" spans="1:8" hidden="1" x14ac:dyDescent="0.3">
      <c r="A1256" t="s">
        <v>4400</v>
      </c>
      <c r="B1256" t="s">
        <v>3166</v>
      </c>
      <c r="C1256" t="s">
        <v>245</v>
      </c>
      <c r="D1256" t="s">
        <v>342</v>
      </c>
      <c r="E1256">
        <v>349</v>
      </c>
      <c r="F1256">
        <v>35</v>
      </c>
      <c r="G1256" t="s">
        <v>11</v>
      </c>
      <c r="H1256" t="s">
        <v>3246</v>
      </c>
    </row>
    <row r="1257" spans="1:8" hidden="1" x14ac:dyDescent="0.3">
      <c r="A1257" t="s">
        <v>4401</v>
      </c>
      <c r="B1257" t="s">
        <v>3166</v>
      </c>
      <c r="C1257" t="s">
        <v>245</v>
      </c>
      <c r="D1257">
        <v>0</v>
      </c>
      <c r="E1257">
        <v>2747</v>
      </c>
      <c r="F1257">
        <v>35</v>
      </c>
      <c r="G1257" t="s">
        <v>11</v>
      </c>
      <c r="H1257" t="s">
        <v>3246</v>
      </c>
    </row>
    <row r="1258" spans="1:8" hidden="1" x14ac:dyDescent="0.3">
      <c r="A1258" t="s">
        <v>4402</v>
      </c>
      <c r="B1258" t="s">
        <v>3166</v>
      </c>
      <c r="C1258" t="s">
        <v>245</v>
      </c>
      <c r="D1258">
        <v>1</v>
      </c>
      <c r="E1258">
        <v>3056</v>
      </c>
      <c r="F1258">
        <v>35</v>
      </c>
      <c r="G1258" t="s">
        <v>11</v>
      </c>
      <c r="H1258" t="s">
        <v>3246</v>
      </c>
    </row>
    <row r="1259" spans="1:8" hidden="1" x14ac:dyDescent="0.3">
      <c r="A1259" t="s">
        <v>4403</v>
      </c>
      <c r="B1259" t="s">
        <v>3166</v>
      </c>
      <c r="C1259" t="s">
        <v>245</v>
      </c>
      <c r="D1259" t="s">
        <v>60</v>
      </c>
      <c r="E1259">
        <v>7119</v>
      </c>
      <c r="F1259">
        <v>35</v>
      </c>
      <c r="G1259" t="s">
        <v>11</v>
      </c>
      <c r="H1259" t="s">
        <v>3246</v>
      </c>
    </row>
    <row r="1260" spans="1:8" hidden="1" x14ac:dyDescent="0.3">
      <c r="A1260" t="s">
        <v>4404</v>
      </c>
      <c r="B1260" t="s">
        <v>3172</v>
      </c>
      <c r="C1260" t="s">
        <v>239</v>
      </c>
      <c r="D1260" t="s">
        <v>2</v>
      </c>
      <c r="E1260">
        <v>14951</v>
      </c>
      <c r="F1260">
        <v>35</v>
      </c>
      <c r="G1260" t="s">
        <v>11</v>
      </c>
      <c r="H1260" t="s">
        <v>3246</v>
      </c>
    </row>
    <row r="1261" spans="1:8" hidden="1" x14ac:dyDescent="0.3">
      <c r="A1261" t="s">
        <v>4405</v>
      </c>
      <c r="B1261" t="s">
        <v>3172</v>
      </c>
      <c r="C1261" t="s">
        <v>239</v>
      </c>
      <c r="D1261" t="s">
        <v>67</v>
      </c>
      <c r="E1261">
        <v>1550</v>
      </c>
      <c r="F1261">
        <v>35</v>
      </c>
      <c r="G1261" t="s">
        <v>11</v>
      </c>
      <c r="H1261" t="s">
        <v>3246</v>
      </c>
    </row>
    <row r="1262" spans="1:8" hidden="1" x14ac:dyDescent="0.3">
      <c r="A1262" t="s">
        <v>4406</v>
      </c>
      <c r="B1262" t="s">
        <v>3172</v>
      </c>
      <c r="C1262" t="s">
        <v>239</v>
      </c>
      <c r="D1262" t="s">
        <v>66</v>
      </c>
      <c r="E1262">
        <v>2734</v>
      </c>
      <c r="F1262">
        <v>35</v>
      </c>
      <c r="G1262" t="s">
        <v>11</v>
      </c>
      <c r="H1262" t="s">
        <v>3246</v>
      </c>
    </row>
    <row r="1263" spans="1:8" hidden="1" x14ac:dyDescent="0.3">
      <c r="A1263" t="s">
        <v>4407</v>
      </c>
      <c r="B1263" t="s">
        <v>3172</v>
      </c>
      <c r="C1263" t="s">
        <v>239</v>
      </c>
      <c r="D1263" t="s">
        <v>65</v>
      </c>
      <c r="E1263">
        <v>4324</v>
      </c>
      <c r="F1263">
        <v>35</v>
      </c>
      <c r="G1263" t="s">
        <v>11</v>
      </c>
      <c r="H1263" t="s">
        <v>3246</v>
      </c>
    </row>
    <row r="1264" spans="1:8" hidden="1" x14ac:dyDescent="0.3">
      <c r="A1264" t="s">
        <v>4408</v>
      </c>
      <c r="B1264" t="s">
        <v>3172</v>
      </c>
      <c r="C1264" t="s">
        <v>239</v>
      </c>
      <c r="D1264" t="s">
        <v>68</v>
      </c>
      <c r="E1264">
        <v>494</v>
      </c>
      <c r="F1264">
        <v>35</v>
      </c>
      <c r="G1264" t="s">
        <v>11</v>
      </c>
      <c r="H1264" t="s">
        <v>3246</v>
      </c>
    </row>
    <row r="1265" spans="1:8" hidden="1" x14ac:dyDescent="0.3">
      <c r="A1265" t="s">
        <v>4409</v>
      </c>
      <c r="B1265" t="s">
        <v>3172</v>
      </c>
      <c r="C1265" t="s">
        <v>239</v>
      </c>
      <c r="D1265" t="s">
        <v>64</v>
      </c>
      <c r="E1265">
        <v>5859</v>
      </c>
      <c r="F1265">
        <v>35</v>
      </c>
      <c r="G1265" t="s">
        <v>11</v>
      </c>
      <c r="H1265" t="s">
        <v>3246</v>
      </c>
    </row>
    <row r="1266" spans="1:8" hidden="1" x14ac:dyDescent="0.3">
      <c r="A1266" t="s">
        <v>4410</v>
      </c>
      <c r="B1266" t="s">
        <v>3179</v>
      </c>
      <c r="C1266" t="s">
        <v>240</v>
      </c>
      <c r="D1266" t="s">
        <v>2</v>
      </c>
      <c r="E1266">
        <v>14951</v>
      </c>
      <c r="F1266">
        <v>35</v>
      </c>
      <c r="G1266" t="s">
        <v>11</v>
      </c>
      <c r="H1266" t="s">
        <v>3246</v>
      </c>
    </row>
    <row r="1267" spans="1:8" hidden="1" x14ac:dyDescent="0.3">
      <c r="A1267" t="s">
        <v>4411</v>
      </c>
      <c r="B1267" t="s">
        <v>3179</v>
      </c>
      <c r="C1267" t="s">
        <v>240</v>
      </c>
      <c r="D1267" t="s">
        <v>70</v>
      </c>
      <c r="E1267">
        <v>2306</v>
      </c>
      <c r="F1267">
        <v>35</v>
      </c>
      <c r="G1267" t="s">
        <v>11</v>
      </c>
      <c r="H1267" t="s">
        <v>3246</v>
      </c>
    </row>
    <row r="1268" spans="1:8" hidden="1" x14ac:dyDescent="0.3">
      <c r="A1268" t="s">
        <v>4412</v>
      </c>
      <c r="B1268" t="s">
        <v>3179</v>
      </c>
      <c r="C1268" t="s">
        <v>240</v>
      </c>
      <c r="D1268" t="s">
        <v>69</v>
      </c>
      <c r="E1268">
        <v>2813</v>
      </c>
      <c r="F1268">
        <v>35</v>
      </c>
      <c r="G1268" t="s">
        <v>11</v>
      </c>
      <c r="H1268" t="s">
        <v>3246</v>
      </c>
    </row>
    <row r="1269" spans="1:8" hidden="1" x14ac:dyDescent="0.3">
      <c r="A1269" t="s">
        <v>4413</v>
      </c>
      <c r="B1269" t="s">
        <v>3179</v>
      </c>
      <c r="C1269" t="s">
        <v>240</v>
      </c>
      <c r="D1269" t="s">
        <v>71</v>
      </c>
      <c r="E1269">
        <v>9838</v>
      </c>
      <c r="F1269">
        <v>35</v>
      </c>
      <c r="G1269" t="s">
        <v>11</v>
      </c>
      <c r="H1269" t="s">
        <v>3246</v>
      </c>
    </row>
    <row r="1270" spans="1:8" hidden="1" x14ac:dyDescent="0.3">
      <c r="A1270" t="s">
        <v>4414</v>
      </c>
      <c r="B1270" t="s">
        <v>3184</v>
      </c>
      <c r="C1270" t="s">
        <v>3185</v>
      </c>
      <c r="D1270" t="s">
        <v>2</v>
      </c>
      <c r="E1270">
        <v>14951</v>
      </c>
      <c r="F1270">
        <v>35</v>
      </c>
      <c r="G1270" t="s">
        <v>11</v>
      </c>
      <c r="H1270" t="s">
        <v>3246</v>
      </c>
    </row>
    <row r="1271" spans="1:8" hidden="1" x14ac:dyDescent="0.3">
      <c r="A1271" t="s">
        <v>4415</v>
      </c>
      <c r="B1271" t="s">
        <v>3184</v>
      </c>
      <c r="C1271" t="s">
        <v>3185</v>
      </c>
      <c r="D1271" t="s">
        <v>25</v>
      </c>
      <c r="E1271">
        <v>55</v>
      </c>
      <c r="F1271">
        <v>35</v>
      </c>
      <c r="G1271" t="s">
        <v>11</v>
      </c>
      <c r="H1271" t="s">
        <v>3246</v>
      </c>
    </row>
    <row r="1272" spans="1:8" hidden="1" x14ac:dyDescent="0.3">
      <c r="A1272" t="s">
        <v>4416</v>
      </c>
      <c r="B1272" t="s">
        <v>3184</v>
      </c>
      <c r="C1272" t="s">
        <v>3185</v>
      </c>
      <c r="D1272" t="s">
        <v>21</v>
      </c>
      <c r="E1272">
        <v>1210</v>
      </c>
      <c r="F1272">
        <v>35</v>
      </c>
      <c r="G1272" t="s">
        <v>11</v>
      </c>
      <c r="H1272" t="s">
        <v>3246</v>
      </c>
    </row>
    <row r="1273" spans="1:8" hidden="1" x14ac:dyDescent="0.3">
      <c r="A1273" t="s">
        <v>4417</v>
      </c>
      <c r="B1273" t="s">
        <v>3184</v>
      </c>
      <c r="C1273" t="s">
        <v>3185</v>
      </c>
      <c r="D1273" t="s">
        <v>24</v>
      </c>
      <c r="E1273">
        <v>134</v>
      </c>
      <c r="F1273">
        <v>35</v>
      </c>
      <c r="G1273" t="s">
        <v>11</v>
      </c>
      <c r="H1273" t="s">
        <v>3246</v>
      </c>
    </row>
    <row r="1274" spans="1:8" hidden="1" x14ac:dyDescent="0.3">
      <c r="A1274" t="s">
        <v>4418</v>
      </c>
      <c r="B1274" t="s">
        <v>3184</v>
      </c>
      <c r="C1274" t="s">
        <v>3185</v>
      </c>
      <c r="D1274" t="s">
        <v>354</v>
      </c>
      <c r="E1274">
        <v>1228</v>
      </c>
      <c r="F1274">
        <v>35</v>
      </c>
      <c r="G1274" t="s">
        <v>11</v>
      </c>
      <c r="H1274" t="s">
        <v>3246</v>
      </c>
    </row>
    <row r="1275" spans="1:8" hidden="1" x14ac:dyDescent="0.3">
      <c r="A1275" t="s">
        <v>4419</v>
      </c>
      <c r="B1275" t="s">
        <v>3184</v>
      </c>
      <c r="C1275" t="s">
        <v>3185</v>
      </c>
      <c r="D1275" t="s">
        <v>22</v>
      </c>
      <c r="E1275">
        <v>706</v>
      </c>
      <c r="F1275">
        <v>35</v>
      </c>
      <c r="G1275" t="s">
        <v>11</v>
      </c>
      <c r="H1275" t="s">
        <v>3246</v>
      </c>
    </row>
    <row r="1276" spans="1:8" hidden="1" x14ac:dyDescent="0.3">
      <c r="A1276" t="s">
        <v>4420</v>
      </c>
      <c r="B1276" t="s">
        <v>3184</v>
      </c>
      <c r="C1276" t="s">
        <v>3185</v>
      </c>
      <c r="D1276" t="s">
        <v>23</v>
      </c>
      <c r="E1276">
        <v>247</v>
      </c>
      <c r="F1276">
        <v>35</v>
      </c>
      <c r="G1276" t="s">
        <v>11</v>
      </c>
      <c r="H1276" t="s">
        <v>3246</v>
      </c>
    </row>
    <row r="1277" spans="1:8" hidden="1" x14ac:dyDescent="0.3">
      <c r="A1277" t="s">
        <v>4421</v>
      </c>
      <c r="B1277" t="s">
        <v>3184</v>
      </c>
      <c r="C1277" t="s">
        <v>3185</v>
      </c>
      <c r="D1277" t="s">
        <v>20</v>
      </c>
      <c r="E1277">
        <v>11354</v>
      </c>
      <c r="F1277">
        <v>35</v>
      </c>
      <c r="G1277" t="s">
        <v>11</v>
      </c>
      <c r="H1277" t="s">
        <v>3246</v>
      </c>
    </row>
    <row r="1278" spans="1:8" hidden="1" x14ac:dyDescent="0.3">
      <c r="A1278" t="s">
        <v>10569</v>
      </c>
      <c r="B1278" t="s">
        <v>3193</v>
      </c>
      <c r="C1278" t="s">
        <v>3194</v>
      </c>
      <c r="D1278" t="s">
        <v>10556</v>
      </c>
      <c r="E1278">
        <v>13</v>
      </c>
      <c r="F1278">
        <v>35</v>
      </c>
      <c r="G1278" t="s">
        <v>11</v>
      </c>
      <c r="H1278" t="s">
        <v>3246</v>
      </c>
    </row>
    <row r="1279" spans="1:8" hidden="1" x14ac:dyDescent="0.3">
      <c r="A1279" t="s">
        <v>4422</v>
      </c>
      <c r="B1279" t="s">
        <v>3193</v>
      </c>
      <c r="C1279" t="s">
        <v>3194</v>
      </c>
      <c r="D1279" t="s">
        <v>350</v>
      </c>
      <c r="E1279">
        <v>3</v>
      </c>
      <c r="F1279">
        <v>35</v>
      </c>
      <c r="G1279" t="s">
        <v>11</v>
      </c>
      <c r="H1279" t="s">
        <v>3246</v>
      </c>
    </row>
    <row r="1280" spans="1:8" hidden="1" x14ac:dyDescent="0.3">
      <c r="A1280" t="s">
        <v>4423</v>
      </c>
      <c r="B1280" t="s">
        <v>3193</v>
      </c>
      <c r="C1280" t="s">
        <v>3194</v>
      </c>
      <c r="D1280" t="s">
        <v>352</v>
      </c>
      <c r="E1280">
        <v>1157</v>
      </c>
      <c r="F1280">
        <v>35</v>
      </c>
      <c r="G1280" t="s">
        <v>11</v>
      </c>
      <c r="H1280" t="s">
        <v>3246</v>
      </c>
    </row>
    <row r="1281" spans="1:8" hidden="1" x14ac:dyDescent="0.3">
      <c r="A1281" t="s">
        <v>4424</v>
      </c>
      <c r="B1281" t="s">
        <v>3193</v>
      </c>
      <c r="C1281" t="s">
        <v>3194</v>
      </c>
      <c r="D1281" t="s">
        <v>351</v>
      </c>
      <c r="E1281">
        <v>69</v>
      </c>
      <c r="F1281">
        <v>35</v>
      </c>
      <c r="G1281" t="s">
        <v>11</v>
      </c>
      <c r="H1281" t="s">
        <v>3246</v>
      </c>
    </row>
    <row r="1282" spans="1:8" hidden="1" x14ac:dyDescent="0.3">
      <c r="A1282" t="s">
        <v>4425</v>
      </c>
      <c r="B1282" t="s">
        <v>3193</v>
      </c>
      <c r="C1282" t="s">
        <v>3194</v>
      </c>
      <c r="D1282" t="s">
        <v>348</v>
      </c>
      <c r="E1282">
        <v>55</v>
      </c>
      <c r="F1282">
        <v>35</v>
      </c>
      <c r="G1282" t="s">
        <v>11</v>
      </c>
      <c r="H1282" t="s">
        <v>3246</v>
      </c>
    </row>
    <row r="1283" spans="1:8" hidden="1" x14ac:dyDescent="0.3">
      <c r="A1283" t="s">
        <v>4426</v>
      </c>
      <c r="B1283" t="s">
        <v>3193</v>
      </c>
      <c r="C1283" t="s">
        <v>3194</v>
      </c>
      <c r="D1283" t="s">
        <v>349</v>
      </c>
      <c r="E1283">
        <v>14445</v>
      </c>
      <c r="F1283">
        <v>35</v>
      </c>
      <c r="G1283" t="s">
        <v>11</v>
      </c>
      <c r="H1283" t="s">
        <v>3246</v>
      </c>
    </row>
    <row r="1284" spans="1:8" hidden="1" x14ac:dyDescent="0.3">
      <c r="A1284" t="s">
        <v>4427</v>
      </c>
      <c r="B1284" t="s">
        <v>3193</v>
      </c>
      <c r="C1284" t="s">
        <v>3194</v>
      </c>
      <c r="D1284" t="s">
        <v>347</v>
      </c>
      <c r="E1284">
        <v>14391</v>
      </c>
      <c r="F1284">
        <v>35</v>
      </c>
      <c r="G1284" t="s">
        <v>11</v>
      </c>
      <c r="H1284" t="s">
        <v>3246</v>
      </c>
    </row>
    <row r="1285" spans="1:8" hidden="1" x14ac:dyDescent="0.3">
      <c r="A1285" t="s">
        <v>4428</v>
      </c>
      <c r="B1285" t="s">
        <v>99</v>
      </c>
      <c r="C1285" t="s">
        <v>3202</v>
      </c>
      <c r="D1285" t="s">
        <v>210</v>
      </c>
      <c r="E1285">
        <v>3007</v>
      </c>
      <c r="F1285">
        <v>35</v>
      </c>
      <c r="G1285" t="s">
        <v>11</v>
      </c>
      <c r="H1285" t="s">
        <v>3246</v>
      </c>
    </row>
    <row r="1286" spans="1:8" hidden="1" x14ac:dyDescent="0.3">
      <c r="A1286" t="s">
        <v>4429</v>
      </c>
      <c r="B1286" t="s">
        <v>98</v>
      </c>
      <c r="C1286" t="s">
        <v>3202</v>
      </c>
      <c r="D1286" t="s">
        <v>209</v>
      </c>
      <c r="E1286">
        <v>10267</v>
      </c>
      <c r="F1286">
        <v>35</v>
      </c>
      <c r="G1286" t="s">
        <v>11</v>
      </c>
      <c r="H1286" t="s">
        <v>3246</v>
      </c>
    </row>
    <row r="1287" spans="1:8" hidden="1" x14ac:dyDescent="0.3">
      <c r="A1287" t="s">
        <v>4430</v>
      </c>
      <c r="B1287" t="s">
        <v>97</v>
      </c>
      <c r="C1287" t="s">
        <v>3202</v>
      </c>
      <c r="D1287" t="s">
        <v>208</v>
      </c>
      <c r="E1287">
        <v>1429</v>
      </c>
      <c r="F1287">
        <v>35</v>
      </c>
      <c r="G1287" t="s">
        <v>11</v>
      </c>
      <c r="H1287" t="s">
        <v>3246</v>
      </c>
    </row>
    <row r="1288" spans="1:8" hidden="1" x14ac:dyDescent="0.3">
      <c r="A1288" t="s">
        <v>4431</v>
      </c>
      <c r="B1288" t="s">
        <v>96</v>
      </c>
      <c r="C1288" t="s">
        <v>3202</v>
      </c>
      <c r="D1288" t="s">
        <v>207</v>
      </c>
      <c r="E1288">
        <v>833</v>
      </c>
      <c r="F1288">
        <v>35</v>
      </c>
      <c r="G1288" t="s">
        <v>11</v>
      </c>
      <c r="H1288" t="s">
        <v>3246</v>
      </c>
    </row>
    <row r="1289" spans="1:8" hidden="1" x14ac:dyDescent="0.3">
      <c r="A1289" t="s">
        <v>4432</v>
      </c>
      <c r="B1289" t="s">
        <v>3207</v>
      </c>
      <c r="C1289" t="s">
        <v>3202</v>
      </c>
      <c r="D1289" t="s">
        <v>2</v>
      </c>
      <c r="E1289">
        <v>15536</v>
      </c>
      <c r="F1289">
        <v>35</v>
      </c>
      <c r="G1289" t="s">
        <v>11</v>
      </c>
      <c r="H1289" t="s">
        <v>3246</v>
      </c>
    </row>
    <row r="1290" spans="1:8" hidden="1" x14ac:dyDescent="0.3">
      <c r="A1290" t="s">
        <v>4433</v>
      </c>
      <c r="B1290" t="s">
        <v>3207</v>
      </c>
      <c r="C1290" t="s">
        <v>3202</v>
      </c>
      <c r="D1290" t="s">
        <v>28</v>
      </c>
      <c r="E1290">
        <v>781.47471102809004</v>
      </c>
      <c r="F1290">
        <v>35</v>
      </c>
      <c r="G1290" t="s">
        <v>11</v>
      </c>
      <c r="H1290" t="s">
        <v>3246</v>
      </c>
    </row>
    <row r="1291" spans="1:8" hidden="1" x14ac:dyDescent="0.3">
      <c r="A1291" t="s">
        <v>4434</v>
      </c>
      <c r="B1291" t="s">
        <v>3207</v>
      </c>
      <c r="C1291" t="s">
        <v>3202</v>
      </c>
      <c r="D1291" t="s">
        <v>27</v>
      </c>
      <c r="E1291">
        <v>8265</v>
      </c>
      <c r="F1291">
        <v>35</v>
      </c>
      <c r="G1291" t="s">
        <v>11</v>
      </c>
      <c r="H1291" t="s">
        <v>3246</v>
      </c>
    </row>
    <row r="1292" spans="1:8" hidden="1" x14ac:dyDescent="0.3">
      <c r="A1292" t="s">
        <v>4435</v>
      </c>
      <c r="B1292" t="s">
        <v>3207</v>
      </c>
      <c r="C1292" t="s">
        <v>3202</v>
      </c>
      <c r="D1292" t="s">
        <v>3155</v>
      </c>
      <c r="E1292">
        <v>119</v>
      </c>
      <c r="F1292">
        <v>35</v>
      </c>
      <c r="G1292" t="s">
        <v>11</v>
      </c>
      <c r="H1292" t="s">
        <v>3246</v>
      </c>
    </row>
    <row r="1293" spans="1:8" hidden="1" x14ac:dyDescent="0.3">
      <c r="A1293" t="s">
        <v>4436</v>
      </c>
      <c r="B1293" t="s">
        <v>3207</v>
      </c>
      <c r="C1293" t="s">
        <v>3202</v>
      </c>
      <c r="D1293" t="s">
        <v>3157</v>
      </c>
      <c r="E1293">
        <v>14824</v>
      </c>
      <c r="F1293">
        <v>35</v>
      </c>
      <c r="G1293" t="s">
        <v>11</v>
      </c>
      <c r="H1293" t="s">
        <v>3246</v>
      </c>
    </row>
    <row r="1294" spans="1:8" hidden="1" x14ac:dyDescent="0.3">
      <c r="A1294" t="s">
        <v>4437</v>
      </c>
      <c r="B1294" t="s">
        <v>3207</v>
      </c>
      <c r="C1294" t="s">
        <v>3202</v>
      </c>
      <c r="D1294" t="s">
        <v>26</v>
      </c>
      <c r="E1294">
        <v>7271</v>
      </c>
      <c r="F1294">
        <v>35</v>
      </c>
      <c r="G1294" t="s">
        <v>11</v>
      </c>
      <c r="H1294" t="s">
        <v>3246</v>
      </c>
    </row>
    <row r="1295" spans="1:8" hidden="1" x14ac:dyDescent="0.3">
      <c r="A1295" t="s">
        <v>4438</v>
      </c>
      <c r="B1295" t="s">
        <v>3214</v>
      </c>
      <c r="C1295" t="s">
        <v>3215</v>
      </c>
      <c r="D1295" t="s">
        <v>344</v>
      </c>
      <c r="E1295">
        <v>625</v>
      </c>
      <c r="F1295">
        <v>35</v>
      </c>
      <c r="G1295" t="s">
        <v>11</v>
      </c>
      <c r="H1295" t="s">
        <v>3246</v>
      </c>
    </row>
    <row r="1296" spans="1:8" hidden="1" x14ac:dyDescent="0.3">
      <c r="A1296" t="s">
        <v>4439</v>
      </c>
      <c r="B1296" t="s">
        <v>3214</v>
      </c>
      <c r="C1296" t="s">
        <v>3215</v>
      </c>
      <c r="D1296" t="s">
        <v>2</v>
      </c>
      <c r="E1296">
        <v>14951</v>
      </c>
      <c r="F1296">
        <v>35</v>
      </c>
      <c r="G1296" t="s">
        <v>11</v>
      </c>
      <c r="H1296" t="s">
        <v>3246</v>
      </c>
    </row>
    <row r="1297" spans="1:8" hidden="1" x14ac:dyDescent="0.3">
      <c r="A1297" t="s">
        <v>4440</v>
      </c>
      <c r="B1297" t="s">
        <v>3214</v>
      </c>
      <c r="C1297" t="s">
        <v>3215</v>
      </c>
      <c r="D1297" t="s">
        <v>30</v>
      </c>
      <c r="E1297">
        <v>625</v>
      </c>
      <c r="F1297">
        <v>35</v>
      </c>
      <c r="G1297" t="s">
        <v>11</v>
      </c>
      <c r="H1297" t="s">
        <v>3246</v>
      </c>
    </row>
    <row r="1298" spans="1:8" hidden="1" x14ac:dyDescent="0.3">
      <c r="A1298" t="s">
        <v>4441</v>
      </c>
      <c r="B1298" t="s">
        <v>3214</v>
      </c>
      <c r="C1298" t="s">
        <v>3215</v>
      </c>
      <c r="D1298" t="s">
        <v>345</v>
      </c>
      <c r="E1298">
        <v>21</v>
      </c>
      <c r="F1298">
        <v>35</v>
      </c>
      <c r="G1298" t="s">
        <v>11</v>
      </c>
      <c r="H1298" t="s">
        <v>3246</v>
      </c>
    </row>
    <row r="1299" spans="1:8" hidden="1" x14ac:dyDescent="0.3">
      <c r="A1299" t="s">
        <v>4442</v>
      </c>
      <c r="B1299" t="s">
        <v>3214</v>
      </c>
      <c r="C1299" t="s">
        <v>3215</v>
      </c>
      <c r="D1299" t="s">
        <v>36</v>
      </c>
      <c r="E1299">
        <v>148</v>
      </c>
      <c r="F1299">
        <v>35</v>
      </c>
      <c r="G1299" t="s">
        <v>11</v>
      </c>
      <c r="H1299" t="s">
        <v>3246</v>
      </c>
    </row>
    <row r="1300" spans="1:8" hidden="1" x14ac:dyDescent="0.3">
      <c r="A1300" t="s">
        <v>4443</v>
      </c>
      <c r="B1300" t="s">
        <v>3214</v>
      </c>
      <c r="C1300" t="s">
        <v>3215</v>
      </c>
      <c r="D1300" t="s">
        <v>32</v>
      </c>
      <c r="E1300">
        <v>257</v>
      </c>
      <c r="F1300">
        <v>35</v>
      </c>
      <c r="G1300" t="s">
        <v>11</v>
      </c>
      <c r="H1300" t="s">
        <v>3246</v>
      </c>
    </row>
    <row r="1301" spans="1:8" hidden="1" x14ac:dyDescent="0.3">
      <c r="A1301" t="s">
        <v>4444</v>
      </c>
      <c r="B1301" t="s">
        <v>3214</v>
      </c>
      <c r="C1301" t="s">
        <v>3215</v>
      </c>
      <c r="D1301" t="s">
        <v>31</v>
      </c>
      <c r="E1301">
        <v>13277</v>
      </c>
      <c r="F1301">
        <v>35</v>
      </c>
      <c r="G1301" t="s">
        <v>11</v>
      </c>
      <c r="H1301" t="s">
        <v>3246</v>
      </c>
    </row>
    <row r="1302" spans="1:8" hidden="1" x14ac:dyDescent="0.3">
      <c r="A1302" t="s">
        <v>4445</v>
      </c>
      <c r="B1302" t="s">
        <v>3214</v>
      </c>
      <c r="C1302" t="s">
        <v>3215</v>
      </c>
      <c r="D1302" t="s">
        <v>34</v>
      </c>
      <c r="E1302">
        <v>398</v>
      </c>
      <c r="F1302">
        <v>35</v>
      </c>
      <c r="G1302" t="s">
        <v>11</v>
      </c>
      <c r="H1302" t="s">
        <v>3246</v>
      </c>
    </row>
    <row r="1303" spans="1:8" hidden="1" x14ac:dyDescent="0.3">
      <c r="A1303" t="s">
        <v>4446</v>
      </c>
      <c r="B1303" t="s">
        <v>3214</v>
      </c>
      <c r="C1303" t="s">
        <v>3215</v>
      </c>
      <c r="D1303" t="s">
        <v>35</v>
      </c>
      <c r="E1303">
        <v>878</v>
      </c>
      <c r="F1303">
        <v>35</v>
      </c>
      <c r="G1303" t="s">
        <v>11</v>
      </c>
      <c r="H1303" t="s">
        <v>3246</v>
      </c>
    </row>
    <row r="1304" spans="1:8" hidden="1" x14ac:dyDescent="0.3">
      <c r="A1304" t="s">
        <v>4447</v>
      </c>
      <c r="B1304" t="s">
        <v>3214</v>
      </c>
      <c r="C1304" t="s">
        <v>3215</v>
      </c>
      <c r="D1304" t="s">
        <v>33</v>
      </c>
      <c r="E1304">
        <v>12001</v>
      </c>
      <c r="F1304">
        <v>35</v>
      </c>
      <c r="G1304" t="s">
        <v>11</v>
      </c>
      <c r="H1304" t="s">
        <v>3246</v>
      </c>
    </row>
    <row r="1305" spans="1:8" hidden="1" x14ac:dyDescent="0.3">
      <c r="A1305" t="s">
        <v>4448</v>
      </c>
      <c r="B1305" t="s">
        <v>3226</v>
      </c>
      <c r="C1305" t="s">
        <v>232</v>
      </c>
      <c r="D1305" t="s">
        <v>60</v>
      </c>
      <c r="E1305">
        <v>7119</v>
      </c>
      <c r="F1305">
        <v>35</v>
      </c>
      <c r="G1305" t="s">
        <v>11</v>
      </c>
      <c r="H1305" t="s">
        <v>3246</v>
      </c>
    </row>
    <row r="1306" spans="1:8" hidden="1" x14ac:dyDescent="0.3">
      <c r="A1306" t="s">
        <v>4449</v>
      </c>
      <c r="B1306" t="s">
        <v>3226</v>
      </c>
      <c r="C1306" t="s">
        <v>232</v>
      </c>
      <c r="D1306" t="s">
        <v>76</v>
      </c>
      <c r="E1306">
        <v>27</v>
      </c>
      <c r="F1306">
        <v>35</v>
      </c>
      <c r="G1306" t="s">
        <v>11</v>
      </c>
      <c r="H1306" t="s">
        <v>3246</v>
      </c>
    </row>
    <row r="1307" spans="1:8" hidden="1" x14ac:dyDescent="0.3">
      <c r="A1307" t="s">
        <v>4450</v>
      </c>
      <c r="B1307" t="s">
        <v>3226</v>
      </c>
      <c r="C1307" t="s">
        <v>232</v>
      </c>
      <c r="D1307" t="s">
        <v>72</v>
      </c>
      <c r="E1307">
        <v>3699</v>
      </c>
      <c r="F1307">
        <v>35</v>
      </c>
      <c r="G1307" t="s">
        <v>11</v>
      </c>
      <c r="H1307" t="s">
        <v>3246</v>
      </c>
    </row>
    <row r="1308" spans="1:8" hidden="1" x14ac:dyDescent="0.3">
      <c r="A1308" t="s">
        <v>4451</v>
      </c>
      <c r="B1308" t="s">
        <v>3226</v>
      </c>
      <c r="C1308" t="s">
        <v>232</v>
      </c>
      <c r="D1308" t="s">
        <v>73</v>
      </c>
      <c r="E1308">
        <v>2513</v>
      </c>
      <c r="F1308">
        <v>35</v>
      </c>
      <c r="G1308" t="s">
        <v>11</v>
      </c>
      <c r="H1308" t="s">
        <v>3246</v>
      </c>
    </row>
    <row r="1309" spans="1:8" hidden="1" x14ac:dyDescent="0.3">
      <c r="A1309" t="s">
        <v>4452</v>
      </c>
      <c r="B1309" t="s">
        <v>3226</v>
      </c>
      <c r="C1309" t="s">
        <v>232</v>
      </c>
      <c r="D1309" t="s">
        <v>75</v>
      </c>
      <c r="E1309">
        <v>134</v>
      </c>
      <c r="F1309">
        <v>35</v>
      </c>
      <c r="G1309" t="s">
        <v>11</v>
      </c>
      <c r="H1309" t="s">
        <v>3246</v>
      </c>
    </row>
    <row r="1310" spans="1:8" hidden="1" x14ac:dyDescent="0.3">
      <c r="A1310" t="s">
        <v>4453</v>
      </c>
      <c r="B1310" t="s">
        <v>3226</v>
      </c>
      <c r="C1310" t="s">
        <v>232</v>
      </c>
      <c r="D1310" t="s">
        <v>74</v>
      </c>
      <c r="E1310">
        <v>728</v>
      </c>
      <c r="F1310">
        <v>35</v>
      </c>
      <c r="G1310" t="s">
        <v>11</v>
      </c>
      <c r="H1310" t="s">
        <v>3246</v>
      </c>
    </row>
    <row r="1311" spans="1:8" hidden="1" x14ac:dyDescent="0.3">
      <c r="A1311" t="s">
        <v>4454</v>
      </c>
      <c r="B1311" t="s">
        <v>3076</v>
      </c>
      <c r="C1311" t="s">
        <v>236</v>
      </c>
      <c r="D1311" t="s">
        <v>29</v>
      </c>
      <c r="E1311">
        <v>6294</v>
      </c>
      <c r="F1311">
        <v>36</v>
      </c>
      <c r="G1311" t="s">
        <v>278</v>
      </c>
      <c r="H1311" t="s">
        <v>3248</v>
      </c>
    </row>
    <row r="1312" spans="1:8" hidden="1" x14ac:dyDescent="0.3">
      <c r="A1312" t="s">
        <v>4455</v>
      </c>
      <c r="B1312" t="s">
        <v>3076</v>
      </c>
      <c r="C1312" t="s">
        <v>236</v>
      </c>
      <c r="D1312" t="s">
        <v>49</v>
      </c>
      <c r="E1312">
        <v>2529</v>
      </c>
      <c r="F1312">
        <v>36</v>
      </c>
      <c r="G1312" t="s">
        <v>278</v>
      </c>
      <c r="H1312" t="s">
        <v>3248</v>
      </c>
    </row>
    <row r="1313" spans="1:8" hidden="1" x14ac:dyDescent="0.3">
      <c r="A1313" t="s">
        <v>4456</v>
      </c>
      <c r="B1313" t="s">
        <v>3076</v>
      </c>
      <c r="C1313" t="s">
        <v>236</v>
      </c>
      <c r="D1313" t="s">
        <v>48</v>
      </c>
      <c r="E1313">
        <v>659</v>
      </c>
      <c r="F1313">
        <v>36</v>
      </c>
      <c r="G1313" t="s">
        <v>278</v>
      </c>
      <c r="H1313" t="s">
        <v>3248</v>
      </c>
    </row>
    <row r="1314" spans="1:8" hidden="1" x14ac:dyDescent="0.3">
      <c r="A1314" t="s">
        <v>4457</v>
      </c>
      <c r="B1314" t="s">
        <v>3076</v>
      </c>
      <c r="C1314" t="s">
        <v>236</v>
      </c>
      <c r="D1314" t="s">
        <v>42</v>
      </c>
      <c r="E1314">
        <v>213</v>
      </c>
      <c r="F1314">
        <v>36</v>
      </c>
      <c r="G1314" t="s">
        <v>278</v>
      </c>
      <c r="H1314" t="s">
        <v>3248</v>
      </c>
    </row>
    <row r="1315" spans="1:8" hidden="1" x14ac:dyDescent="0.3">
      <c r="A1315" t="s">
        <v>4458</v>
      </c>
      <c r="B1315" t="s">
        <v>3076</v>
      </c>
      <c r="C1315" t="s">
        <v>236</v>
      </c>
      <c r="D1315" t="s">
        <v>82</v>
      </c>
      <c r="E1315">
        <v>422</v>
      </c>
      <c r="F1315">
        <v>36</v>
      </c>
      <c r="G1315" t="s">
        <v>278</v>
      </c>
      <c r="H1315" t="s">
        <v>3248</v>
      </c>
    </row>
    <row r="1316" spans="1:8" hidden="1" x14ac:dyDescent="0.3">
      <c r="A1316" t="s">
        <v>4459</v>
      </c>
      <c r="B1316" t="s">
        <v>3076</v>
      </c>
      <c r="C1316" t="s">
        <v>236</v>
      </c>
      <c r="D1316" t="s">
        <v>50</v>
      </c>
      <c r="E1316">
        <v>101</v>
      </c>
      <c r="F1316">
        <v>36</v>
      </c>
      <c r="G1316" t="s">
        <v>278</v>
      </c>
      <c r="H1316" t="s">
        <v>3248</v>
      </c>
    </row>
    <row r="1317" spans="1:8" hidden="1" x14ac:dyDescent="0.3">
      <c r="A1317" t="s">
        <v>4460</v>
      </c>
      <c r="B1317" t="s">
        <v>3076</v>
      </c>
      <c r="C1317" t="s">
        <v>236</v>
      </c>
      <c r="D1317" t="s">
        <v>46</v>
      </c>
      <c r="E1317">
        <v>181</v>
      </c>
      <c r="F1317">
        <v>36</v>
      </c>
      <c r="G1317" t="s">
        <v>278</v>
      </c>
      <c r="H1317" t="s">
        <v>3248</v>
      </c>
    </row>
    <row r="1318" spans="1:8" hidden="1" x14ac:dyDescent="0.3">
      <c r="A1318" t="s">
        <v>4461</v>
      </c>
      <c r="B1318" t="s">
        <v>3076</v>
      </c>
      <c r="C1318" t="s">
        <v>236</v>
      </c>
      <c r="D1318" t="s">
        <v>45</v>
      </c>
      <c r="E1318">
        <v>149</v>
      </c>
      <c r="F1318">
        <v>36</v>
      </c>
      <c r="G1318" t="s">
        <v>278</v>
      </c>
      <c r="H1318" t="s">
        <v>3248</v>
      </c>
    </row>
    <row r="1319" spans="1:8" hidden="1" x14ac:dyDescent="0.3">
      <c r="A1319" t="s">
        <v>4462</v>
      </c>
      <c r="B1319" t="s">
        <v>3076</v>
      </c>
      <c r="C1319" t="s">
        <v>236</v>
      </c>
      <c r="D1319" t="s">
        <v>47</v>
      </c>
      <c r="E1319">
        <v>117</v>
      </c>
      <c r="F1319">
        <v>36</v>
      </c>
      <c r="G1319" t="s">
        <v>278</v>
      </c>
      <c r="H1319" t="s">
        <v>3248</v>
      </c>
    </row>
    <row r="1320" spans="1:8" hidden="1" x14ac:dyDescent="0.3">
      <c r="A1320" t="s">
        <v>4463</v>
      </c>
      <c r="B1320" t="s">
        <v>3076</v>
      </c>
      <c r="C1320" t="s">
        <v>236</v>
      </c>
      <c r="D1320" t="s">
        <v>43</v>
      </c>
      <c r="E1320">
        <v>1713</v>
      </c>
      <c r="F1320">
        <v>36</v>
      </c>
      <c r="G1320" t="s">
        <v>278</v>
      </c>
      <c r="H1320" t="s">
        <v>3248</v>
      </c>
    </row>
    <row r="1321" spans="1:8" hidden="1" x14ac:dyDescent="0.3">
      <c r="A1321" t="s">
        <v>4464</v>
      </c>
      <c r="B1321" t="s">
        <v>3076</v>
      </c>
      <c r="C1321" t="s">
        <v>236</v>
      </c>
      <c r="D1321" t="s">
        <v>44</v>
      </c>
      <c r="E1321">
        <v>218</v>
      </c>
      <c r="F1321">
        <v>36</v>
      </c>
      <c r="G1321" t="s">
        <v>278</v>
      </c>
      <c r="H1321" t="s">
        <v>3248</v>
      </c>
    </row>
    <row r="1322" spans="1:8" hidden="1" x14ac:dyDescent="0.3">
      <c r="A1322" t="s">
        <v>3247</v>
      </c>
      <c r="B1322" t="s">
        <v>3089</v>
      </c>
      <c r="C1322" t="s">
        <v>3090</v>
      </c>
      <c r="D1322" t="s">
        <v>434</v>
      </c>
      <c r="E1322">
        <v>105</v>
      </c>
      <c r="F1322">
        <v>36</v>
      </c>
      <c r="G1322" t="s">
        <v>278</v>
      </c>
      <c r="H1322" t="s">
        <v>3248</v>
      </c>
    </row>
    <row r="1323" spans="1:8" hidden="1" x14ac:dyDescent="0.3">
      <c r="A1323" t="s">
        <v>4823</v>
      </c>
      <c r="B1323" t="s">
        <v>3089</v>
      </c>
      <c r="C1323" t="s">
        <v>3090</v>
      </c>
      <c r="D1323" t="s">
        <v>436</v>
      </c>
      <c r="E1323">
        <v>395</v>
      </c>
      <c r="F1323">
        <v>36</v>
      </c>
      <c r="G1323" t="s">
        <v>278</v>
      </c>
      <c r="H1323" t="s">
        <v>3248</v>
      </c>
    </row>
    <row r="1324" spans="1:8" hidden="1" x14ac:dyDescent="0.3">
      <c r="A1324" t="s">
        <v>5640</v>
      </c>
      <c r="B1324" t="s">
        <v>3089</v>
      </c>
      <c r="C1324" t="s">
        <v>3090</v>
      </c>
      <c r="D1324" t="s">
        <v>437</v>
      </c>
      <c r="E1324">
        <v>882</v>
      </c>
      <c r="F1324">
        <v>36</v>
      </c>
      <c r="G1324" t="s">
        <v>278</v>
      </c>
      <c r="H1324" t="s">
        <v>3248</v>
      </c>
    </row>
    <row r="1325" spans="1:8" hidden="1" x14ac:dyDescent="0.3">
      <c r="A1325" t="s">
        <v>7274</v>
      </c>
      <c r="B1325" t="s">
        <v>3089</v>
      </c>
      <c r="C1325" t="s">
        <v>3090</v>
      </c>
      <c r="D1325" t="s">
        <v>439</v>
      </c>
      <c r="E1325">
        <v>1016</v>
      </c>
      <c r="F1325">
        <v>36</v>
      </c>
      <c r="G1325" t="s">
        <v>278</v>
      </c>
      <c r="H1325" t="s">
        <v>3248</v>
      </c>
    </row>
    <row r="1326" spans="1:8" hidden="1" x14ac:dyDescent="0.3">
      <c r="A1326" t="s">
        <v>4114</v>
      </c>
      <c r="B1326" t="s">
        <v>3089</v>
      </c>
      <c r="C1326" t="s">
        <v>3090</v>
      </c>
      <c r="D1326" t="s">
        <v>435</v>
      </c>
      <c r="E1326">
        <v>385</v>
      </c>
      <c r="F1326">
        <v>36</v>
      </c>
      <c r="G1326" t="s">
        <v>278</v>
      </c>
      <c r="H1326" t="s">
        <v>3248</v>
      </c>
    </row>
    <row r="1327" spans="1:8" hidden="1" x14ac:dyDescent="0.3">
      <c r="A1327" t="s">
        <v>8800</v>
      </c>
      <c r="B1327" t="s">
        <v>3089</v>
      </c>
      <c r="C1327" t="s">
        <v>3090</v>
      </c>
      <c r="D1327" t="s">
        <v>441</v>
      </c>
      <c r="E1327">
        <v>370</v>
      </c>
      <c r="F1327">
        <v>36</v>
      </c>
      <c r="G1327" t="s">
        <v>278</v>
      </c>
      <c r="H1327" t="s">
        <v>3248</v>
      </c>
    </row>
    <row r="1328" spans="1:8" hidden="1" x14ac:dyDescent="0.3">
      <c r="A1328" t="s">
        <v>7983</v>
      </c>
      <c r="B1328" t="s">
        <v>3089</v>
      </c>
      <c r="C1328" t="s">
        <v>3090</v>
      </c>
      <c r="D1328" t="s">
        <v>440</v>
      </c>
      <c r="E1328">
        <v>2264</v>
      </c>
      <c r="F1328">
        <v>36</v>
      </c>
      <c r="G1328" t="s">
        <v>278</v>
      </c>
      <c r="H1328" t="s">
        <v>3248</v>
      </c>
    </row>
    <row r="1329" spans="1:8" hidden="1" x14ac:dyDescent="0.3">
      <c r="A1329" t="s">
        <v>9617</v>
      </c>
      <c r="B1329" t="s">
        <v>3089</v>
      </c>
      <c r="C1329" t="s">
        <v>3090</v>
      </c>
      <c r="D1329" t="s">
        <v>349</v>
      </c>
      <c r="E1329">
        <v>5863</v>
      </c>
      <c r="F1329">
        <v>36</v>
      </c>
      <c r="G1329" t="s">
        <v>278</v>
      </c>
      <c r="H1329" t="s">
        <v>3248</v>
      </c>
    </row>
    <row r="1330" spans="1:8" hidden="1" x14ac:dyDescent="0.3">
      <c r="A1330" t="s">
        <v>6457</v>
      </c>
      <c r="B1330" t="s">
        <v>3089</v>
      </c>
      <c r="C1330" t="s">
        <v>3090</v>
      </c>
      <c r="D1330" t="s">
        <v>438</v>
      </c>
      <c r="E1330">
        <v>424</v>
      </c>
      <c r="F1330">
        <v>36</v>
      </c>
      <c r="G1330" t="s">
        <v>278</v>
      </c>
      <c r="H1330" t="s">
        <v>3248</v>
      </c>
    </row>
    <row r="1331" spans="1:8" hidden="1" x14ac:dyDescent="0.3">
      <c r="A1331" t="s">
        <v>4474</v>
      </c>
      <c r="B1331" t="s">
        <v>3108</v>
      </c>
      <c r="C1331" t="s">
        <v>3109</v>
      </c>
      <c r="D1331" t="s">
        <v>3110</v>
      </c>
      <c r="E1331">
        <v>472</v>
      </c>
      <c r="F1331">
        <v>36</v>
      </c>
      <c r="G1331" t="s">
        <v>278</v>
      </c>
      <c r="H1331" t="s">
        <v>3248</v>
      </c>
    </row>
    <row r="1332" spans="1:8" hidden="1" x14ac:dyDescent="0.3">
      <c r="A1332" t="s">
        <v>4475</v>
      </c>
      <c r="B1332" t="s">
        <v>3108</v>
      </c>
      <c r="C1332" t="s">
        <v>3109</v>
      </c>
      <c r="D1332" t="s">
        <v>3112</v>
      </c>
      <c r="E1332">
        <v>1746</v>
      </c>
      <c r="F1332">
        <v>36</v>
      </c>
      <c r="G1332" t="s">
        <v>278</v>
      </c>
      <c r="H1332" t="s">
        <v>3248</v>
      </c>
    </row>
    <row r="1333" spans="1:8" hidden="1" x14ac:dyDescent="0.3">
      <c r="A1333" t="s">
        <v>4476</v>
      </c>
      <c r="B1333" t="s">
        <v>3108</v>
      </c>
      <c r="C1333" t="s">
        <v>3109</v>
      </c>
      <c r="D1333" t="s">
        <v>3114</v>
      </c>
      <c r="E1333">
        <v>877</v>
      </c>
      <c r="F1333">
        <v>36</v>
      </c>
      <c r="G1333" t="s">
        <v>278</v>
      </c>
      <c r="H1333" t="s">
        <v>3248</v>
      </c>
    </row>
    <row r="1334" spans="1:8" hidden="1" x14ac:dyDescent="0.3">
      <c r="A1334" t="s">
        <v>4477</v>
      </c>
      <c r="B1334" t="s">
        <v>3108</v>
      </c>
      <c r="C1334" t="s">
        <v>3109</v>
      </c>
      <c r="D1334" t="s">
        <v>3116</v>
      </c>
      <c r="E1334">
        <v>735</v>
      </c>
      <c r="F1334">
        <v>36</v>
      </c>
      <c r="G1334" t="s">
        <v>278</v>
      </c>
      <c r="H1334" t="s">
        <v>3248</v>
      </c>
    </row>
    <row r="1335" spans="1:8" hidden="1" x14ac:dyDescent="0.3">
      <c r="A1335" t="s">
        <v>4478</v>
      </c>
      <c r="B1335" t="s">
        <v>3108</v>
      </c>
      <c r="C1335" t="s">
        <v>3109</v>
      </c>
      <c r="D1335" t="s">
        <v>3118</v>
      </c>
      <c r="E1335">
        <v>502</v>
      </c>
      <c r="F1335">
        <v>36</v>
      </c>
      <c r="G1335" t="s">
        <v>278</v>
      </c>
      <c r="H1335" t="s">
        <v>3248</v>
      </c>
    </row>
    <row r="1336" spans="1:8" hidden="1" x14ac:dyDescent="0.3">
      <c r="A1336" t="s">
        <v>4479</v>
      </c>
      <c r="B1336" t="s">
        <v>3108</v>
      </c>
      <c r="C1336" t="s">
        <v>3109</v>
      </c>
      <c r="D1336" t="s">
        <v>3120</v>
      </c>
      <c r="E1336">
        <v>408</v>
      </c>
      <c r="F1336">
        <v>36</v>
      </c>
      <c r="G1336" t="s">
        <v>278</v>
      </c>
      <c r="H1336" t="s">
        <v>3248</v>
      </c>
    </row>
    <row r="1337" spans="1:8" hidden="1" x14ac:dyDescent="0.3">
      <c r="A1337" t="s">
        <v>4480</v>
      </c>
      <c r="B1337" t="s">
        <v>3108</v>
      </c>
      <c r="C1337" t="s">
        <v>3109</v>
      </c>
      <c r="D1337" t="s">
        <v>3122</v>
      </c>
      <c r="E1337">
        <v>440</v>
      </c>
      <c r="F1337">
        <v>36</v>
      </c>
      <c r="G1337" t="s">
        <v>278</v>
      </c>
      <c r="H1337" t="s">
        <v>3248</v>
      </c>
    </row>
    <row r="1338" spans="1:8" hidden="1" x14ac:dyDescent="0.3">
      <c r="A1338" t="s">
        <v>4481</v>
      </c>
      <c r="B1338" t="s">
        <v>3108</v>
      </c>
      <c r="C1338" t="s">
        <v>3109</v>
      </c>
      <c r="D1338" t="s">
        <v>3124</v>
      </c>
      <c r="E1338">
        <v>266</v>
      </c>
      <c r="F1338">
        <v>36</v>
      </c>
      <c r="G1338" t="s">
        <v>278</v>
      </c>
      <c r="H1338" t="s">
        <v>3248</v>
      </c>
    </row>
    <row r="1339" spans="1:8" hidden="1" x14ac:dyDescent="0.3">
      <c r="A1339" t="s">
        <v>4482</v>
      </c>
      <c r="B1339" t="s">
        <v>3108</v>
      </c>
      <c r="C1339" t="s">
        <v>3109</v>
      </c>
      <c r="D1339" t="s">
        <v>3126</v>
      </c>
      <c r="E1339">
        <v>408</v>
      </c>
      <c r="F1339">
        <v>36</v>
      </c>
      <c r="G1339" t="s">
        <v>278</v>
      </c>
      <c r="H1339" t="s">
        <v>3248</v>
      </c>
    </row>
    <row r="1340" spans="1:8" hidden="1" x14ac:dyDescent="0.3">
      <c r="A1340" t="s">
        <v>4483</v>
      </c>
      <c r="B1340" t="s">
        <v>3108</v>
      </c>
      <c r="C1340" t="s">
        <v>3109</v>
      </c>
      <c r="D1340" t="s">
        <v>349</v>
      </c>
      <c r="E1340">
        <v>5863</v>
      </c>
      <c r="F1340">
        <v>36</v>
      </c>
      <c r="G1340" t="s">
        <v>278</v>
      </c>
      <c r="H1340" t="s">
        <v>3248</v>
      </c>
    </row>
    <row r="1341" spans="1:8" hidden="1" x14ac:dyDescent="0.3">
      <c r="A1341" t="s">
        <v>4484</v>
      </c>
      <c r="B1341" t="s">
        <v>3129</v>
      </c>
      <c r="C1341" t="s">
        <v>238</v>
      </c>
      <c r="D1341" t="s">
        <v>54</v>
      </c>
      <c r="E1341">
        <v>1127</v>
      </c>
      <c r="F1341">
        <v>36</v>
      </c>
      <c r="G1341" t="s">
        <v>278</v>
      </c>
      <c r="H1341" t="s">
        <v>3248</v>
      </c>
    </row>
    <row r="1342" spans="1:8" hidden="1" x14ac:dyDescent="0.3">
      <c r="A1342" t="s">
        <v>4485</v>
      </c>
      <c r="B1342" t="s">
        <v>3129</v>
      </c>
      <c r="C1342" t="s">
        <v>238</v>
      </c>
      <c r="D1342" t="s">
        <v>55</v>
      </c>
      <c r="E1342">
        <v>1897</v>
      </c>
      <c r="F1342">
        <v>36</v>
      </c>
      <c r="G1342" t="s">
        <v>278</v>
      </c>
      <c r="H1342" t="s">
        <v>3248</v>
      </c>
    </row>
    <row r="1343" spans="1:8" hidden="1" x14ac:dyDescent="0.3">
      <c r="A1343" t="s">
        <v>4486</v>
      </c>
      <c r="B1343" t="s">
        <v>3129</v>
      </c>
      <c r="C1343" t="s">
        <v>238</v>
      </c>
      <c r="D1343" t="s">
        <v>56</v>
      </c>
      <c r="E1343">
        <v>784</v>
      </c>
      <c r="F1343">
        <v>36</v>
      </c>
      <c r="G1343" t="s">
        <v>278</v>
      </c>
      <c r="H1343" t="s">
        <v>3248</v>
      </c>
    </row>
    <row r="1344" spans="1:8" hidden="1" x14ac:dyDescent="0.3">
      <c r="A1344" t="s">
        <v>4487</v>
      </c>
      <c r="B1344" t="s">
        <v>3129</v>
      </c>
      <c r="C1344" t="s">
        <v>238</v>
      </c>
      <c r="D1344" t="s">
        <v>57</v>
      </c>
      <c r="E1344">
        <v>437</v>
      </c>
      <c r="F1344">
        <v>36</v>
      </c>
      <c r="G1344" t="s">
        <v>278</v>
      </c>
      <c r="H1344" t="s">
        <v>3248</v>
      </c>
    </row>
    <row r="1345" spans="1:8" hidden="1" x14ac:dyDescent="0.3">
      <c r="A1345" t="s">
        <v>4488</v>
      </c>
      <c r="B1345" t="s">
        <v>3129</v>
      </c>
      <c r="C1345" t="s">
        <v>238</v>
      </c>
      <c r="D1345" t="s">
        <v>58</v>
      </c>
      <c r="E1345">
        <v>317</v>
      </c>
      <c r="F1345">
        <v>36</v>
      </c>
      <c r="G1345" t="s">
        <v>278</v>
      </c>
      <c r="H1345" t="s">
        <v>3248</v>
      </c>
    </row>
    <row r="1346" spans="1:8" hidden="1" x14ac:dyDescent="0.3">
      <c r="A1346" t="s">
        <v>4489</v>
      </c>
      <c r="B1346" t="s">
        <v>3129</v>
      </c>
      <c r="C1346" t="s">
        <v>238</v>
      </c>
      <c r="D1346" t="s">
        <v>59</v>
      </c>
      <c r="E1346">
        <v>556</v>
      </c>
      <c r="F1346">
        <v>36</v>
      </c>
      <c r="G1346" t="s">
        <v>278</v>
      </c>
      <c r="H1346" t="s">
        <v>3248</v>
      </c>
    </row>
    <row r="1347" spans="1:8" hidden="1" x14ac:dyDescent="0.3">
      <c r="A1347" t="s">
        <v>4490</v>
      </c>
      <c r="B1347" t="s">
        <v>3129</v>
      </c>
      <c r="C1347" t="s">
        <v>238</v>
      </c>
      <c r="D1347" t="s">
        <v>51</v>
      </c>
      <c r="E1347">
        <v>412</v>
      </c>
      <c r="F1347">
        <v>36</v>
      </c>
      <c r="G1347" t="s">
        <v>278</v>
      </c>
      <c r="H1347" t="s">
        <v>3248</v>
      </c>
    </row>
    <row r="1348" spans="1:8" hidden="1" x14ac:dyDescent="0.3">
      <c r="A1348" t="s">
        <v>4491</v>
      </c>
      <c r="B1348" t="s">
        <v>3129</v>
      </c>
      <c r="C1348" t="s">
        <v>238</v>
      </c>
      <c r="D1348" t="s">
        <v>52</v>
      </c>
      <c r="E1348">
        <v>342</v>
      </c>
      <c r="F1348">
        <v>36</v>
      </c>
      <c r="G1348" t="s">
        <v>278</v>
      </c>
      <c r="H1348" t="s">
        <v>3248</v>
      </c>
    </row>
    <row r="1349" spans="1:8" hidden="1" x14ac:dyDescent="0.3">
      <c r="A1349" t="s">
        <v>4492</v>
      </c>
      <c r="B1349" t="s">
        <v>3129</v>
      </c>
      <c r="C1349" t="s">
        <v>238</v>
      </c>
      <c r="D1349" t="s">
        <v>53</v>
      </c>
      <c r="E1349">
        <v>418</v>
      </c>
      <c r="F1349">
        <v>36</v>
      </c>
      <c r="G1349" t="s">
        <v>278</v>
      </c>
      <c r="H1349" t="s">
        <v>3248</v>
      </c>
    </row>
    <row r="1350" spans="1:8" hidden="1" x14ac:dyDescent="0.3">
      <c r="A1350" t="s">
        <v>4493</v>
      </c>
      <c r="B1350" t="s">
        <v>3129</v>
      </c>
      <c r="C1350" t="s">
        <v>238</v>
      </c>
      <c r="D1350" t="s">
        <v>349</v>
      </c>
      <c r="E1350">
        <v>6288</v>
      </c>
      <c r="F1350">
        <v>36</v>
      </c>
      <c r="G1350" t="s">
        <v>278</v>
      </c>
      <c r="H1350" t="s">
        <v>3248</v>
      </c>
    </row>
    <row r="1351" spans="1:8" hidden="1" x14ac:dyDescent="0.3">
      <c r="A1351" t="s">
        <v>4494</v>
      </c>
      <c r="B1351" t="s">
        <v>3140</v>
      </c>
      <c r="C1351" t="s">
        <v>229</v>
      </c>
      <c r="D1351" t="s">
        <v>60</v>
      </c>
      <c r="E1351">
        <v>3383</v>
      </c>
      <c r="F1351">
        <v>36</v>
      </c>
      <c r="G1351" t="s">
        <v>278</v>
      </c>
      <c r="H1351" t="s">
        <v>3248</v>
      </c>
    </row>
    <row r="1352" spans="1:8" hidden="1" x14ac:dyDescent="0.3">
      <c r="A1352" t="s">
        <v>4495</v>
      </c>
      <c r="B1352" t="s">
        <v>3140</v>
      </c>
      <c r="C1352" t="s">
        <v>229</v>
      </c>
      <c r="D1352" t="s">
        <v>63</v>
      </c>
      <c r="E1352">
        <v>27</v>
      </c>
      <c r="F1352">
        <v>36</v>
      </c>
      <c r="G1352" t="s">
        <v>278</v>
      </c>
      <c r="H1352" t="s">
        <v>3248</v>
      </c>
    </row>
    <row r="1353" spans="1:8" hidden="1" x14ac:dyDescent="0.3">
      <c r="A1353" t="s">
        <v>4496</v>
      </c>
      <c r="B1353" t="s">
        <v>3140</v>
      </c>
      <c r="C1353" t="s">
        <v>229</v>
      </c>
      <c r="D1353" t="s">
        <v>61</v>
      </c>
      <c r="E1353">
        <v>1535</v>
      </c>
      <c r="F1353">
        <v>36</v>
      </c>
      <c r="G1353" t="s">
        <v>278</v>
      </c>
      <c r="H1353" t="s">
        <v>3248</v>
      </c>
    </row>
    <row r="1354" spans="1:8" hidden="1" x14ac:dyDescent="0.3">
      <c r="A1354" t="s">
        <v>10320</v>
      </c>
      <c r="B1354" t="s">
        <v>3140</v>
      </c>
      <c r="C1354" t="s">
        <v>229</v>
      </c>
      <c r="D1354" t="s">
        <v>10309</v>
      </c>
      <c r="E1354">
        <v>1318</v>
      </c>
      <c r="F1354">
        <v>36</v>
      </c>
      <c r="G1354" t="s">
        <v>278</v>
      </c>
      <c r="H1354" t="s">
        <v>3248</v>
      </c>
    </row>
    <row r="1355" spans="1:8" hidden="1" x14ac:dyDescent="0.3">
      <c r="A1355" t="s">
        <v>4497</v>
      </c>
      <c r="B1355" t="s">
        <v>3140</v>
      </c>
      <c r="C1355" t="s">
        <v>229</v>
      </c>
      <c r="D1355" t="s">
        <v>341</v>
      </c>
      <c r="E1355">
        <v>186</v>
      </c>
      <c r="F1355">
        <v>36</v>
      </c>
      <c r="G1355" t="s">
        <v>278</v>
      </c>
      <c r="H1355" t="s">
        <v>3248</v>
      </c>
    </row>
    <row r="1356" spans="1:8" hidden="1" x14ac:dyDescent="0.3">
      <c r="A1356" t="s">
        <v>4498</v>
      </c>
      <c r="B1356" t="s">
        <v>3140</v>
      </c>
      <c r="C1356" t="s">
        <v>229</v>
      </c>
      <c r="D1356" t="s">
        <v>62</v>
      </c>
      <c r="E1356">
        <v>315</v>
      </c>
      <c r="F1356">
        <v>36</v>
      </c>
      <c r="G1356" t="s">
        <v>278</v>
      </c>
      <c r="H1356" t="s">
        <v>3248</v>
      </c>
    </row>
    <row r="1357" spans="1:8" hidden="1" x14ac:dyDescent="0.3">
      <c r="A1357" t="s">
        <v>4499</v>
      </c>
      <c r="B1357" t="s">
        <v>3146</v>
      </c>
      <c r="C1357" t="s">
        <v>230</v>
      </c>
      <c r="D1357" t="s">
        <v>353</v>
      </c>
      <c r="E1357">
        <v>7313</v>
      </c>
      <c r="F1357">
        <v>36</v>
      </c>
      <c r="G1357" t="s">
        <v>278</v>
      </c>
      <c r="H1357" t="s">
        <v>3248</v>
      </c>
    </row>
    <row r="1358" spans="1:8" hidden="1" x14ac:dyDescent="0.3">
      <c r="A1358" t="s">
        <v>4500</v>
      </c>
      <c r="B1358" t="s">
        <v>3146</v>
      </c>
      <c r="C1358" t="s">
        <v>230</v>
      </c>
      <c r="D1358" t="s">
        <v>2</v>
      </c>
      <c r="E1358">
        <v>7313</v>
      </c>
      <c r="F1358">
        <v>36</v>
      </c>
      <c r="G1358" t="s">
        <v>278</v>
      </c>
      <c r="H1358" t="s">
        <v>3248</v>
      </c>
    </row>
    <row r="1359" spans="1:8" hidden="1" x14ac:dyDescent="0.3">
      <c r="A1359" t="s">
        <v>4501</v>
      </c>
      <c r="B1359" t="s">
        <v>3146</v>
      </c>
      <c r="C1359" t="s">
        <v>230</v>
      </c>
      <c r="D1359" t="s">
        <v>337</v>
      </c>
      <c r="E1359">
        <v>14</v>
      </c>
      <c r="F1359">
        <v>36</v>
      </c>
      <c r="G1359" t="s">
        <v>278</v>
      </c>
      <c r="H1359" t="s">
        <v>3248</v>
      </c>
    </row>
    <row r="1360" spans="1:8" hidden="1" x14ac:dyDescent="0.3">
      <c r="A1360" t="s">
        <v>4502</v>
      </c>
      <c r="B1360" t="s">
        <v>3146</v>
      </c>
      <c r="C1360" t="s">
        <v>230</v>
      </c>
      <c r="D1360" t="s">
        <v>326</v>
      </c>
      <c r="E1360">
        <v>2</v>
      </c>
      <c r="F1360">
        <v>36</v>
      </c>
      <c r="G1360" t="s">
        <v>278</v>
      </c>
      <c r="H1360" t="s">
        <v>3248</v>
      </c>
    </row>
    <row r="1361" spans="1:8" hidden="1" x14ac:dyDescent="0.3">
      <c r="A1361" t="s">
        <v>4503</v>
      </c>
      <c r="B1361" t="s">
        <v>3146</v>
      </c>
      <c r="C1361" t="s">
        <v>230</v>
      </c>
      <c r="D1361" t="s">
        <v>327</v>
      </c>
      <c r="E1361">
        <v>387</v>
      </c>
      <c r="F1361">
        <v>36</v>
      </c>
      <c r="G1361" t="s">
        <v>278</v>
      </c>
      <c r="H1361" t="s">
        <v>3248</v>
      </c>
    </row>
    <row r="1362" spans="1:8" hidden="1" x14ac:dyDescent="0.3">
      <c r="A1362" t="s">
        <v>4504</v>
      </c>
      <c r="B1362" t="s">
        <v>3146</v>
      </c>
      <c r="C1362" t="s">
        <v>230</v>
      </c>
      <c r="D1362" t="s">
        <v>328</v>
      </c>
      <c r="E1362">
        <v>505</v>
      </c>
      <c r="F1362">
        <v>36</v>
      </c>
      <c r="G1362" t="s">
        <v>278</v>
      </c>
      <c r="H1362" t="s">
        <v>3248</v>
      </c>
    </row>
    <row r="1363" spans="1:8" hidden="1" x14ac:dyDescent="0.3">
      <c r="A1363" t="s">
        <v>4505</v>
      </c>
      <c r="B1363" t="s">
        <v>3146</v>
      </c>
      <c r="C1363" t="s">
        <v>230</v>
      </c>
      <c r="D1363" t="s">
        <v>329</v>
      </c>
      <c r="E1363">
        <v>6</v>
      </c>
      <c r="F1363">
        <v>36</v>
      </c>
      <c r="G1363" t="s">
        <v>278</v>
      </c>
      <c r="H1363" t="s">
        <v>3248</v>
      </c>
    </row>
    <row r="1364" spans="1:8" hidden="1" x14ac:dyDescent="0.3">
      <c r="A1364" t="s">
        <v>4506</v>
      </c>
      <c r="B1364" t="s">
        <v>3146</v>
      </c>
      <c r="C1364" t="s">
        <v>230</v>
      </c>
      <c r="D1364" t="s">
        <v>330</v>
      </c>
      <c r="E1364">
        <v>46</v>
      </c>
      <c r="F1364">
        <v>36</v>
      </c>
      <c r="G1364" t="s">
        <v>278</v>
      </c>
      <c r="H1364" t="s">
        <v>3248</v>
      </c>
    </row>
    <row r="1365" spans="1:8" hidden="1" x14ac:dyDescent="0.3">
      <c r="A1365" t="s">
        <v>4507</v>
      </c>
      <c r="B1365" t="s">
        <v>3146</v>
      </c>
      <c r="C1365" t="s">
        <v>230</v>
      </c>
      <c r="D1365" t="s">
        <v>3155</v>
      </c>
      <c r="E1365">
        <v>0</v>
      </c>
      <c r="F1365">
        <v>36</v>
      </c>
      <c r="G1365" t="s">
        <v>278</v>
      </c>
      <c r="H1365" t="s">
        <v>3248</v>
      </c>
    </row>
    <row r="1366" spans="1:8" hidden="1" x14ac:dyDescent="0.3">
      <c r="A1366" t="s">
        <v>4508</v>
      </c>
      <c r="B1366" t="s">
        <v>3146</v>
      </c>
      <c r="C1366" t="s">
        <v>230</v>
      </c>
      <c r="D1366" t="s">
        <v>3157</v>
      </c>
      <c r="E1366">
        <v>7313</v>
      </c>
      <c r="F1366">
        <v>36</v>
      </c>
      <c r="G1366" t="s">
        <v>278</v>
      </c>
      <c r="H1366" t="s">
        <v>3248</v>
      </c>
    </row>
    <row r="1367" spans="1:8" hidden="1" x14ac:dyDescent="0.3">
      <c r="A1367" t="s">
        <v>4509</v>
      </c>
      <c r="B1367" t="s">
        <v>3146</v>
      </c>
      <c r="C1367" t="s">
        <v>230</v>
      </c>
      <c r="D1367" t="s">
        <v>331</v>
      </c>
      <c r="E1367">
        <v>209</v>
      </c>
      <c r="F1367">
        <v>36</v>
      </c>
      <c r="G1367" t="s">
        <v>278</v>
      </c>
      <c r="H1367" t="s">
        <v>3248</v>
      </c>
    </row>
    <row r="1368" spans="1:8" hidden="1" x14ac:dyDescent="0.3">
      <c r="A1368" t="s">
        <v>4510</v>
      </c>
      <c r="B1368" t="s">
        <v>3146</v>
      </c>
      <c r="C1368" t="s">
        <v>230</v>
      </c>
      <c r="D1368" t="s">
        <v>332</v>
      </c>
      <c r="E1368">
        <v>360</v>
      </c>
      <c r="F1368">
        <v>36</v>
      </c>
      <c r="G1368" t="s">
        <v>278</v>
      </c>
      <c r="H1368" t="s">
        <v>3248</v>
      </c>
    </row>
    <row r="1369" spans="1:8" hidden="1" x14ac:dyDescent="0.3">
      <c r="A1369" t="s">
        <v>4511</v>
      </c>
      <c r="B1369" t="s">
        <v>3146</v>
      </c>
      <c r="C1369" t="s">
        <v>230</v>
      </c>
      <c r="D1369" t="s">
        <v>333</v>
      </c>
      <c r="E1369">
        <v>2030</v>
      </c>
      <c r="F1369">
        <v>36</v>
      </c>
      <c r="G1369" t="s">
        <v>278</v>
      </c>
      <c r="H1369" t="s">
        <v>3248</v>
      </c>
    </row>
    <row r="1370" spans="1:8" hidden="1" x14ac:dyDescent="0.3">
      <c r="A1370" t="s">
        <v>4512</v>
      </c>
      <c r="B1370" t="s">
        <v>3146</v>
      </c>
      <c r="C1370" t="s">
        <v>230</v>
      </c>
      <c r="D1370" t="s">
        <v>334</v>
      </c>
      <c r="E1370">
        <v>2400</v>
      </c>
      <c r="F1370">
        <v>36</v>
      </c>
      <c r="G1370" t="s">
        <v>278</v>
      </c>
      <c r="H1370" t="s">
        <v>3248</v>
      </c>
    </row>
    <row r="1371" spans="1:8" hidden="1" x14ac:dyDescent="0.3">
      <c r="A1371" t="s">
        <v>4513</v>
      </c>
      <c r="B1371" t="s">
        <v>3146</v>
      </c>
      <c r="C1371" t="s">
        <v>230</v>
      </c>
      <c r="D1371" t="s">
        <v>336</v>
      </c>
      <c r="E1371">
        <v>120</v>
      </c>
      <c r="F1371">
        <v>36</v>
      </c>
      <c r="G1371" t="s">
        <v>278</v>
      </c>
      <c r="H1371" t="s">
        <v>3248</v>
      </c>
    </row>
    <row r="1372" spans="1:8" hidden="1" x14ac:dyDescent="0.3">
      <c r="A1372" t="s">
        <v>4514</v>
      </c>
      <c r="B1372" t="s">
        <v>3146</v>
      </c>
      <c r="C1372" t="s">
        <v>230</v>
      </c>
      <c r="D1372" t="s">
        <v>335</v>
      </c>
      <c r="E1372">
        <v>4</v>
      </c>
      <c r="F1372">
        <v>36</v>
      </c>
      <c r="G1372" t="s">
        <v>278</v>
      </c>
      <c r="H1372" t="s">
        <v>3248</v>
      </c>
    </row>
    <row r="1373" spans="1:8" hidden="1" x14ac:dyDescent="0.3">
      <c r="A1373" t="s">
        <v>4515</v>
      </c>
      <c r="B1373" t="s">
        <v>3146</v>
      </c>
      <c r="C1373" t="s">
        <v>230</v>
      </c>
      <c r="D1373" t="s">
        <v>79</v>
      </c>
      <c r="E1373">
        <v>1230</v>
      </c>
      <c r="F1373">
        <v>36</v>
      </c>
      <c r="G1373" t="s">
        <v>278</v>
      </c>
      <c r="H1373" t="s">
        <v>3248</v>
      </c>
    </row>
    <row r="1374" spans="1:8" hidden="1" x14ac:dyDescent="0.3">
      <c r="A1374" t="s">
        <v>4516</v>
      </c>
      <c r="B1374" t="s">
        <v>3166</v>
      </c>
      <c r="C1374" t="s">
        <v>245</v>
      </c>
      <c r="D1374" t="s">
        <v>80</v>
      </c>
      <c r="E1374">
        <v>1085</v>
      </c>
      <c r="F1374">
        <v>36</v>
      </c>
      <c r="G1374" t="s">
        <v>278</v>
      </c>
      <c r="H1374" t="s">
        <v>3248</v>
      </c>
    </row>
    <row r="1375" spans="1:8" hidden="1" x14ac:dyDescent="0.3">
      <c r="A1375" t="s">
        <v>4517</v>
      </c>
      <c r="B1375" t="s">
        <v>3166</v>
      </c>
      <c r="C1375" t="s">
        <v>245</v>
      </c>
      <c r="D1375" t="s">
        <v>342</v>
      </c>
      <c r="E1375">
        <v>86</v>
      </c>
      <c r="F1375">
        <v>36</v>
      </c>
      <c r="G1375" t="s">
        <v>278</v>
      </c>
      <c r="H1375" t="s">
        <v>3248</v>
      </c>
    </row>
    <row r="1376" spans="1:8" hidden="1" x14ac:dyDescent="0.3">
      <c r="A1376" t="s">
        <v>4518</v>
      </c>
      <c r="B1376" t="s">
        <v>3166</v>
      </c>
      <c r="C1376" t="s">
        <v>245</v>
      </c>
      <c r="D1376">
        <v>0</v>
      </c>
      <c r="E1376">
        <v>875</v>
      </c>
      <c r="F1376">
        <v>36</v>
      </c>
      <c r="G1376" t="s">
        <v>278</v>
      </c>
      <c r="H1376" t="s">
        <v>3248</v>
      </c>
    </row>
    <row r="1377" spans="1:8" hidden="1" x14ac:dyDescent="0.3">
      <c r="A1377" t="s">
        <v>4519</v>
      </c>
      <c r="B1377" t="s">
        <v>3166</v>
      </c>
      <c r="C1377" t="s">
        <v>245</v>
      </c>
      <c r="D1377">
        <v>1</v>
      </c>
      <c r="E1377">
        <v>1347</v>
      </c>
      <c r="F1377">
        <v>36</v>
      </c>
      <c r="G1377" t="s">
        <v>278</v>
      </c>
      <c r="H1377" t="s">
        <v>3248</v>
      </c>
    </row>
    <row r="1378" spans="1:8" hidden="1" x14ac:dyDescent="0.3">
      <c r="A1378" t="s">
        <v>4520</v>
      </c>
      <c r="B1378" t="s">
        <v>3166</v>
      </c>
      <c r="C1378" t="s">
        <v>245</v>
      </c>
      <c r="D1378" t="s">
        <v>60</v>
      </c>
      <c r="E1378">
        <v>3383</v>
      </c>
      <c r="F1378">
        <v>36</v>
      </c>
      <c r="G1378" t="s">
        <v>278</v>
      </c>
      <c r="H1378" t="s">
        <v>3248</v>
      </c>
    </row>
    <row r="1379" spans="1:8" hidden="1" x14ac:dyDescent="0.3">
      <c r="A1379" t="s">
        <v>4521</v>
      </c>
      <c r="B1379" t="s">
        <v>3172</v>
      </c>
      <c r="C1379" t="s">
        <v>239</v>
      </c>
      <c r="D1379" t="s">
        <v>2</v>
      </c>
      <c r="E1379">
        <v>7313</v>
      </c>
      <c r="F1379">
        <v>36</v>
      </c>
      <c r="G1379" t="s">
        <v>278</v>
      </c>
      <c r="H1379" t="s">
        <v>3248</v>
      </c>
    </row>
    <row r="1380" spans="1:8" hidden="1" x14ac:dyDescent="0.3">
      <c r="A1380" t="s">
        <v>4522</v>
      </c>
      <c r="B1380" t="s">
        <v>3172</v>
      </c>
      <c r="C1380" t="s">
        <v>239</v>
      </c>
      <c r="D1380" t="s">
        <v>67</v>
      </c>
      <c r="E1380">
        <v>339</v>
      </c>
      <c r="F1380">
        <v>36</v>
      </c>
      <c r="G1380" t="s">
        <v>278</v>
      </c>
      <c r="H1380" t="s">
        <v>3248</v>
      </c>
    </row>
    <row r="1381" spans="1:8" hidden="1" x14ac:dyDescent="0.3">
      <c r="A1381" t="s">
        <v>4523</v>
      </c>
      <c r="B1381" t="s">
        <v>3172</v>
      </c>
      <c r="C1381" t="s">
        <v>239</v>
      </c>
      <c r="D1381" t="s">
        <v>66</v>
      </c>
      <c r="E1381">
        <v>911</v>
      </c>
      <c r="F1381">
        <v>36</v>
      </c>
      <c r="G1381" t="s">
        <v>278</v>
      </c>
      <c r="H1381" t="s">
        <v>3248</v>
      </c>
    </row>
    <row r="1382" spans="1:8" hidden="1" x14ac:dyDescent="0.3">
      <c r="A1382" t="s">
        <v>4524</v>
      </c>
      <c r="B1382" t="s">
        <v>3172</v>
      </c>
      <c r="C1382" t="s">
        <v>239</v>
      </c>
      <c r="D1382" t="s">
        <v>65</v>
      </c>
      <c r="E1382">
        <v>2096</v>
      </c>
      <c r="F1382">
        <v>36</v>
      </c>
      <c r="G1382" t="s">
        <v>278</v>
      </c>
      <c r="H1382" t="s">
        <v>3248</v>
      </c>
    </row>
    <row r="1383" spans="1:8" hidden="1" x14ac:dyDescent="0.3">
      <c r="A1383" t="s">
        <v>4525</v>
      </c>
      <c r="B1383" t="s">
        <v>3172</v>
      </c>
      <c r="C1383" t="s">
        <v>239</v>
      </c>
      <c r="D1383" t="s">
        <v>68</v>
      </c>
      <c r="E1383">
        <v>97</v>
      </c>
      <c r="F1383">
        <v>36</v>
      </c>
      <c r="G1383" t="s">
        <v>278</v>
      </c>
      <c r="H1383" t="s">
        <v>3248</v>
      </c>
    </row>
    <row r="1384" spans="1:8" hidden="1" x14ac:dyDescent="0.3">
      <c r="A1384" t="s">
        <v>4526</v>
      </c>
      <c r="B1384" t="s">
        <v>3172</v>
      </c>
      <c r="C1384" t="s">
        <v>239</v>
      </c>
      <c r="D1384" t="s">
        <v>64</v>
      </c>
      <c r="E1384">
        <v>3873</v>
      </c>
      <c r="F1384">
        <v>36</v>
      </c>
      <c r="G1384" t="s">
        <v>278</v>
      </c>
      <c r="H1384" t="s">
        <v>3248</v>
      </c>
    </row>
    <row r="1385" spans="1:8" hidden="1" x14ac:dyDescent="0.3">
      <c r="A1385" t="s">
        <v>4527</v>
      </c>
      <c r="B1385" t="s">
        <v>3179</v>
      </c>
      <c r="C1385" t="s">
        <v>240</v>
      </c>
      <c r="D1385" t="s">
        <v>2</v>
      </c>
      <c r="E1385">
        <v>7313</v>
      </c>
      <c r="F1385">
        <v>36</v>
      </c>
      <c r="G1385" t="s">
        <v>278</v>
      </c>
      <c r="H1385" t="s">
        <v>3248</v>
      </c>
    </row>
    <row r="1386" spans="1:8" hidden="1" x14ac:dyDescent="0.3">
      <c r="A1386" t="s">
        <v>4528</v>
      </c>
      <c r="B1386" t="s">
        <v>3179</v>
      </c>
      <c r="C1386" t="s">
        <v>240</v>
      </c>
      <c r="D1386" t="s">
        <v>70</v>
      </c>
      <c r="E1386">
        <v>892</v>
      </c>
      <c r="F1386">
        <v>36</v>
      </c>
      <c r="G1386" t="s">
        <v>278</v>
      </c>
      <c r="H1386" t="s">
        <v>3248</v>
      </c>
    </row>
    <row r="1387" spans="1:8" hidden="1" x14ac:dyDescent="0.3">
      <c r="A1387" t="s">
        <v>4529</v>
      </c>
      <c r="B1387" t="s">
        <v>3179</v>
      </c>
      <c r="C1387" t="s">
        <v>240</v>
      </c>
      <c r="D1387" t="s">
        <v>69</v>
      </c>
      <c r="E1387">
        <v>640</v>
      </c>
      <c r="F1387">
        <v>36</v>
      </c>
      <c r="G1387" t="s">
        <v>278</v>
      </c>
      <c r="H1387" t="s">
        <v>3248</v>
      </c>
    </row>
    <row r="1388" spans="1:8" hidden="1" x14ac:dyDescent="0.3">
      <c r="A1388" t="s">
        <v>4530</v>
      </c>
      <c r="B1388" t="s">
        <v>3179</v>
      </c>
      <c r="C1388" t="s">
        <v>240</v>
      </c>
      <c r="D1388" t="s">
        <v>71</v>
      </c>
      <c r="E1388">
        <v>5789</v>
      </c>
      <c r="F1388">
        <v>36</v>
      </c>
      <c r="G1388" t="s">
        <v>278</v>
      </c>
      <c r="H1388" t="s">
        <v>3248</v>
      </c>
    </row>
    <row r="1389" spans="1:8" hidden="1" x14ac:dyDescent="0.3">
      <c r="A1389" t="s">
        <v>4531</v>
      </c>
      <c r="B1389" t="s">
        <v>3184</v>
      </c>
      <c r="C1389" t="s">
        <v>3185</v>
      </c>
      <c r="D1389" t="s">
        <v>2</v>
      </c>
      <c r="E1389">
        <v>7313</v>
      </c>
      <c r="F1389">
        <v>36</v>
      </c>
      <c r="G1389" t="s">
        <v>278</v>
      </c>
      <c r="H1389" t="s">
        <v>3248</v>
      </c>
    </row>
    <row r="1390" spans="1:8" hidden="1" x14ac:dyDescent="0.3">
      <c r="A1390" t="s">
        <v>4532</v>
      </c>
      <c r="B1390" t="s">
        <v>3184</v>
      </c>
      <c r="C1390" t="s">
        <v>3185</v>
      </c>
      <c r="D1390" t="s">
        <v>25</v>
      </c>
      <c r="E1390">
        <v>53</v>
      </c>
      <c r="F1390">
        <v>36</v>
      </c>
      <c r="G1390" t="s">
        <v>278</v>
      </c>
      <c r="H1390" t="s">
        <v>3248</v>
      </c>
    </row>
    <row r="1391" spans="1:8" hidden="1" x14ac:dyDescent="0.3">
      <c r="A1391" t="s">
        <v>4533</v>
      </c>
      <c r="B1391" t="s">
        <v>3184</v>
      </c>
      <c r="C1391" t="s">
        <v>3185</v>
      </c>
      <c r="D1391" t="s">
        <v>21</v>
      </c>
      <c r="E1391">
        <v>931</v>
      </c>
      <c r="F1391">
        <v>36</v>
      </c>
      <c r="G1391" t="s">
        <v>278</v>
      </c>
      <c r="H1391" t="s">
        <v>3248</v>
      </c>
    </row>
    <row r="1392" spans="1:8" hidden="1" x14ac:dyDescent="0.3">
      <c r="A1392" t="s">
        <v>4534</v>
      </c>
      <c r="B1392" t="s">
        <v>3184</v>
      </c>
      <c r="C1392" t="s">
        <v>3185</v>
      </c>
      <c r="D1392" t="s">
        <v>24</v>
      </c>
      <c r="E1392">
        <v>71</v>
      </c>
      <c r="F1392">
        <v>36</v>
      </c>
      <c r="G1392" t="s">
        <v>278</v>
      </c>
      <c r="H1392" t="s">
        <v>3248</v>
      </c>
    </row>
    <row r="1393" spans="1:8" hidden="1" x14ac:dyDescent="0.3">
      <c r="A1393" t="s">
        <v>4535</v>
      </c>
      <c r="B1393" t="s">
        <v>3184</v>
      </c>
      <c r="C1393" t="s">
        <v>3185</v>
      </c>
      <c r="D1393" t="s">
        <v>354</v>
      </c>
      <c r="E1393">
        <v>361</v>
      </c>
      <c r="F1393">
        <v>36</v>
      </c>
      <c r="G1393" t="s">
        <v>278</v>
      </c>
      <c r="H1393" t="s">
        <v>3248</v>
      </c>
    </row>
    <row r="1394" spans="1:8" hidden="1" x14ac:dyDescent="0.3">
      <c r="A1394" t="s">
        <v>4536</v>
      </c>
      <c r="B1394" t="s">
        <v>3184</v>
      </c>
      <c r="C1394" t="s">
        <v>3185</v>
      </c>
      <c r="D1394" t="s">
        <v>22</v>
      </c>
      <c r="E1394">
        <v>753</v>
      </c>
      <c r="F1394">
        <v>36</v>
      </c>
      <c r="G1394" t="s">
        <v>278</v>
      </c>
      <c r="H1394" t="s">
        <v>3248</v>
      </c>
    </row>
    <row r="1395" spans="1:8" hidden="1" x14ac:dyDescent="0.3">
      <c r="A1395" t="s">
        <v>4537</v>
      </c>
      <c r="B1395" t="s">
        <v>3184</v>
      </c>
      <c r="C1395" t="s">
        <v>3185</v>
      </c>
      <c r="D1395" t="s">
        <v>23</v>
      </c>
      <c r="E1395">
        <v>178</v>
      </c>
      <c r="F1395">
        <v>36</v>
      </c>
      <c r="G1395" t="s">
        <v>278</v>
      </c>
      <c r="H1395" t="s">
        <v>3248</v>
      </c>
    </row>
    <row r="1396" spans="1:8" hidden="1" x14ac:dyDescent="0.3">
      <c r="A1396" t="s">
        <v>4538</v>
      </c>
      <c r="B1396" t="s">
        <v>3184</v>
      </c>
      <c r="C1396" t="s">
        <v>3185</v>
      </c>
      <c r="D1396" t="s">
        <v>20</v>
      </c>
      <c r="E1396">
        <v>4976</v>
      </c>
      <c r="F1396">
        <v>36</v>
      </c>
      <c r="G1396" t="s">
        <v>278</v>
      </c>
      <c r="H1396" t="s">
        <v>3248</v>
      </c>
    </row>
    <row r="1397" spans="1:8" hidden="1" x14ac:dyDescent="0.3">
      <c r="A1397" t="s">
        <v>10570</v>
      </c>
      <c r="B1397" t="s">
        <v>3193</v>
      </c>
      <c r="C1397" t="s">
        <v>3194</v>
      </c>
      <c r="D1397" t="s">
        <v>10556</v>
      </c>
      <c r="E1397">
        <v>1</v>
      </c>
      <c r="F1397">
        <v>36</v>
      </c>
      <c r="G1397" t="s">
        <v>278</v>
      </c>
      <c r="H1397" t="s">
        <v>3248</v>
      </c>
    </row>
    <row r="1398" spans="1:8" hidden="1" x14ac:dyDescent="0.3">
      <c r="A1398" t="s">
        <v>4539</v>
      </c>
      <c r="B1398" t="s">
        <v>3193</v>
      </c>
      <c r="C1398" t="s">
        <v>3194</v>
      </c>
      <c r="D1398" t="s">
        <v>350</v>
      </c>
      <c r="E1398">
        <v>4</v>
      </c>
      <c r="F1398">
        <v>36</v>
      </c>
      <c r="G1398" t="s">
        <v>278</v>
      </c>
      <c r="H1398" t="s">
        <v>3248</v>
      </c>
    </row>
    <row r="1399" spans="1:8" hidden="1" x14ac:dyDescent="0.3">
      <c r="A1399" t="s">
        <v>4540</v>
      </c>
      <c r="B1399" t="s">
        <v>3193</v>
      </c>
      <c r="C1399" t="s">
        <v>3194</v>
      </c>
      <c r="D1399" t="s">
        <v>352</v>
      </c>
      <c r="E1399">
        <v>250</v>
      </c>
      <c r="F1399">
        <v>36</v>
      </c>
      <c r="G1399" t="s">
        <v>278</v>
      </c>
      <c r="H1399" t="s">
        <v>3248</v>
      </c>
    </row>
    <row r="1400" spans="1:8" hidden="1" x14ac:dyDescent="0.3">
      <c r="A1400" t="s">
        <v>4541</v>
      </c>
      <c r="B1400" t="s">
        <v>3193</v>
      </c>
      <c r="C1400" t="s">
        <v>3194</v>
      </c>
      <c r="D1400" t="s">
        <v>351</v>
      </c>
      <c r="E1400">
        <v>3</v>
      </c>
      <c r="F1400">
        <v>36</v>
      </c>
      <c r="G1400" t="s">
        <v>278</v>
      </c>
      <c r="H1400" t="s">
        <v>3248</v>
      </c>
    </row>
    <row r="1401" spans="1:8" hidden="1" x14ac:dyDescent="0.3">
      <c r="A1401" t="s">
        <v>4542</v>
      </c>
      <c r="B1401" t="s">
        <v>3193</v>
      </c>
      <c r="C1401" t="s">
        <v>3194</v>
      </c>
      <c r="D1401" t="s">
        <v>348</v>
      </c>
      <c r="E1401">
        <v>3</v>
      </c>
      <c r="F1401">
        <v>36</v>
      </c>
      <c r="G1401" t="s">
        <v>278</v>
      </c>
      <c r="H1401" t="s">
        <v>3248</v>
      </c>
    </row>
    <row r="1402" spans="1:8" hidden="1" x14ac:dyDescent="0.3">
      <c r="A1402" t="s">
        <v>4543</v>
      </c>
      <c r="B1402" t="s">
        <v>3193</v>
      </c>
      <c r="C1402" t="s">
        <v>3194</v>
      </c>
      <c r="D1402" t="s">
        <v>349</v>
      </c>
      <c r="E1402">
        <v>7091</v>
      </c>
      <c r="F1402">
        <v>36</v>
      </c>
      <c r="G1402" t="s">
        <v>278</v>
      </c>
      <c r="H1402" t="s">
        <v>3248</v>
      </c>
    </row>
    <row r="1403" spans="1:8" hidden="1" x14ac:dyDescent="0.3">
      <c r="A1403" t="s">
        <v>4544</v>
      </c>
      <c r="B1403" t="s">
        <v>3193</v>
      </c>
      <c r="C1403" t="s">
        <v>3194</v>
      </c>
      <c r="D1403" t="s">
        <v>347</v>
      </c>
      <c r="E1403">
        <v>7083</v>
      </c>
      <c r="F1403">
        <v>36</v>
      </c>
      <c r="G1403" t="s">
        <v>278</v>
      </c>
      <c r="H1403" t="s">
        <v>3248</v>
      </c>
    </row>
    <row r="1404" spans="1:8" hidden="1" x14ac:dyDescent="0.3">
      <c r="A1404" t="s">
        <v>4545</v>
      </c>
      <c r="B1404" t="s">
        <v>99</v>
      </c>
      <c r="C1404" t="s">
        <v>3202</v>
      </c>
      <c r="D1404" t="s">
        <v>210</v>
      </c>
      <c r="E1404">
        <v>1012</v>
      </c>
      <c r="F1404">
        <v>36</v>
      </c>
      <c r="G1404" t="s">
        <v>278</v>
      </c>
      <c r="H1404" t="s">
        <v>3248</v>
      </c>
    </row>
    <row r="1405" spans="1:8" hidden="1" x14ac:dyDescent="0.3">
      <c r="A1405" t="s">
        <v>4546</v>
      </c>
      <c r="B1405" t="s">
        <v>98</v>
      </c>
      <c r="C1405" t="s">
        <v>3202</v>
      </c>
      <c r="D1405" t="s">
        <v>209</v>
      </c>
      <c r="E1405">
        <v>4569</v>
      </c>
      <c r="F1405">
        <v>36</v>
      </c>
      <c r="G1405" t="s">
        <v>278</v>
      </c>
      <c r="H1405" t="s">
        <v>3248</v>
      </c>
    </row>
    <row r="1406" spans="1:8" hidden="1" x14ac:dyDescent="0.3">
      <c r="A1406" t="s">
        <v>4547</v>
      </c>
      <c r="B1406" t="s">
        <v>97</v>
      </c>
      <c r="C1406" t="s">
        <v>3202</v>
      </c>
      <c r="D1406" t="s">
        <v>208</v>
      </c>
      <c r="E1406">
        <v>996</v>
      </c>
      <c r="F1406">
        <v>36</v>
      </c>
      <c r="G1406" t="s">
        <v>278</v>
      </c>
      <c r="H1406" t="s">
        <v>3248</v>
      </c>
    </row>
    <row r="1407" spans="1:8" hidden="1" x14ac:dyDescent="0.3">
      <c r="A1407" t="s">
        <v>4548</v>
      </c>
      <c r="B1407" t="s">
        <v>96</v>
      </c>
      <c r="C1407" t="s">
        <v>3202</v>
      </c>
      <c r="D1407" t="s">
        <v>207</v>
      </c>
      <c r="E1407">
        <v>722</v>
      </c>
      <c r="F1407">
        <v>36</v>
      </c>
      <c r="G1407" t="s">
        <v>278</v>
      </c>
      <c r="H1407" t="s">
        <v>3248</v>
      </c>
    </row>
    <row r="1408" spans="1:8" hidden="1" x14ac:dyDescent="0.3">
      <c r="A1408" t="s">
        <v>4549</v>
      </c>
      <c r="B1408" t="s">
        <v>3207</v>
      </c>
      <c r="C1408" t="s">
        <v>3202</v>
      </c>
      <c r="D1408" t="s">
        <v>2</v>
      </c>
      <c r="E1408">
        <v>7299</v>
      </c>
      <c r="F1408">
        <v>36</v>
      </c>
      <c r="G1408" t="s">
        <v>278</v>
      </c>
      <c r="H1408" t="s">
        <v>3248</v>
      </c>
    </row>
    <row r="1409" spans="1:8" hidden="1" x14ac:dyDescent="0.3">
      <c r="A1409" t="s">
        <v>4550</v>
      </c>
      <c r="B1409" t="s">
        <v>3207</v>
      </c>
      <c r="C1409" t="s">
        <v>3202</v>
      </c>
      <c r="D1409" t="s">
        <v>28</v>
      </c>
      <c r="E1409">
        <v>148.663146275965</v>
      </c>
      <c r="F1409">
        <v>36</v>
      </c>
      <c r="G1409" t="s">
        <v>278</v>
      </c>
      <c r="H1409" t="s">
        <v>3248</v>
      </c>
    </row>
    <row r="1410" spans="1:8" hidden="1" x14ac:dyDescent="0.3">
      <c r="A1410" t="s">
        <v>4551</v>
      </c>
      <c r="B1410" t="s">
        <v>3207</v>
      </c>
      <c r="C1410" t="s">
        <v>3202</v>
      </c>
      <c r="D1410" t="s">
        <v>27</v>
      </c>
      <c r="E1410">
        <v>3796</v>
      </c>
      <c r="F1410">
        <v>36</v>
      </c>
      <c r="G1410" t="s">
        <v>278</v>
      </c>
      <c r="H1410" t="s">
        <v>3248</v>
      </c>
    </row>
    <row r="1411" spans="1:8" hidden="1" x14ac:dyDescent="0.3">
      <c r="A1411" t="s">
        <v>4552</v>
      </c>
      <c r="B1411" t="s">
        <v>3207</v>
      </c>
      <c r="C1411" t="s">
        <v>3202</v>
      </c>
      <c r="D1411" t="s">
        <v>3155</v>
      </c>
      <c r="E1411">
        <v>0</v>
      </c>
      <c r="F1411">
        <v>36</v>
      </c>
      <c r="G1411" t="s">
        <v>278</v>
      </c>
      <c r="H1411" t="s">
        <v>3248</v>
      </c>
    </row>
    <row r="1412" spans="1:8" hidden="1" x14ac:dyDescent="0.3">
      <c r="A1412" t="s">
        <v>4553</v>
      </c>
      <c r="B1412" t="s">
        <v>3207</v>
      </c>
      <c r="C1412" t="s">
        <v>3202</v>
      </c>
      <c r="D1412" t="s">
        <v>3157</v>
      </c>
      <c r="E1412">
        <v>7313</v>
      </c>
      <c r="F1412">
        <v>36</v>
      </c>
      <c r="G1412" t="s">
        <v>278</v>
      </c>
      <c r="H1412" t="s">
        <v>3248</v>
      </c>
    </row>
    <row r="1413" spans="1:8" hidden="1" x14ac:dyDescent="0.3">
      <c r="A1413" t="s">
        <v>4554</v>
      </c>
      <c r="B1413" t="s">
        <v>3207</v>
      </c>
      <c r="C1413" t="s">
        <v>3202</v>
      </c>
      <c r="D1413" t="s">
        <v>26</v>
      </c>
      <c r="E1413">
        <v>3503</v>
      </c>
      <c r="F1413">
        <v>36</v>
      </c>
      <c r="G1413" t="s">
        <v>278</v>
      </c>
      <c r="H1413" t="s">
        <v>3248</v>
      </c>
    </row>
    <row r="1414" spans="1:8" hidden="1" x14ac:dyDescent="0.3">
      <c r="A1414" t="s">
        <v>4555</v>
      </c>
      <c r="B1414" t="s">
        <v>3214</v>
      </c>
      <c r="C1414" t="s">
        <v>3215</v>
      </c>
      <c r="D1414" t="s">
        <v>344</v>
      </c>
      <c r="E1414">
        <v>31</v>
      </c>
      <c r="F1414">
        <v>36</v>
      </c>
      <c r="G1414" t="s">
        <v>278</v>
      </c>
      <c r="H1414" t="s">
        <v>3248</v>
      </c>
    </row>
    <row r="1415" spans="1:8" hidden="1" x14ac:dyDescent="0.3">
      <c r="A1415" t="s">
        <v>4556</v>
      </c>
      <c r="B1415" t="s">
        <v>3214</v>
      </c>
      <c r="C1415" t="s">
        <v>3215</v>
      </c>
      <c r="D1415" t="s">
        <v>2</v>
      </c>
      <c r="E1415">
        <v>7313</v>
      </c>
      <c r="F1415">
        <v>36</v>
      </c>
      <c r="G1415" t="s">
        <v>278</v>
      </c>
      <c r="H1415" t="s">
        <v>3248</v>
      </c>
    </row>
    <row r="1416" spans="1:8" hidden="1" x14ac:dyDescent="0.3">
      <c r="A1416" t="s">
        <v>4557</v>
      </c>
      <c r="B1416" t="s">
        <v>3214</v>
      </c>
      <c r="C1416" t="s">
        <v>3215</v>
      </c>
      <c r="D1416" t="s">
        <v>30</v>
      </c>
      <c r="E1416">
        <v>464</v>
      </c>
      <c r="F1416">
        <v>36</v>
      </c>
      <c r="G1416" t="s">
        <v>278</v>
      </c>
      <c r="H1416" t="s">
        <v>3248</v>
      </c>
    </row>
    <row r="1417" spans="1:8" hidden="1" x14ac:dyDescent="0.3">
      <c r="A1417" t="s">
        <v>4558</v>
      </c>
      <c r="B1417" t="s">
        <v>3214</v>
      </c>
      <c r="C1417" t="s">
        <v>3215</v>
      </c>
      <c r="D1417" t="s">
        <v>345</v>
      </c>
      <c r="E1417">
        <v>11</v>
      </c>
      <c r="F1417">
        <v>36</v>
      </c>
      <c r="G1417" t="s">
        <v>278</v>
      </c>
      <c r="H1417" t="s">
        <v>3248</v>
      </c>
    </row>
    <row r="1418" spans="1:8" hidden="1" x14ac:dyDescent="0.3">
      <c r="A1418" t="s">
        <v>4559</v>
      </c>
      <c r="B1418" t="s">
        <v>3214</v>
      </c>
      <c r="C1418" t="s">
        <v>3215</v>
      </c>
      <c r="D1418" t="s">
        <v>36</v>
      </c>
      <c r="E1418">
        <v>72</v>
      </c>
      <c r="F1418">
        <v>36</v>
      </c>
      <c r="G1418" t="s">
        <v>278</v>
      </c>
      <c r="H1418" t="s">
        <v>3248</v>
      </c>
    </row>
    <row r="1419" spans="1:8" hidden="1" x14ac:dyDescent="0.3">
      <c r="A1419" t="s">
        <v>4560</v>
      </c>
      <c r="B1419" t="s">
        <v>3214</v>
      </c>
      <c r="C1419" t="s">
        <v>3215</v>
      </c>
      <c r="D1419" t="s">
        <v>32</v>
      </c>
      <c r="E1419">
        <v>25</v>
      </c>
      <c r="F1419">
        <v>36</v>
      </c>
      <c r="G1419" t="s">
        <v>278</v>
      </c>
      <c r="H1419" t="s">
        <v>3248</v>
      </c>
    </row>
    <row r="1420" spans="1:8" hidden="1" x14ac:dyDescent="0.3">
      <c r="A1420" t="s">
        <v>4561</v>
      </c>
      <c r="B1420" t="s">
        <v>3214</v>
      </c>
      <c r="C1420" t="s">
        <v>3215</v>
      </c>
      <c r="D1420" t="s">
        <v>31</v>
      </c>
      <c r="E1420">
        <v>6699</v>
      </c>
      <c r="F1420">
        <v>36</v>
      </c>
      <c r="G1420" t="s">
        <v>278</v>
      </c>
      <c r="H1420" t="s">
        <v>3248</v>
      </c>
    </row>
    <row r="1421" spans="1:8" hidden="1" x14ac:dyDescent="0.3">
      <c r="A1421" t="s">
        <v>4562</v>
      </c>
      <c r="B1421" t="s">
        <v>3214</v>
      </c>
      <c r="C1421" t="s">
        <v>3215</v>
      </c>
      <c r="D1421" t="s">
        <v>34</v>
      </c>
      <c r="E1421">
        <v>420</v>
      </c>
      <c r="F1421">
        <v>36</v>
      </c>
      <c r="G1421" t="s">
        <v>278</v>
      </c>
      <c r="H1421" t="s">
        <v>3248</v>
      </c>
    </row>
    <row r="1422" spans="1:8" hidden="1" x14ac:dyDescent="0.3">
      <c r="A1422" t="s">
        <v>4563</v>
      </c>
      <c r="B1422" t="s">
        <v>3214</v>
      </c>
      <c r="C1422" t="s">
        <v>3215</v>
      </c>
      <c r="D1422" t="s">
        <v>35</v>
      </c>
      <c r="E1422">
        <v>525</v>
      </c>
      <c r="F1422">
        <v>36</v>
      </c>
      <c r="G1422" t="s">
        <v>278</v>
      </c>
      <c r="H1422" t="s">
        <v>3248</v>
      </c>
    </row>
    <row r="1423" spans="1:8" hidden="1" x14ac:dyDescent="0.3">
      <c r="A1423" t="s">
        <v>4564</v>
      </c>
      <c r="B1423" t="s">
        <v>3214</v>
      </c>
      <c r="C1423" t="s">
        <v>3215</v>
      </c>
      <c r="D1423" t="s">
        <v>33</v>
      </c>
      <c r="E1423">
        <v>5754</v>
      </c>
      <c r="F1423">
        <v>36</v>
      </c>
      <c r="G1423" t="s">
        <v>278</v>
      </c>
      <c r="H1423" t="s">
        <v>3248</v>
      </c>
    </row>
    <row r="1424" spans="1:8" hidden="1" x14ac:dyDescent="0.3">
      <c r="A1424" t="s">
        <v>4565</v>
      </c>
      <c r="B1424" t="s">
        <v>3226</v>
      </c>
      <c r="C1424" t="s">
        <v>232</v>
      </c>
      <c r="D1424" t="s">
        <v>60</v>
      </c>
      <c r="E1424">
        <v>3383</v>
      </c>
      <c r="F1424">
        <v>36</v>
      </c>
      <c r="G1424" t="s">
        <v>278</v>
      </c>
      <c r="H1424" t="s">
        <v>3248</v>
      </c>
    </row>
    <row r="1425" spans="1:8" hidden="1" x14ac:dyDescent="0.3">
      <c r="A1425" t="s">
        <v>4566</v>
      </c>
      <c r="B1425" t="s">
        <v>3226</v>
      </c>
      <c r="C1425" t="s">
        <v>232</v>
      </c>
      <c r="D1425" t="s">
        <v>76</v>
      </c>
      <c r="E1425">
        <v>52</v>
      </c>
      <c r="F1425">
        <v>36</v>
      </c>
      <c r="G1425" t="s">
        <v>278</v>
      </c>
      <c r="H1425" t="s">
        <v>3248</v>
      </c>
    </row>
    <row r="1426" spans="1:8" hidden="1" x14ac:dyDescent="0.3">
      <c r="A1426" t="s">
        <v>4567</v>
      </c>
      <c r="B1426" t="s">
        <v>3226</v>
      </c>
      <c r="C1426" t="s">
        <v>232</v>
      </c>
      <c r="D1426" t="s">
        <v>72</v>
      </c>
      <c r="E1426">
        <v>752</v>
      </c>
      <c r="F1426">
        <v>36</v>
      </c>
      <c r="G1426" t="s">
        <v>278</v>
      </c>
      <c r="H1426" t="s">
        <v>3248</v>
      </c>
    </row>
    <row r="1427" spans="1:8" hidden="1" x14ac:dyDescent="0.3">
      <c r="A1427" t="s">
        <v>4568</v>
      </c>
      <c r="B1427" t="s">
        <v>3226</v>
      </c>
      <c r="C1427" t="s">
        <v>232</v>
      </c>
      <c r="D1427" t="s">
        <v>73</v>
      </c>
      <c r="E1427">
        <v>1682</v>
      </c>
      <c r="F1427">
        <v>36</v>
      </c>
      <c r="G1427" t="s">
        <v>278</v>
      </c>
      <c r="H1427" t="s">
        <v>3248</v>
      </c>
    </row>
    <row r="1428" spans="1:8" hidden="1" x14ac:dyDescent="0.3">
      <c r="A1428" t="s">
        <v>4569</v>
      </c>
      <c r="B1428" t="s">
        <v>3226</v>
      </c>
      <c r="C1428" t="s">
        <v>232</v>
      </c>
      <c r="D1428" t="s">
        <v>75</v>
      </c>
      <c r="E1428">
        <v>126</v>
      </c>
      <c r="F1428">
        <v>36</v>
      </c>
      <c r="G1428" t="s">
        <v>278</v>
      </c>
      <c r="H1428" t="s">
        <v>3248</v>
      </c>
    </row>
    <row r="1429" spans="1:8" hidden="1" x14ac:dyDescent="0.3">
      <c r="A1429" t="s">
        <v>4570</v>
      </c>
      <c r="B1429" t="s">
        <v>3226</v>
      </c>
      <c r="C1429" t="s">
        <v>232</v>
      </c>
      <c r="D1429" t="s">
        <v>74</v>
      </c>
      <c r="E1429">
        <v>780</v>
      </c>
      <c r="F1429">
        <v>36</v>
      </c>
      <c r="G1429" t="s">
        <v>278</v>
      </c>
      <c r="H1429" t="s">
        <v>3248</v>
      </c>
    </row>
    <row r="1430" spans="1:8" hidden="1" x14ac:dyDescent="0.3">
      <c r="A1430" t="s">
        <v>4571</v>
      </c>
      <c r="B1430" t="s">
        <v>3076</v>
      </c>
      <c r="C1430" t="s">
        <v>236</v>
      </c>
      <c r="D1430" t="s">
        <v>29</v>
      </c>
      <c r="E1430">
        <v>20391</v>
      </c>
      <c r="F1430">
        <v>4</v>
      </c>
      <c r="G1430" t="s">
        <v>254</v>
      </c>
      <c r="H1430" t="s">
        <v>3250</v>
      </c>
    </row>
    <row r="1431" spans="1:8" hidden="1" x14ac:dyDescent="0.3">
      <c r="A1431" t="s">
        <v>4572</v>
      </c>
      <c r="B1431" t="s">
        <v>3076</v>
      </c>
      <c r="C1431" t="s">
        <v>236</v>
      </c>
      <c r="D1431" t="s">
        <v>49</v>
      </c>
      <c r="E1431">
        <v>4479</v>
      </c>
      <c r="F1431">
        <v>4</v>
      </c>
      <c r="G1431" t="s">
        <v>254</v>
      </c>
      <c r="H1431" t="s">
        <v>3250</v>
      </c>
    </row>
    <row r="1432" spans="1:8" hidden="1" x14ac:dyDescent="0.3">
      <c r="A1432" t="s">
        <v>4573</v>
      </c>
      <c r="B1432" t="s">
        <v>3076</v>
      </c>
      <c r="C1432" t="s">
        <v>236</v>
      </c>
      <c r="D1432" t="s">
        <v>48</v>
      </c>
      <c r="E1432">
        <v>832</v>
      </c>
      <c r="F1432">
        <v>4</v>
      </c>
      <c r="G1432" t="s">
        <v>254</v>
      </c>
      <c r="H1432" t="s">
        <v>3250</v>
      </c>
    </row>
    <row r="1433" spans="1:8" hidden="1" x14ac:dyDescent="0.3">
      <c r="A1433" t="s">
        <v>4574</v>
      </c>
      <c r="B1433" t="s">
        <v>3076</v>
      </c>
      <c r="C1433" t="s">
        <v>236</v>
      </c>
      <c r="D1433" t="s">
        <v>42</v>
      </c>
      <c r="E1433">
        <v>4340</v>
      </c>
      <c r="F1433">
        <v>4</v>
      </c>
      <c r="G1433" t="s">
        <v>254</v>
      </c>
      <c r="H1433" t="s">
        <v>3250</v>
      </c>
    </row>
    <row r="1434" spans="1:8" hidden="1" x14ac:dyDescent="0.3">
      <c r="A1434" t="s">
        <v>4575</v>
      </c>
      <c r="B1434" t="s">
        <v>3076</v>
      </c>
      <c r="C1434" t="s">
        <v>236</v>
      </c>
      <c r="D1434" t="s">
        <v>82</v>
      </c>
      <c r="E1434">
        <v>715</v>
      </c>
      <c r="F1434">
        <v>4</v>
      </c>
      <c r="G1434" t="s">
        <v>254</v>
      </c>
      <c r="H1434" t="s">
        <v>3250</v>
      </c>
    </row>
    <row r="1435" spans="1:8" hidden="1" x14ac:dyDescent="0.3">
      <c r="A1435" t="s">
        <v>4576</v>
      </c>
      <c r="B1435" t="s">
        <v>3076</v>
      </c>
      <c r="C1435" t="s">
        <v>236</v>
      </c>
      <c r="D1435" t="s">
        <v>50</v>
      </c>
      <c r="E1435">
        <v>398</v>
      </c>
      <c r="F1435">
        <v>4</v>
      </c>
      <c r="G1435" t="s">
        <v>254</v>
      </c>
      <c r="H1435" t="s">
        <v>3250</v>
      </c>
    </row>
    <row r="1436" spans="1:8" hidden="1" x14ac:dyDescent="0.3">
      <c r="A1436" t="s">
        <v>4577</v>
      </c>
      <c r="B1436" t="s">
        <v>3076</v>
      </c>
      <c r="C1436" t="s">
        <v>236</v>
      </c>
      <c r="D1436" t="s">
        <v>46</v>
      </c>
      <c r="E1436">
        <v>715</v>
      </c>
      <c r="F1436">
        <v>4</v>
      </c>
      <c r="G1436" t="s">
        <v>254</v>
      </c>
      <c r="H1436" t="s">
        <v>3250</v>
      </c>
    </row>
    <row r="1437" spans="1:8" hidden="1" x14ac:dyDescent="0.3">
      <c r="A1437" t="s">
        <v>4578</v>
      </c>
      <c r="B1437" t="s">
        <v>3076</v>
      </c>
      <c r="C1437" t="s">
        <v>236</v>
      </c>
      <c r="D1437" t="s">
        <v>45</v>
      </c>
      <c r="E1437">
        <v>412</v>
      </c>
      <c r="F1437">
        <v>4</v>
      </c>
      <c r="G1437" t="s">
        <v>254</v>
      </c>
      <c r="H1437" t="s">
        <v>3250</v>
      </c>
    </row>
    <row r="1438" spans="1:8" hidden="1" x14ac:dyDescent="0.3">
      <c r="A1438" t="s">
        <v>4579</v>
      </c>
      <c r="B1438" t="s">
        <v>3076</v>
      </c>
      <c r="C1438" t="s">
        <v>236</v>
      </c>
      <c r="D1438" t="s">
        <v>47</v>
      </c>
      <c r="E1438">
        <v>411</v>
      </c>
      <c r="F1438">
        <v>4</v>
      </c>
      <c r="G1438" t="s">
        <v>254</v>
      </c>
      <c r="H1438" t="s">
        <v>3250</v>
      </c>
    </row>
    <row r="1439" spans="1:8" hidden="1" x14ac:dyDescent="0.3">
      <c r="A1439" t="s">
        <v>4580</v>
      </c>
      <c r="B1439" t="s">
        <v>3076</v>
      </c>
      <c r="C1439" t="s">
        <v>236</v>
      </c>
      <c r="D1439" t="s">
        <v>43</v>
      </c>
      <c r="E1439">
        <v>1100</v>
      </c>
      <c r="F1439">
        <v>4</v>
      </c>
      <c r="G1439" t="s">
        <v>254</v>
      </c>
      <c r="H1439" t="s">
        <v>3250</v>
      </c>
    </row>
    <row r="1440" spans="1:8" hidden="1" x14ac:dyDescent="0.3">
      <c r="A1440" t="s">
        <v>4581</v>
      </c>
      <c r="B1440" t="s">
        <v>3076</v>
      </c>
      <c r="C1440" t="s">
        <v>236</v>
      </c>
      <c r="D1440" t="s">
        <v>44</v>
      </c>
      <c r="E1440">
        <v>6973</v>
      </c>
      <c r="F1440">
        <v>4</v>
      </c>
      <c r="G1440" t="s">
        <v>254</v>
      </c>
      <c r="H1440" t="s">
        <v>3250</v>
      </c>
    </row>
    <row r="1441" spans="1:8" hidden="1" x14ac:dyDescent="0.3">
      <c r="A1441" t="s">
        <v>3249</v>
      </c>
      <c r="B1441" t="s">
        <v>3089</v>
      </c>
      <c r="C1441" t="s">
        <v>3090</v>
      </c>
      <c r="D1441" t="s">
        <v>434</v>
      </c>
      <c r="E1441">
        <v>292</v>
      </c>
      <c r="F1441">
        <v>4</v>
      </c>
      <c r="G1441" t="s">
        <v>254</v>
      </c>
      <c r="H1441" t="s">
        <v>3250</v>
      </c>
    </row>
    <row r="1442" spans="1:8" hidden="1" x14ac:dyDescent="0.3">
      <c r="A1442" t="s">
        <v>4824</v>
      </c>
      <c r="B1442" t="s">
        <v>3089</v>
      </c>
      <c r="C1442" t="s">
        <v>3090</v>
      </c>
      <c r="D1442" t="s">
        <v>436</v>
      </c>
      <c r="E1442">
        <v>440</v>
      </c>
      <c r="F1442">
        <v>4</v>
      </c>
      <c r="G1442" t="s">
        <v>254</v>
      </c>
      <c r="H1442" t="s">
        <v>3250</v>
      </c>
    </row>
    <row r="1443" spans="1:8" hidden="1" x14ac:dyDescent="0.3">
      <c r="A1443" t="s">
        <v>5641</v>
      </c>
      <c r="B1443" t="s">
        <v>3089</v>
      </c>
      <c r="C1443" t="s">
        <v>3090</v>
      </c>
      <c r="D1443" t="s">
        <v>437</v>
      </c>
      <c r="E1443">
        <v>5541</v>
      </c>
      <c r="F1443">
        <v>4</v>
      </c>
      <c r="G1443" t="s">
        <v>254</v>
      </c>
      <c r="H1443" t="s">
        <v>3250</v>
      </c>
    </row>
    <row r="1444" spans="1:8" hidden="1" x14ac:dyDescent="0.3">
      <c r="A1444" t="s">
        <v>7275</v>
      </c>
      <c r="B1444" t="s">
        <v>3089</v>
      </c>
      <c r="C1444" t="s">
        <v>3090</v>
      </c>
      <c r="D1444" t="s">
        <v>439</v>
      </c>
      <c r="E1444">
        <v>2940</v>
      </c>
      <c r="F1444">
        <v>4</v>
      </c>
      <c r="G1444" t="s">
        <v>254</v>
      </c>
      <c r="H1444" t="s">
        <v>3250</v>
      </c>
    </row>
    <row r="1445" spans="1:8" hidden="1" x14ac:dyDescent="0.3">
      <c r="A1445" t="s">
        <v>4115</v>
      </c>
      <c r="B1445" t="s">
        <v>3089</v>
      </c>
      <c r="C1445" t="s">
        <v>3090</v>
      </c>
      <c r="D1445" t="s">
        <v>435</v>
      </c>
      <c r="E1445">
        <v>757</v>
      </c>
      <c r="F1445">
        <v>4</v>
      </c>
      <c r="G1445" t="s">
        <v>254</v>
      </c>
      <c r="H1445" t="s">
        <v>3250</v>
      </c>
    </row>
    <row r="1446" spans="1:8" hidden="1" x14ac:dyDescent="0.3">
      <c r="A1446" t="s">
        <v>8801</v>
      </c>
      <c r="B1446" t="s">
        <v>3089</v>
      </c>
      <c r="C1446" t="s">
        <v>3090</v>
      </c>
      <c r="D1446" t="s">
        <v>441</v>
      </c>
      <c r="E1446">
        <v>1374</v>
      </c>
      <c r="F1446">
        <v>4</v>
      </c>
      <c r="G1446" t="s">
        <v>254</v>
      </c>
      <c r="H1446" t="s">
        <v>3250</v>
      </c>
    </row>
    <row r="1447" spans="1:8" hidden="1" x14ac:dyDescent="0.3">
      <c r="A1447" t="s">
        <v>8092</v>
      </c>
      <c r="B1447" t="s">
        <v>3089</v>
      </c>
      <c r="C1447" t="s">
        <v>3090</v>
      </c>
      <c r="D1447" t="s">
        <v>440</v>
      </c>
      <c r="E1447">
        <v>3437</v>
      </c>
      <c r="F1447">
        <v>4</v>
      </c>
      <c r="G1447" t="s">
        <v>254</v>
      </c>
      <c r="H1447" t="s">
        <v>3250</v>
      </c>
    </row>
    <row r="1448" spans="1:8" hidden="1" x14ac:dyDescent="0.3">
      <c r="A1448" t="s">
        <v>9618</v>
      </c>
      <c r="B1448" t="s">
        <v>3089</v>
      </c>
      <c r="C1448" t="s">
        <v>3090</v>
      </c>
      <c r="D1448" t="s">
        <v>349</v>
      </c>
      <c r="E1448">
        <v>16117</v>
      </c>
      <c r="F1448">
        <v>4</v>
      </c>
      <c r="G1448" t="s">
        <v>254</v>
      </c>
      <c r="H1448" t="s">
        <v>3250</v>
      </c>
    </row>
    <row r="1449" spans="1:8" hidden="1" x14ac:dyDescent="0.3">
      <c r="A1449" t="s">
        <v>6458</v>
      </c>
      <c r="B1449" t="s">
        <v>3089</v>
      </c>
      <c r="C1449" t="s">
        <v>3090</v>
      </c>
      <c r="D1449" t="s">
        <v>438</v>
      </c>
      <c r="E1449">
        <v>1322</v>
      </c>
      <c r="F1449">
        <v>4</v>
      </c>
      <c r="G1449" t="s">
        <v>254</v>
      </c>
      <c r="H1449" t="s">
        <v>3250</v>
      </c>
    </row>
    <row r="1450" spans="1:8" hidden="1" x14ac:dyDescent="0.3">
      <c r="A1450" t="s">
        <v>4591</v>
      </c>
      <c r="B1450" t="s">
        <v>3108</v>
      </c>
      <c r="C1450" t="s">
        <v>3109</v>
      </c>
      <c r="D1450" t="s">
        <v>3110</v>
      </c>
      <c r="E1450">
        <v>632</v>
      </c>
      <c r="F1450">
        <v>4</v>
      </c>
      <c r="G1450" t="s">
        <v>254</v>
      </c>
      <c r="H1450" t="s">
        <v>3250</v>
      </c>
    </row>
    <row r="1451" spans="1:8" hidden="1" x14ac:dyDescent="0.3">
      <c r="A1451" t="s">
        <v>4592</v>
      </c>
      <c r="B1451" t="s">
        <v>3108</v>
      </c>
      <c r="C1451" t="s">
        <v>3109</v>
      </c>
      <c r="D1451" t="s">
        <v>3112</v>
      </c>
      <c r="E1451">
        <v>3444</v>
      </c>
      <c r="F1451">
        <v>4</v>
      </c>
      <c r="G1451" t="s">
        <v>254</v>
      </c>
      <c r="H1451" t="s">
        <v>3250</v>
      </c>
    </row>
    <row r="1452" spans="1:8" hidden="1" x14ac:dyDescent="0.3">
      <c r="A1452" t="s">
        <v>4593</v>
      </c>
      <c r="B1452" t="s">
        <v>3108</v>
      </c>
      <c r="C1452" t="s">
        <v>3109</v>
      </c>
      <c r="D1452" t="s">
        <v>3114</v>
      </c>
      <c r="E1452">
        <v>2122</v>
      </c>
      <c r="F1452">
        <v>4</v>
      </c>
      <c r="G1452" t="s">
        <v>254</v>
      </c>
      <c r="H1452" t="s">
        <v>3250</v>
      </c>
    </row>
    <row r="1453" spans="1:8" hidden="1" x14ac:dyDescent="0.3">
      <c r="A1453" t="s">
        <v>4594</v>
      </c>
      <c r="B1453" t="s">
        <v>3108</v>
      </c>
      <c r="C1453" t="s">
        <v>3109</v>
      </c>
      <c r="D1453" t="s">
        <v>3116</v>
      </c>
      <c r="E1453">
        <v>1038</v>
      </c>
      <c r="F1453">
        <v>4</v>
      </c>
      <c r="G1453" t="s">
        <v>254</v>
      </c>
      <c r="H1453" t="s">
        <v>3250</v>
      </c>
    </row>
    <row r="1454" spans="1:8" hidden="1" x14ac:dyDescent="0.3">
      <c r="A1454" t="s">
        <v>4595</v>
      </c>
      <c r="B1454" t="s">
        <v>3108</v>
      </c>
      <c r="C1454" t="s">
        <v>3109</v>
      </c>
      <c r="D1454" t="s">
        <v>3118</v>
      </c>
      <c r="E1454">
        <v>921</v>
      </c>
      <c r="F1454">
        <v>4</v>
      </c>
      <c r="G1454" t="s">
        <v>254</v>
      </c>
      <c r="H1454" t="s">
        <v>3250</v>
      </c>
    </row>
    <row r="1455" spans="1:8" hidden="1" x14ac:dyDescent="0.3">
      <c r="A1455" t="s">
        <v>4596</v>
      </c>
      <c r="B1455" t="s">
        <v>3108</v>
      </c>
      <c r="C1455" t="s">
        <v>3109</v>
      </c>
      <c r="D1455" t="s">
        <v>3120</v>
      </c>
      <c r="E1455">
        <v>1152</v>
      </c>
      <c r="F1455">
        <v>4</v>
      </c>
      <c r="G1455" t="s">
        <v>254</v>
      </c>
      <c r="H1455" t="s">
        <v>3250</v>
      </c>
    </row>
    <row r="1456" spans="1:8" hidden="1" x14ac:dyDescent="0.3">
      <c r="A1456" t="s">
        <v>4597</v>
      </c>
      <c r="B1456" t="s">
        <v>3108</v>
      </c>
      <c r="C1456" t="s">
        <v>3109</v>
      </c>
      <c r="D1456" t="s">
        <v>3122</v>
      </c>
      <c r="E1456">
        <v>2174</v>
      </c>
      <c r="F1456">
        <v>4</v>
      </c>
      <c r="G1456" t="s">
        <v>254</v>
      </c>
      <c r="H1456" t="s">
        <v>3250</v>
      </c>
    </row>
    <row r="1457" spans="1:8" hidden="1" x14ac:dyDescent="0.3">
      <c r="A1457" t="s">
        <v>4598</v>
      </c>
      <c r="B1457" t="s">
        <v>3108</v>
      </c>
      <c r="C1457" t="s">
        <v>3109</v>
      </c>
      <c r="D1457" t="s">
        <v>3124</v>
      </c>
      <c r="E1457">
        <v>741</v>
      </c>
      <c r="F1457">
        <v>4</v>
      </c>
      <c r="G1457" t="s">
        <v>254</v>
      </c>
      <c r="H1457" t="s">
        <v>3250</v>
      </c>
    </row>
    <row r="1458" spans="1:8" hidden="1" x14ac:dyDescent="0.3">
      <c r="A1458" t="s">
        <v>4599</v>
      </c>
      <c r="B1458" t="s">
        <v>3108</v>
      </c>
      <c r="C1458" t="s">
        <v>3109</v>
      </c>
      <c r="D1458" t="s">
        <v>3126</v>
      </c>
      <c r="E1458">
        <v>3883</v>
      </c>
      <c r="F1458">
        <v>4</v>
      </c>
      <c r="G1458" t="s">
        <v>254</v>
      </c>
      <c r="H1458" t="s">
        <v>3250</v>
      </c>
    </row>
    <row r="1459" spans="1:8" hidden="1" x14ac:dyDescent="0.3">
      <c r="A1459" t="s">
        <v>4600</v>
      </c>
      <c r="B1459" t="s">
        <v>3108</v>
      </c>
      <c r="C1459" t="s">
        <v>3109</v>
      </c>
      <c r="D1459" t="s">
        <v>349</v>
      </c>
      <c r="E1459">
        <v>16119</v>
      </c>
      <c r="F1459">
        <v>4</v>
      </c>
      <c r="G1459" t="s">
        <v>254</v>
      </c>
      <c r="H1459" t="s">
        <v>3250</v>
      </c>
    </row>
    <row r="1460" spans="1:8" hidden="1" x14ac:dyDescent="0.3">
      <c r="A1460" t="s">
        <v>4601</v>
      </c>
      <c r="B1460" t="s">
        <v>3129</v>
      </c>
      <c r="C1460" t="s">
        <v>238</v>
      </c>
      <c r="D1460" t="s">
        <v>54</v>
      </c>
      <c r="E1460">
        <v>2068</v>
      </c>
      <c r="F1460">
        <v>4</v>
      </c>
      <c r="G1460" t="s">
        <v>254</v>
      </c>
      <c r="H1460" t="s">
        <v>3250</v>
      </c>
    </row>
    <row r="1461" spans="1:8" hidden="1" x14ac:dyDescent="0.3">
      <c r="A1461" t="s">
        <v>4602</v>
      </c>
      <c r="B1461" t="s">
        <v>3129</v>
      </c>
      <c r="C1461" t="s">
        <v>238</v>
      </c>
      <c r="D1461" t="s">
        <v>55</v>
      </c>
      <c r="E1461">
        <v>2044</v>
      </c>
      <c r="F1461">
        <v>4</v>
      </c>
      <c r="G1461" t="s">
        <v>254</v>
      </c>
      <c r="H1461" t="s">
        <v>3250</v>
      </c>
    </row>
    <row r="1462" spans="1:8" hidden="1" x14ac:dyDescent="0.3">
      <c r="A1462" t="s">
        <v>4603</v>
      </c>
      <c r="B1462" t="s">
        <v>3129</v>
      </c>
      <c r="C1462" t="s">
        <v>238</v>
      </c>
      <c r="D1462" t="s">
        <v>56</v>
      </c>
      <c r="E1462">
        <v>860</v>
      </c>
      <c r="F1462">
        <v>4</v>
      </c>
      <c r="G1462" t="s">
        <v>254</v>
      </c>
      <c r="H1462" t="s">
        <v>3250</v>
      </c>
    </row>
    <row r="1463" spans="1:8" hidden="1" x14ac:dyDescent="0.3">
      <c r="A1463" t="s">
        <v>4604</v>
      </c>
      <c r="B1463" t="s">
        <v>3129</v>
      </c>
      <c r="C1463" t="s">
        <v>238</v>
      </c>
      <c r="D1463" t="s">
        <v>57</v>
      </c>
      <c r="E1463">
        <v>520</v>
      </c>
      <c r="F1463">
        <v>4</v>
      </c>
      <c r="G1463" t="s">
        <v>254</v>
      </c>
      <c r="H1463" t="s">
        <v>3250</v>
      </c>
    </row>
    <row r="1464" spans="1:8" hidden="1" x14ac:dyDescent="0.3">
      <c r="A1464" t="s">
        <v>4605</v>
      </c>
      <c r="B1464" t="s">
        <v>3129</v>
      </c>
      <c r="C1464" t="s">
        <v>238</v>
      </c>
      <c r="D1464" t="s">
        <v>58</v>
      </c>
      <c r="E1464">
        <v>553</v>
      </c>
      <c r="F1464">
        <v>4</v>
      </c>
      <c r="G1464" t="s">
        <v>254</v>
      </c>
      <c r="H1464" t="s">
        <v>3250</v>
      </c>
    </row>
    <row r="1465" spans="1:8" hidden="1" x14ac:dyDescent="0.3">
      <c r="A1465" t="s">
        <v>4606</v>
      </c>
      <c r="B1465" t="s">
        <v>3129</v>
      </c>
      <c r="C1465" t="s">
        <v>238</v>
      </c>
      <c r="D1465" t="s">
        <v>59</v>
      </c>
      <c r="E1465">
        <v>736</v>
      </c>
      <c r="F1465">
        <v>4</v>
      </c>
      <c r="G1465" t="s">
        <v>254</v>
      </c>
      <c r="H1465" t="s">
        <v>3250</v>
      </c>
    </row>
    <row r="1466" spans="1:8" hidden="1" x14ac:dyDescent="0.3">
      <c r="A1466" t="s">
        <v>4607</v>
      </c>
      <c r="B1466" t="s">
        <v>3129</v>
      </c>
      <c r="C1466" t="s">
        <v>238</v>
      </c>
      <c r="D1466" t="s">
        <v>51</v>
      </c>
      <c r="E1466">
        <v>1202</v>
      </c>
      <c r="F1466">
        <v>4</v>
      </c>
      <c r="G1466" t="s">
        <v>254</v>
      </c>
      <c r="H1466" t="s">
        <v>3250</v>
      </c>
    </row>
    <row r="1467" spans="1:8" hidden="1" x14ac:dyDescent="0.3">
      <c r="A1467" t="s">
        <v>4608</v>
      </c>
      <c r="B1467" t="s">
        <v>3129</v>
      </c>
      <c r="C1467" t="s">
        <v>238</v>
      </c>
      <c r="D1467" t="s">
        <v>52</v>
      </c>
      <c r="E1467">
        <v>1219</v>
      </c>
      <c r="F1467">
        <v>4</v>
      </c>
      <c r="G1467" t="s">
        <v>254</v>
      </c>
      <c r="H1467" t="s">
        <v>3250</v>
      </c>
    </row>
    <row r="1468" spans="1:8" hidden="1" x14ac:dyDescent="0.3">
      <c r="A1468" t="s">
        <v>4609</v>
      </c>
      <c r="B1468" t="s">
        <v>3129</v>
      </c>
      <c r="C1468" t="s">
        <v>238</v>
      </c>
      <c r="D1468" t="s">
        <v>53</v>
      </c>
      <c r="E1468">
        <v>11182</v>
      </c>
      <c r="F1468">
        <v>4</v>
      </c>
      <c r="G1468" t="s">
        <v>254</v>
      </c>
      <c r="H1468" t="s">
        <v>3250</v>
      </c>
    </row>
    <row r="1469" spans="1:8" hidden="1" x14ac:dyDescent="0.3">
      <c r="A1469" t="s">
        <v>4610</v>
      </c>
      <c r="B1469" t="s">
        <v>3129</v>
      </c>
      <c r="C1469" t="s">
        <v>238</v>
      </c>
      <c r="D1469" t="s">
        <v>349</v>
      </c>
      <c r="E1469">
        <v>20402</v>
      </c>
      <c r="F1469">
        <v>4</v>
      </c>
      <c r="G1469" t="s">
        <v>254</v>
      </c>
      <c r="H1469" t="s">
        <v>3250</v>
      </c>
    </row>
    <row r="1470" spans="1:8" hidden="1" x14ac:dyDescent="0.3">
      <c r="A1470" t="s">
        <v>4611</v>
      </c>
      <c r="B1470" t="s">
        <v>3140</v>
      </c>
      <c r="C1470" t="s">
        <v>229</v>
      </c>
      <c r="D1470" t="s">
        <v>60</v>
      </c>
      <c r="E1470">
        <v>8225</v>
      </c>
      <c r="F1470">
        <v>4</v>
      </c>
      <c r="G1470" t="s">
        <v>254</v>
      </c>
      <c r="H1470" t="s">
        <v>3250</v>
      </c>
    </row>
    <row r="1471" spans="1:8" hidden="1" x14ac:dyDescent="0.3">
      <c r="A1471" t="s">
        <v>4612</v>
      </c>
      <c r="B1471" t="s">
        <v>3140</v>
      </c>
      <c r="C1471" t="s">
        <v>229</v>
      </c>
      <c r="D1471" t="s">
        <v>63</v>
      </c>
      <c r="E1471">
        <v>200</v>
      </c>
      <c r="F1471">
        <v>4</v>
      </c>
      <c r="G1471" t="s">
        <v>254</v>
      </c>
      <c r="H1471" t="s">
        <v>3250</v>
      </c>
    </row>
    <row r="1472" spans="1:8" hidden="1" x14ac:dyDescent="0.3">
      <c r="A1472" t="s">
        <v>4613</v>
      </c>
      <c r="B1472" t="s">
        <v>3140</v>
      </c>
      <c r="C1472" t="s">
        <v>229</v>
      </c>
      <c r="D1472" t="s">
        <v>61</v>
      </c>
      <c r="E1472">
        <v>1070</v>
      </c>
      <c r="F1472">
        <v>4</v>
      </c>
      <c r="G1472" t="s">
        <v>254</v>
      </c>
      <c r="H1472" t="s">
        <v>3250</v>
      </c>
    </row>
    <row r="1473" spans="1:8" hidden="1" x14ac:dyDescent="0.3">
      <c r="A1473" t="s">
        <v>10321</v>
      </c>
      <c r="B1473" t="s">
        <v>3140</v>
      </c>
      <c r="C1473" t="s">
        <v>229</v>
      </c>
      <c r="D1473" t="s">
        <v>10309</v>
      </c>
      <c r="E1473">
        <v>1002</v>
      </c>
      <c r="F1473">
        <v>4</v>
      </c>
      <c r="G1473" t="s">
        <v>254</v>
      </c>
      <c r="H1473" t="s">
        <v>3250</v>
      </c>
    </row>
    <row r="1474" spans="1:8" hidden="1" x14ac:dyDescent="0.3">
      <c r="A1474" t="s">
        <v>4614</v>
      </c>
      <c r="B1474" t="s">
        <v>3140</v>
      </c>
      <c r="C1474" t="s">
        <v>229</v>
      </c>
      <c r="D1474" t="s">
        <v>341</v>
      </c>
      <c r="E1474">
        <v>2496</v>
      </c>
      <c r="F1474">
        <v>4</v>
      </c>
      <c r="G1474" t="s">
        <v>254</v>
      </c>
      <c r="H1474" t="s">
        <v>3250</v>
      </c>
    </row>
    <row r="1475" spans="1:8" hidden="1" x14ac:dyDescent="0.3">
      <c r="A1475" t="s">
        <v>4615</v>
      </c>
      <c r="B1475" t="s">
        <v>3140</v>
      </c>
      <c r="C1475" t="s">
        <v>229</v>
      </c>
      <c r="D1475" t="s">
        <v>62</v>
      </c>
      <c r="E1475">
        <v>3470</v>
      </c>
      <c r="F1475">
        <v>4</v>
      </c>
      <c r="G1475" t="s">
        <v>254</v>
      </c>
      <c r="H1475" t="s">
        <v>3250</v>
      </c>
    </row>
    <row r="1476" spans="1:8" hidden="1" x14ac:dyDescent="0.3">
      <c r="A1476" t="s">
        <v>4616</v>
      </c>
      <c r="B1476" t="s">
        <v>3146</v>
      </c>
      <c r="C1476" t="s">
        <v>230</v>
      </c>
      <c r="D1476" t="s">
        <v>353</v>
      </c>
      <c r="E1476">
        <v>13700</v>
      </c>
      <c r="F1476">
        <v>4</v>
      </c>
      <c r="G1476" t="s">
        <v>254</v>
      </c>
      <c r="H1476" t="s">
        <v>3250</v>
      </c>
    </row>
    <row r="1477" spans="1:8" hidden="1" x14ac:dyDescent="0.3">
      <c r="A1477" t="s">
        <v>4617</v>
      </c>
      <c r="B1477" t="s">
        <v>3146</v>
      </c>
      <c r="C1477" t="s">
        <v>230</v>
      </c>
      <c r="D1477" t="s">
        <v>2</v>
      </c>
      <c r="E1477">
        <v>21331</v>
      </c>
      <c r="F1477">
        <v>4</v>
      </c>
      <c r="G1477" t="s">
        <v>254</v>
      </c>
      <c r="H1477" t="s">
        <v>3250</v>
      </c>
    </row>
    <row r="1478" spans="1:8" hidden="1" x14ac:dyDescent="0.3">
      <c r="A1478" t="s">
        <v>4618</v>
      </c>
      <c r="B1478" t="s">
        <v>3146</v>
      </c>
      <c r="C1478" t="s">
        <v>230</v>
      </c>
      <c r="D1478" t="s">
        <v>337</v>
      </c>
      <c r="E1478">
        <v>0</v>
      </c>
      <c r="F1478">
        <v>4</v>
      </c>
      <c r="G1478" t="s">
        <v>254</v>
      </c>
      <c r="H1478" t="s">
        <v>3250</v>
      </c>
    </row>
    <row r="1479" spans="1:8" hidden="1" x14ac:dyDescent="0.3">
      <c r="A1479" t="s">
        <v>4619</v>
      </c>
      <c r="B1479" t="s">
        <v>3146</v>
      </c>
      <c r="C1479" t="s">
        <v>230</v>
      </c>
      <c r="D1479" t="s">
        <v>326</v>
      </c>
      <c r="E1479">
        <v>15</v>
      </c>
      <c r="F1479">
        <v>4</v>
      </c>
      <c r="G1479" t="s">
        <v>254</v>
      </c>
      <c r="H1479" t="s">
        <v>3250</v>
      </c>
    </row>
    <row r="1480" spans="1:8" hidden="1" x14ac:dyDescent="0.3">
      <c r="A1480" t="s">
        <v>4620</v>
      </c>
      <c r="B1480" t="s">
        <v>3146</v>
      </c>
      <c r="C1480" t="s">
        <v>230</v>
      </c>
      <c r="D1480" t="s">
        <v>327</v>
      </c>
      <c r="E1480">
        <v>142</v>
      </c>
      <c r="F1480">
        <v>4</v>
      </c>
      <c r="G1480" t="s">
        <v>254</v>
      </c>
      <c r="H1480" t="s">
        <v>3250</v>
      </c>
    </row>
    <row r="1481" spans="1:8" hidden="1" x14ac:dyDescent="0.3">
      <c r="A1481" t="s">
        <v>4621</v>
      </c>
      <c r="B1481" t="s">
        <v>3146</v>
      </c>
      <c r="C1481" t="s">
        <v>230</v>
      </c>
      <c r="D1481" t="s">
        <v>328</v>
      </c>
      <c r="E1481">
        <v>1537</v>
      </c>
      <c r="F1481">
        <v>4</v>
      </c>
      <c r="G1481" t="s">
        <v>254</v>
      </c>
      <c r="H1481" t="s">
        <v>3250</v>
      </c>
    </row>
    <row r="1482" spans="1:8" hidden="1" x14ac:dyDescent="0.3">
      <c r="A1482" t="s">
        <v>4622</v>
      </c>
      <c r="B1482" t="s">
        <v>3146</v>
      </c>
      <c r="C1482" t="s">
        <v>230</v>
      </c>
      <c r="D1482" t="s">
        <v>329</v>
      </c>
      <c r="E1482">
        <v>0</v>
      </c>
      <c r="F1482">
        <v>4</v>
      </c>
      <c r="G1482" t="s">
        <v>254</v>
      </c>
      <c r="H1482" t="s">
        <v>3250</v>
      </c>
    </row>
    <row r="1483" spans="1:8" hidden="1" x14ac:dyDescent="0.3">
      <c r="A1483" t="s">
        <v>4623</v>
      </c>
      <c r="B1483" t="s">
        <v>3146</v>
      </c>
      <c r="C1483" t="s">
        <v>230</v>
      </c>
      <c r="D1483" t="s">
        <v>330</v>
      </c>
      <c r="E1483">
        <v>339</v>
      </c>
      <c r="F1483">
        <v>4</v>
      </c>
      <c r="G1483" t="s">
        <v>254</v>
      </c>
      <c r="H1483" t="s">
        <v>3250</v>
      </c>
    </row>
    <row r="1484" spans="1:8" hidden="1" x14ac:dyDescent="0.3">
      <c r="A1484" t="s">
        <v>4624</v>
      </c>
      <c r="B1484" t="s">
        <v>3146</v>
      </c>
      <c r="C1484" t="s">
        <v>230</v>
      </c>
      <c r="D1484" t="s">
        <v>3155</v>
      </c>
      <c r="E1484">
        <v>7622</v>
      </c>
      <c r="F1484">
        <v>4</v>
      </c>
      <c r="G1484" t="s">
        <v>254</v>
      </c>
      <c r="H1484" t="s">
        <v>3250</v>
      </c>
    </row>
    <row r="1485" spans="1:8" hidden="1" x14ac:dyDescent="0.3">
      <c r="A1485" t="s">
        <v>4625</v>
      </c>
      <c r="B1485" t="s">
        <v>3146</v>
      </c>
      <c r="C1485" t="s">
        <v>230</v>
      </c>
      <c r="D1485" t="s">
        <v>3157</v>
      </c>
      <c r="E1485">
        <v>13700</v>
      </c>
      <c r="F1485">
        <v>4</v>
      </c>
      <c r="G1485" t="s">
        <v>254</v>
      </c>
      <c r="H1485" t="s">
        <v>3250</v>
      </c>
    </row>
    <row r="1486" spans="1:8" hidden="1" x14ac:dyDescent="0.3">
      <c r="A1486" t="s">
        <v>4626</v>
      </c>
      <c r="B1486" t="s">
        <v>3146</v>
      </c>
      <c r="C1486" t="s">
        <v>230</v>
      </c>
      <c r="D1486" t="s">
        <v>331</v>
      </c>
      <c r="E1486">
        <v>526</v>
      </c>
      <c r="F1486">
        <v>4</v>
      </c>
      <c r="G1486" t="s">
        <v>254</v>
      </c>
      <c r="H1486" t="s">
        <v>3250</v>
      </c>
    </row>
    <row r="1487" spans="1:8" hidden="1" x14ac:dyDescent="0.3">
      <c r="A1487" t="s">
        <v>4627</v>
      </c>
      <c r="B1487" t="s">
        <v>3146</v>
      </c>
      <c r="C1487" t="s">
        <v>230</v>
      </c>
      <c r="D1487" t="s">
        <v>332</v>
      </c>
      <c r="E1487">
        <v>350</v>
      </c>
      <c r="F1487">
        <v>4</v>
      </c>
      <c r="G1487" t="s">
        <v>254</v>
      </c>
      <c r="H1487" t="s">
        <v>3250</v>
      </c>
    </row>
    <row r="1488" spans="1:8" hidden="1" x14ac:dyDescent="0.3">
      <c r="A1488" t="s">
        <v>4628</v>
      </c>
      <c r="B1488" t="s">
        <v>3146</v>
      </c>
      <c r="C1488" t="s">
        <v>230</v>
      </c>
      <c r="D1488" t="s">
        <v>333</v>
      </c>
      <c r="E1488">
        <v>1500</v>
      </c>
      <c r="F1488">
        <v>4</v>
      </c>
      <c r="G1488" t="s">
        <v>254</v>
      </c>
      <c r="H1488" t="s">
        <v>3250</v>
      </c>
    </row>
    <row r="1489" spans="1:8" hidden="1" x14ac:dyDescent="0.3">
      <c r="A1489" t="s">
        <v>4629</v>
      </c>
      <c r="B1489" t="s">
        <v>3146</v>
      </c>
      <c r="C1489" t="s">
        <v>230</v>
      </c>
      <c r="D1489" t="s">
        <v>334</v>
      </c>
      <c r="E1489">
        <v>1366</v>
      </c>
      <c r="F1489">
        <v>4</v>
      </c>
      <c r="G1489" t="s">
        <v>254</v>
      </c>
      <c r="H1489" t="s">
        <v>3250</v>
      </c>
    </row>
    <row r="1490" spans="1:8" hidden="1" x14ac:dyDescent="0.3">
      <c r="A1490" t="s">
        <v>4630</v>
      </c>
      <c r="B1490" t="s">
        <v>3146</v>
      </c>
      <c r="C1490" t="s">
        <v>230</v>
      </c>
      <c r="D1490" t="s">
        <v>336</v>
      </c>
      <c r="E1490">
        <v>1400</v>
      </c>
      <c r="F1490">
        <v>4</v>
      </c>
      <c r="G1490" t="s">
        <v>254</v>
      </c>
      <c r="H1490" t="s">
        <v>3250</v>
      </c>
    </row>
    <row r="1491" spans="1:8" hidden="1" x14ac:dyDescent="0.3">
      <c r="A1491" t="s">
        <v>4631</v>
      </c>
      <c r="B1491" t="s">
        <v>3146</v>
      </c>
      <c r="C1491" t="s">
        <v>230</v>
      </c>
      <c r="D1491" t="s">
        <v>335</v>
      </c>
      <c r="E1491">
        <v>1949</v>
      </c>
      <c r="F1491">
        <v>4</v>
      </c>
      <c r="G1491" t="s">
        <v>254</v>
      </c>
      <c r="H1491" t="s">
        <v>3250</v>
      </c>
    </row>
    <row r="1492" spans="1:8" hidden="1" x14ac:dyDescent="0.3">
      <c r="A1492" t="s">
        <v>4632</v>
      </c>
      <c r="B1492" t="s">
        <v>3146</v>
      </c>
      <c r="C1492" t="s">
        <v>230</v>
      </c>
      <c r="D1492" t="s">
        <v>79</v>
      </c>
      <c r="E1492">
        <v>4566</v>
      </c>
      <c r="F1492">
        <v>4</v>
      </c>
      <c r="G1492" t="s">
        <v>254</v>
      </c>
      <c r="H1492" t="s">
        <v>3250</v>
      </c>
    </row>
    <row r="1493" spans="1:8" hidden="1" x14ac:dyDescent="0.3">
      <c r="A1493" t="s">
        <v>4633</v>
      </c>
      <c r="B1493" t="s">
        <v>3166</v>
      </c>
      <c r="C1493" t="s">
        <v>245</v>
      </c>
      <c r="D1493" t="s">
        <v>80</v>
      </c>
      <c r="E1493">
        <v>396</v>
      </c>
      <c r="F1493">
        <v>4</v>
      </c>
      <c r="G1493" t="s">
        <v>254</v>
      </c>
      <c r="H1493" t="s">
        <v>3250</v>
      </c>
    </row>
    <row r="1494" spans="1:8" hidden="1" x14ac:dyDescent="0.3">
      <c r="A1494" t="s">
        <v>4634</v>
      </c>
      <c r="B1494" t="s">
        <v>3166</v>
      </c>
      <c r="C1494" t="s">
        <v>245</v>
      </c>
      <c r="D1494" t="s">
        <v>342</v>
      </c>
      <c r="E1494">
        <v>417</v>
      </c>
      <c r="F1494">
        <v>4</v>
      </c>
      <c r="G1494" t="s">
        <v>254</v>
      </c>
      <c r="H1494" t="s">
        <v>3250</v>
      </c>
    </row>
    <row r="1495" spans="1:8" hidden="1" x14ac:dyDescent="0.3">
      <c r="A1495" t="s">
        <v>4635</v>
      </c>
      <c r="B1495" t="s">
        <v>3166</v>
      </c>
      <c r="C1495" t="s">
        <v>245</v>
      </c>
      <c r="D1495">
        <v>0</v>
      </c>
      <c r="E1495">
        <v>4910</v>
      </c>
      <c r="F1495">
        <v>4</v>
      </c>
      <c r="G1495" t="s">
        <v>254</v>
      </c>
      <c r="H1495" t="s">
        <v>3250</v>
      </c>
    </row>
    <row r="1496" spans="1:8" hidden="1" x14ac:dyDescent="0.3">
      <c r="A1496" t="s">
        <v>4636</v>
      </c>
      <c r="B1496" t="s">
        <v>3166</v>
      </c>
      <c r="C1496" t="s">
        <v>245</v>
      </c>
      <c r="D1496">
        <v>1</v>
      </c>
      <c r="E1496">
        <v>2500</v>
      </c>
      <c r="F1496">
        <v>4</v>
      </c>
      <c r="G1496" t="s">
        <v>254</v>
      </c>
      <c r="H1496" t="s">
        <v>3250</v>
      </c>
    </row>
    <row r="1497" spans="1:8" hidden="1" x14ac:dyDescent="0.3">
      <c r="A1497" t="s">
        <v>4637</v>
      </c>
      <c r="B1497" t="s">
        <v>3166</v>
      </c>
      <c r="C1497" t="s">
        <v>245</v>
      </c>
      <c r="D1497" t="s">
        <v>60</v>
      </c>
      <c r="E1497">
        <v>8225</v>
      </c>
      <c r="F1497">
        <v>4</v>
      </c>
      <c r="G1497" t="s">
        <v>254</v>
      </c>
      <c r="H1497" t="s">
        <v>3250</v>
      </c>
    </row>
    <row r="1498" spans="1:8" hidden="1" x14ac:dyDescent="0.3">
      <c r="A1498" t="s">
        <v>4638</v>
      </c>
      <c r="B1498" t="s">
        <v>3172</v>
      </c>
      <c r="C1498" t="s">
        <v>239</v>
      </c>
      <c r="D1498" t="s">
        <v>2</v>
      </c>
      <c r="E1498">
        <v>21331</v>
      </c>
      <c r="F1498">
        <v>4</v>
      </c>
      <c r="G1498" t="s">
        <v>254</v>
      </c>
      <c r="H1498" t="s">
        <v>3250</v>
      </c>
    </row>
    <row r="1499" spans="1:8" hidden="1" x14ac:dyDescent="0.3">
      <c r="A1499" t="s">
        <v>4639</v>
      </c>
      <c r="B1499" t="s">
        <v>3172</v>
      </c>
      <c r="C1499" t="s">
        <v>239</v>
      </c>
      <c r="D1499" t="s">
        <v>67</v>
      </c>
      <c r="E1499">
        <v>734</v>
      </c>
      <c r="F1499">
        <v>4</v>
      </c>
      <c r="G1499" t="s">
        <v>254</v>
      </c>
      <c r="H1499" t="s">
        <v>3250</v>
      </c>
    </row>
    <row r="1500" spans="1:8" hidden="1" x14ac:dyDescent="0.3">
      <c r="A1500" t="s">
        <v>4640</v>
      </c>
      <c r="B1500" t="s">
        <v>3172</v>
      </c>
      <c r="C1500" t="s">
        <v>239</v>
      </c>
      <c r="D1500" t="s">
        <v>66</v>
      </c>
      <c r="E1500">
        <v>2099</v>
      </c>
      <c r="F1500">
        <v>4</v>
      </c>
      <c r="G1500" t="s">
        <v>254</v>
      </c>
      <c r="H1500" t="s">
        <v>3250</v>
      </c>
    </row>
    <row r="1501" spans="1:8" hidden="1" x14ac:dyDescent="0.3">
      <c r="A1501" t="s">
        <v>4641</v>
      </c>
      <c r="B1501" t="s">
        <v>3172</v>
      </c>
      <c r="C1501" t="s">
        <v>239</v>
      </c>
      <c r="D1501" t="s">
        <v>65</v>
      </c>
      <c r="E1501">
        <v>7151</v>
      </c>
      <c r="F1501">
        <v>4</v>
      </c>
      <c r="G1501" t="s">
        <v>254</v>
      </c>
      <c r="H1501" t="s">
        <v>3250</v>
      </c>
    </row>
    <row r="1502" spans="1:8" hidden="1" x14ac:dyDescent="0.3">
      <c r="A1502" t="s">
        <v>4642</v>
      </c>
      <c r="B1502" t="s">
        <v>3172</v>
      </c>
      <c r="C1502" t="s">
        <v>239</v>
      </c>
      <c r="D1502" t="s">
        <v>68</v>
      </c>
      <c r="E1502">
        <v>240</v>
      </c>
      <c r="F1502">
        <v>4</v>
      </c>
      <c r="G1502" t="s">
        <v>254</v>
      </c>
      <c r="H1502" t="s">
        <v>3250</v>
      </c>
    </row>
    <row r="1503" spans="1:8" hidden="1" x14ac:dyDescent="0.3">
      <c r="A1503" t="s">
        <v>4643</v>
      </c>
      <c r="B1503" t="s">
        <v>3172</v>
      </c>
      <c r="C1503" t="s">
        <v>239</v>
      </c>
      <c r="D1503" t="s">
        <v>64</v>
      </c>
      <c r="E1503">
        <v>11106</v>
      </c>
      <c r="F1503">
        <v>4</v>
      </c>
      <c r="G1503" t="s">
        <v>254</v>
      </c>
      <c r="H1503" t="s">
        <v>3250</v>
      </c>
    </row>
    <row r="1504" spans="1:8" hidden="1" x14ac:dyDescent="0.3">
      <c r="A1504" t="s">
        <v>4644</v>
      </c>
      <c r="B1504" t="s">
        <v>3179</v>
      </c>
      <c r="C1504" t="s">
        <v>240</v>
      </c>
      <c r="D1504" t="s">
        <v>2</v>
      </c>
      <c r="E1504">
        <v>21331</v>
      </c>
      <c r="F1504">
        <v>4</v>
      </c>
      <c r="G1504" t="s">
        <v>254</v>
      </c>
      <c r="H1504" t="s">
        <v>3250</v>
      </c>
    </row>
    <row r="1505" spans="1:8" hidden="1" x14ac:dyDescent="0.3">
      <c r="A1505" t="s">
        <v>4645</v>
      </c>
      <c r="B1505" t="s">
        <v>3179</v>
      </c>
      <c r="C1505" t="s">
        <v>240</v>
      </c>
      <c r="D1505" t="s">
        <v>70</v>
      </c>
      <c r="E1505">
        <v>2244</v>
      </c>
      <c r="F1505">
        <v>4</v>
      </c>
      <c r="G1505" t="s">
        <v>254</v>
      </c>
      <c r="H1505" t="s">
        <v>3250</v>
      </c>
    </row>
    <row r="1506" spans="1:8" hidden="1" x14ac:dyDescent="0.3">
      <c r="A1506" t="s">
        <v>4646</v>
      </c>
      <c r="B1506" t="s">
        <v>3179</v>
      </c>
      <c r="C1506" t="s">
        <v>240</v>
      </c>
      <c r="D1506" t="s">
        <v>69</v>
      </c>
      <c r="E1506">
        <v>1280</v>
      </c>
      <c r="F1506">
        <v>4</v>
      </c>
      <c r="G1506" t="s">
        <v>254</v>
      </c>
      <c r="H1506" t="s">
        <v>3250</v>
      </c>
    </row>
    <row r="1507" spans="1:8" hidden="1" x14ac:dyDescent="0.3">
      <c r="A1507" t="s">
        <v>4647</v>
      </c>
      <c r="B1507" t="s">
        <v>3179</v>
      </c>
      <c r="C1507" t="s">
        <v>240</v>
      </c>
      <c r="D1507" t="s">
        <v>71</v>
      </c>
      <c r="E1507">
        <v>17801</v>
      </c>
      <c r="F1507">
        <v>4</v>
      </c>
      <c r="G1507" t="s">
        <v>254</v>
      </c>
      <c r="H1507" t="s">
        <v>3250</v>
      </c>
    </row>
    <row r="1508" spans="1:8" hidden="1" x14ac:dyDescent="0.3">
      <c r="A1508" t="s">
        <v>4648</v>
      </c>
      <c r="B1508" t="s">
        <v>3184</v>
      </c>
      <c r="C1508" t="s">
        <v>3185</v>
      </c>
      <c r="D1508" t="s">
        <v>2</v>
      </c>
      <c r="E1508">
        <v>21331</v>
      </c>
      <c r="F1508">
        <v>4</v>
      </c>
      <c r="G1508" t="s">
        <v>254</v>
      </c>
      <c r="H1508" t="s">
        <v>3250</v>
      </c>
    </row>
    <row r="1509" spans="1:8" hidden="1" x14ac:dyDescent="0.3">
      <c r="A1509" t="s">
        <v>4649</v>
      </c>
      <c r="B1509" t="s">
        <v>3184</v>
      </c>
      <c r="C1509" t="s">
        <v>3185</v>
      </c>
      <c r="D1509" t="s">
        <v>25</v>
      </c>
      <c r="E1509">
        <v>578</v>
      </c>
      <c r="F1509">
        <v>4</v>
      </c>
      <c r="G1509" t="s">
        <v>254</v>
      </c>
      <c r="H1509" t="s">
        <v>3250</v>
      </c>
    </row>
    <row r="1510" spans="1:8" hidden="1" x14ac:dyDescent="0.3">
      <c r="A1510" t="s">
        <v>4650</v>
      </c>
      <c r="B1510" t="s">
        <v>3184</v>
      </c>
      <c r="C1510" t="s">
        <v>3185</v>
      </c>
      <c r="D1510" t="s">
        <v>21</v>
      </c>
      <c r="E1510">
        <v>2159</v>
      </c>
      <c r="F1510">
        <v>4</v>
      </c>
      <c r="G1510" t="s">
        <v>254</v>
      </c>
      <c r="H1510" t="s">
        <v>3250</v>
      </c>
    </row>
    <row r="1511" spans="1:8" hidden="1" x14ac:dyDescent="0.3">
      <c r="A1511" t="s">
        <v>4651</v>
      </c>
      <c r="B1511" t="s">
        <v>3184</v>
      </c>
      <c r="C1511" t="s">
        <v>3185</v>
      </c>
      <c r="D1511" t="s">
        <v>24</v>
      </c>
      <c r="E1511">
        <v>556</v>
      </c>
      <c r="F1511">
        <v>4</v>
      </c>
      <c r="G1511" t="s">
        <v>254</v>
      </c>
      <c r="H1511" t="s">
        <v>3250</v>
      </c>
    </row>
    <row r="1512" spans="1:8" hidden="1" x14ac:dyDescent="0.3">
      <c r="A1512" t="s">
        <v>4652</v>
      </c>
      <c r="B1512" t="s">
        <v>3184</v>
      </c>
      <c r="C1512" t="s">
        <v>3185</v>
      </c>
      <c r="D1512" t="s">
        <v>354</v>
      </c>
      <c r="E1512">
        <v>7946</v>
      </c>
      <c r="F1512">
        <v>4</v>
      </c>
      <c r="G1512" t="s">
        <v>254</v>
      </c>
      <c r="H1512" t="s">
        <v>3250</v>
      </c>
    </row>
    <row r="1513" spans="1:8" hidden="1" x14ac:dyDescent="0.3">
      <c r="A1513" t="s">
        <v>4653</v>
      </c>
      <c r="B1513" t="s">
        <v>3184</v>
      </c>
      <c r="C1513" t="s">
        <v>3185</v>
      </c>
      <c r="D1513" t="s">
        <v>22</v>
      </c>
      <c r="E1513">
        <v>1118</v>
      </c>
      <c r="F1513">
        <v>4</v>
      </c>
      <c r="G1513" t="s">
        <v>254</v>
      </c>
      <c r="H1513" t="s">
        <v>3250</v>
      </c>
    </row>
    <row r="1514" spans="1:8" hidden="1" x14ac:dyDescent="0.3">
      <c r="A1514" t="s">
        <v>4654</v>
      </c>
      <c r="B1514" t="s">
        <v>3184</v>
      </c>
      <c r="C1514" t="s">
        <v>3185</v>
      </c>
      <c r="D1514" t="s">
        <v>23</v>
      </c>
      <c r="E1514">
        <v>890</v>
      </c>
      <c r="F1514">
        <v>4</v>
      </c>
      <c r="G1514" t="s">
        <v>254</v>
      </c>
      <c r="H1514" t="s">
        <v>3250</v>
      </c>
    </row>
    <row r="1515" spans="1:8" hidden="1" x14ac:dyDescent="0.3">
      <c r="A1515" t="s">
        <v>4655</v>
      </c>
      <c r="B1515" t="s">
        <v>3184</v>
      </c>
      <c r="C1515" t="s">
        <v>3185</v>
      </c>
      <c r="D1515" t="s">
        <v>20</v>
      </c>
      <c r="E1515">
        <v>8088</v>
      </c>
      <c r="F1515">
        <v>4</v>
      </c>
      <c r="G1515" t="s">
        <v>254</v>
      </c>
      <c r="H1515" t="s">
        <v>3250</v>
      </c>
    </row>
    <row r="1516" spans="1:8" hidden="1" x14ac:dyDescent="0.3">
      <c r="A1516" t="s">
        <v>10571</v>
      </c>
      <c r="B1516" t="s">
        <v>3193</v>
      </c>
      <c r="C1516" t="s">
        <v>3194</v>
      </c>
      <c r="D1516" t="s">
        <v>10556</v>
      </c>
      <c r="E1516">
        <v>5</v>
      </c>
      <c r="F1516">
        <v>4</v>
      </c>
      <c r="G1516" t="s">
        <v>254</v>
      </c>
      <c r="H1516" t="s">
        <v>3250</v>
      </c>
    </row>
    <row r="1517" spans="1:8" hidden="1" x14ac:dyDescent="0.3">
      <c r="A1517" t="s">
        <v>4656</v>
      </c>
      <c r="B1517" t="s">
        <v>3193</v>
      </c>
      <c r="C1517" t="s">
        <v>3194</v>
      </c>
      <c r="D1517" t="s">
        <v>350</v>
      </c>
      <c r="E1517">
        <v>6</v>
      </c>
      <c r="F1517">
        <v>4</v>
      </c>
      <c r="G1517" t="s">
        <v>254</v>
      </c>
      <c r="H1517" t="s">
        <v>3250</v>
      </c>
    </row>
    <row r="1518" spans="1:8" hidden="1" x14ac:dyDescent="0.3">
      <c r="A1518" t="s">
        <v>4657</v>
      </c>
      <c r="B1518" t="s">
        <v>3193</v>
      </c>
      <c r="C1518" t="s">
        <v>3194</v>
      </c>
      <c r="D1518" t="s">
        <v>352</v>
      </c>
      <c r="E1518">
        <v>5381</v>
      </c>
      <c r="F1518">
        <v>4</v>
      </c>
      <c r="G1518" t="s">
        <v>254</v>
      </c>
      <c r="H1518" t="s">
        <v>3250</v>
      </c>
    </row>
    <row r="1519" spans="1:8" hidden="1" x14ac:dyDescent="0.3">
      <c r="A1519" t="s">
        <v>4658</v>
      </c>
      <c r="B1519" t="s">
        <v>3193</v>
      </c>
      <c r="C1519" t="s">
        <v>3194</v>
      </c>
      <c r="D1519" t="s">
        <v>351</v>
      </c>
      <c r="E1519">
        <v>26</v>
      </c>
      <c r="F1519">
        <v>4</v>
      </c>
      <c r="G1519" t="s">
        <v>254</v>
      </c>
      <c r="H1519" t="s">
        <v>3250</v>
      </c>
    </row>
    <row r="1520" spans="1:8" hidden="1" x14ac:dyDescent="0.3">
      <c r="A1520" t="s">
        <v>4659</v>
      </c>
      <c r="B1520" t="s">
        <v>3193</v>
      </c>
      <c r="C1520" t="s">
        <v>3194</v>
      </c>
      <c r="D1520" t="s">
        <v>348</v>
      </c>
      <c r="E1520">
        <v>96</v>
      </c>
      <c r="F1520">
        <v>4</v>
      </c>
      <c r="G1520" t="s">
        <v>254</v>
      </c>
      <c r="H1520" t="s">
        <v>3250</v>
      </c>
    </row>
    <row r="1521" spans="1:8" hidden="1" x14ac:dyDescent="0.3">
      <c r="A1521" t="s">
        <v>4660</v>
      </c>
      <c r="B1521" t="s">
        <v>3193</v>
      </c>
      <c r="C1521" t="s">
        <v>3194</v>
      </c>
      <c r="D1521" t="s">
        <v>349</v>
      </c>
      <c r="E1521">
        <v>21096</v>
      </c>
      <c r="F1521">
        <v>4</v>
      </c>
      <c r="G1521" t="s">
        <v>254</v>
      </c>
      <c r="H1521" t="s">
        <v>3250</v>
      </c>
    </row>
    <row r="1522" spans="1:8" hidden="1" x14ac:dyDescent="0.3">
      <c r="A1522" t="s">
        <v>4661</v>
      </c>
      <c r="B1522" t="s">
        <v>3193</v>
      </c>
      <c r="C1522" t="s">
        <v>3194</v>
      </c>
      <c r="D1522" t="s">
        <v>347</v>
      </c>
      <c r="E1522">
        <v>20987</v>
      </c>
      <c r="F1522">
        <v>4</v>
      </c>
      <c r="G1522" t="s">
        <v>254</v>
      </c>
      <c r="H1522" t="s">
        <v>3250</v>
      </c>
    </row>
    <row r="1523" spans="1:8" hidden="1" x14ac:dyDescent="0.3">
      <c r="A1523" t="s">
        <v>4662</v>
      </c>
      <c r="B1523" t="s">
        <v>99</v>
      </c>
      <c r="C1523" t="s">
        <v>3202</v>
      </c>
      <c r="D1523" t="s">
        <v>210</v>
      </c>
      <c r="E1523">
        <v>1273</v>
      </c>
      <c r="F1523">
        <v>4</v>
      </c>
      <c r="G1523" t="s">
        <v>254</v>
      </c>
      <c r="H1523" t="s">
        <v>3250</v>
      </c>
    </row>
    <row r="1524" spans="1:8" hidden="1" x14ac:dyDescent="0.3">
      <c r="A1524" t="s">
        <v>4663</v>
      </c>
      <c r="B1524" t="s">
        <v>98</v>
      </c>
      <c r="C1524" t="s">
        <v>3202</v>
      </c>
      <c r="D1524" t="s">
        <v>209</v>
      </c>
      <c r="E1524">
        <v>22060</v>
      </c>
      <c r="F1524">
        <v>4</v>
      </c>
      <c r="G1524" t="s">
        <v>254</v>
      </c>
      <c r="H1524" t="s">
        <v>3250</v>
      </c>
    </row>
    <row r="1525" spans="1:8" hidden="1" x14ac:dyDescent="0.3">
      <c r="A1525" t="s">
        <v>4664</v>
      </c>
      <c r="B1525" t="s">
        <v>97</v>
      </c>
      <c r="C1525" t="s">
        <v>3202</v>
      </c>
      <c r="D1525" t="s">
        <v>208</v>
      </c>
      <c r="E1525">
        <v>709</v>
      </c>
      <c r="F1525">
        <v>4</v>
      </c>
      <c r="G1525" t="s">
        <v>254</v>
      </c>
      <c r="H1525" t="s">
        <v>3250</v>
      </c>
    </row>
    <row r="1526" spans="1:8" hidden="1" x14ac:dyDescent="0.3">
      <c r="A1526" t="s">
        <v>4665</v>
      </c>
      <c r="B1526" t="s">
        <v>96</v>
      </c>
      <c r="C1526" t="s">
        <v>3202</v>
      </c>
      <c r="D1526" t="s">
        <v>207</v>
      </c>
      <c r="E1526">
        <v>514</v>
      </c>
      <c r="F1526">
        <v>4</v>
      </c>
      <c r="G1526" t="s">
        <v>254</v>
      </c>
      <c r="H1526" t="s">
        <v>3250</v>
      </c>
    </row>
    <row r="1527" spans="1:8" hidden="1" x14ac:dyDescent="0.3">
      <c r="A1527" t="s">
        <v>4666</v>
      </c>
      <c r="B1527" t="s">
        <v>3207</v>
      </c>
      <c r="C1527" t="s">
        <v>3202</v>
      </c>
      <c r="D1527" t="s">
        <v>2</v>
      </c>
      <c r="E1527">
        <v>24556</v>
      </c>
      <c r="F1527">
        <v>4</v>
      </c>
      <c r="G1527" t="s">
        <v>254</v>
      </c>
      <c r="H1527" t="s">
        <v>3250</v>
      </c>
    </row>
    <row r="1528" spans="1:8" hidden="1" x14ac:dyDescent="0.3">
      <c r="A1528" t="s">
        <v>4667</v>
      </c>
      <c r="B1528" t="s">
        <v>3207</v>
      </c>
      <c r="C1528" t="s">
        <v>3202</v>
      </c>
      <c r="D1528" t="s">
        <v>28</v>
      </c>
      <c r="E1528">
        <v>356.61213830802097</v>
      </c>
      <c r="F1528">
        <v>4</v>
      </c>
      <c r="G1528" t="s">
        <v>254</v>
      </c>
      <c r="H1528" t="s">
        <v>3250</v>
      </c>
    </row>
    <row r="1529" spans="1:8" hidden="1" x14ac:dyDescent="0.3">
      <c r="A1529" t="s">
        <v>4668</v>
      </c>
      <c r="B1529" t="s">
        <v>3207</v>
      </c>
      <c r="C1529" t="s">
        <v>3202</v>
      </c>
      <c r="D1529" t="s">
        <v>27</v>
      </c>
      <c r="E1529">
        <v>11460</v>
      </c>
      <c r="F1529">
        <v>4</v>
      </c>
      <c r="G1529" t="s">
        <v>254</v>
      </c>
      <c r="H1529" t="s">
        <v>3250</v>
      </c>
    </row>
    <row r="1530" spans="1:8" hidden="1" x14ac:dyDescent="0.3">
      <c r="A1530" t="s">
        <v>4669</v>
      </c>
      <c r="B1530" t="s">
        <v>3207</v>
      </c>
      <c r="C1530" t="s">
        <v>3202</v>
      </c>
      <c r="D1530" t="s">
        <v>3155</v>
      </c>
      <c r="E1530">
        <v>7622</v>
      </c>
      <c r="F1530">
        <v>4</v>
      </c>
      <c r="G1530" t="s">
        <v>254</v>
      </c>
      <c r="H1530" t="s">
        <v>3250</v>
      </c>
    </row>
    <row r="1531" spans="1:8" hidden="1" x14ac:dyDescent="0.3">
      <c r="A1531" t="s">
        <v>4670</v>
      </c>
      <c r="B1531" t="s">
        <v>3207</v>
      </c>
      <c r="C1531" t="s">
        <v>3202</v>
      </c>
      <c r="D1531" t="s">
        <v>3157</v>
      </c>
      <c r="E1531">
        <v>13700</v>
      </c>
      <c r="F1531">
        <v>4</v>
      </c>
      <c r="G1531" t="s">
        <v>254</v>
      </c>
      <c r="H1531" t="s">
        <v>3250</v>
      </c>
    </row>
    <row r="1532" spans="1:8" hidden="1" x14ac:dyDescent="0.3">
      <c r="A1532" t="s">
        <v>4671</v>
      </c>
      <c r="B1532" t="s">
        <v>3207</v>
      </c>
      <c r="C1532" t="s">
        <v>3202</v>
      </c>
      <c r="D1532" t="s">
        <v>26</v>
      </c>
      <c r="E1532">
        <v>13096</v>
      </c>
      <c r="F1532">
        <v>4</v>
      </c>
      <c r="G1532" t="s">
        <v>254</v>
      </c>
      <c r="H1532" t="s">
        <v>3250</v>
      </c>
    </row>
    <row r="1533" spans="1:8" hidden="1" x14ac:dyDescent="0.3">
      <c r="A1533" t="s">
        <v>4672</v>
      </c>
      <c r="B1533" t="s">
        <v>3214</v>
      </c>
      <c r="C1533" t="s">
        <v>3215</v>
      </c>
      <c r="D1533" t="s">
        <v>344</v>
      </c>
      <c r="E1533">
        <v>965</v>
      </c>
      <c r="F1533">
        <v>4</v>
      </c>
      <c r="G1533" t="s">
        <v>254</v>
      </c>
      <c r="H1533" t="s">
        <v>3250</v>
      </c>
    </row>
    <row r="1534" spans="1:8" hidden="1" x14ac:dyDescent="0.3">
      <c r="A1534" t="s">
        <v>4673</v>
      </c>
      <c r="B1534" t="s">
        <v>3214</v>
      </c>
      <c r="C1534" t="s">
        <v>3215</v>
      </c>
      <c r="D1534" t="s">
        <v>2</v>
      </c>
      <c r="E1534">
        <v>21331</v>
      </c>
      <c r="F1534">
        <v>4</v>
      </c>
      <c r="G1534" t="s">
        <v>254</v>
      </c>
      <c r="H1534" t="s">
        <v>3250</v>
      </c>
    </row>
    <row r="1535" spans="1:8" hidden="1" x14ac:dyDescent="0.3">
      <c r="A1535" t="s">
        <v>4674</v>
      </c>
      <c r="B1535" t="s">
        <v>3214</v>
      </c>
      <c r="C1535" t="s">
        <v>3215</v>
      </c>
      <c r="D1535" t="s">
        <v>30</v>
      </c>
      <c r="E1535">
        <v>4677</v>
      </c>
      <c r="F1535">
        <v>4</v>
      </c>
      <c r="G1535" t="s">
        <v>254</v>
      </c>
      <c r="H1535" t="s">
        <v>3250</v>
      </c>
    </row>
    <row r="1536" spans="1:8" hidden="1" x14ac:dyDescent="0.3">
      <c r="A1536" t="s">
        <v>4675</v>
      </c>
      <c r="B1536" t="s">
        <v>3214</v>
      </c>
      <c r="C1536" t="s">
        <v>3215</v>
      </c>
      <c r="D1536" t="s">
        <v>345</v>
      </c>
      <c r="E1536">
        <v>73</v>
      </c>
      <c r="F1536">
        <v>4</v>
      </c>
      <c r="G1536" t="s">
        <v>254</v>
      </c>
      <c r="H1536" t="s">
        <v>3250</v>
      </c>
    </row>
    <row r="1537" spans="1:8" hidden="1" x14ac:dyDescent="0.3">
      <c r="A1537" t="s">
        <v>4676</v>
      </c>
      <c r="B1537" t="s">
        <v>3214</v>
      </c>
      <c r="C1537" t="s">
        <v>3215</v>
      </c>
      <c r="D1537" t="s">
        <v>36</v>
      </c>
      <c r="E1537">
        <v>641</v>
      </c>
      <c r="F1537">
        <v>4</v>
      </c>
      <c r="G1537" t="s">
        <v>254</v>
      </c>
      <c r="H1537" t="s">
        <v>3250</v>
      </c>
    </row>
    <row r="1538" spans="1:8" hidden="1" x14ac:dyDescent="0.3">
      <c r="A1538" t="s">
        <v>4677</v>
      </c>
      <c r="B1538" t="s">
        <v>3214</v>
      </c>
      <c r="C1538" t="s">
        <v>3215</v>
      </c>
      <c r="D1538" t="s">
        <v>32</v>
      </c>
      <c r="E1538">
        <v>1486</v>
      </c>
      <c r="F1538">
        <v>4</v>
      </c>
      <c r="G1538" t="s">
        <v>254</v>
      </c>
      <c r="H1538" t="s">
        <v>3250</v>
      </c>
    </row>
    <row r="1539" spans="1:8" hidden="1" x14ac:dyDescent="0.3">
      <c r="A1539" t="s">
        <v>4678</v>
      </c>
      <c r="B1539" t="s">
        <v>3214</v>
      </c>
      <c r="C1539" t="s">
        <v>3215</v>
      </c>
      <c r="D1539" t="s">
        <v>31</v>
      </c>
      <c r="E1539">
        <v>13480</v>
      </c>
      <c r="F1539">
        <v>4</v>
      </c>
      <c r="G1539" t="s">
        <v>254</v>
      </c>
      <c r="H1539" t="s">
        <v>3250</v>
      </c>
    </row>
    <row r="1540" spans="1:8" hidden="1" x14ac:dyDescent="0.3">
      <c r="A1540" t="s">
        <v>4679</v>
      </c>
      <c r="B1540" t="s">
        <v>3214</v>
      </c>
      <c r="C1540" t="s">
        <v>3215</v>
      </c>
      <c r="D1540" t="s">
        <v>34</v>
      </c>
      <c r="E1540">
        <v>1794</v>
      </c>
      <c r="F1540">
        <v>4</v>
      </c>
      <c r="G1540" t="s">
        <v>254</v>
      </c>
      <c r="H1540" t="s">
        <v>3250</v>
      </c>
    </row>
    <row r="1541" spans="1:8" hidden="1" x14ac:dyDescent="0.3">
      <c r="A1541" t="s">
        <v>4680</v>
      </c>
      <c r="B1541" t="s">
        <v>3214</v>
      </c>
      <c r="C1541" t="s">
        <v>3215</v>
      </c>
      <c r="D1541" t="s">
        <v>35</v>
      </c>
      <c r="E1541">
        <v>3016</v>
      </c>
      <c r="F1541">
        <v>4</v>
      </c>
      <c r="G1541" t="s">
        <v>254</v>
      </c>
      <c r="H1541" t="s">
        <v>3250</v>
      </c>
    </row>
    <row r="1542" spans="1:8" hidden="1" x14ac:dyDescent="0.3">
      <c r="A1542" t="s">
        <v>4681</v>
      </c>
      <c r="B1542" t="s">
        <v>3214</v>
      </c>
      <c r="C1542" t="s">
        <v>3215</v>
      </c>
      <c r="D1542" t="s">
        <v>33</v>
      </c>
      <c r="E1542">
        <v>8670</v>
      </c>
      <c r="F1542">
        <v>4</v>
      </c>
      <c r="G1542" t="s">
        <v>254</v>
      </c>
      <c r="H1542" t="s">
        <v>3250</v>
      </c>
    </row>
    <row r="1543" spans="1:8" hidden="1" x14ac:dyDescent="0.3">
      <c r="A1543" t="s">
        <v>4682</v>
      </c>
      <c r="B1543" t="s">
        <v>3226</v>
      </c>
      <c r="C1543" t="s">
        <v>232</v>
      </c>
      <c r="D1543" t="s">
        <v>60</v>
      </c>
      <c r="E1543">
        <v>8225</v>
      </c>
      <c r="F1543">
        <v>4</v>
      </c>
      <c r="G1543" t="s">
        <v>254</v>
      </c>
      <c r="H1543" t="s">
        <v>3250</v>
      </c>
    </row>
    <row r="1544" spans="1:8" hidden="1" x14ac:dyDescent="0.3">
      <c r="A1544" t="s">
        <v>4683</v>
      </c>
      <c r="B1544" t="s">
        <v>3226</v>
      </c>
      <c r="C1544" t="s">
        <v>232</v>
      </c>
      <c r="D1544" t="s">
        <v>76</v>
      </c>
      <c r="E1544">
        <v>15</v>
      </c>
      <c r="F1544">
        <v>4</v>
      </c>
      <c r="G1544" t="s">
        <v>254</v>
      </c>
      <c r="H1544" t="s">
        <v>3250</v>
      </c>
    </row>
    <row r="1545" spans="1:8" hidden="1" x14ac:dyDescent="0.3">
      <c r="A1545" t="s">
        <v>4684</v>
      </c>
      <c r="B1545" t="s">
        <v>3226</v>
      </c>
      <c r="C1545" t="s">
        <v>232</v>
      </c>
      <c r="D1545" t="s">
        <v>72</v>
      </c>
      <c r="E1545">
        <v>5734</v>
      </c>
      <c r="F1545">
        <v>4</v>
      </c>
      <c r="G1545" t="s">
        <v>254</v>
      </c>
      <c r="H1545" t="s">
        <v>3250</v>
      </c>
    </row>
    <row r="1546" spans="1:8" hidden="1" x14ac:dyDescent="0.3">
      <c r="A1546" t="s">
        <v>4685</v>
      </c>
      <c r="B1546" t="s">
        <v>3226</v>
      </c>
      <c r="C1546" t="s">
        <v>232</v>
      </c>
      <c r="D1546" t="s">
        <v>73</v>
      </c>
      <c r="E1546">
        <v>2178</v>
      </c>
      <c r="F1546">
        <v>4</v>
      </c>
      <c r="G1546" t="s">
        <v>254</v>
      </c>
      <c r="H1546" t="s">
        <v>3250</v>
      </c>
    </row>
    <row r="1547" spans="1:8" hidden="1" x14ac:dyDescent="0.3">
      <c r="A1547" t="s">
        <v>4686</v>
      </c>
      <c r="B1547" t="s">
        <v>3226</v>
      </c>
      <c r="C1547" t="s">
        <v>232</v>
      </c>
      <c r="D1547" t="s">
        <v>75</v>
      </c>
      <c r="E1547">
        <v>36</v>
      </c>
      <c r="F1547">
        <v>4</v>
      </c>
      <c r="G1547" t="s">
        <v>254</v>
      </c>
      <c r="H1547" t="s">
        <v>3250</v>
      </c>
    </row>
    <row r="1548" spans="1:8" hidden="1" x14ac:dyDescent="0.3">
      <c r="A1548" t="s">
        <v>4687</v>
      </c>
      <c r="B1548" t="s">
        <v>3226</v>
      </c>
      <c r="C1548" t="s">
        <v>232</v>
      </c>
      <c r="D1548" t="s">
        <v>74</v>
      </c>
      <c r="E1548">
        <v>254</v>
      </c>
      <c r="F1548">
        <v>4</v>
      </c>
      <c r="G1548" t="s">
        <v>254</v>
      </c>
      <c r="H1548" t="s">
        <v>3250</v>
      </c>
    </row>
    <row r="1549" spans="1:8" hidden="1" x14ac:dyDescent="0.3">
      <c r="A1549" t="s">
        <v>4688</v>
      </c>
      <c r="B1549" t="s">
        <v>3076</v>
      </c>
      <c r="C1549" t="s">
        <v>236</v>
      </c>
      <c r="D1549" t="s">
        <v>29</v>
      </c>
      <c r="E1549">
        <v>3729</v>
      </c>
      <c r="F1549">
        <v>24</v>
      </c>
      <c r="G1549" t="s">
        <v>270</v>
      </c>
      <c r="H1549" t="s">
        <v>3252</v>
      </c>
    </row>
    <row r="1550" spans="1:8" hidden="1" x14ac:dyDescent="0.3">
      <c r="A1550" t="s">
        <v>4689</v>
      </c>
      <c r="B1550" t="s">
        <v>3076</v>
      </c>
      <c r="C1550" t="s">
        <v>236</v>
      </c>
      <c r="D1550" t="s">
        <v>49</v>
      </c>
      <c r="E1550">
        <v>1238</v>
      </c>
      <c r="F1550">
        <v>24</v>
      </c>
      <c r="G1550" t="s">
        <v>270</v>
      </c>
      <c r="H1550" t="s">
        <v>3252</v>
      </c>
    </row>
    <row r="1551" spans="1:8" hidden="1" x14ac:dyDescent="0.3">
      <c r="A1551" t="s">
        <v>4690</v>
      </c>
      <c r="B1551" t="s">
        <v>3076</v>
      </c>
      <c r="C1551" t="s">
        <v>236</v>
      </c>
      <c r="D1551" t="s">
        <v>48</v>
      </c>
      <c r="E1551">
        <v>472</v>
      </c>
      <c r="F1551">
        <v>24</v>
      </c>
      <c r="G1551" t="s">
        <v>270</v>
      </c>
      <c r="H1551" t="s">
        <v>3252</v>
      </c>
    </row>
    <row r="1552" spans="1:8" hidden="1" x14ac:dyDescent="0.3">
      <c r="A1552" t="s">
        <v>4691</v>
      </c>
      <c r="B1552" t="s">
        <v>3076</v>
      </c>
      <c r="C1552" t="s">
        <v>236</v>
      </c>
      <c r="D1552" t="s">
        <v>42</v>
      </c>
      <c r="E1552">
        <v>148</v>
      </c>
      <c r="F1552">
        <v>24</v>
      </c>
      <c r="G1552" t="s">
        <v>270</v>
      </c>
      <c r="H1552" t="s">
        <v>3252</v>
      </c>
    </row>
    <row r="1553" spans="1:8" hidden="1" x14ac:dyDescent="0.3">
      <c r="A1553" t="s">
        <v>4692</v>
      </c>
      <c r="B1553" t="s">
        <v>3076</v>
      </c>
      <c r="C1553" t="s">
        <v>236</v>
      </c>
      <c r="D1553" t="s">
        <v>82</v>
      </c>
      <c r="E1553">
        <v>196</v>
      </c>
      <c r="F1553">
        <v>24</v>
      </c>
      <c r="G1553" t="s">
        <v>270</v>
      </c>
      <c r="H1553" t="s">
        <v>3252</v>
      </c>
    </row>
    <row r="1554" spans="1:8" hidden="1" x14ac:dyDescent="0.3">
      <c r="A1554" t="s">
        <v>4693</v>
      </c>
      <c r="B1554" t="s">
        <v>3076</v>
      </c>
      <c r="C1554" t="s">
        <v>236</v>
      </c>
      <c r="D1554" t="s">
        <v>50</v>
      </c>
      <c r="E1554">
        <v>110</v>
      </c>
      <c r="F1554">
        <v>24</v>
      </c>
      <c r="G1554" t="s">
        <v>270</v>
      </c>
      <c r="H1554" t="s">
        <v>3252</v>
      </c>
    </row>
    <row r="1555" spans="1:8" hidden="1" x14ac:dyDescent="0.3">
      <c r="A1555" t="s">
        <v>4694</v>
      </c>
      <c r="B1555" t="s">
        <v>3076</v>
      </c>
      <c r="C1555" t="s">
        <v>236</v>
      </c>
      <c r="D1555" t="s">
        <v>46</v>
      </c>
      <c r="E1555">
        <v>404</v>
      </c>
      <c r="F1555">
        <v>24</v>
      </c>
      <c r="G1555" t="s">
        <v>270</v>
      </c>
      <c r="H1555" t="s">
        <v>3252</v>
      </c>
    </row>
    <row r="1556" spans="1:8" hidden="1" x14ac:dyDescent="0.3">
      <c r="A1556" t="s">
        <v>4695</v>
      </c>
      <c r="B1556" t="s">
        <v>3076</v>
      </c>
      <c r="C1556" t="s">
        <v>236</v>
      </c>
      <c r="D1556" t="s">
        <v>45</v>
      </c>
      <c r="E1556">
        <v>230</v>
      </c>
      <c r="F1556">
        <v>24</v>
      </c>
      <c r="G1556" t="s">
        <v>270</v>
      </c>
      <c r="H1556" t="s">
        <v>3252</v>
      </c>
    </row>
    <row r="1557" spans="1:8" hidden="1" x14ac:dyDescent="0.3">
      <c r="A1557" t="s">
        <v>4696</v>
      </c>
      <c r="B1557" t="s">
        <v>3076</v>
      </c>
      <c r="C1557" t="s">
        <v>236</v>
      </c>
      <c r="D1557" t="s">
        <v>47</v>
      </c>
      <c r="E1557">
        <v>118</v>
      </c>
      <c r="F1557">
        <v>24</v>
      </c>
      <c r="G1557" t="s">
        <v>270</v>
      </c>
      <c r="H1557" t="s">
        <v>3252</v>
      </c>
    </row>
    <row r="1558" spans="1:8" hidden="1" x14ac:dyDescent="0.3">
      <c r="A1558" t="s">
        <v>4697</v>
      </c>
      <c r="B1558" t="s">
        <v>3076</v>
      </c>
      <c r="C1558" t="s">
        <v>236</v>
      </c>
      <c r="D1558" t="s">
        <v>43</v>
      </c>
      <c r="E1558">
        <v>600</v>
      </c>
      <c r="F1558">
        <v>24</v>
      </c>
      <c r="G1558" t="s">
        <v>270</v>
      </c>
      <c r="H1558" t="s">
        <v>3252</v>
      </c>
    </row>
    <row r="1559" spans="1:8" hidden="1" x14ac:dyDescent="0.3">
      <c r="A1559" t="s">
        <v>4698</v>
      </c>
      <c r="B1559" t="s">
        <v>3076</v>
      </c>
      <c r="C1559" t="s">
        <v>236</v>
      </c>
      <c r="D1559" t="s">
        <v>44</v>
      </c>
      <c r="E1559">
        <v>211</v>
      </c>
      <c r="F1559">
        <v>24</v>
      </c>
      <c r="G1559" t="s">
        <v>270</v>
      </c>
      <c r="H1559" t="s">
        <v>3252</v>
      </c>
    </row>
    <row r="1560" spans="1:8" hidden="1" x14ac:dyDescent="0.3">
      <c r="A1560" t="s">
        <v>3251</v>
      </c>
      <c r="B1560" t="s">
        <v>3089</v>
      </c>
      <c r="C1560" t="s">
        <v>3090</v>
      </c>
      <c r="D1560" t="s">
        <v>434</v>
      </c>
      <c r="E1560">
        <v>45</v>
      </c>
      <c r="F1560">
        <v>24</v>
      </c>
      <c r="G1560" t="s">
        <v>270</v>
      </c>
      <c r="H1560" t="s">
        <v>3252</v>
      </c>
    </row>
    <row r="1561" spans="1:8" hidden="1" x14ac:dyDescent="0.3">
      <c r="A1561" t="s">
        <v>4933</v>
      </c>
      <c r="B1561" t="s">
        <v>3089</v>
      </c>
      <c r="C1561" t="s">
        <v>3090</v>
      </c>
      <c r="D1561" t="s">
        <v>436</v>
      </c>
      <c r="E1561">
        <v>237</v>
      </c>
      <c r="F1561">
        <v>24</v>
      </c>
      <c r="G1561" t="s">
        <v>270</v>
      </c>
      <c r="H1561" t="s">
        <v>3252</v>
      </c>
    </row>
    <row r="1562" spans="1:8" hidden="1" x14ac:dyDescent="0.3">
      <c r="A1562" t="s">
        <v>5642</v>
      </c>
      <c r="B1562" t="s">
        <v>3089</v>
      </c>
      <c r="C1562" t="s">
        <v>3090</v>
      </c>
      <c r="D1562" t="s">
        <v>437</v>
      </c>
      <c r="E1562">
        <v>738</v>
      </c>
      <c r="F1562">
        <v>24</v>
      </c>
      <c r="G1562" t="s">
        <v>270</v>
      </c>
      <c r="H1562" t="s">
        <v>3252</v>
      </c>
    </row>
    <row r="1563" spans="1:8" hidden="1" x14ac:dyDescent="0.3">
      <c r="A1563" t="s">
        <v>7276</v>
      </c>
      <c r="B1563" t="s">
        <v>3089</v>
      </c>
      <c r="C1563" t="s">
        <v>3090</v>
      </c>
      <c r="D1563" t="s">
        <v>439</v>
      </c>
      <c r="E1563">
        <v>407</v>
      </c>
      <c r="F1563">
        <v>24</v>
      </c>
      <c r="G1563" t="s">
        <v>270</v>
      </c>
      <c r="H1563" t="s">
        <v>3252</v>
      </c>
    </row>
    <row r="1564" spans="1:8" hidden="1" x14ac:dyDescent="0.3">
      <c r="A1564" t="s">
        <v>4116</v>
      </c>
      <c r="B1564" t="s">
        <v>3089</v>
      </c>
      <c r="C1564" t="s">
        <v>3090</v>
      </c>
      <c r="D1564" t="s">
        <v>435</v>
      </c>
      <c r="E1564">
        <v>233</v>
      </c>
      <c r="F1564">
        <v>24</v>
      </c>
      <c r="G1564" t="s">
        <v>270</v>
      </c>
      <c r="H1564" t="s">
        <v>3252</v>
      </c>
    </row>
    <row r="1565" spans="1:8" hidden="1" x14ac:dyDescent="0.3">
      <c r="A1565" t="s">
        <v>8802</v>
      </c>
      <c r="B1565" t="s">
        <v>3089</v>
      </c>
      <c r="C1565" t="s">
        <v>3090</v>
      </c>
      <c r="D1565" t="s">
        <v>441</v>
      </c>
      <c r="E1565">
        <v>192</v>
      </c>
      <c r="F1565">
        <v>24</v>
      </c>
      <c r="G1565" t="s">
        <v>270</v>
      </c>
      <c r="H1565" t="s">
        <v>3252</v>
      </c>
    </row>
    <row r="1566" spans="1:8" hidden="1" x14ac:dyDescent="0.3">
      <c r="A1566" t="s">
        <v>8093</v>
      </c>
      <c r="B1566" t="s">
        <v>3089</v>
      </c>
      <c r="C1566" t="s">
        <v>3090</v>
      </c>
      <c r="D1566" t="s">
        <v>440</v>
      </c>
      <c r="E1566">
        <v>1007</v>
      </c>
      <c r="F1566">
        <v>24</v>
      </c>
      <c r="G1566" t="s">
        <v>270</v>
      </c>
      <c r="H1566" t="s">
        <v>3252</v>
      </c>
    </row>
    <row r="1567" spans="1:8" hidden="1" x14ac:dyDescent="0.3">
      <c r="A1567" t="s">
        <v>9619</v>
      </c>
      <c r="B1567" t="s">
        <v>3089</v>
      </c>
      <c r="C1567" t="s">
        <v>3090</v>
      </c>
      <c r="D1567" t="s">
        <v>349</v>
      </c>
      <c r="E1567">
        <v>3102</v>
      </c>
      <c r="F1567">
        <v>24</v>
      </c>
      <c r="G1567" t="s">
        <v>270</v>
      </c>
      <c r="H1567" t="s">
        <v>3252</v>
      </c>
    </row>
    <row r="1568" spans="1:8" hidden="1" x14ac:dyDescent="0.3">
      <c r="A1568" t="s">
        <v>6459</v>
      </c>
      <c r="B1568" t="s">
        <v>3089</v>
      </c>
      <c r="C1568" t="s">
        <v>3090</v>
      </c>
      <c r="D1568" t="s">
        <v>438</v>
      </c>
      <c r="E1568">
        <v>239</v>
      </c>
      <c r="F1568">
        <v>24</v>
      </c>
      <c r="G1568" t="s">
        <v>270</v>
      </c>
      <c r="H1568" t="s">
        <v>3252</v>
      </c>
    </row>
    <row r="1569" spans="1:8" hidden="1" x14ac:dyDescent="0.3">
      <c r="A1569" t="s">
        <v>4708</v>
      </c>
      <c r="B1569" t="s">
        <v>3108</v>
      </c>
      <c r="C1569" t="s">
        <v>3109</v>
      </c>
      <c r="D1569" t="s">
        <v>3110</v>
      </c>
      <c r="E1569">
        <v>125</v>
      </c>
      <c r="F1569">
        <v>24</v>
      </c>
      <c r="G1569" t="s">
        <v>270</v>
      </c>
      <c r="H1569" t="s">
        <v>3252</v>
      </c>
    </row>
    <row r="1570" spans="1:8" hidden="1" x14ac:dyDescent="0.3">
      <c r="A1570" t="s">
        <v>4709</v>
      </c>
      <c r="B1570" t="s">
        <v>3108</v>
      </c>
      <c r="C1570" t="s">
        <v>3109</v>
      </c>
      <c r="D1570" t="s">
        <v>3112</v>
      </c>
      <c r="E1570">
        <v>283</v>
      </c>
      <c r="F1570">
        <v>24</v>
      </c>
      <c r="G1570" t="s">
        <v>270</v>
      </c>
      <c r="H1570" t="s">
        <v>3252</v>
      </c>
    </row>
    <row r="1571" spans="1:8" hidden="1" x14ac:dyDescent="0.3">
      <c r="A1571" t="s">
        <v>4710</v>
      </c>
      <c r="B1571" t="s">
        <v>3108</v>
      </c>
      <c r="C1571" t="s">
        <v>3109</v>
      </c>
      <c r="D1571" t="s">
        <v>3114</v>
      </c>
      <c r="E1571">
        <v>297</v>
      </c>
      <c r="F1571">
        <v>24</v>
      </c>
      <c r="G1571" t="s">
        <v>270</v>
      </c>
      <c r="H1571" t="s">
        <v>3252</v>
      </c>
    </row>
    <row r="1572" spans="1:8" hidden="1" x14ac:dyDescent="0.3">
      <c r="A1572" t="s">
        <v>4711</v>
      </c>
      <c r="B1572" t="s">
        <v>3108</v>
      </c>
      <c r="C1572" t="s">
        <v>3109</v>
      </c>
      <c r="D1572" t="s">
        <v>3116</v>
      </c>
      <c r="E1572">
        <v>289</v>
      </c>
      <c r="F1572">
        <v>24</v>
      </c>
      <c r="G1572" t="s">
        <v>270</v>
      </c>
      <c r="H1572" t="s">
        <v>3252</v>
      </c>
    </row>
    <row r="1573" spans="1:8" hidden="1" x14ac:dyDescent="0.3">
      <c r="A1573" t="s">
        <v>4712</v>
      </c>
      <c r="B1573" t="s">
        <v>3108</v>
      </c>
      <c r="C1573" t="s">
        <v>3109</v>
      </c>
      <c r="D1573" t="s">
        <v>3118</v>
      </c>
      <c r="E1573">
        <v>353</v>
      </c>
      <c r="F1573">
        <v>24</v>
      </c>
      <c r="G1573" t="s">
        <v>270</v>
      </c>
      <c r="H1573" t="s">
        <v>3252</v>
      </c>
    </row>
    <row r="1574" spans="1:8" hidden="1" x14ac:dyDescent="0.3">
      <c r="A1574" t="s">
        <v>4713</v>
      </c>
      <c r="B1574" t="s">
        <v>3108</v>
      </c>
      <c r="C1574" t="s">
        <v>3109</v>
      </c>
      <c r="D1574" t="s">
        <v>3120</v>
      </c>
      <c r="E1574">
        <v>436</v>
      </c>
      <c r="F1574">
        <v>24</v>
      </c>
      <c r="G1574" t="s">
        <v>270</v>
      </c>
      <c r="H1574" t="s">
        <v>3252</v>
      </c>
    </row>
    <row r="1575" spans="1:8" hidden="1" x14ac:dyDescent="0.3">
      <c r="A1575" t="s">
        <v>4714</v>
      </c>
      <c r="B1575" t="s">
        <v>3108</v>
      </c>
      <c r="C1575" t="s">
        <v>3109</v>
      </c>
      <c r="D1575" t="s">
        <v>3122</v>
      </c>
      <c r="E1575">
        <v>390</v>
      </c>
      <c r="F1575">
        <v>24</v>
      </c>
      <c r="G1575" t="s">
        <v>270</v>
      </c>
      <c r="H1575" t="s">
        <v>3252</v>
      </c>
    </row>
    <row r="1576" spans="1:8" hidden="1" x14ac:dyDescent="0.3">
      <c r="A1576" t="s">
        <v>4715</v>
      </c>
      <c r="B1576" t="s">
        <v>3108</v>
      </c>
      <c r="C1576" t="s">
        <v>3109</v>
      </c>
      <c r="D1576" t="s">
        <v>3124</v>
      </c>
      <c r="E1576">
        <v>329</v>
      </c>
      <c r="F1576">
        <v>24</v>
      </c>
      <c r="G1576" t="s">
        <v>270</v>
      </c>
      <c r="H1576" t="s">
        <v>3252</v>
      </c>
    </row>
    <row r="1577" spans="1:8" hidden="1" x14ac:dyDescent="0.3">
      <c r="A1577" t="s">
        <v>4716</v>
      </c>
      <c r="B1577" t="s">
        <v>3108</v>
      </c>
      <c r="C1577" t="s">
        <v>3109</v>
      </c>
      <c r="D1577" t="s">
        <v>3126</v>
      </c>
      <c r="E1577">
        <v>604</v>
      </c>
      <c r="F1577">
        <v>24</v>
      </c>
      <c r="G1577" t="s">
        <v>270</v>
      </c>
      <c r="H1577" t="s">
        <v>3252</v>
      </c>
    </row>
    <row r="1578" spans="1:8" hidden="1" x14ac:dyDescent="0.3">
      <c r="A1578" t="s">
        <v>4717</v>
      </c>
      <c r="B1578" t="s">
        <v>3108</v>
      </c>
      <c r="C1578" t="s">
        <v>3109</v>
      </c>
      <c r="D1578" t="s">
        <v>349</v>
      </c>
      <c r="E1578">
        <v>3101</v>
      </c>
      <c r="F1578">
        <v>24</v>
      </c>
      <c r="G1578" t="s">
        <v>270</v>
      </c>
      <c r="H1578" t="s">
        <v>3252</v>
      </c>
    </row>
    <row r="1579" spans="1:8" hidden="1" x14ac:dyDescent="0.3">
      <c r="A1579" t="s">
        <v>4718</v>
      </c>
      <c r="B1579" t="s">
        <v>3129</v>
      </c>
      <c r="C1579" t="s">
        <v>238</v>
      </c>
      <c r="D1579" t="s">
        <v>54</v>
      </c>
      <c r="E1579">
        <v>177</v>
      </c>
      <c r="F1579">
        <v>24</v>
      </c>
      <c r="G1579" t="s">
        <v>270</v>
      </c>
      <c r="H1579" t="s">
        <v>3252</v>
      </c>
    </row>
    <row r="1580" spans="1:8" hidden="1" x14ac:dyDescent="0.3">
      <c r="A1580" t="s">
        <v>4719</v>
      </c>
      <c r="B1580" t="s">
        <v>3129</v>
      </c>
      <c r="C1580" t="s">
        <v>238</v>
      </c>
      <c r="D1580" t="s">
        <v>55</v>
      </c>
      <c r="E1580">
        <v>498</v>
      </c>
      <c r="F1580">
        <v>24</v>
      </c>
      <c r="G1580" t="s">
        <v>270</v>
      </c>
      <c r="H1580" t="s">
        <v>3252</v>
      </c>
    </row>
    <row r="1581" spans="1:8" hidden="1" x14ac:dyDescent="0.3">
      <c r="A1581" t="s">
        <v>4720</v>
      </c>
      <c r="B1581" t="s">
        <v>3129</v>
      </c>
      <c r="C1581" t="s">
        <v>238</v>
      </c>
      <c r="D1581" t="s">
        <v>56</v>
      </c>
      <c r="E1581">
        <v>458</v>
      </c>
      <c r="F1581">
        <v>24</v>
      </c>
      <c r="G1581" t="s">
        <v>270</v>
      </c>
      <c r="H1581" t="s">
        <v>3252</v>
      </c>
    </row>
    <row r="1582" spans="1:8" hidden="1" x14ac:dyDescent="0.3">
      <c r="A1582" t="s">
        <v>4721</v>
      </c>
      <c r="B1582" t="s">
        <v>3129</v>
      </c>
      <c r="C1582" t="s">
        <v>238</v>
      </c>
      <c r="D1582" t="s">
        <v>57</v>
      </c>
      <c r="E1582">
        <v>219</v>
      </c>
      <c r="F1582">
        <v>24</v>
      </c>
      <c r="G1582" t="s">
        <v>270</v>
      </c>
      <c r="H1582" t="s">
        <v>3252</v>
      </c>
    </row>
    <row r="1583" spans="1:8" hidden="1" x14ac:dyDescent="0.3">
      <c r="A1583" t="s">
        <v>4722</v>
      </c>
      <c r="B1583" t="s">
        <v>3129</v>
      </c>
      <c r="C1583" t="s">
        <v>238</v>
      </c>
      <c r="D1583" t="s">
        <v>58</v>
      </c>
      <c r="E1583">
        <v>282</v>
      </c>
      <c r="F1583">
        <v>24</v>
      </c>
      <c r="G1583" t="s">
        <v>270</v>
      </c>
      <c r="H1583" t="s">
        <v>3252</v>
      </c>
    </row>
    <row r="1584" spans="1:8" hidden="1" x14ac:dyDescent="0.3">
      <c r="A1584" t="s">
        <v>4723</v>
      </c>
      <c r="B1584" t="s">
        <v>3129</v>
      </c>
      <c r="C1584" t="s">
        <v>238</v>
      </c>
      <c r="D1584" t="s">
        <v>59</v>
      </c>
      <c r="E1584">
        <v>577</v>
      </c>
      <c r="F1584">
        <v>24</v>
      </c>
      <c r="G1584" t="s">
        <v>270</v>
      </c>
      <c r="H1584" t="s">
        <v>3252</v>
      </c>
    </row>
    <row r="1585" spans="1:8" hidden="1" x14ac:dyDescent="0.3">
      <c r="A1585" t="s">
        <v>4724</v>
      </c>
      <c r="B1585" t="s">
        <v>3129</v>
      </c>
      <c r="C1585" t="s">
        <v>238</v>
      </c>
      <c r="D1585" t="s">
        <v>51</v>
      </c>
      <c r="E1585">
        <v>654</v>
      </c>
      <c r="F1585">
        <v>24</v>
      </c>
      <c r="G1585" t="s">
        <v>270</v>
      </c>
      <c r="H1585" t="s">
        <v>3252</v>
      </c>
    </row>
    <row r="1586" spans="1:8" hidden="1" x14ac:dyDescent="0.3">
      <c r="A1586" t="s">
        <v>4725</v>
      </c>
      <c r="B1586" t="s">
        <v>3129</v>
      </c>
      <c r="C1586" t="s">
        <v>238</v>
      </c>
      <c r="D1586" t="s">
        <v>52</v>
      </c>
      <c r="E1586">
        <v>525</v>
      </c>
      <c r="F1586">
        <v>24</v>
      </c>
      <c r="G1586" t="s">
        <v>270</v>
      </c>
      <c r="H1586" t="s">
        <v>3252</v>
      </c>
    </row>
    <row r="1587" spans="1:8" hidden="1" x14ac:dyDescent="0.3">
      <c r="A1587" t="s">
        <v>4726</v>
      </c>
      <c r="B1587" t="s">
        <v>3129</v>
      </c>
      <c r="C1587" t="s">
        <v>238</v>
      </c>
      <c r="D1587" t="s">
        <v>53</v>
      </c>
      <c r="E1587">
        <v>346</v>
      </c>
      <c r="F1587">
        <v>24</v>
      </c>
      <c r="G1587" t="s">
        <v>270</v>
      </c>
      <c r="H1587" t="s">
        <v>3252</v>
      </c>
    </row>
    <row r="1588" spans="1:8" hidden="1" x14ac:dyDescent="0.3">
      <c r="A1588" t="s">
        <v>4727</v>
      </c>
      <c r="B1588" t="s">
        <v>3129</v>
      </c>
      <c r="C1588" t="s">
        <v>238</v>
      </c>
      <c r="D1588" t="s">
        <v>349</v>
      </c>
      <c r="E1588">
        <v>3730</v>
      </c>
      <c r="F1588">
        <v>24</v>
      </c>
      <c r="G1588" t="s">
        <v>270</v>
      </c>
      <c r="H1588" t="s">
        <v>3252</v>
      </c>
    </row>
    <row r="1589" spans="1:8" hidden="1" x14ac:dyDescent="0.3">
      <c r="A1589" t="s">
        <v>4728</v>
      </c>
      <c r="B1589" t="s">
        <v>3140</v>
      </c>
      <c r="C1589" t="s">
        <v>229</v>
      </c>
      <c r="D1589" t="s">
        <v>60</v>
      </c>
      <c r="E1589">
        <v>1990</v>
      </c>
      <c r="F1589">
        <v>24</v>
      </c>
      <c r="G1589" t="s">
        <v>270</v>
      </c>
      <c r="H1589" t="s">
        <v>3252</v>
      </c>
    </row>
    <row r="1590" spans="1:8" hidden="1" x14ac:dyDescent="0.3">
      <c r="A1590" t="s">
        <v>4729</v>
      </c>
      <c r="B1590" t="s">
        <v>3140</v>
      </c>
      <c r="C1590" t="s">
        <v>229</v>
      </c>
      <c r="D1590" t="s">
        <v>63</v>
      </c>
      <c r="E1590">
        <v>23</v>
      </c>
      <c r="F1590">
        <v>24</v>
      </c>
      <c r="G1590" t="s">
        <v>270</v>
      </c>
      <c r="H1590" t="s">
        <v>3252</v>
      </c>
    </row>
    <row r="1591" spans="1:8" hidden="1" x14ac:dyDescent="0.3">
      <c r="A1591" t="s">
        <v>4730</v>
      </c>
      <c r="B1591" t="s">
        <v>3140</v>
      </c>
      <c r="C1591" t="s">
        <v>229</v>
      </c>
      <c r="D1591" t="s">
        <v>61</v>
      </c>
      <c r="E1591">
        <v>386</v>
      </c>
      <c r="F1591">
        <v>24</v>
      </c>
      <c r="G1591" t="s">
        <v>270</v>
      </c>
      <c r="H1591" t="s">
        <v>3252</v>
      </c>
    </row>
    <row r="1592" spans="1:8" hidden="1" x14ac:dyDescent="0.3">
      <c r="A1592" t="s">
        <v>10322</v>
      </c>
      <c r="B1592" t="s">
        <v>3140</v>
      </c>
      <c r="C1592" t="s">
        <v>229</v>
      </c>
      <c r="D1592" t="s">
        <v>10309</v>
      </c>
      <c r="E1592">
        <v>545</v>
      </c>
      <c r="F1592">
        <v>24</v>
      </c>
      <c r="G1592" t="s">
        <v>270</v>
      </c>
      <c r="H1592" t="s">
        <v>3252</v>
      </c>
    </row>
    <row r="1593" spans="1:8" hidden="1" x14ac:dyDescent="0.3">
      <c r="A1593" t="s">
        <v>4731</v>
      </c>
      <c r="B1593" t="s">
        <v>3140</v>
      </c>
      <c r="C1593" t="s">
        <v>229</v>
      </c>
      <c r="D1593" t="s">
        <v>341</v>
      </c>
      <c r="E1593">
        <v>918</v>
      </c>
      <c r="F1593">
        <v>24</v>
      </c>
      <c r="G1593" t="s">
        <v>270</v>
      </c>
      <c r="H1593" t="s">
        <v>3252</v>
      </c>
    </row>
    <row r="1594" spans="1:8" hidden="1" x14ac:dyDescent="0.3">
      <c r="A1594" t="s">
        <v>4732</v>
      </c>
      <c r="B1594" t="s">
        <v>3140</v>
      </c>
      <c r="C1594" t="s">
        <v>229</v>
      </c>
      <c r="D1594" t="s">
        <v>62</v>
      </c>
      <c r="E1594">
        <v>125</v>
      </c>
      <c r="F1594">
        <v>24</v>
      </c>
      <c r="G1594" t="s">
        <v>270</v>
      </c>
      <c r="H1594" t="s">
        <v>3252</v>
      </c>
    </row>
    <row r="1595" spans="1:8" hidden="1" x14ac:dyDescent="0.3">
      <c r="A1595" t="s">
        <v>4733</v>
      </c>
      <c r="B1595" t="s">
        <v>3146</v>
      </c>
      <c r="C1595" t="s">
        <v>230</v>
      </c>
      <c r="D1595" t="s">
        <v>353</v>
      </c>
      <c r="E1595">
        <v>4584</v>
      </c>
      <c r="F1595">
        <v>24</v>
      </c>
      <c r="G1595" t="s">
        <v>270</v>
      </c>
      <c r="H1595" t="s">
        <v>3252</v>
      </c>
    </row>
    <row r="1596" spans="1:8" hidden="1" x14ac:dyDescent="0.3">
      <c r="A1596" t="s">
        <v>4734</v>
      </c>
      <c r="B1596" t="s">
        <v>3146</v>
      </c>
      <c r="C1596" t="s">
        <v>230</v>
      </c>
      <c r="D1596" t="s">
        <v>2</v>
      </c>
      <c r="E1596">
        <v>4636</v>
      </c>
      <c r="F1596">
        <v>24</v>
      </c>
      <c r="G1596" t="s">
        <v>270</v>
      </c>
      <c r="H1596" t="s">
        <v>3252</v>
      </c>
    </row>
    <row r="1597" spans="1:8" hidden="1" x14ac:dyDescent="0.3">
      <c r="A1597" t="s">
        <v>4735</v>
      </c>
      <c r="B1597" t="s">
        <v>3146</v>
      </c>
      <c r="C1597" t="s">
        <v>230</v>
      </c>
      <c r="D1597" t="s">
        <v>337</v>
      </c>
      <c r="E1597">
        <v>0</v>
      </c>
      <c r="F1597">
        <v>24</v>
      </c>
      <c r="G1597" t="s">
        <v>270</v>
      </c>
      <c r="H1597" t="s">
        <v>3252</v>
      </c>
    </row>
    <row r="1598" spans="1:8" hidden="1" x14ac:dyDescent="0.3">
      <c r="A1598" t="s">
        <v>4736</v>
      </c>
      <c r="B1598" t="s">
        <v>3146</v>
      </c>
      <c r="C1598" t="s">
        <v>230</v>
      </c>
      <c r="D1598" t="s">
        <v>326</v>
      </c>
      <c r="E1598">
        <v>4</v>
      </c>
      <c r="F1598">
        <v>24</v>
      </c>
      <c r="G1598" t="s">
        <v>270</v>
      </c>
      <c r="H1598" t="s">
        <v>3252</v>
      </c>
    </row>
    <row r="1599" spans="1:8" hidden="1" x14ac:dyDescent="0.3">
      <c r="A1599" t="s">
        <v>4737</v>
      </c>
      <c r="B1599" t="s">
        <v>3146</v>
      </c>
      <c r="C1599" t="s">
        <v>230</v>
      </c>
      <c r="D1599" t="s">
        <v>327</v>
      </c>
      <c r="E1599">
        <v>325</v>
      </c>
      <c r="F1599">
        <v>24</v>
      </c>
      <c r="G1599" t="s">
        <v>270</v>
      </c>
      <c r="H1599" t="s">
        <v>3252</v>
      </c>
    </row>
    <row r="1600" spans="1:8" hidden="1" x14ac:dyDescent="0.3">
      <c r="A1600" t="s">
        <v>4738</v>
      </c>
      <c r="B1600" t="s">
        <v>3146</v>
      </c>
      <c r="C1600" t="s">
        <v>230</v>
      </c>
      <c r="D1600" t="s">
        <v>328</v>
      </c>
      <c r="E1600">
        <v>279</v>
      </c>
      <c r="F1600">
        <v>24</v>
      </c>
      <c r="G1600" t="s">
        <v>270</v>
      </c>
      <c r="H1600" t="s">
        <v>3252</v>
      </c>
    </row>
    <row r="1601" spans="1:8" hidden="1" x14ac:dyDescent="0.3">
      <c r="A1601" t="s">
        <v>4739</v>
      </c>
      <c r="B1601" t="s">
        <v>3146</v>
      </c>
      <c r="C1601" t="s">
        <v>230</v>
      </c>
      <c r="D1601" t="s">
        <v>329</v>
      </c>
      <c r="E1601">
        <v>19</v>
      </c>
      <c r="F1601">
        <v>24</v>
      </c>
      <c r="G1601" t="s">
        <v>270</v>
      </c>
      <c r="H1601" t="s">
        <v>3252</v>
      </c>
    </row>
    <row r="1602" spans="1:8" hidden="1" x14ac:dyDescent="0.3">
      <c r="A1602" t="s">
        <v>4740</v>
      </c>
      <c r="B1602" t="s">
        <v>3146</v>
      </c>
      <c r="C1602" t="s">
        <v>230</v>
      </c>
      <c r="D1602" t="s">
        <v>330</v>
      </c>
      <c r="E1602">
        <v>30</v>
      </c>
      <c r="F1602">
        <v>24</v>
      </c>
      <c r="G1602" t="s">
        <v>270</v>
      </c>
      <c r="H1602" t="s">
        <v>3252</v>
      </c>
    </row>
    <row r="1603" spans="1:8" hidden="1" x14ac:dyDescent="0.3">
      <c r="A1603" t="s">
        <v>4741</v>
      </c>
      <c r="B1603" t="s">
        <v>3146</v>
      </c>
      <c r="C1603" t="s">
        <v>230</v>
      </c>
      <c r="D1603" t="s">
        <v>3155</v>
      </c>
      <c r="E1603">
        <v>52</v>
      </c>
      <c r="F1603">
        <v>24</v>
      </c>
      <c r="G1603" t="s">
        <v>270</v>
      </c>
      <c r="H1603" t="s">
        <v>3252</v>
      </c>
    </row>
    <row r="1604" spans="1:8" hidden="1" x14ac:dyDescent="0.3">
      <c r="A1604" t="s">
        <v>4742</v>
      </c>
      <c r="B1604" t="s">
        <v>3146</v>
      </c>
      <c r="C1604" t="s">
        <v>230</v>
      </c>
      <c r="D1604" t="s">
        <v>3157</v>
      </c>
      <c r="E1604">
        <v>4584</v>
      </c>
      <c r="F1604">
        <v>24</v>
      </c>
      <c r="G1604" t="s">
        <v>270</v>
      </c>
      <c r="H1604" t="s">
        <v>3252</v>
      </c>
    </row>
    <row r="1605" spans="1:8" hidden="1" x14ac:dyDescent="0.3">
      <c r="A1605" t="s">
        <v>4743</v>
      </c>
      <c r="B1605" t="s">
        <v>3146</v>
      </c>
      <c r="C1605" t="s">
        <v>230</v>
      </c>
      <c r="D1605" t="s">
        <v>331</v>
      </c>
      <c r="E1605">
        <v>735</v>
      </c>
      <c r="F1605">
        <v>24</v>
      </c>
      <c r="G1605" t="s">
        <v>270</v>
      </c>
      <c r="H1605" t="s">
        <v>3252</v>
      </c>
    </row>
    <row r="1606" spans="1:8" hidden="1" x14ac:dyDescent="0.3">
      <c r="A1606" t="s">
        <v>4744</v>
      </c>
      <c r="B1606" t="s">
        <v>3146</v>
      </c>
      <c r="C1606" t="s">
        <v>230</v>
      </c>
      <c r="D1606" t="s">
        <v>332</v>
      </c>
      <c r="E1606">
        <v>487</v>
      </c>
      <c r="F1606">
        <v>24</v>
      </c>
      <c r="G1606" t="s">
        <v>270</v>
      </c>
      <c r="H1606" t="s">
        <v>3252</v>
      </c>
    </row>
    <row r="1607" spans="1:8" hidden="1" x14ac:dyDescent="0.3">
      <c r="A1607" t="s">
        <v>4745</v>
      </c>
      <c r="B1607" t="s">
        <v>3146</v>
      </c>
      <c r="C1607" t="s">
        <v>230</v>
      </c>
      <c r="D1607" t="s">
        <v>333</v>
      </c>
      <c r="E1607">
        <v>998</v>
      </c>
      <c r="F1607">
        <v>24</v>
      </c>
      <c r="G1607" t="s">
        <v>270</v>
      </c>
      <c r="H1607" t="s">
        <v>3252</v>
      </c>
    </row>
    <row r="1608" spans="1:8" hidden="1" x14ac:dyDescent="0.3">
      <c r="A1608" t="s">
        <v>4746</v>
      </c>
      <c r="B1608" t="s">
        <v>3146</v>
      </c>
      <c r="C1608" t="s">
        <v>230</v>
      </c>
      <c r="D1608" t="s">
        <v>334</v>
      </c>
      <c r="E1608">
        <v>854</v>
      </c>
      <c r="F1608">
        <v>24</v>
      </c>
      <c r="G1608" t="s">
        <v>270</v>
      </c>
      <c r="H1608" t="s">
        <v>3252</v>
      </c>
    </row>
    <row r="1609" spans="1:8" hidden="1" x14ac:dyDescent="0.3">
      <c r="A1609" t="s">
        <v>4747</v>
      </c>
      <c r="B1609" t="s">
        <v>3146</v>
      </c>
      <c r="C1609" t="s">
        <v>230</v>
      </c>
      <c r="D1609" t="s">
        <v>336</v>
      </c>
      <c r="E1609">
        <v>138</v>
      </c>
      <c r="F1609">
        <v>24</v>
      </c>
      <c r="G1609" t="s">
        <v>270</v>
      </c>
      <c r="H1609" t="s">
        <v>3252</v>
      </c>
    </row>
    <row r="1610" spans="1:8" hidden="1" x14ac:dyDescent="0.3">
      <c r="A1610" t="s">
        <v>4748</v>
      </c>
      <c r="B1610" t="s">
        <v>3146</v>
      </c>
      <c r="C1610" t="s">
        <v>230</v>
      </c>
      <c r="D1610" t="s">
        <v>335</v>
      </c>
      <c r="E1610">
        <v>3</v>
      </c>
      <c r="F1610">
        <v>24</v>
      </c>
      <c r="G1610" t="s">
        <v>270</v>
      </c>
      <c r="H1610" t="s">
        <v>3252</v>
      </c>
    </row>
    <row r="1611" spans="1:8" hidden="1" x14ac:dyDescent="0.3">
      <c r="A1611" t="s">
        <v>4749</v>
      </c>
      <c r="B1611" t="s">
        <v>3146</v>
      </c>
      <c r="C1611" t="s">
        <v>230</v>
      </c>
      <c r="D1611" t="s">
        <v>79</v>
      </c>
      <c r="E1611">
        <v>715</v>
      </c>
      <c r="F1611">
        <v>24</v>
      </c>
      <c r="G1611" t="s">
        <v>270</v>
      </c>
      <c r="H1611" t="s">
        <v>3252</v>
      </c>
    </row>
    <row r="1612" spans="1:8" hidden="1" x14ac:dyDescent="0.3">
      <c r="A1612" t="s">
        <v>4750</v>
      </c>
      <c r="B1612" t="s">
        <v>3166</v>
      </c>
      <c r="C1612" t="s">
        <v>245</v>
      </c>
      <c r="D1612" t="s">
        <v>80</v>
      </c>
      <c r="E1612">
        <v>476</v>
      </c>
      <c r="F1612">
        <v>24</v>
      </c>
      <c r="G1612" t="s">
        <v>270</v>
      </c>
      <c r="H1612" t="s">
        <v>3252</v>
      </c>
    </row>
    <row r="1613" spans="1:8" hidden="1" x14ac:dyDescent="0.3">
      <c r="A1613" t="s">
        <v>4751</v>
      </c>
      <c r="B1613" t="s">
        <v>3166</v>
      </c>
      <c r="C1613" t="s">
        <v>245</v>
      </c>
      <c r="D1613" t="s">
        <v>342</v>
      </c>
      <c r="E1613">
        <v>96</v>
      </c>
      <c r="F1613">
        <v>24</v>
      </c>
      <c r="G1613" t="s">
        <v>270</v>
      </c>
      <c r="H1613" t="s">
        <v>3252</v>
      </c>
    </row>
    <row r="1614" spans="1:8" hidden="1" x14ac:dyDescent="0.3">
      <c r="A1614" t="s">
        <v>4752</v>
      </c>
      <c r="B1614" t="s">
        <v>3166</v>
      </c>
      <c r="C1614" t="s">
        <v>245</v>
      </c>
      <c r="D1614">
        <v>0</v>
      </c>
      <c r="E1614">
        <v>701</v>
      </c>
      <c r="F1614">
        <v>24</v>
      </c>
      <c r="G1614" t="s">
        <v>270</v>
      </c>
      <c r="H1614" t="s">
        <v>3252</v>
      </c>
    </row>
    <row r="1615" spans="1:8" hidden="1" x14ac:dyDescent="0.3">
      <c r="A1615" t="s">
        <v>4753</v>
      </c>
      <c r="B1615" t="s">
        <v>3166</v>
      </c>
      <c r="C1615" t="s">
        <v>245</v>
      </c>
      <c r="D1615">
        <v>1</v>
      </c>
      <c r="E1615">
        <v>711</v>
      </c>
      <c r="F1615">
        <v>24</v>
      </c>
      <c r="G1615" t="s">
        <v>270</v>
      </c>
      <c r="H1615" t="s">
        <v>3252</v>
      </c>
    </row>
    <row r="1616" spans="1:8" hidden="1" x14ac:dyDescent="0.3">
      <c r="A1616" t="s">
        <v>4754</v>
      </c>
      <c r="B1616" t="s">
        <v>3166</v>
      </c>
      <c r="C1616" t="s">
        <v>245</v>
      </c>
      <c r="D1616" t="s">
        <v>60</v>
      </c>
      <c r="E1616">
        <v>1990</v>
      </c>
      <c r="F1616">
        <v>24</v>
      </c>
      <c r="G1616" t="s">
        <v>270</v>
      </c>
      <c r="H1616" t="s">
        <v>3252</v>
      </c>
    </row>
    <row r="1617" spans="1:8" hidden="1" x14ac:dyDescent="0.3">
      <c r="A1617" t="s">
        <v>4755</v>
      </c>
      <c r="B1617" t="s">
        <v>3172</v>
      </c>
      <c r="C1617" t="s">
        <v>239</v>
      </c>
      <c r="D1617" t="s">
        <v>2</v>
      </c>
      <c r="E1617">
        <v>4636</v>
      </c>
      <c r="F1617">
        <v>24</v>
      </c>
      <c r="G1617" t="s">
        <v>270</v>
      </c>
      <c r="H1617" t="s">
        <v>3252</v>
      </c>
    </row>
    <row r="1618" spans="1:8" hidden="1" x14ac:dyDescent="0.3">
      <c r="A1618" t="s">
        <v>4756</v>
      </c>
      <c r="B1618" t="s">
        <v>3172</v>
      </c>
      <c r="C1618" t="s">
        <v>239</v>
      </c>
      <c r="D1618" t="s">
        <v>67</v>
      </c>
      <c r="E1618">
        <v>468</v>
      </c>
      <c r="F1618">
        <v>24</v>
      </c>
      <c r="G1618" t="s">
        <v>270</v>
      </c>
      <c r="H1618" t="s">
        <v>3252</v>
      </c>
    </row>
    <row r="1619" spans="1:8" hidden="1" x14ac:dyDescent="0.3">
      <c r="A1619" t="s">
        <v>4757</v>
      </c>
      <c r="B1619" t="s">
        <v>3172</v>
      </c>
      <c r="C1619" t="s">
        <v>239</v>
      </c>
      <c r="D1619" t="s">
        <v>66</v>
      </c>
      <c r="E1619">
        <v>798</v>
      </c>
      <c r="F1619">
        <v>24</v>
      </c>
      <c r="G1619" t="s">
        <v>270</v>
      </c>
      <c r="H1619" t="s">
        <v>3252</v>
      </c>
    </row>
    <row r="1620" spans="1:8" hidden="1" x14ac:dyDescent="0.3">
      <c r="A1620" t="s">
        <v>4758</v>
      </c>
      <c r="B1620" t="s">
        <v>3172</v>
      </c>
      <c r="C1620" t="s">
        <v>239</v>
      </c>
      <c r="D1620" t="s">
        <v>65</v>
      </c>
      <c r="E1620">
        <v>1351</v>
      </c>
      <c r="F1620">
        <v>24</v>
      </c>
      <c r="G1620" t="s">
        <v>270</v>
      </c>
      <c r="H1620" t="s">
        <v>3252</v>
      </c>
    </row>
    <row r="1621" spans="1:8" hidden="1" x14ac:dyDescent="0.3">
      <c r="A1621" t="s">
        <v>4759</v>
      </c>
      <c r="B1621" t="s">
        <v>3172</v>
      </c>
      <c r="C1621" t="s">
        <v>239</v>
      </c>
      <c r="D1621" t="s">
        <v>68</v>
      </c>
      <c r="E1621">
        <v>150</v>
      </c>
      <c r="F1621">
        <v>24</v>
      </c>
      <c r="G1621" t="s">
        <v>270</v>
      </c>
      <c r="H1621" t="s">
        <v>3252</v>
      </c>
    </row>
    <row r="1622" spans="1:8" hidden="1" x14ac:dyDescent="0.3">
      <c r="A1622" t="s">
        <v>4760</v>
      </c>
      <c r="B1622" t="s">
        <v>3172</v>
      </c>
      <c r="C1622" t="s">
        <v>239</v>
      </c>
      <c r="D1622" t="s">
        <v>64</v>
      </c>
      <c r="E1622">
        <v>1870</v>
      </c>
      <c r="F1622">
        <v>24</v>
      </c>
      <c r="G1622" t="s">
        <v>270</v>
      </c>
      <c r="H1622" t="s">
        <v>3252</v>
      </c>
    </row>
    <row r="1623" spans="1:8" hidden="1" x14ac:dyDescent="0.3">
      <c r="A1623" t="s">
        <v>4761</v>
      </c>
      <c r="B1623" t="s">
        <v>3179</v>
      </c>
      <c r="C1623" t="s">
        <v>240</v>
      </c>
      <c r="D1623" t="s">
        <v>2</v>
      </c>
      <c r="E1623">
        <v>4636</v>
      </c>
      <c r="F1623">
        <v>24</v>
      </c>
      <c r="G1623" t="s">
        <v>270</v>
      </c>
      <c r="H1623" t="s">
        <v>3252</v>
      </c>
    </row>
    <row r="1624" spans="1:8" hidden="1" x14ac:dyDescent="0.3">
      <c r="A1624" t="s">
        <v>4762</v>
      </c>
      <c r="B1624" t="s">
        <v>3179</v>
      </c>
      <c r="C1624" t="s">
        <v>240</v>
      </c>
      <c r="D1624" t="s">
        <v>70</v>
      </c>
      <c r="E1624">
        <v>656</v>
      </c>
      <c r="F1624">
        <v>24</v>
      </c>
      <c r="G1624" t="s">
        <v>270</v>
      </c>
      <c r="H1624" t="s">
        <v>3252</v>
      </c>
    </row>
    <row r="1625" spans="1:8" hidden="1" x14ac:dyDescent="0.3">
      <c r="A1625" t="s">
        <v>4763</v>
      </c>
      <c r="B1625" t="s">
        <v>3179</v>
      </c>
      <c r="C1625" t="s">
        <v>240</v>
      </c>
      <c r="D1625" t="s">
        <v>69</v>
      </c>
      <c r="E1625">
        <v>872</v>
      </c>
      <c r="F1625">
        <v>24</v>
      </c>
      <c r="G1625" t="s">
        <v>270</v>
      </c>
      <c r="H1625" t="s">
        <v>3252</v>
      </c>
    </row>
    <row r="1626" spans="1:8" hidden="1" x14ac:dyDescent="0.3">
      <c r="A1626" t="s">
        <v>4764</v>
      </c>
      <c r="B1626" t="s">
        <v>3179</v>
      </c>
      <c r="C1626" t="s">
        <v>240</v>
      </c>
      <c r="D1626" t="s">
        <v>71</v>
      </c>
      <c r="E1626">
        <v>3112</v>
      </c>
      <c r="F1626">
        <v>24</v>
      </c>
      <c r="G1626" t="s">
        <v>270</v>
      </c>
      <c r="H1626" t="s">
        <v>3252</v>
      </c>
    </row>
    <row r="1627" spans="1:8" hidden="1" x14ac:dyDescent="0.3">
      <c r="A1627" t="s">
        <v>4765</v>
      </c>
      <c r="B1627" t="s">
        <v>3184</v>
      </c>
      <c r="C1627" t="s">
        <v>3185</v>
      </c>
      <c r="D1627" t="s">
        <v>2</v>
      </c>
      <c r="E1627">
        <v>4636</v>
      </c>
      <c r="F1627">
        <v>24</v>
      </c>
      <c r="G1627" t="s">
        <v>270</v>
      </c>
      <c r="H1627" t="s">
        <v>3252</v>
      </c>
    </row>
    <row r="1628" spans="1:8" hidden="1" x14ac:dyDescent="0.3">
      <c r="A1628" t="s">
        <v>4766</v>
      </c>
      <c r="B1628" t="s">
        <v>3184</v>
      </c>
      <c r="C1628" t="s">
        <v>3185</v>
      </c>
      <c r="D1628" t="s">
        <v>25</v>
      </c>
      <c r="E1628">
        <v>19</v>
      </c>
      <c r="F1628">
        <v>24</v>
      </c>
      <c r="G1628" t="s">
        <v>270</v>
      </c>
      <c r="H1628" t="s">
        <v>3252</v>
      </c>
    </row>
    <row r="1629" spans="1:8" hidden="1" x14ac:dyDescent="0.3">
      <c r="A1629" t="s">
        <v>4767</v>
      </c>
      <c r="B1629" t="s">
        <v>3184</v>
      </c>
      <c r="C1629" t="s">
        <v>3185</v>
      </c>
      <c r="D1629" t="s">
        <v>21</v>
      </c>
      <c r="E1629">
        <v>465</v>
      </c>
      <c r="F1629">
        <v>24</v>
      </c>
      <c r="G1629" t="s">
        <v>270</v>
      </c>
      <c r="H1629" t="s">
        <v>3252</v>
      </c>
    </row>
    <row r="1630" spans="1:8" hidden="1" x14ac:dyDescent="0.3">
      <c r="A1630" t="s">
        <v>4768</v>
      </c>
      <c r="B1630" t="s">
        <v>3184</v>
      </c>
      <c r="C1630" t="s">
        <v>3185</v>
      </c>
      <c r="D1630" t="s">
        <v>24</v>
      </c>
      <c r="E1630">
        <v>35</v>
      </c>
      <c r="F1630">
        <v>24</v>
      </c>
      <c r="G1630" t="s">
        <v>270</v>
      </c>
      <c r="H1630" t="s">
        <v>3252</v>
      </c>
    </row>
    <row r="1631" spans="1:8" hidden="1" x14ac:dyDescent="0.3">
      <c r="A1631" t="s">
        <v>4769</v>
      </c>
      <c r="B1631" t="s">
        <v>3184</v>
      </c>
      <c r="C1631" t="s">
        <v>3185</v>
      </c>
      <c r="D1631" t="s">
        <v>354</v>
      </c>
      <c r="E1631">
        <v>318</v>
      </c>
      <c r="F1631">
        <v>24</v>
      </c>
      <c r="G1631" t="s">
        <v>270</v>
      </c>
      <c r="H1631" t="s">
        <v>3252</v>
      </c>
    </row>
    <row r="1632" spans="1:8" hidden="1" x14ac:dyDescent="0.3">
      <c r="A1632" t="s">
        <v>4770</v>
      </c>
      <c r="B1632" t="s">
        <v>3184</v>
      </c>
      <c r="C1632" t="s">
        <v>3185</v>
      </c>
      <c r="D1632" t="s">
        <v>22</v>
      </c>
      <c r="E1632">
        <v>317</v>
      </c>
      <c r="F1632">
        <v>24</v>
      </c>
      <c r="G1632" t="s">
        <v>270</v>
      </c>
      <c r="H1632" t="s">
        <v>3252</v>
      </c>
    </row>
    <row r="1633" spans="1:8" hidden="1" x14ac:dyDescent="0.3">
      <c r="A1633" t="s">
        <v>4771</v>
      </c>
      <c r="B1633" t="s">
        <v>3184</v>
      </c>
      <c r="C1633" t="s">
        <v>3185</v>
      </c>
      <c r="D1633" t="s">
        <v>23</v>
      </c>
      <c r="E1633">
        <v>91</v>
      </c>
      <c r="F1633">
        <v>24</v>
      </c>
      <c r="G1633" t="s">
        <v>270</v>
      </c>
      <c r="H1633" t="s">
        <v>3252</v>
      </c>
    </row>
    <row r="1634" spans="1:8" hidden="1" x14ac:dyDescent="0.3">
      <c r="A1634" t="s">
        <v>4772</v>
      </c>
      <c r="B1634" t="s">
        <v>3184</v>
      </c>
      <c r="C1634" t="s">
        <v>3185</v>
      </c>
      <c r="D1634" t="s">
        <v>20</v>
      </c>
      <c r="E1634">
        <v>3388</v>
      </c>
      <c r="F1634">
        <v>24</v>
      </c>
      <c r="G1634" t="s">
        <v>270</v>
      </c>
      <c r="H1634" t="s">
        <v>3252</v>
      </c>
    </row>
    <row r="1635" spans="1:8" hidden="1" x14ac:dyDescent="0.3">
      <c r="A1635" t="s">
        <v>10572</v>
      </c>
      <c r="B1635" t="s">
        <v>3193</v>
      </c>
      <c r="C1635" t="s">
        <v>3194</v>
      </c>
      <c r="D1635" t="s">
        <v>10556</v>
      </c>
      <c r="E1635">
        <v>5</v>
      </c>
      <c r="F1635">
        <v>24</v>
      </c>
      <c r="G1635" t="s">
        <v>270</v>
      </c>
      <c r="H1635" t="s">
        <v>3252</v>
      </c>
    </row>
    <row r="1636" spans="1:8" hidden="1" x14ac:dyDescent="0.3">
      <c r="A1636" t="s">
        <v>4773</v>
      </c>
      <c r="B1636" t="s">
        <v>3193</v>
      </c>
      <c r="C1636" t="s">
        <v>3194</v>
      </c>
      <c r="D1636" t="s">
        <v>350</v>
      </c>
      <c r="E1636">
        <v>0</v>
      </c>
      <c r="F1636">
        <v>24</v>
      </c>
      <c r="G1636" t="s">
        <v>270</v>
      </c>
      <c r="H1636" t="s">
        <v>3252</v>
      </c>
    </row>
    <row r="1637" spans="1:8" hidden="1" x14ac:dyDescent="0.3">
      <c r="A1637" t="s">
        <v>4774</v>
      </c>
      <c r="B1637" t="s">
        <v>3193</v>
      </c>
      <c r="C1637" t="s">
        <v>3194</v>
      </c>
      <c r="D1637" t="s">
        <v>352</v>
      </c>
      <c r="E1637">
        <v>350</v>
      </c>
      <c r="F1637">
        <v>24</v>
      </c>
      <c r="G1637" t="s">
        <v>270</v>
      </c>
      <c r="H1637" t="s">
        <v>3252</v>
      </c>
    </row>
    <row r="1638" spans="1:8" hidden="1" x14ac:dyDescent="0.3">
      <c r="A1638" t="s">
        <v>4775</v>
      </c>
      <c r="B1638" t="s">
        <v>3193</v>
      </c>
      <c r="C1638" t="s">
        <v>3194</v>
      </c>
      <c r="D1638" t="s">
        <v>351</v>
      </c>
      <c r="E1638">
        <v>13</v>
      </c>
      <c r="F1638">
        <v>24</v>
      </c>
      <c r="G1638" t="s">
        <v>270</v>
      </c>
      <c r="H1638" t="s">
        <v>3252</v>
      </c>
    </row>
    <row r="1639" spans="1:8" hidden="1" x14ac:dyDescent="0.3">
      <c r="A1639" t="s">
        <v>4776</v>
      </c>
      <c r="B1639" t="s">
        <v>3193</v>
      </c>
      <c r="C1639" t="s">
        <v>3194</v>
      </c>
      <c r="D1639" t="s">
        <v>348</v>
      </c>
      <c r="E1639">
        <v>9</v>
      </c>
      <c r="F1639">
        <v>24</v>
      </c>
      <c r="G1639" t="s">
        <v>270</v>
      </c>
      <c r="H1639" t="s">
        <v>3252</v>
      </c>
    </row>
    <row r="1640" spans="1:8" hidden="1" x14ac:dyDescent="0.3">
      <c r="A1640" t="s">
        <v>4777</v>
      </c>
      <c r="B1640" t="s">
        <v>3193</v>
      </c>
      <c r="C1640" t="s">
        <v>3194</v>
      </c>
      <c r="D1640" t="s">
        <v>349</v>
      </c>
      <c r="E1640">
        <v>4508</v>
      </c>
      <c r="F1640">
        <v>24</v>
      </c>
      <c r="G1640" t="s">
        <v>270</v>
      </c>
      <c r="H1640" t="s">
        <v>3252</v>
      </c>
    </row>
    <row r="1641" spans="1:8" hidden="1" x14ac:dyDescent="0.3">
      <c r="A1641" t="s">
        <v>4778</v>
      </c>
      <c r="B1641" t="s">
        <v>3193</v>
      </c>
      <c r="C1641" t="s">
        <v>3194</v>
      </c>
      <c r="D1641" t="s">
        <v>347</v>
      </c>
      <c r="E1641">
        <v>4493</v>
      </c>
      <c r="F1641">
        <v>24</v>
      </c>
      <c r="G1641" t="s">
        <v>270</v>
      </c>
      <c r="H1641" t="s">
        <v>3252</v>
      </c>
    </row>
    <row r="1642" spans="1:8" hidden="1" x14ac:dyDescent="0.3">
      <c r="A1642" t="s">
        <v>4779</v>
      </c>
      <c r="B1642" t="s">
        <v>99</v>
      </c>
      <c r="C1642" t="s">
        <v>3202</v>
      </c>
      <c r="D1642" t="s">
        <v>210</v>
      </c>
      <c r="E1642">
        <v>917</v>
      </c>
      <c r="F1642">
        <v>24</v>
      </c>
      <c r="G1642" t="s">
        <v>270</v>
      </c>
      <c r="H1642" t="s">
        <v>3252</v>
      </c>
    </row>
    <row r="1643" spans="1:8" hidden="1" x14ac:dyDescent="0.3">
      <c r="A1643" t="s">
        <v>4780</v>
      </c>
      <c r="B1643" t="s">
        <v>98</v>
      </c>
      <c r="C1643" t="s">
        <v>3202</v>
      </c>
      <c r="D1643" t="s">
        <v>209</v>
      </c>
      <c r="E1643">
        <v>3046</v>
      </c>
      <c r="F1643">
        <v>24</v>
      </c>
      <c r="G1643" t="s">
        <v>270</v>
      </c>
      <c r="H1643" t="s">
        <v>3252</v>
      </c>
    </row>
    <row r="1644" spans="1:8" hidden="1" x14ac:dyDescent="0.3">
      <c r="A1644" t="s">
        <v>4781</v>
      </c>
      <c r="B1644" t="s">
        <v>97</v>
      </c>
      <c r="C1644" t="s">
        <v>3202</v>
      </c>
      <c r="D1644" t="s">
        <v>208</v>
      </c>
      <c r="E1644">
        <v>426</v>
      </c>
      <c r="F1644">
        <v>24</v>
      </c>
      <c r="G1644" t="s">
        <v>270</v>
      </c>
      <c r="H1644" t="s">
        <v>3252</v>
      </c>
    </row>
    <row r="1645" spans="1:8" hidden="1" x14ac:dyDescent="0.3">
      <c r="A1645" t="s">
        <v>4782</v>
      </c>
      <c r="B1645" t="s">
        <v>96</v>
      </c>
      <c r="C1645" t="s">
        <v>3202</v>
      </c>
      <c r="D1645" t="s">
        <v>207</v>
      </c>
      <c r="E1645">
        <v>325</v>
      </c>
      <c r="F1645">
        <v>24</v>
      </c>
      <c r="G1645" t="s">
        <v>270</v>
      </c>
      <c r="H1645" t="s">
        <v>3252</v>
      </c>
    </row>
    <row r="1646" spans="1:8" hidden="1" x14ac:dyDescent="0.3">
      <c r="A1646" t="s">
        <v>4783</v>
      </c>
      <c r="B1646" t="s">
        <v>3207</v>
      </c>
      <c r="C1646" t="s">
        <v>3202</v>
      </c>
      <c r="D1646" t="s">
        <v>2</v>
      </c>
      <c r="E1646">
        <v>4714</v>
      </c>
      <c r="F1646">
        <v>24</v>
      </c>
      <c r="G1646" t="s">
        <v>270</v>
      </c>
      <c r="H1646" t="s">
        <v>3252</v>
      </c>
    </row>
    <row r="1647" spans="1:8" hidden="1" x14ac:dyDescent="0.3">
      <c r="A1647" t="s">
        <v>4784</v>
      </c>
      <c r="B1647" t="s">
        <v>3207</v>
      </c>
      <c r="C1647" t="s">
        <v>3202</v>
      </c>
      <c r="D1647" t="s">
        <v>28</v>
      </c>
      <c r="E1647">
        <v>174.96503347439599</v>
      </c>
      <c r="F1647">
        <v>24</v>
      </c>
      <c r="G1647" t="s">
        <v>270</v>
      </c>
      <c r="H1647" t="s">
        <v>3252</v>
      </c>
    </row>
    <row r="1648" spans="1:8" hidden="1" x14ac:dyDescent="0.3">
      <c r="A1648" t="s">
        <v>4785</v>
      </c>
      <c r="B1648" t="s">
        <v>3207</v>
      </c>
      <c r="C1648" t="s">
        <v>3202</v>
      </c>
      <c r="D1648" t="s">
        <v>27</v>
      </c>
      <c r="E1648">
        <v>2493</v>
      </c>
      <c r="F1648">
        <v>24</v>
      </c>
      <c r="G1648" t="s">
        <v>270</v>
      </c>
      <c r="H1648" t="s">
        <v>3252</v>
      </c>
    </row>
    <row r="1649" spans="1:8" hidden="1" x14ac:dyDescent="0.3">
      <c r="A1649" t="s">
        <v>4786</v>
      </c>
      <c r="B1649" t="s">
        <v>3207</v>
      </c>
      <c r="C1649" t="s">
        <v>3202</v>
      </c>
      <c r="D1649" t="s">
        <v>3155</v>
      </c>
      <c r="E1649">
        <v>52</v>
      </c>
      <c r="F1649">
        <v>24</v>
      </c>
      <c r="G1649" t="s">
        <v>270</v>
      </c>
      <c r="H1649" t="s">
        <v>3252</v>
      </c>
    </row>
    <row r="1650" spans="1:8" hidden="1" x14ac:dyDescent="0.3">
      <c r="A1650" t="s">
        <v>4787</v>
      </c>
      <c r="B1650" t="s">
        <v>3207</v>
      </c>
      <c r="C1650" t="s">
        <v>3202</v>
      </c>
      <c r="D1650" t="s">
        <v>3157</v>
      </c>
      <c r="E1650">
        <v>4584</v>
      </c>
      <c r="F1650">
        <v>24</v>
      </c>
      <c r="G1650" t="s">
        <v>270</v>
      </c>
      <c r="H1650" t="s">
        <v>3252</v>
      </c>
    </row>
    <row r="1651" spans="1:8" hidden="1" x14ac:dyDescent="0.3">
      <c r="A1651" t="s">
        <v>4788</v>
      </c>
      <c r="B1651" t="s">
        <v>3207</v>
      </c>
      <c r="C1651" t="s">
        <v>3202</v>
      </c>
      <c r="D1651" t="s">
        <v>26</v>
      </c>
      <c r="E1651">
        <v>2221</v>
      </c>
      <c r="F1651">
        <v>24</v>
      </c>
      <c r="G1651" t="s">
        <v>270</v>
      </c>
      <c r="H1651" t="s">
        <v>3252</v>
      </c>
    </row>
    <row r="1652" spans="1:8" hidden="1" x14ac:dyDescent="0.3">
      <c r="A1652" t="s">
        <v>4789</v>
      </c>
      <c r="B1652" t="s">
        <v>3214</v>
      </c>
      <c r="C1652" t="s">
        <v>3215</v>
      </c>
      <c r="D1652" t="s">
        <v>344</v>
      </c>
      <c r="E1652">
        <v>122</v>
      </c>
      <c r="F1652">
        <v>24</v>
      </c>
      <c r="G1652" t="s">
        <v>270</v>
      </c>
      <c r="H1652" t="s">
        <v>3252</v>
      </c>
    </row>
    <row r="1653" spans="1:8" hidden="1" x14ac:dyDescent="0.3">
      <c r="A1653" t="s">
        <v>4790</v>
      </c>
      <c r="B1653" t="s">
        <v>3214</v>
      </c>
      <c r="C1653" t="s">
        <v>3215</v>
      </c>
      <c r="D1653" t="s">
        <v>2</v>
      </c>
      <c r="E1653">
        <v>4636</v>
      </c>
      <c r="F1653">
        <v>24</v>
      </c>
      <c r="G1653" t="s">
        <v>270</v>
      </c>
      <c r="H1653" t="s">
        <v>3252</v>
      </c>
    </row>
    <row r="1654" spans="1:8" hidden="1" x14ac:dyDescent="0.3">
      <c r="A1654" t="s">
        <v>4791</v>
      </c>
      <c r="B1654" t="s">
        <v>3214</v>
      </c>
      <c r="C1654" t="s">
        <v>3215</v>
      </c>
      <c r="D1654" t="s">
        <v>30</v>
      </c>
      <c r="E1654">
        <v>307</v>
      </c>
      <c r="F1654">
        <v>24</v>
      </c>
      <c r="G1654" t="s">
        <v>270</v>
      </c>
      <c r="H1654" t="s">
        <v>3252</v>
      </c>
    </row>
    <row r="1655" spans="1:8" hidden="1" x14ac:dyDescent="0.3">
      <c r="A1655" t="s">
        <v>4792</v>
      </c>
      <c r="B1655" t="s">
        <v>3214</v>
      </c>
      <c r="C1655" t="s">
        <v>3215</v>
      </c>
      <c r="D1655" t="s">
        <v>345</v>
      </c>
      <c r="E1655">
        <v>13</v>
      </c>
      <c r="F1655">
        <v>24</v>
      </c>
      <c r="G1655" t="s">
        <v>270</v>
      </c>
      <c r="H1655" t="s">
        <v>3252</v>
      </c>
    </row>
    <row r="1656" spans="1:8" hidden="1" x14ac:dyDescent="0.3">
      <c r="A1656" t="s">
        <v>4793</v>
      </c>
      <c r="B1656" t="s">
        <v>3214</v>
      </c>
      <c r="C1656" t="s">
        <v>3215</v>
      </c>
      <c r="D1656" t="s">
        <v>36</v>
      </c>
      <c r="E1656">
        <v>55</v>
      </c>
      <c r="F1656">
        <v>24</v>
      </c>
      <c r="G1656" t="s">
        <v>270</v>
      </c>
      <c r="H1656" t="s">
        <v>3252</v>
      </c>
    </row>
    <row r="1657" spans="1:8" hidden="1" x14ac:dyDescent="0.3">
      <c r="A1657" t="s">
        <v>4794</v>
      </c>
      <c r="B1657" t="s">
        <v>3214</v>
      </c>
      <c r="C1657" t="s">
        <v>3215</v>
      </c>
      <c r="D1657" t="s">
        <v>32</v>
      </c>
      <c r="E1657">
        <v>78</v>
      </c>
      <c r="F1657">
        <v>24</v>
      </c>
      <c r="G1657" t="s">
        <v>270</v>
      </c>
      <c r="H1657" t="s">
        <v>3252</v>
      </c>
    </row>
    <row r="1658" spans="1:8" hidden="1" x14ac:dyDescent="0.3">
      <c r="A1658" t="s">
        <v>4795</v>
      </c>
      <c r="B1658" t="s">
        <v>3214</v>
      </c>
      <c r="C1658" t="s">
        <v>3215</v>
      </c>
      <c r="D1658" t="s">
        <v>31</v>
      </c>
      <c r="E1658">
        <v>4063</v>
      </c>
      <c r="F1658">
        <v>24</v>
      </c>
      <c r="G1658" t="s">
        <v>270</v>
      </c>
      <c r="H1658" t="s">
        <v>3252</v>
      </c>
    </row>
    <row r="1659" spans="1:8" hidden="1" x14ac:dyDescent="0.3">
      <c r="A1659" t="s">
        <v>4796</v>
      </c>
      <c r="B1659" t="s">
        <v>3214</v>
      </c>
      <c r="C1659" t="s">
        <v>3215</v>
      </c>
      <c r="D1659" t="s">
        <v>34</v>
      </c>
      <c r="E1659">
        <v>141</v>
      </c>
      <c r="F1659">
        <v>24</v>
      </c>
      <c r="G1659" t="s">
        <v>270</v>
      </c>
      <c r="H1659" t="s">
        <v>3252</v>
      </c>
    </row>
    <row r="1660" spans="1:8" hidden="1" x14ac:dyDescent="0.3">
      <c r="A1660" t="s">
        <v>4797</v>
      </c>
      <c r="B1660" t="s">
        <v>3214</v>
      </c>
      <c r="C1660" t="s">
        <v>3215</v>
      </c>
      <c r="D1660" t="s">
        <v>35</v>
      </c>
      <c r="E1660">
        <v>239</v>
      </c>
      <c r="F1660">
        <v>24</v>
      </c>
      <c r="G1660" t="s">
        <v>270</v>
      </c>
      <c r="H1660" t="s">
        <v>3252</v>
      </c>
    </row>
    <row r="1661" spans="1:8" hidden="1" x14ac:dyDescent="0.3">
      <c r="A1661" t="s">
        <v>4798</v>
      </c>
      <c r="B1661" t="s">
        <v>3214</v>
      </c>
      <c r="C1661" t="s">
        <v>3215</v>
      </c>
      <c r="D1661" t="s">
        <v>33</v>
      </c>
      <c r="E1661">
        <v>3683</v>
      </c>
      <c r="F1661">
        <v>24</v>
      </c>
      <c r="G1661" t="s">
        <v>270</v>
      </c>
      <c r="H1661" t="s">
        <v>3252</v>
      </c>
    </row>
    <row r="1662" spans="1:8" hidden="1" x14ac:dyDescent="0.3">
      <c r="A1662" t="s">
        <v>4799</v>
      </c>
      <c r="B1662" t="s">
        <v>3226</v>
      </c>
      <c r="C1662" t="s">
        <v>232</v>
      </c>
      <c r="D1662" t="s">
        <v>60</v>
      </c>
      <c r="E1662">
        <v>1990</v>
      </c>
      <c r="F1662">
        <v>24</v>
      </c>
      <c r="G1662" t="s">
        <v>270</v>
      </c>
      <c r="H1662" t="s">
        <v>3252</v>
      </c>
    </row>
    <row r="1663" spans="1:8" hidden="1" x14ac:dyDescent="0.3">
      <c r="A1663" t="s">
        <v>4800</v>
      </c>
      <c r="B1663" t="s">
        <v>3226</v>
      </c>
      <c r="C1663" t="s">
        <v>232</v>
      </c>
      <c r="D1663" t="s">
        <v>76</v>
      </c>
      <c r="E1663">
        <v>8</v>
      </c>
      <c r="F1663">
        <v>24</v>
      </c>
      <c r="G1663" t="s">
        <v>270</v>
      </c>
      <c r="H1663" t="s">
        <v>3252</v>
      </c>
    </row>
    <row r="1664" spans="1:8" hidden="1" x14ac:dyDescent="0.3">
      <c r="A1664" t="s">
        <v>4801</v>
      </c>
      <c r="B1664" t="s">
        <v>3226</v>
      </c>
      <c r="C1664" t="s">
        <v>232</v>
      </c>
      <c r="D1664" t="s">
        <v>72</v>
      </c>
      <c r="E1664">
        <v>822</v>
      </c>
      <c r="F1664">
        <v>24</v>
      </c>
      <c r="G1664" t="s">
        <v>270</v>
      </c>
      <c r="H1664" t="s">
        <v>3252</v>
      </c>
    </row>
    <row r="1665" spans="1:8" hidden="1" x14ac:dyDescent="0.3">
      <c r="A1665" t="s">
        <v>4802</v>
      </c>
      <c r="B1665" t="s">
        <v>3226</v>
      </c>
      <c r="C1665" t="s">
        <v>232</v>
      </c>
      <c r="D1665" t="s">
        <v>73</v>
      </c>
      <c r="E1665">
        <v>769</v>
      </c>
      <c r="F1665">
        <v>24</v>
      </c>
      <c r="G1665" t="s">
        <v>270</v>
      </c>
      <c r="H1665" t="s">
        <v>3252</v>
      </c>
    </row>
    <row r="1666" spans="1:8" hidden="1" x14ac:dyDescent="0.3">
      <c r="A1666" t="s">
        <v>4803</v>
      </c>
      <c r="B1666" t="s">
        <v>3226</v>
      </c>
      <c r="C1666" t="s">
        <v>232</v>
      </c>
      <c r="D1666" t="s">
        <v>75</v>
      </c>
      <c r="E1666">
        <v>65</v>
      </c>
      <c r="F1666">
        <v>24</v>
      </c>
      <c r="G1666" t="s">
        <v>270</v>
      </c>
      <c r="H1666" t="s">
        <v>3252</v>
      </c>
    </row>
    <row r="1667" spans="1:8" hidden="1" x14ac:dyDescent="0.3">
      <c r="A1667" t="s">
        <v>4804</v>
      </c>
      <c r="B1667" t="s">
        <v>3226</v>
      </c>
      <c r="C1667" t="s">
        <v>232</v>
      </c>
      <c r="D1667" t="s">
        <v>74</v>
      </c>
      <c r="E1667">
        <v>319</v>
      </c>
      <c r="F1667">
        <v>24</v>
      </c>
      <c r="G1667" t="s">
        <v>270</v>
      </c>
      <c r="H1667" t="s">
        <v>3252</v>
      </c>
    </row>
    <row r="1668" spans="1:8" hidden="1" x14ac:dyDescent="0.3">
      <c r="A1668" t="s">
        <v>4805</v>
      </c>
      <c r="B1668" t="s">
        <v>3076</v>
      </c>
      <c r="C1668" t="s">
        <v>236</v>
      </c>
      <c r="D1668" t="s">
        <v>29</v>
      </c>
      <c r="E1668">
        <v>4858</v>
      </c>
      <c r="F1668">
        <v>37</v>
      </c>
      <c r="G1668" t="s">
        <v>12</v>
      </c>
      <c r="H1668" t="s">
        <v>3254</v>
      </c>
    </row>
    <row r="1669" spans="1:8" hidden="1" x14ac:dyDescent="0.3">
      <c r="A1669" t="s">
        <v>4806</v>
      </c>
      <c r="B1669" t="s">
        <v>3076</v>
      </c>
      <c r="C1669" t="s">
        <v>236</v>
      </c>
      <c r="D1669" t="s">
        <v>49</v>
      </c>
      <c r="E1669">
        <v>1829</v>
      </c>
      <c r="F1669">
        <v>37</v>
      </c>
      <c r="G1669" t="s">
        <v>12</v>
      </c>
      <c r="H1669" t="s">
        <v>3254</v>
      </c>
    </row>
    <row r="1670" spans="1:8" hidden="1" x14ac:dyDescent="0.3">
      <c r="A1670" t="s">
        <v>4807</v>
      </c>
      <c r="B1670" t="s">
        <v>3076</v>
      </c>
      <c r="C1670" t="s">
        <v>236</v>
      </c>
      <c r="D1670" t="s">
        <v>48</v>
      </c>
      <c r="E1670">
        <v>624</v>
      </c>
      <c r="F1670">
        <v>37</v>
      </c>
      <c r="G1670" t="s">
        <v>12</v>
      </c>
      <c r="H1670" t="s">
        <v>3254</v>
      </c>
    </row>
    <row r="1671" spans="1:8" hidden="1" x14ac:dyDescent="0.3">
      <c r="A1671" t="s">
        <v>4808</v>
      </c>
      <c r="B1671" t="s">
        <v>3076</v>
      </c>
      <c r="C1671" t="s">
        <v>236</v>
      </c>
      <c r="D1671" t="s">
        <v>42</v>
      </c>
      <c r="E1671">
        <v>206</v>
      </c>
      <c r="F1671">
        <v>37</v>
      </c>
      <c r="G1671" t="s">
        <v>12</v>
      </c>
      <c r="H1671" t="s">
        <v>3254</v>
      </c>
    </row>
    <row r="1672" spans="1:8" hidden="1" x14ac:dyDescent="0.3">
      <c r="A1672" t="s">
        <v>4809</v>
      </c>
      <c r="B1672" t="s">
        <v>3076</v>
      </c>
      <c r="C1672" t="s">
        <v>236</v>
      </c>
      <c r="D1672" t="s">
        <v>82</v>
      </c>
      <c r="E1672">
        <v>360</v>
      </c>
      <c r="F1672">
        <v>37</v>
      </c>
      <c r="G1672" t="s">
        <v>12</v>
      </c>
      <c r="H1672" t="s">
        <v>3254</v>
      </c>
    </row>
    <row r="1673" spans="1:8" hidden="1" x14ac:dyDescent="0.3">
      <c r="A1673" t="s">
        <v>4810</v>
      </c>
      <c r="B1673" t="s">
        <v>3076</v>
      </c>
      <c r="C1673" t="s">
        <v>236</v>
      </c>
      <c r="D1673" t="s">
        <v>50</v>
      </c>
      <c r="E1673">
        <v>91</v>
      </c>
      <c r="F1673">
        <v>37</v>
      </c>
      <c r="G1673" t="s">
        <v>12</v>
      </c>
      <c r="H1673" t="s">
        <v>3254</v>
      </c>
    </row>
    <row r="1674" spans="1:8" hidden="1" x14ac:dyDescent="0.3">
      <c r="A1674" t="s">
        <v>4811</v>
      </c>
      <c r="B1674" t="s">
        <v>3076</v>
      </c>
      <c r="C1674" t="s">
        <v>236</v>
      </c>
      <c r="D1674" t="s">
        <v>46</v>
      </c>
      <c r="E1674">
        <v>245</v>
      </c>
      <c r="F1674">
        <v>37</v>
      </c>
      <c r="G1674" t="s">
        <v>12</v>
      </c>
      <c r="H1674" t="s">
        <v>3254</v>
      </c>
    </row>
    <row r="1675" spans="1:8" hidden="1" x14ac:dyDescent="0.3">
      <c r="A1675" t="s">
        <v>4812</v>
      </c>
      <c r="B1675" t="s">
        <v>3076</v>
      </c>
      <c r="C1675" t="s">
        <v>236</v>
      </c>
      <c r="D1675" t="s">
        <v>45</v>
      </c>
      <c r="E1675">
        <v>233</v>
      </c>
      <c r="F1675">
        <v>37</v>
      </c>
      <c r="G1675" t="s">
        <v>12</v>
      </c>
      <c r="H1675" t="s">
        <v>3254</v>
      </c>
    </row>
    <row r="1676" spans="1:8" hidden="1" x14ac:dyDescent="0.3">
      <c r="A1676" t="s">
        <v>4813</v>
      </c>
      <c r="B1676" t="s">
        <v>3076</v>
      </c>
      <c r="C1676" t="s">
        <v>236</v>
      </c>
      <c r="D1676" t="s">
        <v>47</v>
      </c>
      <c r="E1676">
        <v>136</v>
      </c>
      <c r="F1676">
        <v>37</v>
      </c>
      <c r="G1676" t="s">
        <v>12</v>
      </c>
      <c r="H1676" t="s">
        <v>3254</v>
      </c>
    </row>
    <row r="1677" spans="1:8" hidden="1" x14ac:dyDescent="0.3">
      <c r="A1677" t="s">
        <v>4814</v>
      </c>
      <c r="B1677" t="s">
        <v>3076</v>
      </c>
      <c r="C1677" t="s">
        <v>236</v>
      </c>
      <c r="D1677" t="s">
        <v>43</v>
      </c>
      <c r="E1677">
        <v>915</v>
      </c>
      <c r="F1677">
        <v>37</v>
      </c>
      <c r="G1677" t="s">
        <v>12</v>
      </c>
      <c r="H1677" t="s">
        <v>3254</v>
      </c>
    </row>
    <row r="1678" spans="1:8" hidden="1" x14ac:dyDescent="0.3">
      <c r="A1678" t="s">
        <v>4815</v>
      </c>
      <c r="B1678" t="s">
        <v>3076</v>
      </c>
      <c r="C1678" t="s">
        <v>236</v>
      </c>
      <c r="D1678" t="s">
        <v>44</v>
      </c>
      <c r="E1678">
        <v>222</v>
      </c>
      <c r="F1678">
        <v>37</v>
      </c>
      <c r="G1678" t="s">
        <v>12</v>
      </c>
      <c r="H1678" t="s">
        <v>3254</v>
      </c>
    </row>
    <row r="1679" spans="1:8" hidden="1" x14ac:dyDescent="0.3">
      <c r="A1679" t="s">
        <v>3253</v>
      </c>
      <c r="B1679" t="s">
        <v>3089</v>
      </c>
      <c r="C1679" t="s">
        <v>3090</v>
      </c>
      <c r="D1679" t="s">
        <v>434</v>
      </c>
      <c r="E1679">
        <v>102</v>
      </c>
      <c r="F1679">
        <v>37</v>
      </c>
      <c r="G1679" t="s">
        <v>12</v>
      </c>
      <c r="H1679" t="s">
        <v>3254</v>
      </c>
    </row>
    <row r="1680" spans="1:8" hidden="1" x14ac:dyDescent="0.3">
      <c r="A1680" t="s">
        <v>4934</v>
      </c>
      <c r="B1680" t="s">
        <v>3089</v>
      </c>
      <c r="C1680" t="s">
        <v>3090</v>
      </c>
      <c r="D1680" t="s">
        <v>436</v>
      </c>
      <c r="E1680">
        <v>359</v>
      </c>
      <c r="F1680">
        <v>37</v>
      </c>
      <c r="G1680" t="s">
        <v>12</v>
      </c>
      <c r="H1680" t="s">
        <v>3254</v>
      </c>
    </row>
    <row r="1681" spans="1:8" hidden="1" x14ac:dyDescent="0.3">
      <c r="A1681" t="s">
        <v>5643</v>
      </c>
      <c r="B1681" t="s">
        <v>3089</v>
      </c>
      <c r="C1681" t="s">
        <v>3090</v>
      </c>
      <c r="D1681" t="s">
        <v>437</v>
      </c>
      <c r="E1681">
        <v>928</v>
      </c>
      <c r="F1681">
        <v>37</v>
      </c>
      <c r="G1681" t="s">
        <v>12</v>
      </c>
      <c r="H1681" t="s">
        <v>3254</v>
      </c>
    </row>
    <row r="1682" spans="1:8" hidden="1" x14ac:dyDescent="0.3">
      <c r="A1682" t="s">
        <v>7277</v>
      </c>
      <c r="B1682" t="s">
        <v>3089</v>
      </c>
      <c r="C1682" t="s">
        <v>3090</v>
      </c>
      <c r="D1682" t="s">
        <v>439</v>
      </c>
      <c r="E1682">
        <v>697</v>
      </c>
      <c r="F1682">
        <v>37</v>
      </c>
      <c r="G1682" t="s">
        <v>12</v>
      </c>
      <c r="H1682" t="s">
        <v>3254</v>
      </c>
    </row>
    <row r="1683" spans="1:8" hidden="1" x14ac:dyDescent="0.3">
      <c r="A1683" t="s">
        <v>4117</v>
      </c>
      <c r="B1683" t="s">
        <v>3089</v>
      </c>
      <c r="C1683" t="s">
        <v>3090</v>
      </c>
      <c r="D1683" t="s">
        <v>435</v>
      </c>
      <c r="E1683">
        <v>292</v>
      </c>
      <c r="F1683">
        <v>37</v>
      </c>
      <c r="G1683" t="s">
        <v>12</v>
      </c>
      <c r="H1683" t="s">
        <v>3254</v>
      </c>
    </row>
    <row r="1684" spans="1:8" hidden="1" x14ac:dyDescent="0.3">
      <c r="A1684" t="s">
        <v>8911</v>
      </c>
      <c r="B1684" t="s">
        <v>3089</v>
      </c>
      <c r="C1684" t="s">
        <v>3090</v>
      </c>
      <c r="D1684" t="s">
        <v>441</v>
      </c>
      <c r="E1684">
        <v>272</v>
      </c>
      <c r="F1684">
        <v>37</v>
      </c>
      <c r="G1684" t="s">
        <v>12</v>
      </c>
      <c r="H1684" t="s">
        <v>3254</v>
      </c>
    </row>
    <row r="1685" spans="1:8" hidden="1" x14ac:dyDescent="0.3">
      <c r="A1685" t="s">
        <v>8094</v>
      </c>
      <c r="B1685" t="s">
        <v>3089</v>
      </c>
      <c r="C1685" t="s">
        <v>3090</v>
      </c>
      <c r="D1685" t="s">
        <v>440</v>
      </c>
      <c r="E1685">
        <v>1367</v>
      </c>
      <c r="F1685">
        <v>37</v>
      </c>
      <c r="G1685" t="s">
        <v>12</v>
      </c>
      <c r="H1685" t="s">
        <v>3254</v>
      </c>
    </row>
    <row r="1686" spans="1:8" hidden="1" x14ac:dyDescent="0.3">
      <c r="A1686" t="s">
        <v>9620</v>
      </c>
      <c r="B1686" t="s">
        <v>3089</v>
      </c>
      <c r="C1686" t="s">
        <v>3090</v>
      </c>
      <c r="D1686" t="s">
        <v>349</v>
      </c>
      <c r="E1686">
        <v>4382</v>
      </c>
      <c r="F1686">
        <v>37</v>
      </c>
      <c r="G1686" t="s">
        <v>12</v>
      </c>
      <c r="H1686" t="s">
        <v>3254</v>
      </c>
    </row>
    <row r="1687" spans="1:8" hidden="1" x14ac:dyDescent="0.3">
      <c r="A1687" t="s">
        <v>6460</v>
      </c>
      <c r="B1687" t="s">
        <v>3089</v>
      </c>
      <c r="C1687" t="s">
        <v>3090</v>
      </c>
      <c r="D1687" t="s">
        <v>438</v>
      </c>
      <c r="E1687">
        <v>372</v>
      </c>
      <c r="F1687">
        <v>37</v>
      </c>
      <c r="G1687" t="s">
        <v>12</v>
      </c>
      <c r="H1687" t="s">
        <v>3254</v>
      </c>
    </row>
    <row r="1688" spans="1:8" hidden="1" x14ac:dyDescent="0.3">
      <c r="A1688" t="s">
        <v>4825</v>
      </c>
      <c r="B1688" t="s">
        <v>3108</v>
      </c>
      <c r="C1688" t="s">
        <v>3109</v>
      </c>
      <c r="D1688" t="s">
        <v>3110</v>
      </c>
      <c r="E1688">
        <v>246</v>
      </c>
      <c r="F1688">
        <v>37</v>
      </c>
      <c r="G1688" t="s">
        <v>12</v>
      </c>
      <c r="H1688" t="s">
        <v>3254</v>
      </c>
    </row>
    <row r="1689" spans="1:8" hidden="1" x14ac:dyDescent="0.3">
      <c r="A1689" t="s">
        <v>4826</v>
      </c>
      <c r="B1689" t="s">
        <v>3108</v>
      </c>
      <c r="C1689" t="s">
        <v>3109</v>
      </c>
      <c r="D1689" t="s">
        <v>3112</v>
      </c>
      <c r="E1689">
        <v>569</v>
      </c>
      <c r="F1689">
        <v>37</v>
      </c>
      <c r="G1689" t="s">
        <v>12</v>
      </c>
      <c r="H1689" t="s">
        <v>3254</v>
      </c>
    </row>
    <row r="1690" spans="1:8" hidden="1" x14ac:dyDescent="0.3">
      <c r="A1690" t="s">
        <v>4827</v>
      </c>
      <c r="B1690" t="s">
        <v>3108</v>
      </c>
      <c r="C1690" t="s">
        <v>3109</v>
      </c>
      <c r="D1690" t="s">
        <v>3114</v>
      </c>
      <c r="E1690">
        <v>526</v>
      </c>
      <c r="F1690">
        <v>37</v>
      </c>
      <c r="G1690" t="s">
        <v>12</v>
      </c>
      <c r="H1690" t="s">
        <v>3254</v>
      </c>
    </row>
    <row r="1691" spans="1:8" hidden="1" x14ac:dyDescent="0.3">
      <c r="A1691" t="s">
        <v>4828</v>
      </c>
      <c r="B1691" t="s">
        <v>3108</v>
      </c>
      <c r="C1691" t="s">
        <v>3109</v>
      </c>
      <c r="D1691" t="s">
        <v>3116</v>
      </c>
      <c r="E1691">
        <v>576</v>
      </c>
      <c r="F1691">
        <v>37</v>
      </c>
      <c r="G1691" t="s">
        <v>12</v>
      </c>
      <c r="H1691" t="s">
        <v>3254</v>
      </c>
    </row>
    <row r="1692" spans="1:8" hidden="1" x14ac:dyDescent="0.3">
      <c r="A1692" t="s">
        <v>4829</v>
      </c>
      <c r="B1692" t="s">
        <v>3108</v>
      </c>
      <c r="C1692" t="s">
        <v>3109</v>
      </c>
      <c r="D1692" t="s">
        <v>3118</v>
      </c>
      <c r="E1692">
        <v>475</v>
      </c>
      <c r="F1692">
        <v>37</v>
      </c>
      <c r="G1692" t="s">
        <v>12</v>
      </c>
      <c r="H1692" t="s">
        <v>3254</v>
      </c>
    </row>
    <row r="1693" spans="1:8" hidden="1" x14ac:dyDescent="0.3">
      <c r="A1693" t="s">
        <v>4830</v>
      </c>
      <c r="B1693" t="s">
        <v>3108</v>
      </c>
      <c r="C1693" t="s">
        <v>3109</v>
      </c>
      <c r="D1693" t="s">
        <v>3120</v>
      </c>
      <c r="E1693">
        <v>527</v>
      </c>
      <c r="F1693">
        <v>37</v>
      </c>
      <c r="G1693" t="s">
        <v>12</v>
      </c>
      <c r="H1693" t="s">
        <v>3254</v>
      </c>
    </row>
    <row r="1694" spans="1:8" hidden="1" x14ac:dyDescent="0.3">
      <c r="A1694" t="s">
        <v>4831</v>
      </c>
      <c r="B1694" t="s">
        <v>3108</v>
      </c>
      <c r="C1694" t="s">
        <v>3109</v>
      </c>
      <c r="D1694" t="s">
        <v>3122</v>
      </c>
      <c r="E1694">
        <v>531</v>
      </c>
      <c r="F1694">
        <v>37</v>
      </c>
      <c r="G1694" t="s">
        <v>12</v>
      </c>
      <c r="H1694" t="s">
        <v>3254</v>
      </c>
    </row>
    <row r="1695" spans="1:8" hidden="1" x14ac:dyDescent="0.3">
      <c r="A1695" t="s">
        <v>4832</v>
      </c>
      <c r="B1695" t="s">
        <v>3108</v>
      </c>
      <c r="C1695" t="s">
        <v>3109</v>
      </c>
      <c r="D1695" t="s">
        <v>3124</v>
      </c>
      <c r="E1695">
        <v>366</v>
      </c>
      <c r="F1695">
        <v>37</v>
      </c>
      <c r="G1695" t="s">
        <v>12</v>
      </c>
      <c r="H1695" t="s">
        <v>3254</v>
      </c>
    </row>
    <row r="1696" spans="1:8" hidden="1" x14ac:dyDescent="0.3">
      <c r="A1696" t="s">
        <v>4833</v>
      </c>
      <c r="B1696" t="s">
        <v>3108</v>
      </c>
      <c r="C1696" t="s">
        <v>3109</v>
      </c>
      <c r="D1696" t="s">
        <v>3126</v>
      </c>
      <c r="E1696">
        <v>571</v>
      </c>
      <c r="F1696">
        <v>37</v>
      </c>
      <c r="G1696" t="s">
        <v>12</v>
      </c>
      <c r="H1696" t="s">
        <v>3254</v>
      </c>
    </row>
    <row r="1697" spans="1:8" hidden="1" x14ac:dyDescent="0.3">
      <c r="A1697" t="s">
        <v>4834</v>
      </c>
      <c r="B1697" t="s">
        <v>3108</v>
      </c>
      <c r="C1697" t="s">
        <v>3109</v>
      </c>
      <c r="D1697" t="s">
        <v>349</v>
      </c>
      <c r="E1697">
        <v>4382</v>
      </c>
      <c r="F1697">
        <v>37</v>
      </c>
      <c r="G1697" t="s">
        <v>12</v>
      </c>
      <c r="H1697" t="s">
        <v>3254</v>
      </c>
    </row>
    <row r="1698" spans="1:8" hidden="1" x14ac:dyDescent="0.3">
      <c r="A1698" t="s">
        <v>4835</v>
      </c>
      <c r="B1698" t="s">
        <v>3129</v>
      </c>
      <c r="C1698" t="s">
        <v>238</v>
      </c>
      <c r="D1698" t="s">
        <v>54</v>
      </c>
      <c r="E1698">
        <v>370</v>
      </c>
      <c r="F1698">
        <v>37</v>
      </c>
      <c r="G1698" t="s">
        <v>12</v>
      </c>
      <c r="H1698" t="s">
        <v>3254</v>
      </c>
    </row>
    <row r="1699" spans="1:8" hidden="1" x14ac:dyDescent="0.3">
      <c r="A1699" t="s">
        <v>4836</v>
      </c>
      <c r="B1699" t="s">
        <v>3129</v>
      </c>
      <c r="C1699" t="s">
        <v>238</v>
      </c>
      <c r="D1699" t="s">
        <v>55</v>
      </c>
      <c r="E1699">
        <v>920</v>
      </c>
      <c r="F1699">
        <v>37</v>
      </c>
      <c r="G1699" t="s">
        <v>12</v>
      </c>
      <c r="H1699" t="s">
        <v>3254</v>
      </c>
    </row>
    <row r="1700" spans="1:8" hidden="1" x14ac:dyDescent="0.3">
      <c r="A1700" t="s">
        <v>4837</v>
      </c>
      <c r="B1700" t="s">
        <v>3129</v>
      </c>
      <c r="C1700" t="s">
        <v>238</v>
      </c>
      <c r="D1700" t="s">
        <v>56</v>
      </c>
      <c r="E1700">
        <v>765</v>
      </c>
      <c r="F1700">
        <v>37</v>
      </c>
      <c r="G1700" t="s">
        <v>12</v>
      </c>
      <c r="H1700" t="s">
        <v>3254</v>
      </c>
    </row>
    <row r="1701" spans="1:8" hidden="1" x14ac:dyDescent="0.3">
      <c r="A1701" t="s">
        <v>4838</v>
      </c>
      <c r="B1701" t="s">
        <v>3129</v>
      </c>
      <c r="C1701" t="s">
        <v>238</v>
      </c>
      <c r="D1701" t="s">
        <v>57</v>
      </c>
      <c r="E1701">
        <v>396</v>
      </c>
      <c r="F1701">
        <v>37</v>
      </c>
      <c r="G1701" t="s">
        <v>12</v>
      </c>
      <c r="H1701" t="s">
        <v>3254</v>
      </c>
    </row>
    <row r="1702" spans="1:8" hidden="1" x14ac:dyDescent="0.3">
      <c r="A1702" t="s">
        <v>4839</v>
      </c>
      <c r="B1702" t="s">
        <v>3129</v>
      </c>
      <c r="C1702" t="s">
        <v>238</v>
      </c>
      <c r="D1702" t="s">
        <v>58</v>
      </c>
      <c r="E1702">
        <v>334</v>
      </c>
      <c r="F1702">
        <v>37</v>
      </c>
      <c r="G1702" t="s">
        <v>12</v>
      </c>
      <c r="H1702" t="s">
        <v>3254</v>
      </c>
    </row>
    <row r="1703" spans="1:8" hidden="1" x14ac:dyDescent="0.3">
      <c r="A1703" t="s">
        <v>4840</v>
      </c>
      <c r="B1703" t="s">
        <v>3129</v>
      </c>
      <c r="C1703" t="s">
        <v>238</v>
      </c>
      <c r="D1703" t="s">
        <v>59</v>
      </c>
      <c r="E1703">
        <v>661</v>
      </c>
      <c r="F1703">
        <v>37</v>
      </c>
      <c r="G1703" t="s">
        <v>12</v>
      </c>
      <c r="H1703" t="s">
        <v>3254</v>
      </c>
    </row>
    <row r="1704" spans="1:8" hidden="1" x14ac:dyDescent="0.3">
      <c r="A1704" t="s">
        <v>4841</v>
      </c>
      <c r="B1704" t="s">
        <v>3129</v>
      </c>
      <c r="C1704" t="s">
        <v>238</v>
      </c>
      <c r="D1704" t="s">
        <v>51</v>
      </c>
      <c r="E1704">
        <v>645</v>
      </c>
      <c r="F1704">
        <v>37</v>
      </c>
      <c r="G1704" t="s">
        <v>12</v>
      </c>
      <c r="H1704" t="s">
        <v>3254</v>
      </c>
    </row>
    <row r="1705" spans="1:8" hidden="1" x14ac:dyDescent="0.3">
      <c r="A1705" t="s">
        <v>4842</v>
      </c>
      <c r="B1705" t="s">
        <v>3129</v>
      </c>
      <c r="C1705" t="s">
        <v>238</v>
      </c>
      <c r="D1705" t="s">
        <v>52</v>
      </c>
      <c r="E1705">
        <v>377</v>
      </c>
      <c r="F1705">
        <v>37</v>
      </c>
      <c r="G1705" t="s">
        <v>12</v>
      </c>
      <c r="H1705" t="s">
        <v>3254</v>
      </c>
    </row>
    <row r="1706" spans="1:8" hidden="1" x14ac:dyDescent="0.3">
      <c r="A1706" t="s">
        <v>4843</v>
      </c>
      <c r="B1706" t="s">
        <v>3129</v>
      </c>
      <c r="C1706" t="s">
        <v>238</v>
      </c>
      <c r="D1706" t="s">
        <v>53</v>
      </c>
      <c r="E1706">
        <v>396</v>
      </c>
      <c r="F1706">
        <v>37</v>
      </c>
      <c r="G1706" t="s">
        <v>12</v>
      </c>
      <c r="H1706" t="s">
        <v>3254</v>
      </c>
    </row>
    <row r="1707" spans="1:8" hidden="1" x14ac:dyDescent="0.3">
      <c r="A1707" t="s">
        <v>4844</v>
      </c>
      <c r="B1707" t="s">
        <v>3129</v>
      </c>
      <c r="C1707" t="s">
        <v>238</v>
      </c>
      <c r="D1707" t="s">
        <v>349</v>
      </c>
      <c r="E1707">
        <v>4846</v>
      </c>
      <c r="F1707">
        <v>37</v>
      </c>
      <c r="G1707" t="s">
        <v>12</v>
      </c>
      <c r="H1707" t="s">
        <v>3254</v>
      </c>
    </row>
    <row r="1708" spans="1:8" hidden="1" x14ac:dyDescent="0.3">
      <c r="A1708" t="s">
        <v>4845</v>
      </c>
      <c r="B1708" t="s">
        <v>3140</v>
      </c>
      <c r="C1708" t="s">
        <v>229</v>
      </c>
      <c r="D1708" t="s">
        <v>60</v>
      </c>
      <c r="E1708">
        <v>2632</v>
      </c>
      <c r="F1708">
        <v>37</v>
      </c>
      <c r="G1708" t="s">
        <v>12</v>
      </c>
      <c r="H1708" t="s">
        <v>3254</v>
      </c>
    </row>
    <row r="1709" spans="1:8" hidden="1" x14ac:dyDescent="0.3">
      <c r="A1709" t="s">
        <v>4846</v>
      </c>
      <c r="B1709" t="s">
        <v>3140</v>
      </c>
      <c r="C1709" t="s">
        <v>229</v>
      </c>
      <c r="D1709" t="s">
        <v>63</v>
      </c>
      <c r="E1709">
        <v>62</v>
      </c>
      <c r="F1709">
        <v>37</v>
      </c>
      <c r="G1709" t="s">
        <v>12</v>
      </c>
      <c r="H1709" t="s">
        <v>3254</v>
      </c>
    </row>
    <row r="1710" spans="1:8" hidden="1" x14ac:dyDescent="0.3">
      <c r="A1710" t="s">
        <v>4847</v>
      </c>
      <c r="B1710" t="s">
        <v>3140</v>
      </c>
      <c r="C1710" t="s">
        <v>229</v>
      </c>
      <c r="D1710" t="s">
        <v>61</v>
      </c>
      <c r="E1710">
        <v>938</v>
      </c>
      <c r="F1710">
        <v>37</v>
      </c>
      <c r="G1710" t="s">
        <v>12</v>
      </c>
      <c r="H1710" t="s">
        <v>3254</v>
      </c>
    </row>
    <row r="1711" spans="1:8" hidden="1" x14ac:dyDescent="0.3">
      <c r="A1711" t="s">
        <v>10323</v>
      </c>
      <c r="B1711" t="s">
        <v>3140</v>
      </c>
      <c r="C1711" t="s">
        <v>229</v>
      </c>
      <c r="D1711" t="s">
        <v>10309</v>
      </c>
      <c r="E1711">
        <v>1003</v>
      </c>
      <c r="F1711">
        <v>37</v>
      </c>
      <c r="G1711" t="s">
        <v>12</v>
      </c>
      <c r="H1711" t="s">
        <v>3254</v>
      </c>
    </row>
    <row r="1712" spans="1:8" hidden="1" x14ac:dyDescent="0.3">
      <c r="A1712" t="s">
        <v>4848</v>
      </c>
      <c r="B1712" t="s">
        <v>3140</v>
      </c>
      <c r="C1712" t="s">
        <v>229</v>
      </c>
      <c r="D1712" t="s">
        <v>341</v>
      </c>
      <c r="E1712">
        <v>165</v>
      </c>
      <c r="F1712">
        <v>37</v>
      </c>
      <c r="G1712" t="s">
        <v>12</v>
      </c>
      <c r="H1712" t="s">
        <v>3254</v>
      </c>
    </row>
    <row r="1713" spans="1:8" hidden="1" x14ac:dyDescent="0.3">
      <c r="A1713" t="s">
        <v>4849</v>
      </c>
      <c r="B1713" t="s">
        <v>3140</v>
      </c>
      <c r="C1713" t="s">
        <v>229</v>
      </c>
      <c r="D1713" t="s">
        <v>62</v>
      </c>
      <c r="E1713">
        <v>475</v>
      </c>
      <c r="F1713">
        <v>37</v>
      </c>
      <c r="G1713" t="s">
        <v>12</v>
      </c>
      <c r="H1713" t="s">
        <v>3254</v>
      </c>
    </row>
    <row r="1714" spans="1:8" hidden="1" x14ac:dyDescent="0.3">
      <c r="A1714" t="s">
        <v>4850</v>
      </c>
      <c r="B1714" t="s">
        <v>3146</v>
      </c>
      <c r="C1714" t="s">
        <v>230</v>
      </c>
      <c r="D1714" t="s">
        <v>353</v>
      </c>
      <c r="E1714">
        <v>5919</v>
      </c>
      <c r="F1714">
        <v>37</v>
      </c>
      <c r="G1714" t="s">
        <v>12</v>
      </c>
      <c r="H1714" t="s">
        <v>3254</v>
      </c>
    </row>
    <row r="1715" spans="1:8" hidden="1" x14ac:dyDescent="0.3">
      <c r="A1715" t="s">
        <v>4851</v>
      </c>
      <c r="B1715" t="s">
        <v>3146</v>
      </c>
      <c r="C1715" t="s">
        <v>230</v>
      </c>
      <c r="D1715" t="s">
        <v>2</v>
      </c>
      <c r="E1715">
        <v>5919</v>
      </c>
      <c r="F1715">
        <v>37</v>
      </c>
      <c r="G1715" t="s">
        <v>12</v>
      </c>
      <c r="H1715" t="s">
        <v>3254</v>
      </c>
    </row>
    <row r="1716" spans="1:8" hidden="1" x14ac:dyDescent="0.3">
      <c r="A1716" t="s">
        <v>4852</v>
      </c>
      <c r="B1716" t="s">
        <v>3146</v>
      </c>
      <c r="C1716" t="s">
        <v>230</v>
      </c>
      <c r="D1716" t="s">
        <v>337</v>
      </c>
      <c r="E1716">
        <v>0</v>
      </c>
      <c r="F1716">
        <v>37</v>
      </c>
      <c r="G1716" t="s">
        <v>12</v>
      </c>
      <c r="H1716" t="s">
        <v>3254</v>
      </c>
    </row>
    <row r="1717" spans="1:8" hidden="1" x14ac:dyDescent="0.3">
      <c r="A1717" t="s">
        <v>4853</v>
      </c>
      <c r="B1717" t="s">
        <v>3146</v>
      </c>
      <c r="C1717" t="s">
        <v>230</v>
      </c>
      <c r="D1717" t="s">
        <v>326</v>
      </c>
      <c r="E1717">
        <v>0</v>
      </c>
      <c r="F1717">
        <v>37</v>
      </c>
      <c r="G1717" t="s">
        <v>12</v>
      </c>
      <c r="H1717" t="s">
        <v>3254</v>
      </c>
    </row>
    <row r="1718" spans="1:8" hidden="1" x14ac:dyDescent="0.3">
      <c r="A1718" t="s">
        <v>4854</v>
      </c>
      <c r="B1718" t="s">
        <v>3146</v>
      </c>
      <c r="C1718" t="s">
        <v>230</v>
      </c>
      <c r="D1718" t="s">
        <v>327</v>
      </c>
      <c r="E1718">
        <v>437</v>
      </c>
      <c r="F1718">
        <v>37</v>
      </c>
      <c r="G1718" t="s">
        <v>12</v>
      </c>
      <c r="H1718" t="s">
        <v>3254</v>
      </c>
    </row>
    <row r="1719" spans="1:8" hidden="1" x14ac:dyDescent="0.3">
      <c r="A1719" t="s">
        <v>4855</v>
      </c>
      <c r="B1719" t="s">
        <v>3146</v>
      </c>
      <c r="C1719" t="s">
        <v>230</v>
      </c>
      <c r="D1719" t="s">
        <v>328</v>
      </c>
      <c r="E1719">
        <v>466</v>
      </c>
      <c r="F1719">
        <v>37</v>
      </c>
      <c r="G1719" t="s">
        <v>12</v>
      </c>
      <c r="H1719" t="s">
        <v>3254</v>
      </c>
    </row>
    <row r="1720" spans="1:8" hidden="1" x14ac:dyDescent="0.3">
      <c r="A1720" t="s">
        <v>4856</v>
      </c>
      <c r="B1720" t="s">
        <v>3146</v>
      </c>
      <c r="C1720" t="s">
        <v>230</v>
      </c>
      <c r="D1720" t="s">
        <v>329</v>
      </c>
      <c r="E1720">
        <v>8</v>
      </c>
      <c r="F1720">
        <v>37</v>
      </c>
      <c r="G1720" t="s">
        <v>12</v>
      </c>
      <c r="H1720" t="s">
        <v>3254</v>
      </c>
    </row>
    <row r="1721" spans="1:8" hidden="1" x14ac:dyDescent="0.3">
      <c r="A1721" t="s">
        <v>4857</v>
      </c>
      <c r="B1721" t="s">
        <v>3146</v>
      </c>
      <c r="C1721" t="s">
        <v>230</v>
      </c>
      <c r="D1721" t="s">
        <v>330</v>
      </c>
      <c r="E1721">
        <v>49</v>
      </c>
      <c r="F1721">
        <v>37</v>
      </c>
      <c r="G1721" t="s">
        <v>12</v>
      </c>
      <c r="H1721" t="s">
        <v>3254</v>
      </c>
    </row>
    <row r="1722" spans="1:8" hidden="1" x14ac:dyDescent="0.3">
      <c r="A1722" t="s">
        <v>4858</v>
      </c>
      <c r="B1722" t="s">
        <v>3146</v>
      </c>
      <c r="C1722" t="s">
        <v>230</v>
      </c>
      <c r="D1722" t="s">
        <v>3155</v>
      </c>
      <c r="E1722">
        <v>0</v>
      </c>
      <c r="F1722">
        <v>37</v>
      </c>
      <c r="G1722" t="s">
        <v>12</v>
      </c>
      <c r="H1722" t="s">
        <v>3254</v>
      </c>
    </row>
    <row r="1723" spans="1:8" hidden="1" x14ac:dyDescent="0.3">
      <c r="A1723" t="s">
        <v>4859</v>
      </c>
      <c r="B1723" t="s">
        <v>3146</v>
      </c>
      <c r="C1723" t="s">
        <v>230</v>
      </c>
      <c r="D1723" t="s">
        <v>3157</v>
      </c>
      <c r="E1723">
        <v>5919</v>
      </c>
      <c r="F1723">
        <v>37</v>
      </c>
      <c r="G1723" t="s">
        <v>12</v>
      </c>
      <c r="H1723" t="s">
        <v>3254</v>
      </c>
    </row>
    <row r="1724" spans="1:8" hidden="1" x14ac:dyDescent="0.3">
      <c r="A1724" t="s">
        <v>4860</v>
      </c>
      <c r="B1724" t="s">
        <v>3146</v>
      </c>
      <c r="C1724" t="s">
        <v>230</v>
      </c>
      <c r="D1724" t="s">
        <v>331</v>
      </c>
      <c r="E1724">
        <v>639</v>
      </c>
      <c r="F1724">
        <v>37</v>
      </c>
      <c r="G1724" t="s">
        <v>12</v>
      </c>
      <c r="H1724" t="s">
        <v>3254</v>
      </c>
    </row>
    <row r="1725" spans="1:8" hidden="1" x14ac:dyDescent="0.3">
      <c r="A1725" t="s">
        <v>4861</v>
      </c>
      <c r="B1725" t="s">
        <v>3146</v>
      </c>
      <c r="C1725" t="s">
        <v>230</v>
      </c>
      <c r="D1725" t="s">
        <v>332</v>
      </c>
      <c r="E1725">
        <v>403</v>
      </c>
      <c r="F1725">
        <v>37</v>
      </c>
      <c r="G1725" t="s">
        <v>12</v>
      </c>
      <c r="H1725" t="s">
        <v>3254</v>
      </c>
    </row>
    <row r="1726" spans="1:8" hidden="1" x14ac:dyDescent="0.3">
      <c r="A1726" t="s">
        <v>4862</v>
      </c>
      <c r="B1726" t="s">
        <v>3146</v>
      </c>
      <c r="C1726" t="s">
        <v>230</v>
      </c>
      <c r="D1726" t="s">
        <v>333</v>
      </c>
      <c r="E1726">
        <v>1441</v>
      </c>
      <c r="F1726">
        <v>37</v>
      </c>
      <c r="G1726" t="s">
        <v>12</v>
      </c>
      <c r="H1726" t="s">
        <v>3254</v>
      </c>
    </row>
    <row r="1727" spans="1:8" hidden="1" x14ac:dyDescent="0.3">
      <c r="A1727" t="s">
        <v>4863</v>
      </c>
      <c r="B1727" t="s">
        <v>3146</v>
      </c>
      <c r="C1727" t="s">
        <v>230</v>
      </c>
      <c r="D1727" t="s">
        <v>334</v>
      </c>
      <c r="E1727">
        <v>1463</v>
      </c>
      <c r="F1727">
        <v>37</v>
      </c>
      <c r="G1727" t="s">
        <v>12</v>
      </c>
      <c r="H1727" t="s">
        <v>3254</v>
      </c>
    </row>
    <row r="1728" spans="1:8" hidden="1" x14ac:dyDescent="0.3">
      <c r="A1728" t="s">
        <v>4864</v>
      </c>
      <c r="B1728" t="s">
        <v>3146</v>
      </c>
      <c r="C1728" t="s">
        <v>230</v>
      </c>
      <c r="D1728" t="s">
        <v>336</v>
      </c>
      <c r="E1728">
        <v>124</v>
      </c>
      <c r="F1728">
        <v>37</v>
      </c>
      <c r="G1728" t="s">
        <v>12</v>
      </c>
      <c r="H1728" t="s">
        <v>3254</v>
      </c>
    </row>
    <row r="1729" spans="1:8" hidden="1" x14ac:dyDescent="0.3">
      <c r="A1729" t="s">
        <v>4865</v>
      </c>
      <c r="B1729" t="s">
        <v>3146</v>
      </c>
      <c r="C1729" t="s">
        <v>230</v>
      </c>
      <c r="D1729" t="s">
        <v>335</v>
      </c>
      <c r="E1729">
        <v>10</v>
      </c>
      <c r="F1729">
        <v>37</v>
      </c>
      <c r="G1729" t="s">
        <v>12</v>
      </c>
      <c r="H1729" t="s">
        <v>3254</v>
      </c>
    </row>
    <row r="1730" spans="1:8" hidden="1" x14ac:dyDescent="0.3">
      <c r="A1730" t="s">
        <v>4866</v>
      </c>
      <c r="B1730" t="s">
        <v>3146</v>
      </c>
      <c r="C1730" t="s">
        <v>230</v>
      </c>
      <c r="D1730" t="s">
        <v>79</v>
      </c>
      <c r="E1730">
        <v>862</v>
      </c>
      <c r="F1730">
        <v>37</v>
      </c>
      <c r="G1730" t="s">
        <v>12</v>
      </c>
      <c r="H1730" t="s">
        <v>3254</v>
      </c>
    </row>
    <row r="1731" spans="1:8" hidden="1" x14ac:dyDescent="0.3">
      <c r="A1731" t="s">
        <v>4867</v>
      </c>
      <c r="B1731" t="s">
        <v>3166</v>
      </c>
      <c r="C1731" t="s">
        <v>245</v>
      </c>
      <c r="D1731" t="s">
        <v>80</v>
      </c>
      <c r="E1731">
        <v>557</v>
      </c>
      <c r="F1731">
        <v>37</v>
      </c>
      <c r="G1731" t="s">
        <v>12</v>
      </c>
      <c r="H1731" t="s">
        <v>3254</v>
      </c>
    </row>
    <row r="1732" spans="1:8" hidden="1" x14ac:dyDescent="0.3">
      <c r="A1732" t="s">
        <v>4868</v>
      </c>
      <c r="B1732" t="s">
        <v>3166</v>
      </c>
      <c r="C1732" t="s">
        <v>245</v>
      </c>
      <c r="D1732" t="s">
        <v>342</v>
      </c>
      <c r="E1732">
        <v>86</v>
      </c>
      <c r="F1732">
        <v>37</v>
      </c>
      <c r="G1732" t="s">
        <v>12</v>
      </c>
      <c r="H1732" t="s">
        <v>3254</v>
      </c>
    </row>
    <row r="1733" spans="1:8" hidden="1" x14ac:dyDescent="0.3">
      <c r="A1733" t="s">
        <v>4869</v>
      </c>
      <c r="B1733" t="s">
        <v>3166</v>
      </c>
      <c r="C1733" t="s">
        <v>245</v>
      </c>
      <c r="D1733">
        <v>0</v>
      </c>
      <c r="E1733">
        <v>695</v>
      </c>
      <c r="F1733">
        <v>37</v>
      </c>
      <c r="G1733" t="s">
        <v>12</v>
      </c>
      <c r="H1733" t="s">
        <v>3254</v>
      </c>
    </row>
    <row r="1734" spans="1:8" hidden="1" x14ac:dyDescent="0.3">
      <c r="A1734" t="s">
        <v>4870</v>
      </c>
      <c r="B1734" t="s">
        <v>3166</v>
      </c>
      <c r="C1734" t="s">
        <v>245</v>
      </c>
      <c r="D1734">
        <v>1</v>
      </c>
      <c r="E1734">
        <v>1293</v>
      </c>
      <c r="F1734">
        <v>37</v>
      </c>
      <c r="G1734" t="s">
        <v>12</v>
      </c>
      <c r="H1734" t="s">
        <v>3254</v>
      </c>
    </row>
    <row r="1735" spans="1:8" hidden="1" x14ac:dyDescent="0.3">
      <c r="A1735" t="s">
        <v>4871</v>
      </c>
      <c r="B1735" t="s">
        <v>3166</v>
      </c>
      <c r="C1735" t="s">
        <v>245</v>
      </c>
      <c r="D1735" t="s">
        <v>60</v>
      </c>
      <c r="E1735">
        <v>2632</v>
      </c>
      <c r="F1735">
        <v>37</v>
      </c>
      <c r="G1735" t="s">
        <v>12</v>
      </c>
      <c r="H1735" t="s">
        <v>3254</v>
      </c>
    </row>
    <row r="1736" spans="1:8" hidden="1" x14ac:dyDescent="0.3">
      <c r="A1736" t="s">
        <v>4872</v>
      </c>
      <c r="B1736" t="s">
        <v>3172</v>
      </c>
      <c r="C1736" t="s">
        <v>239</v>
      </c>
      <c r="D1736" t="s">
        <v>2</v>
      </c>
      <c r="E1736">
        <v>5919</v>
      </c>
      <c r="F1736">
        <v>37</v>
      </c>
      <c r="G1736" t="s">
        <v>12</v>
      </c>
      <c r="H1736" t="s">
        <v>3254</v>
      </c>
    </row>
    <row r="1737" spans="1:8" hidden="1" x14ac:dyDescent="0.3">
      <c r="A1737" t="s">
        <v>4873</v>
      </c>
      <c r="B1737" t="s">
        <v>3172</v>
      </c>
      <c r="C1737" t="s">
        <v>239</v>
      </c>
      <c r="D1737" t="s">
        <v>67</v>
      </c>
      <c r="E1737">
        <v>373</v>
      </c>
      <c r="F1737">
        <v>37</v>
      </c>
      <c r="G1737" t="s">
        <v>12</v>
      </c>
      <c r="H1737" t="s">
        <v>3254</v>
      </c>
    </row>
    <row r="1738" spans="1:8" hidden="1" x14ac:dyDescent="0.3">
      <c r="A1738" t="s">
        <v>4874</v>
      </c>
      <c r="B1738" t="s">
        <v>3172</v>
      </c>
      <c r="C1738" t="s">
        <v>239</v>
      </c>
      <c r="D1738" t="s">
        <v>66</v>
      </c>
      <c r="E1738">
        <v>903</v>
      </c>
      <c r="F1738">
        <v>37</v>
      </c>
      <c r="G1738" t="s">
        <v>12</v>
      </c>
      <c r="H1738" t="s">
        <v>3254</v>
      </c>
    </row>
    <row r="1739" spans="1:8" hidden="1" x14ac:dyDescent="0.3">
      <c r="A1739" t="s">
        <v>4875</v>
      </c>
      <c r="B1739" t="s">
        <v>3172</v>
      </c>
      <c r="C1739" t="s">
        <v>239</v>
      </c>
      <c r="D1739" t="s">
        <v>65</v>
      </c>
      <c r="E1739">
        <v>1914</v>
      </c>
      <c r="F1739">
        <v>37</v>
      </c>
      <c r="G1739" t="s">
        <v>12</v>
      </c>
      <c r="H1739" t="s">
        <v>3254</v>
      </c>
    </row>
    <row r="1740" spans="1:8" hidden="1" x14ac:dyDescent="0.3">
      <c r="A1740" t="s">
        <v>4876</v>
      </c>
      <c r="B1740" t="s">
        <v>3172</v>
      </c>
      <c r="C1740" t="s">
        <v>239</v>
      </c>
      <c r="D1740" t="s">
        <v>68</v>
      </c>
      <c r="E1740">
        <v>108</v>
      </c>
      <c r="F1740">
        <v>37</v>
      </c>
      <c r="G1740" t="s">
        <v>12</v>
      </c>
      <c r="H1740" t="s">
        <v>3254</v>
      </c>
    </row>
    <row r="1741" spans="1:8" hidden="1" x14ac:dyDescent="0.3">
      <c r="A1741" t="s">
        <v>4877</v>
      </c>
      <c r="B1741" t="s">
        <v>3172</v>
      </c>
      <c r="C1741" t="s">
        <v>239</v>
      </c>
      <c r="D1741" t="s">
        <v>64</v>
      </c>
      <c r="E1741">
        <v>2618</v>
      </c>
      <c r="F1741">
        <v>37</v>
      </c>
      <c r="G1741" t="s">
        <v>12</v>
      </c>
      <c r="H1741" t="s">
        <v>3254</v>
      </c>
    </row>
    <row r="1742" spans="1:8" hidden="1" x14ac:dyDescent="0.3">
      <c r="A1742" t="s">
        <v>4878</v>
      </c>
      <c r="B1742" t="s">
        <v>3179</v>
      </c>
      <c r="C1742" t="s">
        <v>240</v>
      </c>
      <c r="D1742" t="s">
        <v>2</v>
      </c>
      <c r="E1742">
        <v>5919</v>
      </c>
      <c r="F1742">
        <v>37</v>
      </c>
      <c r="G1742" t="s">
        <v>12</v>
      </c>
      <c r="H1742" t="s">
        <v>3254</v>
      </c>
    </row>
    <row r="1743" spans="1:8" hidden="1" x14ac:dyDescent="0.3">
      <c r="A1743" t="s">
        <v>4879</v>
      </c>
      <c r="B1743" t="s">
        <v>3179</v>
      </c>
      <c r="C1743" t="s">
        <v>240</v>
      </c>
      <c r="D1743" t="s">
        <v>70</v>
      </c>
      <c r="E1743">
        <v>923</v>
      </c>
      <c r="F1743">
        <v>37</v>
      </c>
      <c r="G1743" t="s">
        <v>12</v>
      </c>
      <c r="H1743" t="s">
        <v>3254</v>
      </c>
    </row>
    <row r="1744" spans="1:8" hidden="1" x14ac:dyDescent="0.3">
      <c r="A1744" t="s">
        <v>4880</v>
      </c>
      <c r="B1744" t="s">
        <v>3179</v>
      </c>
      <c r="C1744" t="s">
        <v>240</v>
      </c>
      <c r="D1744" t="s">
        <v>69</v>
      </c>
      <c r="E1744">
        <v>660</v>
      </c>
      <c r="F1744">
        <v>37</v>
      </c>
      <c r="G1744" t="s">
        <v>12</v>
      </c>
      <c r="H1744" t="s">
        <v>3254</v>
      </c>
    </row>
    <row r="1745" spans="1:8" hidden="1" x14ac:dyDescent="0.3">
      <c r="A1745" t="s">
        <v>4881</v>
      </c>
      <c r="B1745" t="s">
        <v>3179</v>
      </c>
      <c r="C1745" t="s">
        <v>240</v>
      </c>
      <c r="D1745" t="s">
        <v>71</v>
      </c>
      <c r="E1745">
        <v>4337</v>
      </c>
      <c r="F1745">
        <v>37</v>
      </c>
      <c r="G1745" t="s">
        <v>12</v>
      </c>
      <c r="H1745" t="s">
        <v>3254</v>
      </c>
    </row>
    <row r="1746" spans="1:8" hidden="1" x14ac:dyDescent="0.3">
      <c r="A1746" t="s">
        <v>4882</v>
      </c>
      <c r="B1746" t="s">
        <v>3184</v>
      </c>
      <c r="C1746" t="s">
        <v>3185</v>
      </c>
      <c r="D1746" t="s">
        <v>2</v>
      </c>
      <c r="E1746">
        <v>5919</v>
      </c>
      <c r="F1746">
        <v>37</v>
      </c>
      <c r="G1746" t="s">
        <v>12</v>
      </c>
      <c r="H1746" t="s">
        <v>3254</v>
      </c>
    </row>
    <row r="1747" spans="1:8" hidden="1" x14ac:dyDescent="0.3">
      <c r="A1747" t="s">
        <v>4883</v>
      </c>
      <c r="B1747" t="s">
        <v>3184</v>
      </c>
      <c r="C1747" t="s">
        <v>3185</v>
      </c>
      <c r="D1747" t="s">
        <v>25</v>
      </c>
      <c r="E1747">
        <v>29</v>
      </c>
      <c r="F1747">
        <v>37</v>
      </c>
      <c r="G1747" t="s">
        <v>12</v>
      </c>
      <c r="H1747" t="s">
        <v>3254</v>
      </c>
    </row>
    <row r="1748" spans="1:8" hidden="1" x14ac:dyDescent="0.3">
      <c r="A1748" t="s">
        <v>4884</v>
      </c>
      <c r="B1748" t="s">
        <v>3184</v>
      </c>
      <c r="C1748" t="s">
        <v>3185</v>
      </c>
      <c r="D1748" t="s">
        <v>21</v>
      </c>
      <c r="E1748">
        <v>596</v>
      </c>
      <c r="F1748">
        <v>37</v>
      </c>
      <c r="G1748" t="s">
        <v>12</v>
      </c>
      <c r="H1748" t="s">
        <v>3254</v>
      </c>
    </row>
    <row r="1749" spans="1:8" hidden="1" x14ac:dyDescent="0.3">
      <c r="A1749" t="s">
        <v>4885</v>
      </c>
      <c r="B1749" t="s">
        <v>3184</v>
      </c>
      <c r="C1749" t="s">
        <v>3185</v>
      </c>
      <c r="D1749" t="s">
        <v>24</v>
      </c>
      <c r="E1749">
        <v>64</v>
      </c>
      <c r="F1749">
        <v>37</v>
      </c>
      <c r="G1749" t="s">
        <v>12</v>
      </c>
      <c r="H1749" t="s">
        <v>3254</v>
      </c>
    </row>
    <row r="1750" spans="1:8" hidden="1" x14ac:dyDescent="0.3">
      <c r="A1750" t="s">
        <v>4886</v>
      </c>
      <c r="B1750" t="s">
        <v>3184</v>
      </c>
      <c r="C1750" t="s">
        <v>3185</v>
      </c>
      <c r="D1750" t="s">
        <v>354</v>
      </c>
      <c r="E1750">
        <v>593</v>
      </c>
      <c r="F1750">
        <v>37</v>
      </c>
      <c r="G1750" t="s">
        <v>12</v>
      </c>
      <c r="H1750" t="s">
        <v>3254</v>
      </c>
    </row>
    <row r="1751" spans="1:8" hidden="1" x14ac:dyDescent="0.3">
      <c r="A1751" t="s">
        <v>4887</v>
      </c>
      <c r="B1751" t="s">
        <v>3184</v>
      </c>
      <c r="C1751" t="s">
        <v>3185</v>
      </c>
      <c r="D1751" t="s">
        <v>22</v>
      </c>
      <c r="E1751">
        <v>384</v>
      </c>
      <c r="F1751">
        <v>37</v>
      </c>
      <c r="G1751" t="s">
        <v>12</v>
      </c>
      <c r="H1751" t="s">
        <v>3254</v>
      </c>
    </row>
    <row r="1752" spans="1:8" hidden="1" x14ac:dyDescent="0.3">
      <c r="A1752" t="s">
        <v>4888</v>
      </c>
      <c r="B1752" t="s">
        <v>3184</v>
      </c>
      <c r="C1752" t="s">
        <v>3185</v>
      </c>
      <c r="D1752" t="s">
        <v>23</v>
      </c>
      <c r="E1752">
        <v>152</v>
      </c>
      <c r="F1752">
        <v>37</v>
      </c>
      <c r="G1752" t="s">
        <v>12</v>
      </c>
      <c r="H1752" t="s">
        <v>3254</v>
      </c>
    </row>
    <row r="1753" spans="1:8" hidden="1" x14ac:dyDescent="0.3">
      <c r="A1753" t="s">
        <v>4889</v>
      </c>
      <c r="B1753" t="s">
        <v>3184</v>
      </c>
      <c r="C1753" t="s">
        <v>3185</v>
      </c>
      <c r="D1753" t="s">
        <v>20</v>
      </c>
      <c r="E1753">
        <v>4112</v>
      </c>
      <c r="F1753">
        <v>37</v>
      </c>
      <c r="G1753" t="s">
        <v>12</v>
      </c>
      <c r="H1753" t="s">
        <v>3254</v>
      </c>
    </row>
    <row r="1754" spans="1:8" hidden="1" x14ac:dyDescent="0.3">
      <c r="A1754" t="s">
        <v>10573</v>
      </c>
      <c r="B1754" t="s">
        <v>3193</v>
      </c>
      <c r="C1754" t="s">
        <v>3194</v>
      </c>
      <c r="D1754" t="s">
        <v>10556</v>
      </c>
      <c r="E1754">
        <v>7</v>
      </c>
      <c r="F1754">
        <v>37</v>
      </c>
      <c r="G1754" t="s">
        <v>12</v>
      </c>
      <c r="H1754" t="s">
        <v>3254</v>
      </c>
    </row>
    <row r="1755" spans="1:8" hidden="1" x14ac:dyDescent="0.3">
      <c r="A1755" t="s">
        <v>4890</v>
      </c>
      <c r="B1755" t="s">
        <v>3193</v>
      </c>
      <c r="C1755" t="s">
        <v>3194</v>
      </c>
      <c r="D1755" t="s">
        <v>350</v>
      </c>
      <c r="E1755">
        <v>3</v>
      </c>
      <c r="F1755">
        <v>37</v>
      </c>
      <c r="G1755" t="s">
        <v>12</v>
      </c>
      <c r="H1755" t="s">
        <v>3254</v>
      </c>
    </row>
    <row r="1756" spans="1:8" hidden="1" x14ac:dyDescent="0.3">
      <c r="A1756" t="s">
        <v>4891</v>
      </c>
      <c r="B1756" t="s">
        <v>3193</v>
      </c>
      <c r="C1756" t="s">
        <v>3194</v>
      </c>
      <c r="D1756" t="s">
        <v>352</v>
      </c>
      <c r="E1756">
        <v>447</v>
      </c>
      <c r="F1756">
        <v>37</v>
      </c>
      <c r="G1756" t="s">
        <v>12</v>
      </c>
      <c r="H1756" t="s">
        <v>3254</v>
      </c>
    </row>
    <row r="1757" spans="1:8" hidden="1" x14ac:dyDescent="0.3">
      <c r="A1757" t="s">
        <v>4892</v>
      </c>
      <c r="B1757" t="s">
        <v>3193</v>
      </c>
      <c r="C1757" t="s">
        <v>3194</v>
      </c>
      <c r="D1757" t="s">
        <v>351</v>
      </c>
      <c r="E1757">
        <v>6</v>
      </c>
      <c r="F1757">
        <v>37</v>
      </c>
      <c r="G1757" t="s">
        <v>12</v>
      </c>
      <c r="H1757" t="s">
        <v>3254</v>
      </c>
    </row>
    <row r="1758" spans="1:8" hidden="1" x14ac:dyDescent="0.3">
      <c r="A1758" t="s">
        <v>4893</v>
      </c>
      <c r="B1758" t="s">
        <v>3193</v>
      </c>
      <c r="C1758" t="s">
        <v>3194</v>
      </c>
      <c r="D1758" t="s">
        <v>348</v>
      </c>
      <c r="E1758">
        <v>28</v>
      </c>
      <c r="F1758">
        <v>37</v>
      </c>
      <c r="G1758" t="s">
        <v>12</v>
      </c>
      <c r="H1758" t="s">
        <v>3254</v>
      </c>
    </row>
    <row r="1759" spans="1:8" hidden="1" x14ac:dyDescent="0.3">
      <c r="A1759" t="s">
        <v>4894</v>
      </c>
      <c r="B1759" t="s">
        <v>3193</v>
      </c>
      <c r="C1759" t="s">
        <v>3194</v>
      </c>
      <c r="D1759" t="s">
        <v>349</v>
      </c>
      <c r="E1759">
        <v>5732</v>
      </c>
      <c r="F1759">
        <v>37</v>
      </c>
      <c r="G1759" t="s">
        <v>12</v>
      </c>
      <c r="H1759" t="s">
        <v>3254</v>
      </c>
    </row>
    <row r="1760" spans="1:8" hidden="1" x14ac:dyDescent="0.3">
      <c r="A1760" t="s">
        <v>4895</v>
      </c>
      <c r="B1760" t="s">
        <v>3193</v>
      </c>
      <c r="C1760" t="s">
        <v>3194</v>
      </c>
      <c r="D1760" t="s">
        <v>347</v>
      </c>
      <c r="E1760">
        <v>5710</v>
      </c>
      <c r="F1760">
        <v>37</v>
      </c>
      <c r="G1760" t="s">
        <v>12</v>
      </c>
      <c r="H1760" t="s">
        <v>3254</v>
      </c>
    </row>
    <row r="1761" spans="1:8" hidden="1" x14ac:dyDescent="0.3">
      <c r="A1761" t="s">
        <v>4896</v>
      </c>
      <c r="B1761" t="s">
        <v>99</v>
      </c>
      <c r="C1761" t="s">
        <v>3202</v>
      </c>
      <c r="D1761" t="s">
        <v>210</v>
      </c>
      <c r="E1761">
        <v>1050</v>
      </c>
      <c r="F1761">
        <v>37</v>
      </c>
      <c r="G1761" t="s">
        <v>12</v>
      </c>
      <c r="H1761" t="s">
        <v>3254</v>
      </c>
    </row>
    <row r="1762" spans="1:8" hidden="1" x14ac:dyDescent="0.3">
      <c r="A1762" t="s">
        <v>4897</v>
      </c>
      <c r="B1762" t="s">
        <v>98</v>
      </c>
      <c r="C1762" t="s">
        <v>3202</v>
      </c>
      <c r="D1762" t="s">
        <v>209</v>
      </c>
      <c r="E1762">
        <v>3952</v>
      </c>
      <c r="F1762">
        <v>37</v>
      </c>
      <c r="G1762" t="s">
        <v>12</v>
      </c>
      <c r="H1762" t="s">
        <v>3254</v>
      </c>
    </row>
    <row r="1763" spans="1:8" hidden="1" x14ac:dyDescent="0.3">
      <c r="A1763" t="s">
        <v>4898</v>
      </c>
      <c r="B1763" t="s">
        <v>97</v>
      </c>
      <c r="C1763" t="s">
        <v>3202</v>
      </c>
      <c r="D1763" t="s">
        <v>208</v>
      </c>
      <c r="E1763">
        <v>608</v>
      </c>
      <c r="F1763">
        <v>37</v>
      </c>
      <c r="G1763" t="s">
        <v>12</v>
      </c>
      <c r="H1763" t="s">
        <v>3254</v>
      </c>
    </row>
    <row r="1764" spans="1:8" hidden="1" x14ac:dyDescent="0.3">
      <c r="A1764" t="s">
        <v>4899</v>
      </c>
      <c r="B1764" t="s">
        <v>96</v>
      </c>
      <c r="C1764" t="s">
        <v>3202</v>
      </c>
      <c r="D1764" t="s">
        <v>207</v>
      </c>
      <c r="E1764">
        <v>405</v>
      </c>
      <c r="F1764">
        <v>37</v>
      </c>
      <c r="G1764" t="s">
        <v>12</v>
      </c>
      <c r="H1764" t="s">
        <v>3254</v>
      </c>
    </row>
    <row r="1765" spans="1:8" hidden="1" x14ac:dyDescent="0.3">
      <c r="A1765" t="s">
        <v>4900</v>
      </c>
      <c r="B1765" t="s">
        <v>3207</v>
      </c>
      <c r="C1765" t="s">
        <v>3202</v>
      </c>
      <c r="D1765" t="s">
        <v>2</v>
      </c>
      <c r="E1765">
        <v>6015</v>
      </c>
      <c r="F1765">
        <v>37</v>
      </c>
      <c r="G1765" t="s">
        <v>12</v>
      </c>
      <c r="H1765" t="s">
        <v>3254</v>
      </c>
    </row>
    <row r="1766" spans="1:8" hidden="1" x14ac:dyDescent="0.3">
      <c r="A1766" t="s">
        <v>4901</v>
      </c>
      <c r="B1766" t="s">
        <v>3207</v>
      </c>
      <c r="C1766" t="s">
        <v>3202</v>
      </c>
      <c r="D1766" t="s">
        <v>28</v>
      </c>
      <c r="E1766">
        <v>129.40732039529499</v>
      </c>
      <c r="F1766">
        <v>37</v>
      </c>
      <c r="G1766" t="s">
        <v>12</v>
      </c>
      <c r="H1766" t="s">
        <v>3254</v>
      </c>
    </row>
    <row r="1767" spans="1:8" hidden="1" x14ac:dyDescent="0.3">
      <c r="A1767" t="s">
        <v>4902</v>
      </c>
      <c r="B1767" t="s">
        <v>3207</v>
      </c>
      <c r="C1767" t="s">
        <v>3202</v>
      </c>
      <c r="D1767" t="s">
        <v>27</v>
      </c>
      <c r="E1767">
        <v>3123</v>
      </c>
      <c r="F1767">
        <v>37</v>
      </c>
      <c r="G1767" t="s">
        <v>12</v>
      </c>
      <c r="H1767" t="s">
        <v>3254</v>
      </c>
    </row>
    <row r="1768" spans="1:8" hidden="1" x14ac:dyDescent="0.3">
      <c r="A1768" t="s">
        <v>4903</v>
      </c>
      <c r="B1768" t="s">
        <v>3207</v>
      </c>
      <c r="C1768" t="s">
        <v>3202</v>
      </c>
      <c r="D1768" t="s">
        <v>3155</v>
      </c>
      <c r="E1768">
        <v>0</v>
      </c>
      <c r="F1768">
        <v>37</v>
      </c>
      <c r="G1768" t="s">
        <v>12</v>
      </c>
      <c r="H1768" t="s">
        <v>3254</v>
      </c>
    </row>
    <row r="1769" spans="1:8" hidden="1" x14ac:dyDescent="0.3">
      <c r="A1769" t="s">
        <v>4904</v>
      </c>
      <c r="B1769" t="s">
        <v>3207</v>
      </c>
      <c r="C1769" t="s">
        <v>3202</v>
      </c>
      <c r="D1769" t="s">
        <v>3157</v>
      </c>
      <c r="E1769">
        <v>5919</v>
      </c>
      <c r="F1769">
        <v>37</v>
      </c>
      <c r="G1769" t="s">
        <v>12</v>
      </c>
      <c r="H1769" t="s">
        <v>3254</v>
      </c>
    </row>
    <row r="1770" spans="1:8" hidden="1" x14ac:dyDescent="0.3">
      <c r="A1770" t="s">
        <v>4905</v>
      </c>
      <c r="B1770" t="s">
        <v>3207</v>
      </c>
      <c r="C1770" t="s">
        <v>3202</v>
      </c>
      <c r="D1770" t="s">
        <v>26</v>
      </c>
      <c r="E1770">
        <v>2892</v>
      </c>
      <c r="F1770">
        <v>37</v>
      </c>
      <c r="G1770" t="s">
        <v>12</v>
      </c>
      <c r="H1770" t="s">
        <v>3254</v>
      </c>
    </row>
    <row r="1771" spans="1:8" hidden="1" x14ac:dyDescent="0.3">
      <c r="A1771" t="s">
        <v>4906</v>
      </c>
      <c r="B1771" t="s">
        <v>3214</v>
      </c>
      <c r="C1771" t="s">
        <v>3215</v>
      </c>
      <c r="D1771" t="s">
        <v>344</v>
      </c>
      <c r="E1771">
        <v>124</v>
      </c>
      <c r="F1771">
        <v>37</v>
      </c>
      <c r="G1771" t="s">
        <v>12</v>
      </c>
      <c r="H1771" t="s">
        <v>3254</v>
      </c>
    </row>
    <row r="1772" spans="1:8" hidden="1" x14ac:dyDescent="0.3">
      <c r="A1772" t="s">
        <v>4907</v>
      </c>
      <c r="B1772" t="s">
        <v>3214</v>
      </c>
      <c r="C1772" t="s">
        <v>3215</v>
      </c>
      <c r="D1772" t="s">
        <v>2</v>
      </c>
      <c r="E1772">
        <v>5919</v>
      </c>
      <c r="F1772">
        <v>37</v>
      </c>
      <c r="G1772" t="s">
        <v>12</v>
      </c>
      <c r="H1772" t="s">
        <v>3254</v>
      </c>
    </row>
    <row r="1773" spans="1:8" hidden="1" x14ac:dyDescent="0.3">
      <c r="A1773" t="s">
        <v>4908</v>
      </c>
      <c r="B1773" t="s">
        <v>3214</v>
      </c>
      <c r="C1773" t="s">
        <v>3215</v>
      </c>
      <c r="D1773" t="s">
        <v>30</v>
      </c>
      <c r="E1773">
        <v>444</v>
      </c>
      <c r="F1773">
        <v>37</v>
      </c>
      <c r="G1773" t="s">
        <v>12</v>
      </c>
      <c r="H1773" t="s">
        <v>3254</v>
      </c>
    </row>
    <row r="1774" spans="1:8" hidden="1" x14ac:dyDescent="0.3">
      <c r="A1774" t="s">
        <v>4909</v>
      </c>
      <c r="B1774" t="s">
        <v>3214</v>
      </c>
      <c r="C1774" t="s">
        <v>3215</v>
      </c>
      <c r="D1774" t="s">
        <v>345</v>
      </c>
      <c r="E1774">
        <v>24</v>
      </c>
      <c r="F1774">
        <v>37</v>
      </c>
      <c r="G1774" t="s">
        <v>12</v>
      </c>
      <c r="H1774" t="s">
        <v>3254</v>
      </c>
    </row>
    <row r="1775" spans="1:8" hidden="1" x14ac:dyDescent="0.3">
      <c r="A1775" t="s">
        <v>4910</v>
      </c>
      <c r="B1775" t="s">
        <v>3214</v>
      </c>
      <c r="C1775" t="s">
        <v>3215</v>
      </c>
      <c r="D1775" t="s">
        <v>36</v>
      </c>
      <c r="E1775">
        <v>83</v>
      </c>
      <c r="F1775">
        <v>37</v>
      </c>
      <c r="G1775" t="s">
        <v>12</v>
      </c>
      <c r="H1775" t="s">
        <v>3254</v>
      </c>
    </row>
    <row r="1776" spans="1:8" hidden="1" x14ac:dyDescent="0.3">
      <c r="A1776" t="s">
        <v>4911</v>
      </c>
      <c r="B1776" t="s">
        <v>3214</v>
      </c>
      <c r="C1776" t="s">
        <v>3215</v>
      </c>
      <c r="D1776" t="s">
        <v>32</v>
      </c>
      <c r="E1776">
        <v>92</v>
      </c>
      <c r="F1776">
        <v>37</v>
      </c>
      <c r="G1776" t="s">
        <v>12</v>
      </c>
      <c r="H1776" t="s">
        <v>3254</v>
      </c>
    </row>
    <row r="1777" spans="1:8" hidden="1" x14ac:dyDescent="0.3">
      <c r="A1777" t="s">
        <v>4912</v>
      </c>
      <c r="B1777" t="s">
        <v>3214</v>
      </c>
      <c r="C1777" t="s">
        <v>3215</v>
      </c>
      <c r="D1777" t="s">
        <v>31</v>
      </c>
      <c r="E1777">
        <v>5141</v>
      </c>
      <c r="F1777">
        <v>37</v>
      </c>
      <c r="G1777" t="s">
        <v>12</v>
      </c>
      <c r="H1777" t="s">
        <v>3254</v>
      </c>
    </row>
    <row r="1778" spans="1:8" hidden="1" x14ac:dyDescent="0.3">
      <c r="A1778" t="s">
        <v>4913</v>
      </c>
      <c r="B1778" t="s">
        <v>3214</v>
      </c>
      <c r="C1778" t="s">
        <v>3215</v>
      </c>
      <c r="D1778" t="s">
        <v>34</v>
      </c>
      <c r="E1778">
        <v>216</v>
      </c>
      <c r="F1778">
        <v>37</v>
      </c>
      <c r="G1778" t="s">
        <v>12</v>
      </c>
      <c r="H1778" t="s">
        <v>3254</v>
      </c>
    </row>
    <row r="1779" spans="1:8" hidden="1" x14ac:dyDescent="0.3">
      <c r="A1779" t="s">
        <v>4914</v>
      </c>
      <c r="B1779" t="s">
        <v>3214</v>
      </c>
      <c r="C1779" t="s">
        <v>3215</v>
      </c>
      <c r="D1779" t="s">
        <v>35</v>
      </c>
      <c r="E1779">
        <v>425</v>
      </c>
      <c r="F1779">
        <v>37</v>
      </c>
      <c r="G1779" t="s">
        <v>12</v>
      </c>
      <c r="H1779" t="s">
        <v>3254</v>
      </c>
    </row>
    <row r="1780" spans="1:8" hidden="1" x14ac:dyDescent="0.3">
      <c r="A1780" t="s">
        <v>4915</v>
      </c>
      <c r="B1780" t="s">
        <v>3214</v>
      </c>
      <c r="C1780" t="s">
        <v>3215</v>
      </c>
      <c r="D1780" t="s">
        <v>33</v>
      </c>
      <c r="E1780">
        <v>4500</v>
      </c>
      <c r="F1780">
        <v>37</v>
      </c>
      <c r="G1780" t="s">
        <v>12</v>
      </c>
      <c r="H1780" t="s">
        <v>3254</v>
      </c>
    </row>
    <row r="1781" spans="1:8" hidden="1" x14ac:dyDescent="0.3">
      <c r="A1781" t="s">
        <v>4916</v>
      </c>
      <c r="B1781" t="s">
        <v>3226</v>
      </c>
      <c r="C1781" t="s">
        <v>232</v>
      </c>
      <c r="D1781" t="s">
        <v>60</v>
      </c>
      <c r="E1781">
        <v>2632</v>
      </c>
      <c r="F1781">
        <v>37</v>
      </c>
      <c r="G1781" t="s">
        <v>12</v>
      </c>
      <c r="H1781" t="s">
        <v>3254</v>
      </c>
    </row>
    <row r="1782" spans="1:8" hidden="1" x14ac:dyDescent="0.3">
      <c r="A1782" t="s">
        <v>4917</v>
      </c>
      <c r="B1782" t="s">
        <v>3226</v>
      </c>
      <c r="C1782" t="s">
        <v>232</v>
      </c>
      <c r="D1782" t="s">
        <v>76</v>
      </c>
      <c r="E1782">
        <v>30</v>
      </c>
      <c r="F1782">
        <v>37</v>
      </c>
      <c r="G1782" t="s">
        <v>12</v>
      </c>
      <c r="H1782" t="s">
        <v>3254</v>
      </c>
    </row>
    <row r="1783" spans="1:8" hidden="1" x14ac:dyDescent="0.3">
      <c r="A1783" t="s">
        <v>4918</v>
      </c>
      <c r="B1783" t="s">
        <v>3226</v>
      </c>
      <c r="C1783" t="s">
        <v>232</v>
      </c>
      <c r="D1783" t="s">
        <v>72</v>
      </c>
      <c r="E1783">
        <v>818</v>
      </c>
      <c r="F1783">
        <v>37</v>
      </c>
      <c r="G1783" t="s">
        <v>12</v>
      </c>
      <c r="H1783" t="s">
        <v>3254</v>
      </c>
    </row>
    <row r="1784" spans="1:8" hidden="1" x14ac:dyDescent="0.3">
      <c r="A1784" t="s">
        <v>4919</v>
      </c>
      <c r="B1784" t="s">
        <v>3226</v>
      </c>
      <c r="C1784" t="s">
        <v>232</v>
      </c>
      <c r="D1784" t="s">
        <v>73</v>
      </c>
      <c r="E1784">
        <v>1283</v>
      </c>
      <c r="F1784">
        <v>37</v>
      </c>
      <c r="G1784" t="s">
        <v>12</v>
      </c>
      <c r="H1784" t="s">
        <v>3254</v>
      </c>
    </row>
    <row r="1785" spans="1:8" hidden="1" x14ac:dyDescent="0.3">
      <c r="A1785" t="s">
        <v>4920</v>
      </c>
      <c r="B1785" t="s">
        <v>3226</v>
      </c>
      <c r="C1785" t="s">
        <v>232</v>
      </c>
      <c r="D1785" t="s">
        <v>75</v>
      </c>
      <c r="E1785">
        <v>80</v>
      </c>
      <c r="F1785">
        <v>37</v>
      </c>
      <c r="G1785" t="s">
        <v>12</v>
      </c>
      <c r="H1785" t="s">
        <v>3254</v>
      </c>
    </row>
    <row r="1786" spans="1:8" hidden="1" x14ac:dyDescent="0.3">
      <c r="A1786" t="s">
        <v>4921</v>
      </c>
      <c r="B1786" t="s">
        <v>3226</v>
      </c>
      <c r="C1786" t="s">
        <v>232</v>
      </c>
      <c r="D1786" t="s">
        <v>74</v>
      </c>
      <c r="E1786">
        <v>416</v>
      </c>
      <c r="F1786">
        <v>37</v>
      </c>
      <c r="G1786" t="s">
        <v>12</v>
      </c>
      <c r="H1786" t="s">
        <v>3254</v>
      </c>
    </row>
    <row r="1787" spans="1:8" hidden="1" x14ac:dyDescent="0.3">
      <c r="A1787" t="s">
        <v>4922</v>
      </c>
      <c r="B1787" t="s">
        <v>3076</v>
      </c>
      <c r="C1787" t="s">
        <v>236</v>
      </c>
      <c r="D1787" t="s">
        <v>29</v>
      </c>
      <c r="E1787">
        <v>6059</v>
      </c>
      <c r="F1787">
        <v>25</v>
      </c>
      <c r="G1787" t="s">
        <v>271</v>
      </c>
      <c r="H1787" t="s">
        <v>3256</v>
      </c>
    </row>
    <row r="1788" spans="1:8" hidden="1" x14ac:dyDescent="0.3">
      <c r="A1788" t="s">
        <v>4923</v>
      </c>
      <c r="B1788" t="s">
        <v>3076</v>
      </c>
      <c r="C1788" t="s">
        <v>236</v>
      </c>
      <c r="D1788" t="s">
        <v>49</v>
      </c>
      <c r="E1788">
        <v>2019</v>
      </c>
      <c r="F1788">
        <v>25</v>
      </c>
      <c r="G1788" t="s">
        <v>271</v>
      </c>
      <c r="H1788" t="s">
        <v>3256</v>
      </c>
    </row>
    <row r="1789" spans="1:8" hidden="1" x14ac:dyDescent="0.3">
      <c r="A1789" t="s">
        <v>4924</v>
      </c>
      <c r="B1789" t="s">
        <v>3076</v>
      </c>
      <c r="C1789" t="s">
        <v>236</v>
      </c>
      <c r="D1789" t="s">
        <v>48</v>
      </c>
      <c r="E1789">
        <v>712</v>
      </c>
      <c r="F1789">
        <v>25</v>
      </c>
      <c r="G1789" t="s">
        <v>271</v>
      </c>
      <c r="H1789" t="s">
        <v>3256</v>
      </c>
    </row>
    <row r="1790" spans="1:8" hidden="1" x14ac:dyDescent="0.3">
      <c r="A1790" t="s">
        <v>4925</v>
      </c>
      <c r="B1790" t="s">
        <v>3076</v>
      </c>
      <c r="C1790" t="s">
        <v>236</v>
      </c>
      <c r="D1790" t="s">
        <v>42</v>
      </c>
      <c r="E1790">
        <v>181</v>
      </c>
      <c r="F1790">
        <v>25</v>
      </c>
      <c r="G1790" t="s">
        <v>271</v>
      </c>
      <c r="H1790" t="s">
        <v>3256</v>
      </c>
    </row>
    <row r="1791" spans="1:8" hidden="1" x14ac:dyDescent="0.3">
      <c r="A1791" t="s">
        <v>4926</v>
      </c>
      <c r="B1791" t="s">
        <v>3076</v>
      </c>
      <c r="C1791" t="s">
        <v>236</v>
      </c>
      <c r="D1791" t="s">
        <v>82</v>
      </c>
      <c r="E1791">
        <v>289</v>
      </c>
      <c r="F1791">
        <v>25</v>
      </c>
      <c r="G1791" t="s">
        <v>271</v>
      </c>
      <c r="H1791" t="s">
        <v>3256</v>
      </c>
    </row>
    <row r="1792" spans="1:8" hidden="1" x14ac:dyDescent="0.3">
      <c r="A1792" t="s">
        <v>4927</v>
      </c>
      <c r="B1792" t="s">
        <v>3076</v>
      </c>
      <c r="C1792" t="s">
        <v>236</v>
      </c>
      <c r="D1792" t="s">
        <v>50</v>
      </c>
      <c r="E1792">
        <v>101</v>
      </c>
      <c r="F1792">
        <v>25</v>
      </c>
      <c r="G1792" t="s">
        <v>271</v>
      </c>
      <c r="H1792" t="s">
        <v>3256</v>
      </c>
    </row>
    <row r="1793" spans="1:8" hidden="1" x14ac:dyDescent="0.3">
      <c r="A1793" t="s">
        <v>4928</v>
      </c>
      <c r="B1793" t="s">
        <v>3076</v>
      </c>
      <c r="C1793" t="s">
        <v>236</v>
      </c>
      <c r="D1793" t="s">
        <v>46</v>
      </c>
      <c r="E1793">
        <v>475</v>
      </c>
      <c r="F1793">
        <v>25</v>
      </c>
      <c r="G1793" t="s">
        <v>271</v>
      </c>
      <c r="H1793" t="s">
        <v>3256</v>
      </c>
    </row>
    <row r="1794" spans="1:8" hidden="1" x14ac:dyDescent="0.3">
      <c r="A1794" t="s">
        <v>4929</v>
      </c>
      <c r="B1794" t="s">
        <v>3076</v>
      </c>
      <c r="C1794" t="s">
        <v>236</v>
      </c>
      <c r="D1794" t="s">
        <v>45</v>
      </c>
      <c r="E1794">
        <v>250</v>
      </c>
      <c r="F1794">
        <v>25</v>
      </c>
      <c r="G1794" t="s">
        <v>271</v>
      </c>
      <c r="H1794" t="s">
        <v>3256</v>
      </c>
    </row>
    <row r="1795" spans="1:8" hidden="1" x14ac:dyDescent="0.3">
      <c r="A1795" t="s">
        <v>4930</v>
      </c>
      <c r="B1795" t="s">
        <v>3076</v>
      </c>
      <c r="C1795" t="s">
        <v>236</v>
      </c>
      <c r="D1795" t="s">
        <v>47</v>
      </c>
      <c r="E1795">
        <v>167</v>
      </c>
      <c r="F1795">
        <v>25</v>
      </c>
      <c r="G1795" t="s">
        <v>271</v>
      </c>
      <c r="H1795" t="s">
        <v>3256</v>
      </c>
    </row>
    <row r="1796" spans="1:8" hidden="1" x14ac:dyDescent="0.3">
      <c r="A1796" t="s">
        <v>4931</v>
      </c>
      <c r="B1796" t="s">
        <v>3076</v>
      </c>
      <c r="C1796" t="s">
        <v>236</v>
      </c>
      <c r="D1796" t="s">
        <v>43</v>
      </c>
      <c r="E1796">
        <v>1623</v>
      </c>
      <c r="F1796">
        <v>25</v>
      </c>
      <c r="G1796" t="s">
        <v>271</v>
      </c>
      <c r="H1796" t="s">
        <v>3256</v>
      </c>
    </row>
    <row r="1797" spans="1:8" hidden="1" x14ac:dyDescent="0.3">
      <c r="A1797" t="s">
        <v>4932</v>
      </c>
      <c r="B1797" t="s">
        <v>3076</v>
      </c>
      <c r="C1797" t="s">
        <v>236</v>
      </c>
      <c r="D1797" t="s">
        <v>44</v>
      </c>
      <c r="E1797">
        <v>231</v>
      </c>
      <c r="F1797">
        <v>25</v>
      </c>
      <c r="G1797" t="s">
        <v>271</v>
      </c>
      <c r="H1797" t="s">
        <v>3256</v>
      </c>
    </row>
    <row r="1798" spans="1:8" hidden="1" x14ac:dyDescent="0.3">
      <c r="A1798" t="s">
        <v>3255</v>
      </c>
      <c r="B1798" t="s">
        <v>3089</v>
      </c>
      <c r="C1798" t="s">
        <v>3090</v>
      </c>
      <c r="D1798" t="s">
        <v>434</v>
      </c>
      <c r="E1798">
        <v>89</v>
      </c>
      <c r="F1798">
        <v>25</v>
      </c>
      <c r="G1798" t="s">
        <v>271</v>
      </c>
      <c r="H1798" t="s">
        <v>3256</v>
      </c>
    </row>
    <row r="1799" spans="1:8" hidden="1" x14ac:dyDescent="0.3">
      <c r="A1799" t="s">
        <v>4935</v>
      </c>
      <c r="B1799" t="s">
        <v>3089</v>
      </c>
      <c r="C1799" t="s">
        <v>3090</v>
      </c>
      <c r="D1799" t="s">
        <v>436</v>
      </c>
      <c r="E1799">
        <v>367</v>
      </c>
      <c r="F1799">
        <v>25</v>
      </c>
      <c r="G1799" t="s">
        <v>271</v>
      </c>
      <c r="H1799" t="s">
        <v>3256</v>
      </c>
    </row>
    <row r="1800" spans="1:8" hidden="1" x14ac:dyDescent="0.3">
      <c r="A1800" t="s">
        <v>5752</v>
      </c>
      <c r="B1800" t="s">
        <v>3089</v>
      </c>
      <c r="C1800" t="s">
        <v>3090</v>
      </c>
      <c r="D1800" t="s">
        <v>437</v>
      </c>
      <c r="E1800">
        <v>960</v>
      </c>
      <c r="F1800">
        <v>25</v>
      </c>
      <c r="G1800" t="s">
        <v>271</v>
      </c>
      <c r="H1800" t="s">
        <v>3256</v>
      </c>
    </row>
    <row r="1801" spans="1:8" hidden="1" x14ac:dyDescent="0.3">
      <c r="A1801" t="s">
        <v>7278</v>
      </c>
      <c r="B1801" t="s">
        <v>3089</v>
      </c>
      <c r="C1801" t="s">
        <v>3090</v>
      </c>
      <c r="D1801" t="s">
        <v>439</v>
      </c>
      <c r="E1801">
        <v>801</v>
      </c>
      <c r="F1801">
        <v>25</v>
      </c>
      <c r="G1801" t="s">
        <v>271</v>
      </c>
      <c r="H1801" t="s">
        <v>3256</v>
      </c>
    </row>
    <row r="1802" spans="1:8" hidden="1" x14ac:dyDescent="0.3">
      <c r="A1802" t="s">
        <v>4118</v>
      </c>
      <c r="B1802" t="s">
        <v>3089</v>
      </c>
      <c r="C1802" t="s">
        <v>3090</v>
      </c>
      <c r="D1802" t="s">
        <v>435</v>
      </c>
      <c r="E1802">
        <v>474</v>
      </c>
      <c r="F1802">
        <v>25</v>
      </c>
      <c r="G1802" t="s">
        <v>271</v>
      </c>
      <c r="H1802" t="s">
        <v>3256</v>
      </c>
    </row>
    <row r="1803" spans="1:8" hidden="1" x14ac:dyDescent="0.3">
      <c r="A1803" t="s">
        <v>8912</v>
      </c>
      <c r="B1803" t="s">
        <v>3089</v>
      </c>
      <c r="C1803" t="s">
        <v>3090</v>
      </c>
      <c r="D1803" t="s">
        <v>441</v>
      </c>
      <c r="E1803">
        <v>356</v>
      </c>
      <c r="F1803">
        <v>25</v>
      </c>
      <c r="G1803" t="s">
        <v>271</v>
      </c>
      <c r="H1803" t="s">
        <v>3256</v>
      </c>
    </row>
    <row r="1804" spans="1:8" hidden="1" x14ac:dyDescent="0.3">
      <c r="A1804" t="s">
        <v>8095</v>
      </c>
      <c r="B1804" t="s">
        <v>3089</v>
      </c>
      <c r="C1804" t="s">
        <v>3090</v>
      </c>
      <c r="D1804" t="s">
        <v>440</v>
      </c>
      <c r="E1804">
        <v>1872</v>
      </c>
      <c r="F1804">
        <v>25</v>
      </c>
      <c r="G1804" t="s">
        <v>271</v>
      </c>
      <c r="H1804" t="s">
        <v>3256</v>
      </c>
    </row>
    <row r="1805" spans="1:8" hidden="1" x14ac:dyDescent="0.3">
      <c r="A1805" t="s">
        <v>9621</v>
      </c>
      <c r="B1805" t="s">
        <v>3089</v>
      </c>
      <c r="C1805" t="s">
        <v>3090</v>
      </c>
      <c r="D1805" t="s">
        <v>349</v>
      </c>
      <c r="E1805">
        <v>5323</v>
      </c>
      <c r="F1805">
        <v>25</v>
      </c>
      <c r="G1805" t="s">
        <v>271</v>
      </c>
      <c r="H1805" t="s">
        <v>3256</v>
      </c>
    </row>
    <row r="1806" spans="1:8" hidden="1" x14ac:dyDescent="0.3">
      <c r="A1806" t="s">
        <v>6461</v>
      </c>
      <c r="B1806" t="s">
        <v>3089</v>
      </c>
      <c r="C1806" t="s">
        <v>3090</v>
      </c>
      <c r="D1806" t="s">
        <v>438</v>
      </c>
      <c r="E1806">
        <v>424</v>
      </c>
      <c r="F1806">
        <v>25</v>
      </c>
      <c r="G1806" t="s">
        <v>271</v>
      </c>
      <c r="H1806" t="s">
        <v>3256</v>
      </c>
    </row>
    <row r="1807" spans="1:8" hidden="1" x14ac:dyDescent="0.3">
      <c r="A1807" t="s">
        <v>4942</v>
      </c>
      <c r="B1807" t="s">
        <v>3108</v>
      </c>
      <c r="C1807" t="s">
        <v>3109</v>
      </c>
      <c r="D1807" t="s">
        <v>3110</v>
      </c>
      <c r="E1807">
        <v>249</v>
      </c>
      <c r="F1807">
        <v>25</v>
      </c>
      <c r="G1807" t="s">
        <v>271</v>
      </c>
      <c r="H1807" t="s">
        <v>3256</v>
      </c>
    </row>
    <row r="1808" spans="1:8" hidden="1" x14ac:dyDescent="0.3">
      <c r="A1808" t="s">
        <v>4943</v>
      </c>
      <c r="B1808" t="s">
        <v>3108</v>
      </c>
      <c r="C1808" t="s">
        <v>3109</v>
      </c>
      <c r="D1808" t="s">
        <v>3112</v>
      </c>
      <c r="E1808">
        <v>818</v>
      </c>
      <c r="F1808">
        <v>25</v>
      </c>
      <c r="G1808" t="s">
        <v>271</v>
      </c>
      <c r="H1808" t="s">
        <v>3256</v>
      </c>
    </row>
    <row r="1809" spans="1:8" hidden="1" x14ac:dyDescent="0.3">
      <c r="A1809" t="s">
        <v>4944</v>
      </c>
      <c r="B1809" t="s">
        <v>3108</v>
      </c>
      <c r="C1809" t="s">
        <v>3109</v>
      </c>
      <c r="D1809" t="s">
        <v>3114</v>
      </c>
      <c r="E1809">
        <v>589</v>
      </c>
      <c r="F1809">
        <v>25</v>
      </c>
      <c r="G1809" t="s">
        <v>271</v>
      </c>
      <c r="H1809" t="s">
        <v>3256</v>
      </c>
    </row>
    <row r="1810" spans="1:8" hidden="1" x14ac:dyDescent="0.3">
      <c r="A1810" t="s">
        <v>4945</v>
      </c>
      <c r="B1810" t="s">
        <v>3108</v>
      </c>
      <c r="C1810" t="s">
        <v>3109</v>
      </c>
      <c r="D1810" t="s">
        <v>3116</v>
      </c>
      <c r="E1810">
        <v>753</v>
      </c>
      <c r="F1810">
        <v>25</v>
      </c>
      <c r="G1810" t="s">
        <v>271</v>
      </c>
      <c r="H1810" t="s">
        <v>3256</v>
      </c>
    </row>
    <row r="1811" spans="1:8" hidden="1" x14ac:dyDescent="0.3">
      <c r="A1811" t="s">
        <v>4946</v>
      </c>
      <c r="B1811" t="s">
        <v>3108</v>
      </c>
      <c r="C1811" t="s">
        <v>3109</v>
      </c>
      <c r="D1811" t="s">
        <v>3118</v>
      </c>
      <c r="E1811">
        <v>539</v>
      </c>
      <c r="F1811">
        <v>25</v>
      </c>
      <c r="G1811" t="s">
        <v>271</v>
      </c>
      <c r="H1811" t="s">
        <v>3256</v>
      </c>
    </row>
    <row r="1812" spans="1:8" hidden="1" x14ac:dyDescent="0.3">
      <c r="A1812" t="s">
        <v>4947</v>
      </c>
      <c r="B1812" t="s">
        <v>3108</v>
      </c>
      <c r="C1812" t="s">
        <v>3109</v>
      </c>
      <c r="D1812" t="s">
        <v>3120</v>
      </c>
      <c r="E1812">
        <v>596</v>
      </c>
      <c r="F1812">
        <v>25</v>
      </c>
      <c r="G1812" t="s">
        <v>271</v>
      </c>
      <c r="H1812" t="s">
        <v>3256</v>
      </c>
    </row>
    <row r="1813" spans="1:8" hidden="1" x14ac:dyDescent="0.3">
      <c r="A1813" t="s">
        <v>4948</v>
      </c>
      <c r="B1813" t="s">
        <v>3108</v>
      </c>
      <c r="C1813" t="s">
        <v>3109</v>
      </c>
      <c r="D1813" t="s">
        <v>3122</v>
      </c>
      <c r="E1813">
        <v>592</v>
      </c>
      <c r="F1813">
        <v>25</v>
      </c>
      <c r="G1813" t="s">
        <v>271</v>
      </c>
      <c r="H1813" t="s">
        <v>3256</v>
      </c>
    </row>
    <row r="1814" spans="1:8" hidden="1" x14ac:dyDescent="0.3">
      <c r="A1814" t="s">
        <v>4949</v>
      </c>
      <c r="B1814" t="s">
        <v>3108</v>
      </c>
      <c r="C1814" t="s">
        <v>3109</v>
      </c>
      <c r="D1814" t="s">
        <v>3124</v>
      </c>
      <c r="E1814">
        <v>442</v>
      </c>
      <c r="F1814">
        <v>25</v>
      </c>
      <c r="G1814" t="s">
        <v>271</v>
      </c>
      <c r="H1814" t="s">
        <v>3256</v>
      </c>
    </row>
    <row r="1815" spans="1:8" hidden="1" x14ac:dyDescent="0.3">
      <c r="A1815" t="s">
        <v>4950</v>
      </c>
      <c r="B1815" t="s">
        <v>3108</v>
      </c>
      <c r="C1815" t="s">
        <v>3109</v>
      </c>
      <c r="D1815" t="s">
        <v>3126</v>
      </c>
      <c r="E1815">
        <v>739</v>
      </c>
      <c r="F1815">
        <v>25</v>
      </c>
      <c r="G1815" t="s">
        <v>271</v>
      </c>
      <c r="H1815" t="s">
        <v>3256</v>
      </c>
    </row>
    <row r="1816" spans="1:8" hidden="1" x14ac:dyDescent="0.3">
      <c r="A1816" t="s">
        <v>4951</v>
      </c>
      <c r="B1816" t="s">
        <v>3108</v>
      </c>
      <c r="C1816" t="s">
        <v>3109</v>
      </c>
      <c r="D1816" t="s">
        <v>349</v>
      </c>
      <c r="E1816">
        <v>5323</v>
      </c>
      <c r="F1816">
        <v>25</v>
      </c>
      <c r="G1816" t="s">
        <v>271</v>
      </c>
      <c r="H1816" t="s">
        <v>3256</v>
      </c>
    </row>
    <row r="1817" spans="1:8" hidden="1" x14ac:dyDescent="0.3">
      <c r="A1817" t="s">
        <v>4952</v>
      </c>
      <c r="B1817" t="s">
        <v>3129</v>
      </c>
      <c r="C1817" t="s">
        <v>238</v>
      </c>
      <c r="D1817" t="s">
        <v>54</v>
      </c>
      <c r="E1817">
        <v>485</v>
      </c>
      <c r="F1817">
        <v>25</v>
      </c>
      <c r="G1817" t="s">
        <v>271</v>
      </c>
      <c r="H1817" t="s">
        <v>3256</v>
      </c>
    </row>
    <row r="1818" spans="1:8" hidden="1" x14ac:dyDescent="0.3">
      <c r="A1818" t="s">
        <v>4953</v>
      </c>
      <c r="B1818" t="s">
        <v>3129</v>
      </c>
      <c r="C1818" t="s">
        <v>238</v>
      </c>
      <c r="D1818" t="s">
        <v>55</v>
      </c>
      <c r="E1818">
        <v>1180</v>
      </c>
      <c r="F1818">
        <v>25</v>
      </c>
      <c r="G1818" t="s">
        <v>271</v>
      </c>
      <c r="H1818" t="s">
        <v>3256</v>
      </c>
    </row>
    <row r="1819" spans="1:8" hidden="1" x14ac:dyDescent="0.3">
      <c r="A1819" t="s">
        <v>4954</v>
      </c>
      <c r="B1819" t="s">
        <v>3129</v>
      </c>
      <c r="C1819" t="s">
        <v>238</v>
      </c>
      <c r="D1819" t="s">
        <v>56</v>
      </c>
      <c r="E1819">
        <v>910</v>
      </c>
      <c r="F1819">
        <v>25</v>
      </c>
      <c r="G1819" t="s">
        <v>271</v>
      </c>
      <c r="H1819" t="s">
        <v>3256</v>
      </c>
    </row>
    <row r="1820" spans="1:8" hidden="1" x14ac:dyDescent="0.3">
      <c r="A1820" t="s">
        <v>4955</v>
      </c>
      <c r="B1820" t="s">
        <v>3129</v>
      </c>
      <c r="C1820" t="s">
        <v>238</v>
      </c>
      <c r="D1820" t="s">
        <v>57</v>
      </c>
      <c r="E1820">
        <v>328</v>
      </c>
      <c r="F1820">
        <v>25</v>
      </c>
      <c r="G1820" t="s">
        <v>271</v>
      </c>
      <c r="H1820" t="s">
        <v>3256</v>
      </c>
    </row>
    <row r="1821" spans="1:8" hidden="1" x14ac:dyDescent="0.3">
      <c r="A1821" t="s">
        <v>4956</v>
      </c>
      <c r="B1821" t="s">
        <v>3129</v>
      </c>
      <c r="C1821" t="s">
        <v>238</v>
      </c>
      <c r="D1821" t="s">
        <v>58</v>
      </c>
      <c r="E1821">
        <v>409</v>
      </c>
      <c r="F1821">
        <v>25</v>
      </c>
      <c r="G1821" t="s">
        <v>271</v>
      </c>
      <c r="H1821" t="s">
        <v>3256</v>
      </c>
    </row>
    <row r="1822" spans="1:8" hidden="1" x14ac:dyDescent="0.3">
      <c r="A1822" t="s">
        <v>4957</v>
      </c>
      <c r="B1822" t="s">
        <v>3129</v>
      </c>
      <c r="C1822" t="s">
        <v>238</v>
      </c>
      <c r="D1822" t="s">
        <v>59</v>
      </c>
      <c r="E1822">
        <v>853</v>
      </c>
      <c r="F1822">
        <v>25</v>
      </c>
      <c r="G1822" t="s">
        <v>271</v>
      </c>
      <c r="H1822" t="s">
        <v>3256</v>
      </c>
    </row>
    <row r="1823" spans="1:8" hidden="1" x14ac:dyDescent="0.3">
      <c r="A1823" t="s">
        <v>4958</v>
      </c>
      <c r="B1823" t="s">
        <v>3129</v>
      </c>
      <c r="C1823" t="s">
        <v>238</v>
      </c>
      <c r="D1823" t="s">
        <v>51</v>
      </c>
      <c r="E1823">
        <v>870</v>
      </c>
      <c r="F1823">
        <v>25</v>
      </c>
      <c r="G1823" t="s">
        <v>271</v>
      </c>
      <c r="H1823" t="s">
        <v>3256</v>
      </c>
    </row>
    <row r="1824" spans="1:8" hidden="1" x14ac:dyDescent="0.3">
      <c r="A1824" t="s">
        <v>4959</v>
      </c>
      <c r="B1824" t="s">
        <v>3129</v>
      </c>
      <c r="C1824" t="s">
        <v>238</v>
      </c>
      <c r="D1824" t="s">
        <v>52</v>
      </c>
      <c r="E1824">
        <v>647</v>
      </c>
      <c r="F1824">
        <v>25</v>
      </c>
      <c r="G1824" t="s">
        <v>271</v>
      </c>
      <c r="H1824" t="s">
        <v>3256</v>
      </c>
    </row>
    <row r="1825" spans="1:8" hidden="1" x14ac:dyDescent="0.3">
      <c r="A1825" t="s">
        <v>4960</v>
      </c>
      <c r="B1825" t="s">
        <v>3129</v>
      </c>
      <c r="C1825" t="s">
        <v>238</v>
      </c>
      <c r="D1825" t="s">
        <v>53</v>
      </c>
      <c r="E1825">
        <v>385</v>
      </c>
      <c r="F1825">
        <v>25</v>
      </c>
      <c r="G1825" t="s">
        <v>271</v>
      </c>
      <c r="H1825" t="s">
        <v>3256</v>
      </c>
    </row>
    <row r="1826" spans="1:8" hidden="1" x14ac:dyDescent="0.3">
      <c r="A1826" t="s">
        <v>4961</v>
      </c>
      <c r="B1826" t="s">
        <v>3129</v>
      </c>
      <c r="C1826" t="s">
        <v>238</v>
      </c>
      <c r="D1826" t="s">
        <v>349</v>
      </c>
      <c r="E1826">
        <v>6062</v>
      </c>
      <c r="F1826">
        <v>25</v>
      </c>
      <c r="G1826" t="s">
        <v>271</v>
      </c>
      <c r="H1826" t="s">
        <v>3256</v>
      </c>
    </row>
    <row r="1827" spans="1:8" hidden="1" x14ac:dyDescent="0.3">
      <c r="A1827" t="s">
        <v>4962</v>
      </c>
      <c r="B1827" t="s">
        <v>3140</v>
      </c>
      <c r="C1827" t="s">
        <v>229</v>
      </c>
      <c r="D1827" t="s">
        <v>60</v>
      </c>
      <c r="E1827">
        <v>3467</v>
      </c>
      <c r="F1827">
        <v>25</v>
      </c>
      <c r="G1827" t="s">
        <v>271</v>
      </c>
      <c r="H1827" t="s">
        <v>3256</v>
      </c>
    </row>
    <row r="1828" spans="1:8" hidden="1" x14ac:dyDescent="0.3">
      <c r="A1828" t="s">
        <v>4963</v>
      </c>
      <c r="B1828" t="s">
        <v>3140</v>
      </c>
      <c r="C1828" t="s">
        <v>229</v>
      </c>
      <c r="D1828" t="s">
        <v>63</v>
      </c>
      <c r="E1828">
        <v>51</v>
      </c>
      <c r="F1828">
        <v>25</v>
      </c>
      <c r="G1828" t="s">
        <v>271</v>
      </c>
      <c r="H1828" t="s">
        <v>3256</v>
      </c>
    </row>
    <row r="1829" spans="1:8" hidden="1" x14ac:dyDescent="0.3">
      <c r="A1829" t="s">
        <v>4964</v>
      </c>
      <c r="B1829" t="s">
        <v>3140</v>
      </c>
      <c r="C1829" t="s">
        <v>229</v>
      </c>
      <c r="D1829" t="s">
        <v>61</v>
      </c>
      <c r="E1829">
        <v>1312</v>
      </c>
      <c r="F1829">
        <v>25</v>
      </c>
      <c r="G1829" t="s">
        <v>271</v>
      </c>
      <c r="H1829" t="s">
        <v>3256</v>
      </c>
    </row>
    <row r="1830" spans="1:8" hidden="1" x14ac:dyDescent="0.3">
      <c r="A1830" t="s">
        <v>10324</v>
      </c>
      <c r="B1830" t="s">
        <v>3140</v>
      </c>
      <c r="C1830" t="s">
        <v>229</v>
      </c>
      <c r="D1830" t="s">
        <v>10309</v>
      </c>
      <c r="E1830">
        <v>978</v>
      </c>
      <c r="F1830">
        <v>25</v>
      </c>
      <c r="G1830" t="s">
        <v>271</v>
      </c>
      <c r="H1830" t="s">
        <v>3256</v>
      </c>
    </row>
    <row r="1831" spans="1:8" hidden="1" x14ac:dyDescent="0.3">
      <c r="A1831" t="s">
        <v>4965</v>
      </c>
      <c r="B1831" t="s">
        <v>3140</v>
      </c>
      <c r="C1831" t="s">
        <v>229</v>
      </c>
      <c r="D1831" t="s">
        <v>341</v>
      </c>
      <c r="E1831">
        <v>744</v>
      </c>
      <c r="F1831">
        <v>25</v>
      </c>
      <c r="G1831" t="s">
        <v>271</v>
      </c>
      <c r="H1831" t="s">
        <v>3256</v>
      </c>
    </row>
    <row r="1832" spans="1:8" hidden="1" x14ac:dyDescent="0.3">
      <c r="A1832" t="s">
        <v>4966</v>
      </c>
      <c r="B1832" t="s">
        <v>3140</v>
      </c>
      <c r="C1832" t="s">
        <v>229</v>
      </c>
      <c r="D1832" t="s">
        <v>62</v>
      </c>
      <c r="E1832">
        <v>391</v>
      </c>
      <c r="F1832">
        <v>25</v>
      </c>
      <c r="G1832" t="s">
        <v>271</v>
      </c>
      <c r="H1832" t="s">
        <v>3256</v>
      </c>
    </row>
    <row r="1833" spans="1:8" hidden="1" x14ac:dyDescent="0.3">
      <c r="A1833" t="s">
        <v>4967</v>
      </c>
      <c r="B1833" t="s">
        <v>3146</v>
      </c>
      <c r="C1833" t="s">
        <v>230</v>
      </c>
      <c r="D1833" t="s">
        <v>353</v>
      </c>
      <c r="E1833">
        <v>6997</v>
      </c>
      <c r="F1833">
        <v>25</v>
      </c>
      <c r="G1833" t="s">
        <v>271</v>
      </c>
      <c r="H1833" t="s">
        <v>3256</v>
      </c>
    </row>
    <row r="1834" spans="1:8" hidden="1" x14ac:dyDescent="0.3">
      <c r="A1834" t="s">
        <v>4968</v>
      </c>
      <c r="B1834" t="s">
        <v>3146</v>
      </c>
      <c r="C1834" t="s">
        <v>230</v>
      </c>
      <c r="D1834" t="s">
        <v>2</v>
      </c>
      <c r="E1834">
        <v>7087</v>
      </c>
      <c r="F1834">
        <v>25</v>
      </c>
      <c r="G1834" t="s">
        <v>271</v>
      </c>
      <c r="H1834" t="s">
        <v>3256</v>
      </c>
    </row>
    <row r="1835" spans="1:8" hidden="1" x14ac:dyDescent="0.3">
      <c r="A1835" t="s">
        <v>4969</v>
      </c>
      <c r="B1835" t="s">
        <v>3146</v>
      </c>
      <c r="C1835" t="s">
        <v>230</v>
      </c>
      <c r="D1835" t="s">
        <v>337</v>
      </c>
      <c r="E1835">
        <v>0</v>
      </c>
      <c r="F1835">
        <v>25</v>
      </c>
      <c r="G1835" t="s">
        <v>271</v>
      </c>
      <c r="H1835" t="s">
        <v>3256</v>
      </c>
    </row>
    <row r="1836" spans="1:8" hidden="1" x14ac:dyDescent="0.3">
      <c r="A1836" t="s">
        <v>4970</v>
      </c>
      <c r="B1836" t="s">
        <v>3146</v>
      </c>
      <c r="C1836" t="s">
        <v>230</v>
      </c>
      <c r="D1836" t="s">
        <v>326</v>
      </c>
      <c r="E1836">
        <v>5</v>
      </c>
      <c r="F1836">
        <v>25</v>
      </c>
      <c r="G1836" t="s">
        <v>271</v>
      </c>
      <c r="H1836" t="s">
        <v>3256</v>
      </c>
    </row>
    <row r="1837" spans="1:8" hidden="1" x14ac:dyDescent="0.3">
      <c r="A1837" t="s">
        <v>4971</v>
      </c>
      <c r="B1837" t="s">
        <v>3146</v>
      </c>
      <c r="C1837" t="s">
        <v>230</v>
      </c>
      <c r="D1837" t="s">
        <v>327</v>
      </c>
      <c r="E1837">
        <v>433</v>
      </c>
      <c r="F1837">
        <v>25</v>
      </c>
      <c r="G1837" t="s">
        <v>271</v>
      </c>
      <c r="H1837" t="s">
        <v>3256</v>
      </c>
    </row>
    <row r="1838" spans="1:8" hidden="1" x14ac:dyDescent="0.3">
      <c r="A1838" t="s">
        <v>4972</v>
      </c>
      <c r="B1838" t="s">
        <v>3146</v>
      </c>
      <c r="C1838" t="s">
        <v>230</v>
      </c>
      <c r="D1838" t="s">
        <v>328</v>
      </c>
      <c r="E1838">
        <v>439</v>
      </c>
      <c r="F1838">
        <v>25</v>
      </c>
      <c r="G1838" t="s">
        <v>271</v>
      </c>
      <c r="H1838" t="s">
        <v>3256</v>
      </c>
    </row>
    <row r="1839" spans="1:8" hidden="1" x14ac:dyDescent="0.3">
      <c r="A1839" t="s">
        <v>4973</v>
      </c>
      <c r="B1839" t="s">
        <v>3146</v>
      </c>
      <c r="C1839" t="s">
        <v>230</v>
      </c>
      <c r="D1839" t="s">
        <v>329</v>
      </c>
      <c r="E1839">
        <v>11</v>
      </c>
      <c r="F1839">
        <v>25</v>
      </c>
      <c r="G1839" t="s">
        <v>271</v>
      </c>
      <c r="H1839" t="s">
        <v>3256</v>
      </c>
    </row>
    <row r="1840" spans="1:8" hidden="1" x14ac:dyDescent="0.3">
      <c r="A1840" t="s">
        <v>4974</v>
      </c>
      <c r="B1840" t="s">
        <v>3146</v>
      </c>
      <c r="C1840" t="s">
        <v>230</v>
      </c>
      <c r="D1840" t="s">
        <v>330</v>
      </c>
      <c r="E1840">
        <v>25</v>
      </c>
      <c r="F1840">
        <v>25</v>
      </c>
      <c r="G1840" t="s">
        <v>271</v>
      </c>
      <c r="H1840" t="s">
        <v>3256</v>
      </c>
    </row>
    <row r="1841" spans="1:8" hidden="1" x14ac:dyDescent="0.3">
      <c r="A1841" t="s">
        <v>4975</v>
      </c>
      <c r="B1841" t="s">
        <v>3146</v>
      </c>
      <c r="C1841" t="s">
        <v>230</v>
      </c>
      <c r="D1841" t="s">
        <v>3155</v>
      </c>
      <c r="E1841">
        <v>90</v>
      </c>
      <c r="F1841">
        <v>25</v>
      </c>
      <c r="G1841" t="s">
        <v>271</v>
      </c>
      <c r="H1841" t="s">
        <v>3256</v>
      </c>
    </row>
    <row r="1842" spans="1:8" hidden="1" x14ac:dyDescent="0.3">
      <c r="A1842" t="s">
        <v>4976</v>
      </c>
      <c r="B1842" t="s">
        <v>3146</v>
      </c>
      <c r="C1842" t="s">
        <v>230</v>
      </c>
      <c r="D1842" t="s">
        <v>3157</v>
      </c>
      <c r="E1842">
        <v>6997</v>
      </c>
      <c r="F1842">
        <v>25</v>
      </c>
      <c r="G1842" t="s">
        <v>271</v>
      </c>
      <c r="H1842" t="s">
        <v>3256</v>
      </c>
    </row>
    <row r="1843" spans="1:8" hidden="1" x14ac:dyDescent="0.3">
      <c r="A1843" t="s">
        <v>4977</v>
      </c>
      <c r="B1843" t="s">
        <v>3146</v>
      </c>
      <c r="C1843" t="s">
        <v>230</v>
      </c>
      <c r="D1843" t="s">
        <v>331</v>
      </c>
      <c r="E1843">
        <v>626</v>
      </c>
      <c r="F1843">
        <v>25</v>
      </c>
      <c r="G1843" t="s">
        <v>271</v>
      </c>
      <c r="H1843" t="s">
        <v>3256</v>
      </c>
    </row>
    <row r="1844" spans="1:8" hidden="1" x14ac:dyDescent="0.3">
      <c r="A1844" t="s">
        <v>4978</v>
      </c>
      <c r="B1844" t="s">
        <v>3146</v>
      </c>
      <c r="C1844" t="s">
        <v>230</v>
      </c>
      <c r="D1844" t="s">
        <v>332</v>
      </c>
      <c r="E1844">
        <v>527</v>
      </c>
      <c r="F1844">
        <v>25</v>
      </c>
      <c r="G1844" t="s">
        <v>271</v>
      </c>
      <c r="H1844" t="s">
        <v>3256</v>
      </c>
    </row>
    <row r="1845" spans="1:8" hidden="1" x14ac:dyDescent="0.3">
      <c r="A1845" t="s">
        <v>4979</v>
      </c>
      <c r="B1845" t="s">
        <v>3146</v>
      </c>
      <c r="C1845" t="s">
        <v>230</v>
      </c>
      <c r="D1845" t="s">
        <v>333</v>
      </c>
      <c r="E1845">
        <v>1399</v>
      </c>
      <c r="F1845">
        <v>25</v>
      </c>
      <c r="G1845" t="s">
        <v>271</v>
      </c>
      <c r="H1845" t="s">
        <v>3256</v>
      </c>
    </row>
    <row r="1846" spans="1:8" hidden="1" x14ac:dyDescent="0.3">
      <c r="A1846" t="s">
        <v>4980</v>
      </c>
      <c r="B1846" t="s">
        <v>3146</v>
      </c>
      <c r="C1846" t="s">
        <v>230</v>
      </c>
      <c r="D1846" t="s">
        <v>334</v>
      </c>
      <c r="E1846">
        <v>1893</v>
      </c>
      <c r="F1846">
        <v>25</v>
      </c>
      <c r="G1846" t="s">
        <v>271</v>
      </c>
      <c r="H1846" t="s">
        <v>3256</v>
      </c>
    </row>
    <row r="1847" spans="1:8" hidden="1" x14ac:dyDescent="0.3">
      <c r="A1847" t="s">
        <v>4981</v>
      </c>
      <c r="B1847" t="s">
        <v>3146</v>
      </c>
      <c r="C1847" t="s">
        <v>230</v>
      </c>
      <c r="D1847" t="s">
        <v>336</v>
      </c>
      <c r="E1847">
        <v>130</v>
      </c>
      <c r="F1847">
        <v>25</v>
      </c>
      <c r="G1847" t="s">
        <v>271</v>
      </c>
      <c r="H1847" t="s">
        <v>3256</v>
      </c>
    </row>
    <row r="1848" spans="1:8" hidden="1" x14ac:dyDescent="0.3">
      <c r="A1848" t="s">
        <v>4982</v>
      </c>
      <c r="B1848" t="s">
        <v>3146</v>
      </c>
      <c r="C1848" t="s">
        <v>230</v>
      </c>
      <c r="D1848" t="s">
        <v>335</v>
      </c>
      <c r="E1848">
        <v>15</v>
      </c>
      <c r="F1848">
        <v>25</v>
      </c>
      <c r="G1848" t="s">
        <v>271</v>
      </c>
      <c r="H1848" t="s">
        <v>3256</v>
      </c>
    </row>
    <row r="1849" spans="1:8" hidden="1" x14ac:dyDescent="0.3">
      <c r="A1849" t="s">
        <v>4983</v>
      </c>
      <c r="B1849" t="s">
        <v>3146</v>
      </c>
      <c r="C1849" t="s">
        <v>230</v>
      </c>
      <c r="D1849" t="s">
        <v>79</v>
      </c>
      <c r="E1849">
        <v>1490</v>
      </c>
      <c r="F1849">
        <v>25</v>
      </c>
      <c r="G1849" t="s">
        <v>271</v>
      </c>
      <c r="H1849" t="s">
        <v>3256</v>
      </c>
    </row>
    <row r="1850" spans="1:8" hidden="1" x14ac:dyDescent="0.3">
      <c r="A1850" t="s">
        <v>4984</v>
      </c>
      <c r="B1850" t="s">
        <v>3166</v>
      </c>
      <c r="C1850" t="s">
        <v>245</v>
      </c>
      <c r="D1850" t="s">
        <v>80</v>
      </c>
      <c r="E1850">
        <v>911</v>
      </c>
      <c r="F1850">
        <v>25</v>
      </c>
      <c r="G1850" t="s">
        <v>271</v>
      </c>
      <c r="H1850" t="s">
        <v>3256</v>
      </c>
    </row>
    <row r="1851" spans="1:8" hidden="1" x14ac:dyDescent="0.3">
      <c r="A1851" t="s">
        <v>4985</v>
      </c>
      <c r="B1851" t="s">
        <v>3166</v>
      </c>
      <c r="C1851" t="s">
        <v>245</v>
      </c>
      <c r="D1851" t="s">
        <v>342</v>
      </c>
      <c r="E1851">
        <v>102</v>
      </c>
      <c r="F1851">
        <v>25</v>
      </c>
      <c r="G1851" t="s">
        <v>271</v>
      </c>
      <c r="H1851" t="s">
        <v>3256</v>
      </c>
    </row>
    <row r="1852" spans="1:8" hidden="1" x14ac:dyDescent="0.3">
      <c r="A1852" t="s">
        <v>4986</v>
      </c>
      <c r="B1852" t="s">
        <v>3166</v>
      </c>
      <c r="C1852" t="s">
        <v>245</v>
      </c>
      <c r="D1852">
        <v>0</v>
      </c>
      <c r="E1852">
        <v>1059</v>
      </c>
      <c r="F1852">
        <v>25</v>
      </c>
      <c r="G1852" t="s">
        <v>271</v>
      </c>
      <c r="H1852" t="s">
        <v>3256</v>
      </c>
    </row>
    <row r="1853" spans="1:8" hidden="1" x14ac:dyDescent="0.3">
      <c r="A1853" t="s">
        <v>4987</v>
      </c>
      <c r="B1853" t="s">
        <v>3166</v>
      </c>
      <c r="C1853" t="s">
        <v>245</v>
      </c>
      <c r="D1853">
        <v>1</v>
      </c>
      <c r="E1853">
        <v>1393</v>
      </c>
      <c r="F1853">
        <v>25</v>
      </c>
      <c r="G1853" t="s">
        <v>271</v>
      </c>
      <c r="H1853" t="s">
        <v>3256</v>
      </c>
    </row>
    <row r="1854" spans="1:8" hidden="1" x14ac:dyDescent="0.3">
      <c r="A1854" t="s">
        <v>4988</v>
      </c>
      <c r="B1854" t="s">
        <v>3166</v>
      </c>
      <c r="C1854" t="s">
        <v>245</v>
      </c>
      <c r="D1854" t="s">
        <v>60</v>
      </c>
      <c r="E1854">
        <v>3467</v>
      </c>
      <c r="F1854">
        <v>25</v>
      </c>
      <c r="G1854" t="s">
        <v>271</v>
      </c>
      <c r="H1854" t="s">
        <v>3256</v>
      </c>
    </row>
    <row r="1855" spans="1:8" hidden="1" x14ac:dyDescent="0.3">
      <c r="A1855" t="s">
        <v>4989</v>
      </c>
      <c r="B1855" t="s">
        <v>3172</v>
      </c>
      <c r="C1855" t="s">
        <v>239</v>
      </c>
      <c r="D1855" t="s">
        <v>2</v>
      </c>
      <c r="E1855">
        <v>7087</v>
      </c>
      <c r="F1855">
        <v>25</v>
      </c>
      <c r="G1855" t="s">
        <v>271</v>
      </c>
      <c r="H1855" t="s">
        <v>3256</v>
      </c>
    </row>
    <row r="1856" spans="1:8" hidden="1" x14ac:dyDescent="0.3">
      <c r="A1856" t="s">
        <v>4990</v>
      </c>
      <c r="B1856" t="s">
        <v>3172</v>
      </c>
      <c r="C1856" t="s">
        <v>239</v>
      </c>
      <c r="D1856" t="s">
        <v>67</v>
      </c>
      <c r="E1856">
        <v>585</v>
      </c>
      <c r="F1856">
        <v>25</v>
      </c>
      <c r="G1856" t="s">
        <v>271</v>
      </c>
      <c r="H1856" t="s">
        <v>3256</v>
      </c>
    </row>
    <row r="1857" spans="1:8" hidden="1" x14ac:dyDescent="0.3">
      <c r="A1857" t="s">
        <v>4991</v>
      </c>
      <c r="B1857" t="s">
        <v>3172</v>
      </c>
      <c r="C1857" t="s">
        <v>239</v>
      </c>
      <c r="D1857" t="s">
        <v>66</v>
      </c>
      <c r="E1857">
        <v>1207</v>
      </c>
      <c r="F1857">
        <v>25</v>
      </c>
      <c r="G1857" t="s">
        <v>271</v>
      </c>
      <c r="H1857" t="s">
        <v>3256</v>
      </c>
    </row>
    <row r="1858" spans="1:8" hidden="1" x14ac:dyDescent="0.3">
      <c r="A1858" t="s">
        <v>4992</v>
      </c>
      <c r="B1858" t="s">
        <v>3172</v>
      </c>
      <c r="C1858" t="s">
        <v>239</v>
      </c>
      <c r="D1858" t="s">
        <v>65</v>
      </c>
      <c r="E1858">
        <v>2133</v>
      </c>
      <c r="F1858">
        <v>25</v>
      </c>
      <c r="G1858" t="s">
        <v>271</v>
      </c>
      <c r="H1858" t="s">
        <v>3256</v>
      </c>
    </row>
    <row r="1859" spans="1:8" hidden="1" x14ac:dyDescent="0.3">
      <c r="A1859" t="s">
        <v>4993</v>
      </c>
      <c r="B1859" t="s">
        <v>3172</v>
      </c>
      <c r="C1859" t="s">
        <v>239</v>
      </c>
      <c r="D1859" t="s">
        <v>68</v>
      </c>
      <c r="E1859">
        <v>193</v>
      </c>
      <c r="F1859">
        <v>25</v>
      </c>
      <c r="G1859" t="s">
        <v>271</v>
      </c>
      <c r="H1859" t="s">
        <v>3256</v>
      </c>
    </row>
    <row r="1860" spans="1:8" hidden="1" x14ac:dyDescent="0.3">
      <c r="A1860" t="s">
        <v>4994</v>
      </c>
      <c r="B1860" t="s">
        <v>3172</v>
      </c>
      <c r="C1860" t="s">
        <v>239</v>
      </c>
      <c r="D1860" t="s">
        <v>64</v>
      </c>
      <c r="E1860">
        <v>2967</v>
      </c>
      <c r="F1860">
        <v>25</v>
      </c>
      <c r="G1860" t="s">
        <v>271</v>
      </c>
      <c r="H1860" t="s">
        <v>3256</v>
      </c>
    </row>
    <row r="1861" spans="1:8" hidden="1" x14ac:dyDescent="0.3">
      <c r="A1861" t="s">
        <v>4995</v>
      </c>
      <c r="B1861" t="s">
        <v>3179</v>
      </c>
      <c r="C1861" t="s">
        <v>240</v>
      </c>
      <c r="D1861" t="s">
        <v>2</v>
      </c>
      <c r="E1861">
        <v>7087</v>
      </c>
      <c r="F1861">
        <v>25</v>
      </c>
      <c r="G1861" t="s">
        <v>271</v>
      </c>
      <c r="H1861" t="s">
        <v>3256</v>
      </c>
    </row>
    <row r="1862" spans="1:8" hidden="1" x14ac:dyDescent="0.3">
      <c r="A1862" t="s">
        <v>4996</v>
      </c>
      <c r="B1862" t="s">
        <v>3179</v>
      </c>
      <c r="C1862" t="s">
        <v>240</v>
      </c>
      <c r="D1862" t="s">
        <v>70</v>
      </c>
      <c r="E1862">
        <v>1066</v>
      </c>
      <c r="F1862">
        <v>25</v>
      </c>
      <c r="G1862" t="s">
        <v>271</v>
      </c>
      <c r="H1862" t="s">
        <v>3256</v>
      </c>
    </row>
    <row r="1863" spans="1:8" hidden="1" x14ac:dyDescent="0.3">
      <c r="A1863" t="s">
        <v>4997</v>
      </c>
      <c r="B1863" t="s">
        <v>3179</v>
      </c>
      <c r="C1863" t="s">
        <v>240</v>
      </c>
      <c r="D1863" t="s">
        <v>69</v>
      </c>
      <c r="E1863">
        <v>1110</v>
      </c>
      <c r="F1863">
        <v>25</v>
      </c>
      <c r="G1863" t="s">
        <v>271</v>
      </c>
      <c r="H1863" t="s">
        <v>3256</v>
      </c>
    </row>
    <row r="1864" spans="1:8" hidden="1" x14ac:dyDescent="0.3">
      <c r="A1864" t="s">
        <v>4998</v>
      </c>
      <c r="B1864" t="s">
        <v>3179</v>
      </c>
      <c r="C1864" t="s">
        <v>240</v>
      </c>
      <c r="D1864" t="s">
        <v>71</v>
      </c>
      <c r="E1864">
        <v>4900</v>
      </c>
      <c r="F1864">
        <v>25</v>
      </c>
      <c r="G1864" t="s">
        <v>271</v>
      </c>
      <c r="H1864" t="s">
        <v>3256</v>
      </c>
    </row>
    <row r="1865" spans="1:8" hidden="1" x14ac:dyDescent="0.3">
      <c r="A1865" t="s">
        <v>4999</v>
      </c>
      <c r="B1865" t="s">
        <v>3184</v>
      </c>
      <c r="C1865" t="s">
        <v>3185</v>
      </c>
      <c r="D1865" t="s">
        <v>2</v>
      </c>
      <c r="E1865">
        <v>7087</v>
      </c>
      <c r="F1865">
        <v>25</v>
      </c>
      <c r="G1865" t="s">
        <v>271</v>
      </c>
      <c r="H1865" t="s">
        <v>3256</v>
      </c>
    </row>
    <row r="1866" spans="1:8" hidden="1" x14ac:dyDescent="0.3">
      <c r="A1866" t="s">
        <v>5000</v>
      </c>
      <c r="B1866" t="s">
        <v>3184</v>
      </c>
      <c r="C1866" t="s">
        <v>3185</v>
      </c>
      <c r="D1866" t="s">
        <v>25</v>
      </c>
      <c r="E1866">
        <v>32</v>
      </c>
      <c r="F1866">
        <v>25</v>
      </c>
      <c r="G1866" t="s">
        <v>271</v>
      </c>
      <c r="H1866" t="s">
        <v>3256</v>
      </c>
    </row>
    <row r="1867" spans="1:8" hidden="1" x14ac:dyDescent="0.3">
      <c r="A1867" t="s">
        <v>5001</v>
      </c>
      <c r="B1867" t="s">
        <v>3184</v>
      </c>
      <c r="C1867" t="s">
        <v>3185</v>
      </c>
      <c r="D1867" t="s">
        <v>21</v>
      </c>
      <c r="E1867">
        <v>924</v>
      </c>
      <c r="F1867">
        <v>25</v>
      </c>
      <c r="G1867" t="s">
        <v>271</v>
      </c>
      <c r="H1867" t="s">
        <v>3256</v>
      </c>
    </row>
    <row r="1868" spans="1:8" hidden="1" x14ac:dyDescent="0.3">
      <c r="A1868" t="s">
        <v>5002</v>
      </c>
      <c r="B1868" t="s">
        <v>3184</v>
      </c>
      <c r="C1868" t="s">
        <v>3185</v>
      </c>
      <c r="D1868" t="s">
        <v>24</v>
      </c>
      <c r="E1868">
        <v>69</v>
      </c>
      <c r="F1868">
        <v>25</v>
      </c>
      <c r="G1868" t="s">
        <v>271</v>
      </c>
      <c r="H1868" t="s">
        <v>3256</v>
      </c>
    </row>
    <row r="1869" spans="1:8" hidden="1" x14ac:dyDescent="0.3">
      <c r="A1869" t="s">
        <v>5003</v>
      </c>
      <c r="B1869" t="s">
        <v>3184</v>
      </c>
      <c r="C1869" t="s">
        <v>3185</v>
      </c>
      <c r="D1869" t="s">
        <v>354</v>
      </c>
      <c r="E1869">
        <v>365</v>
      </c>
      <c r="F1869">
        <v>25</v>
      </c>
      <c r="G1869" t="s">
        <v>271</v>
      </c>
      <c r="H1869" t="s">
        <v>3256</v>
      </c>
    </row>
    <row r="1870" spans="1:8" hidden="1" x14ac:dyDescent="0.3">
      <c r="A1870" t="s">
        <v>5004</v>
      </c>
      <c r="B1870" t="s">
        <v>3184</v>
      </c>
      <c r="C1870" t="s">
        <v>3185</v>
      </c>
      <c r="D1870" t="s">
        <v>22</v>
      </c>
      <c r="E1870">
        <v>613</v>
      </c>
      <c r="F1870">
        <v>25</v>
      </c>
      <c r="G1870" t="s">
        <v>271</v>
      </c>
      <c r="H1870" t="s">
        <v>3256</v>
      </c>
    </row>
    <row r="1871" spans="1:8" hidden="1" x14ac:dyDescent="0.3">
      <c r="A1871" t="s">
        <v>5005</v>
      </c>
      <c r="B1871" t="s">
        <v>3184</v>
      </c>
      <c r="C1871" t="s">
        <v>3185</v>
      </c>
      <c r="D1871" t="s">
        <v>23</v>
      </c>
      <c r="E1871">
        <v>97</v>
      </c>
      <c r="F1871">
        <v>25</v>
      </c>
      <c r="G1871" t="s">
        <v>271</v>
      </c>
      <c r="H1871" t="s">
        <v>3256</v>
      </c>
    </row>
    <row r="1872" spans="1:8" hidden="1" x14ac:dyDescent="0.3">
      <c r="A1872" t="s">
        <v>5006</v>
      </c>
      <c r="B1872" t="s">
        <v>3184</v>
      </c>
      <c r="C1872" t="s">
        <v>3185</v>
      </c>
      <c r="D1872" t="s">
        <v>20</v>
      </c>
      <c r="E1872">
        <v>4984</v>
      </c>
      <c r="F1872">
        <v>25</v>
      </c>
      <c r="G1872" t="s">
        <v>271</v>
      </c>
      <c r="H1872" t="s">
        <v>3256</v>
      </c>
    </row>
    <row r="1873" spans="1:8" hidden="1" x14ac:dyDescent="0.3">
      <c r="A1873" t="s">
        <v>10574</v>
      </c>
      <c r="B1873" t="s">
        <v>3193</v>
      </c>
      <c r="C1873" t="s">
        <v>3194</v>
      </c>
      <c r="D1873" t="s">
        <v>10556</v>
      </c>
      <c r="E1873">
        <v>9</v>
      </c>
      <c r="F1873">
        <v>25</v>
      </c>
      <c r="G1873" t="s">
        <v>271</v>
      </c>
      <c r="H1873" t="s">
        <v>3256</v>
      </c>
    </row>
    <row r="1874" spans="1:8" hidden="1" x14ac:dyDescent="0.3">
      <c r="A1874" t="s">
        <v>5007</v>
      </c>
      <c r="B1874" t="s">
        <v>3193</v>
      </c>
      <c r="C1874" t="s">
        <v>3194</v>
      </c>
      <c r="D1874" t="s">
        <v>350</v>
      </c>
      <c r="E1874">
        <v>5</v>
      </c>
      <c r="F1874">
        <v>25</v>
      </c>
      <c r="G1874" t="s">
        <v>271</v>
      </c>
      <c r="H1874" t="s">
        <v>3256</v>
      </c>
    </row>
    <row r="1875" spans="1:8" hidden="1" x14ac:dyDescent="0.3">
      <c r="A1875" t="s">
        <v>5008</v>
      </c>
      <c r="B1875" t="s">
        <v>3193</v>
      </c>
      <c r="C1875" t="s">
        <v>3194</v>
      </c>
      <c r="D1875" t="s">
        <v>352</v>
      </c>
      <c r="E1875">
        <v>365</v>
      </c>
      <c r="F1875">
        <v>25</v>
      </c>
      <c r="G1875" t="s">
        <v>271</v>
      </c>
      <c r="H1875" t="s">
        <v>3256</v>
      </c>
    </row>
    <row r="1876" spans="1:8" hidden="1" x14ac:dyDescent="0.3">
      <c r="A1876" t="s">
        <v>5009</v>
      </c>
      <c r="B1876" t="s">
        <v>3193</v>
      </c>
      <c r="C1876" t="s">
        <v>3194</v>
      </c>
      <c r="D1876" t="s">
        <v>351</v>
      </c>
      <c r="E1876">
        <v>15</v>
      </c>
      <c r="F1876">
        <v>25</v>
      </c>
      <c r="G1876" t="s">
        <v>271</v>
      </c>
      <c r="H1876" t="s">
        <v>3256</v>
      </c>
    </row>
    <row r="1877" spans="1:8" hidden="1" x14ac:dyDescent="0.3">
      <c r="A1877" t="s">
        <v>5010</v>
      </c>
      <c r="B1877" t="s">
        <v>3193</v>
      </c>
      <c r="C1877" t="s">
        <v>3194</v>
      </c>
      <c r="D1877" t="s">
        <v>348</v>
      </c>
      <c r="E1877">
        <v>15</v>
      </c>
      <c r="F1877">
        <v>25</v>
      </c>
      <c r="G1877" t="s">
        <v>271</v>
      </c>
      <c r="H1877" t="s">
        <v>3256</v>
      </c>
    </row>
    <row r="1878" spans="1:8" hidden="1" x14ac:dyDescent="0.3">
      <c r="A1878" t="s">
        <v>5011</v>
      </c>
      <c r="B1878" t="s">
        <v>3193</v>
      </c>
      <c r="C1878" t="s">
        <v>3194</v>
      </c>
      <c r="D1878" t="s">
        <v>349</v>
      </c>
      <c r="E1878">
        <v>6917</v>
      </c>
      <c r="F1878">
        <v>25</v>
      </c>
      <c r="G1878" t="s">
        <v>271</v>
      </c>
      <c r="H1878" t="s">
        <v>3256</v>
      </c>
    </row>
    <row r="1879" spans="1:8" hidden="1" x14ac:dyDescent="0.3">
      <c r="A1879" t="s">
        <v>5012</v>
      </c>
      <c r="B1879" t="s">
        <v>3193</v>
      </c>
      <c r="C1879" t="s">
        <v>3194</v>
      </c>
      <c r="D1879" t="s">
        <v>347</v>
      </c>
      <c r="E1879">
        <v>6902</v>
      </c>
      <c r="F1879">
        <v>25</v>
      </c>
      <c r="G1879" t="s">
        <v>271</v>
      </c>
      <c r="H1879" t="s">
        <v>3256</v>
      </c>
    </row>
    <row r="1880" spans="1:8" hidden="1" x14ac:dyDescent="0.3">
      <c r="A1880" t="s">
        <v>5013</v>
      </c>
      <c r="B1880" t="s">
        <v>99</v>
      </c>
      <c r="C1880" t="s">
        <v>3202</v>
      </c>
      <c r="D1880" t="s">
        <v>210</v>
      </c>
      <c r="E1880">
        <v>1003</v>
      </c>
      <c r="F1880">
        <v>25</v>
      </c>
      <c r="G1880" t="s">
        <v>271</v>
      </c>
      <c r="H1880" t="s">
        <v>3256</v>
      </c>
    </row>
    <row r="1881" spans="1:8" hidden="1" x14ac:dyDescent="0.3">
      <c r="A1881" t="s">
        <v>5014</v>
      </c>
      <c r="B1881" t="s">
        <v>98</v>
      </c>
      <c r="C1881" t="s">
        <v>3202</v>
      </c>
      <c r="D1881" t="s">
        <v>209</v>
      </c>
      <c r="E1881">
        <v>4458</v>
      </c>
      <c r="F1881">
        <v>25</v>
      </c>
      <c r="G1881" t="s">
        <v>271</v>
      </c>
      <c r="H1881" t="s">
        <v>3256</v>
      </c>
    </row>
    <row r="1882" spans="1:8" hidden="1" x14ac:dyDescent="0.3">
      <c r="A1882" t="s">
        <v>5015</v>
      </c>
      <c r="B1882" t="s">
        <v>97</v>
      </c>
      <c r="C1882" t="s">
        <v>3202</v>
      </c>
      <c r="D1882" t="s">
        <v>208</v>
      </c>
      <c r="E1882">
        <v>903</v>
      </c>
      <c r="F1882">
        <v>25</v>
      </c>
      <c r="G1882" t="s">
        <v>271</v>
      </c>
      <c r="H1882" t="s">
        <v>3256</v>
      </c>
    </row>
    <row r="1883" spans="1:8" hidden="1" x14ac:dyDescent="0.3">
      <c r="A1883" t="s">
        <v>5016</v>
      </c>
      <c r="B1883" t="s">
        <v>96</v>
      </c>
      <c r="C1883" t="s">
        <v>3202</v>
      </c>
      <c r="D1883" t="s">
        <v>207</v>
      </c>
      <c r="E1883">
        <v>812</v>
      </c>
      <c r="F1883">
        <v>25</v>
      </c>
      <c r="G1883" t="s">
        <v>271</v>
      </c>
      <c r="H1883" t="s">
        <v>3256</v>
      </c>
    </row>
    <row r="1884" spans="1:8" hidden="1" x14ac:dyDescent="0.3">
      <c r="A1884" t="s">
        <v>5017</v>
      </c>
      <c r="B1884" t="s">
        <v>3207</v>
      </c>
      <c r="C1884" t="s">
        <v>3202</v>
      </c>
      <c r="D1884" t="s">
        <v>2</v>
      </c>
      <c r="E1884">
        <v>7176</v>
      </c>
      <c r="F1884">
        <v>25</v>
      </c>
      <c r="G1884" t="s">
        <v>271</v>
      </c>
      <c r="H1884" t="s">
        <v>3256</v>
      </c>
    </row>
    <row r="1885" spans="1:8" hidden="1" x14ac:dyDescent="0.3">
      <c r="A1885" t="s">
        <v>5018</v>
      </c>
      <c r="B1885" t="s">
        <v>3207</v>
      </c>
      <c r="C1885" t="s">
        <v>3202</v>
      </c>
      <c r="D1885" t="s">
        <v>28</v>
      </c>
      <c r="E1885">
        <v>177.728285655321</v>
      </c>
      <c r="F1885">
        <v>25</v>
      </c>
      <c r="G1885" t="s">
        <v>271</v>
      </c>
      <c r="H1885" t="s">
        <v>3256</v>
      </c>
    </row>
    <row r="1886" spans="1:8" hidden="1" x14ac:dyDescent="0.3">
      <c r="A1886" t="s">
        <v>5019</v>
      </c>
      <c r="B1886" t="s">
        <v>3207</v>
      </c>
      <c r="C1886" t="s">
        <v>3202</v>
      </c>
      <c r="D1886" t="s">
        <v>27</v>
      </c>
      <c r="E1886">
        <v>3785</v>
      </c>
      <c r="F1886">
        <v>25</v>
      </c>
      <c r="G1886" t="s">
        <v>271</v>
      </c>
      <c r="H1886" t="s">
        <v>3256</v>
      </c>
    </row>
    <row r="1887" spans="1:8" hidden="1" x14ac:dyDescent="0.3">
      <c r="A1887" t="s">
        <v>5020</v>
      </c>
      <c r="B1887" t="s">
        <v>3207</v>
      </c>
      <c r="C1887" t="s">
        <v>3202</v>
      </c>
      <c r="D1887" t="s">
        <v>3155</v>
      </c>
      <c r="E1887">
        <v>90</v>
      </c>
      <c r="F1887">
        <v>25</v>
      </c>
      <c r="G1887" t="s">
        <v>271</v>
      </c>
      <c r="H1887" t="s">
        <v>3256</v>
      </c>
    </row>
    <row r="1888" spans="1:8" hidden="1" x14ac:dyDescent="0.3">
      <c r="A1888" t="s">
        <v>5021</v>
      </c>
      <c r="B1888" t="s">
        <v>3207</v>
      </c>
      <c r="C1888" t="s">
        <v>3202</v>
      </c>
      <c r="D1888" t="s">
        <v>3157</v>
      </c>
      <c r="E1888">
        <v>6997</v>
      </c>
      <c r="F1888">
        <v>25</v>
      </c>
      <c r="G1888" t="s">
        <v>271</v>
      </c>
      <c r="H1888" t="s">
        <v>3256</v>
      </c>
    </row>
    <row r="1889" spans="1:8" hidden="1" x14ac:dyDescent="0.3">
      <c r="A1889" t="s">
        <v>5022</v>
      </c>
      <c r="B1889" t="s">
        <v>3207</v>
      </c>
      <c r="C1889" t="s">
        <v>3202</v>
      </c>
      <c r="D1889" t="s">
        <v>26</v>
      </c>
      <c r="E1889">
        <v>3391</v>
      </c>
      <c r="F1889">
        <v>25</v>
      </c>
      <c r="G1889" t="s">
        <v>271</v>
      </c>
      <c r="H1889" t="s">
        <v>3256</v>
      </c>
    </row>
    <row r="1890" spans="1:8" hidden="1" x14ac:dyDescent="0.3">
      <c r="A1890" t="s">
        <v>5023</v>
      </c>
      <c r="B1890" t="s">
        <v>3214</v>
      </c>
      <c r="C1890" t="s">
        <v>3215</v>
      </c>
      <c r="D1890" t="s">
        <v>344</v>
      </c>
      <c r="E1890">
        <v>99</v>
      </c>
      <c r="F1890">
        <v>25</v>
      </c>
      <c r="G1890" t="s">
        <v>271</v>
      </c>
      <c r="H1890" t="s">
        <v>3256</v>
      </c>
    </row>
    <row r="1891" spans="1:8" hidden="1" x14ac:dyDescent="0.3">
      <c r="A1891" t="s">
        <v>5024</v>
      </c>
      <c r="B1891" t="s">
        <v>3214</v>
      </c>
      <c r="C1891" t="s">
        <v>3215</v>
      </c>
      <c r="D1891" t="s">
        <v>2</v>
      </c>
      <c r="E1891">
        <v>7087</v>
      </c>
      <c r="F1891">
        <v>25</v>
      </c>
      <c r="G1891" t="s">
        <v>271</v>
      </c>
      <c r="H1891" t="s">
        <v>3256</v>
      </c>
    </row>
    <row r="1892" spans="1:8" hidden="1" x14ac:dyDescent="0.3">
      <c r="A1892" t="s">
        <v>5025</v>
      </c>
      <c r="B1892" t="s">
        <v>3214</v>
      </c>
      <c r="C1892" t="s">
        <v>3215</v>
      </c>
      <c r="D1892" t="s">
        <v>30</v>
      </c>
      <c r="E1892">
        <v>423</v>
      </c>
      <c r="F1892">
        <v>25</v>
      </c>
      <c r="G1892" t="s">
        <v>271</v>
      </c>
      <c r="H1892" t="s">
        <v>3256</v>
      </c>
    </row>
    <row r="1893" spans="1:8" hidden="1" x14ac:dyDescent="0.3">
      <c r="A1893" t="s">
        <v>5026</v>
      </c>
      <c r="B1893" t="s">
        <v>3214</v>
      </c>
      <c r="C1893" t="s">
        <v>3215</v>
      </c>
      <c r="D1893" t="s">
        <v>345</v>
      </c>
      <c r="E1893">
        <v>10</v>
      </c>
      <c r="F1893">
        <v>25</v>
      </c>
      <c r="G1893" t="s">
        <v>271</v>
      </c>
      <c r="H1893" t="s">
        <v>3256</v>
      </c>
    </row>
    <row r="1894" spans="1:8" hidden="1" x14ac:dyDescent="0.3">
      <c r="A1894" t="s">
        <v>5027</v>
      </c>
      <c r="B1894" t="s">
        <v>3214</v>
      </c>
      <c r="C1894" t="s">
        <v>3215</v>
      </c>
      <c r="D1894" t="s">
        <v>36</v>
      </c>
      <c r="E1894">
        <v>57</v>
      </c>
      <c r="F1894">
        <v>25</v>
      </c>
      <c r="G1894" t="s">
        <v>271</v>
      </c>
      <c r="H1894" t="s">
        <v>3256</v>
      </c>
    </row>
    <row r="1895" spans="1:8" hidden="1" x14ac:dyDescent="0.3">
      <c r="A1895" t="s">
        <v>5028</v>
      </c>
      <c r="B1895" t="s">
        <v>3214</v>
      </c>
      <c r="C1895" t="s">
        <v>3215</v>
      </c>
      <c r="D1895" t="s">
        <v>32</v>
      </c>
      <c r="E1895">
        <v>80</v>
      </c>
      <c r="F1895">
        <v>25</v>
      </c>
      <c r="G1895" t="s">
        <v>271</v>
      </c>
      <c r="H1895" t="s">
        <v>3256</v>
      </c>
    </row>
    <row r="1896" spans="1:8" hidden="1" x14ac:dyDescent="0.3">
      <c r="A1896" t="s">
        <v>5029</v>
      </c>
      <c r="B1896" t="s">
        <v>3214</v>
      </c>
      <c r="C1896" t="s">
        <v>3215</v>
      </c>
      <c r="D1896" t="s">
        <v>31</v>
      </c>
      <c r="E1896">
        <v>6418</v>
      </c>
      <c r="F1896">
        <v>25</v>
      </c>
      <c r="G1896" t="s">
        <v>271</v>
      </c>
      <c r="H1896" t="s">
        <v>3256</v>
      </c>
    </row>
    <row r="1897" spans="1:8" hidden="1" x14ac:dyDescent="0.3">
      <c r="A1897" t="s">
        <v>5030</v>
      </c>
      <c r="B1897" t="s">
        <v>3214</v>
      </c>
      <c r="C1897" t="s">
        <v>3215</v>
      </c>
      <c r="D1897" t="s">
        <v>34</v>
      </c>
      <c r="E1897">
        <v>223</v>
      </c>
      <c r="F1897">
        <v>25</v>
      </c>
      <c r="G1897" t="s">
        <v>271</v>
      </c>
      <c r="H1897" t="s">
        <v>3256</v>
      </c>
    </row>
    <row r="1898" spans="1:8" hidden="1" x14ac:dyDescent="0.3">
      <c r="A1898" t="s">
        <v>5031</v>
      </c>
      <c r="B1898" t="s">
        <v>3214</v>
      </c>
      <c r="C1898" t="s">
        <v>3215</v>
      </c>
      <c r="D1898" t="s">
        <v>35</v>
      </c>
      <c r="E1898">
        <v>287</v>
      </c>
      <c r="F1898">
        <v>25</v>
      </c>
      <c r="G1898" t="s">
        <v>271</v>
      </c>
      <c r="H1898" t="s">
        <v>3256</v>
      </c>
    </row>
    <row r="1899" spans="1:8" hidden="1" x14ac:dyDescent="0.3">
      <c r="A1899" t="s">
        <v>5032</v>
      </c>
      <c r="B1899" t="s">
        <v>3214</v>
      </c>
      <c r="C1899" t="s">
        <v>3215</v>
      </c>
      <c r="D1899" t="s">
        <v>33</v>
      </c>
      <c r="E1899">
        <v>5908</v>
      </c>
      <c r="F1899">
        <v>25</v>
      </c>
      <c r="G1899" t="s">
        <v>271</v>
      </c>
      <c r="H1899" t="s">
        <v>3256</v>
      </c>
    </row>
    <row r="1900" spans="1:8" hidden="1" x14ac:dyDescent="0.3">
      <c r="A1900" t="s">
        <v>5033</v>
      </c>
      <c r="B1900" t="s">
        <v>3226</v>
      </c>
      <c r="C1900" t="s">
        <v>232</v>
      </c>
      <c r="D1900" t="s">
        <v>60</v>
      </c>
      <c r="E1900">
        <v>3467</v>
      </c>
      <c r="F1900">
        <v>25</v>
      </c>
      <c r="G1900" t="s">
        <v>271</v>
      </c>
      <c r="H1900" t="s">
        <v>3256</v>
      </c>
    </row>
    <row r="1901" spans="1:8" hidden="1" x14ac:dyDescent="0.3">
      <c r="A1901" t="s">
        <v>5034</v>
      </c>
      <c r="B1901" t="s">
        <v>3226</v>
      </c>
      <c r="C1901" t="s">
        <v>232</v>
      </c>
      <c r="D1901" t="s">
        <v>76</v>
      </c>
      <c r="E1901">
        <v>20</v>
      </c>
      <c r="F1901">
        <v>25</v>
      </c>
      <c r="G1901" t="s">
        <v>271</v>
      </c>
      <c r="H1901" t="s">
        <v>3256</v>
      </c>
    </row>
    <row r="1902" spans="1:8" hidden="1" x14ac:dyDescent="0.3">
      <c r="A1902" t="s">
        <v>5035</v>
      </c>
      <c r="B1902" t="s">
        <v>3226</v>
      </c>
      <c r="C1902" t="s">
        <v>232</v>
      </c>
      <c r="D1902" t="s">
        <v>72</v>
      </c>
      <c r="E1902">
        <v>1346</v>
      </c>
      <c r="F1902">
        <v>25</v>
      </c>
      <c r="G1902" t="s">
        <v>271</v>
      </c>
      <c r="H1902" t="s">
        <v>3256</v>
      </c>
    </row>
    <row r="1903" spans="1:8" hidden="1" x14ac:dyDescent="0.3">
      <c r="A1903" t="s">
        <v>5036</v>
      </c>
      <c r="B1903" t="s">
        <v>3226</v>
      </c>
      <c r="C1903" t="s">
        <v>232</v>
      </c>
      <c r="D1903" t="s">
        <v>73</v>
      </c>
      <c r="E1903">
        <v>1491</v>
      </c>
      <c r="F1903">
        <v>25</v>
      </c>
      <c r="G1903" t="s">
        <v>271</v>
      </c>
      <c r="H1903" t="s">
        <v>3256</v>
      </c>
    </row>
    <row r="1904" spans="1:8" hidden="1" x14ac:dyDescent="0.3">
      <c r="A1904" t="s">
        <v>5037</v>
      </c>
      <c r="B1904" t="s">
        <v>3226</v>
      </c>
      <c r="C1904" t="s">
        <v>232</v>
      </c>
      <c r="D1904" t="s">
        <v>75</v>
      </c>
      <c r="E1904">
        <v>101</v>
      </c>
      <c r="F1904">
        <v>25</v>
      </c>
      <c r="G1904" t="s">
        <v>271</v>
      </c>
      <c r="H1904" t="s">
        <v>3256</v>
      </c>
    </row>
    <row r="1905" spans="1:8" hidden="1" x14ac:dyDescent="0.3">
      <c r="A1905" t="s">
        <v>5038</v>
      </c>
      <c r="B1905" t="s">
        <v>3226</v>
      </c>
      <c r="C1905" t="s">
        <v>232</v>
      </c>
      <c r="D1905" t="s">
        <v>74</v>
      </c>
      <c r="E1905">
        <v>502</v>
      </c>
      <c r="F1905">
        <v>25</v>
      </c>
      <c r="G1905" t="s">
        <v>271</v>
      </c>
      <c r="H1905" t="s">
        <v>3256</v>
      </c>
    </row>
    <row r="1906" spans="1:8" hidden="1" x14ac:dyDescent="0.3">
      <c r="A1906" t="s">
        <v>5039</v>
      </c>
      <c r="B1906" t="s">
        <v>3076</v>
      </c>
      <c r="C1906" t="s">
        <v>236</v>
      </c>
      <c r="D1906" t="s">
        <v>29</v>
      </c>
      <c r="E1906">
        <v>8594</v>
      </c>
      <c r="F1906">
        <v>48</v>
      </c>
      <c r="G1906" t="s">
        <v>18</v>
      </c>
      <c r="H1906" t="s">
        <v>3258</v>
      </c>
    </row>
    <row r="1907" spans="1:8" hidden="1" x14ac:dyDescent="0.3">
      <c r="A1907" t="s">
        <v>5040</v>
      </c>
      <c r="B1907" t="s">
        <v>3076</v>
      </c>
      <c r="C1907" t="s">
        <v>236</v>
      </c>
      <c r="D1907" t="s">
        <v>49</v>
      </c>
      <c r="E1907">
        <v>4074</v>
      </c>
      <c r="F1907">
        <v>48</v>
      </c>
      <c r="G1907" t="s">
        <v>18</v>
      </c>
      <c r="H1907" t="s">
        <v>3258</v>
      </c>
    </row>
    <row r="1908" spans="1:8" hidden="1" x14ac:dyDescent="0.3">
      <c r="A1908" t="s">
        <v>5041</v>
      </c>
      <c r="B1908" t="s">
        <v>3076</v>
      </c>
      <c r="C1908" t="s">
        <v>236</v>
      </c>
      <c r="D1908" t="s">
        <v>48</v>
      </c>
      <c r="E1908">
        <v>795</v>
      </c>
      <c r="F1908">
        <v>48</v>
      </c>
      <c r="G1908" t="s">
        <v>18</v>
      </c>
      <c r="H1908" t="s">
        <v>3258</v>
      </c>
    </row>
    <row r="1909" spans="1:8" hidden="1" x14ac:dyDescent="0.3">
      <c r="A1909" t="s">
        <v>5042</v>
      </c>
      <c r="B1909" t="s">
        <v>3076</v>
      </c>
      <c r="C1909" t="s">
        <v>236</v>
      </c>
      <c r="D1909" t="s">
        <v>42</v>
      </c>
      <c r="E1909">
        <v>695</v>
      </c>
      <c r="F1909">
        <v>48</v>
      </c>
      <c r="G1909" t="s">
        <v>18</v>
      </c>
      <c r="H1909" t="s">
        <v>3258</v>
      </c>
    </row>
    <row r="1910" spans="1:8" hidden="1" x14ac:dyDescent="0.3">
      <c r="A1910" t="s">
        <v>5043</v>
      </c>
      <c r="B1910" t="s">
        <v>3076</v>
      </c>
      <c r="C1910" t="s">
        <v>236</v>
      </c>
      <c r="D1910" t="s">
        <v>82</v>
      </c>
      <c r="E1910">
        <v>636</v>
      </c>
      <c r="F1910">
        <v>48</v>
      </c>
      <c r="G1910" t="s">
        <v>18</v>
      </c>
      <c r="H1910" t="s">
        <v>3258</v>
      </c>
    </row>
    <row r="1911" spans="1:8" hidden="1" x14ac:dyDescent="0.3">
      <c r="A1911" t="s">
        <v>5044</v>
      </c>
      <c r="B1911" t="s">
        <v>3076</v>
      </c>
      <c r="C1911" t="s">
        <v>236</v>
      </c>
      <c r="D1911" t="s">
        <v>50</v>
      </c>
      <c r="E1911">
        <v>161</v>
      </c>
      <c r="F1911">
        <v>48</v>
      </c>
      <c r="G1911" t="s">
        <v>18</v>
      </c>
      <c r="H1911" t="s">
        <v>3258</v>
      </c>
    </row>
    <row r="1912" spans="1:8" hidden="1" x14ac:dyDescent="0.3">
      <c r="A1912" t="s">
        <v>5045</v>
      </c>
      <c r="B1912" t="s">
        <v>3076</v>
      </c>
      <c r="C1912" t="s">
        <v>236</v>
      </c>
      <c r="D1912" t="s">
        <v>46</v>
      </c>
      <c r="E1912">
        <v>341</v>
      </c>
      <c r="F1912">
        <v>48</v>
      </c>
      <c r="G1912" t="s">
        <v>18</v>
      </c>
      <c r="H1912" t="s">
        <v>3258</v>
      </c>
    </row>
    <row r="1913" spans="1:8" hidden="1" x14ac:dyDescent="0.3">
      <c r="A1913" t="s">
        <v>5046</v>
      </c>
      <c r="B1913" t="s">
        <v>3076</v>
      </c>
      <c r="C1913" t="s">
        <v>236</v>
      </c>
      <c r="D1913" t="s">
        <v>45</v>
      </c>
      <c r="E1913">
        <v>205</v>
      </c>
      <c r="F1913">
        <v>48</v>
      </c>
      <c r="G1913" t="s">
        <v>18</v>
      </c>
      <c r="H1913" t="s">
        <v>3258</v>
      </c>
    </row>
    <row r="1914" spans="1:8" hidden="1" x14ac:dyDescent="0.3">
      <c r="A1914" t="s">
        <v>5047</v>
      </c>
      <c r="B1914" t="s">
        <v>3076</v>
      </c>
      <c r="C1914" t="s">
        <v>236</v>
      </c>
      <c r="D1914" t="s">
        <v>47</v>
      </c>
      <c r="E1914">
        <v>171</v>
      </c>
      <c r="F1914">
        <v>48</v>
      </c>
      <c r="G1914" t="s">
        <v>18</v>
      </c>
      <c r="H1914" t="s">
        <v>3258</v>
      </c>
    </row>
    <row r="1915" spans="1:8" hidden="1" x14ac:dyDescent="0.3">
      <c r="A1915" t="s">
        <v>5048</v>
      </c>
      <c r="B1915" t="s">
        <v>3076</v>
      </c>
      <c r="C1915" t="s">
        <v>236</v>
      </c>
      <c r="D1915" t="s">
        <v>43</v>
      </c>
      <c r="E1915">
        <v>845</v>
      </c>
      <c r="F1915">
        <v>48</v>
      </c>
      <c r="G1915" t="s">
        <v>18</v>
      </c>
      <c r="H1915" t="s">
        <v>3258</v>
      </c>
    </row>
    <row r="1916" spans="1:8" hidden="1" x14ac:dyDescent="0.3">
      <c r="A1916" t="s">
        <v>5049</v>
      </c>
      <c r="B1916" t="s">
        <v>3076</v>
      </c>
      <c r="C1916" t="s">
        <v>236</v>
      </c>
      <c r="D1916" t="s">
        <v>44</v>
      </c>
      <c r="E1916">
        <v>674</v>
      </c>
      <c r="F1916">
        <v>48</v>
      </c>
      <c r="G1916" t="s">
        <v>18</v>
      </c>
      <c r="H1916" t="s">
        <v>3258</v>
      </c>
    </row>
    <row r="1917" spans="1:8" hidden="1" x14ac:dyDescent="0.3">
      <c r="A1917" t="s">
        <v>3257</v>
      </c>
      <c r="B1917" t="s">
        <v>3089</v>
      </c>
      <c r="C1917" t="s">
        <v>3090</v>
      </c>
      <c r="D1917" t="s">
        <v>434</v>
      </c>
      <c r="E1917">
        <v>123</v>
      </c>
      <c r="F1917">
        <v>48</v>
      </c>
      <c r="G1917" t="s">
        <v>18</v>
      </c>
      <c r="H1917" t="s">
        <v>3258</v>
      </c>
    </row>
    <row r="1918" spans="1:8" hidden="1" x14ac:dyDescent="0.3">
      <c r="A1918" t="s">
        <v>4936</v>
      </c>
      <c r="B1918" t="s">
        <v>3089</v>
      </c>
      <c r="C1918" t="s">
        <v>3090</v>
      </c>
      <c r="D1918" t="s">
        <v>436</v>
      </c>
      <c r="E1918">
        <v>381</v>
      </c>
      <c r="F1918">
        <v>48</v>
      </c>
      <c r="G1918" t="s">
        <v>18</v>
      </c>
      <c r="H1918" t="s">
        <v>3258</v>
      </c>
    </row>
    <row r="1919" spans="1:8" hidden="1" x14ac:dyDescent="0.3">
      <c r="A1919" t="s">
        <v>5753</v>
      </c>
      <c r="B1919" t="s">
        <v>3089</v>
      </c>
      <c r="C1919" t="s">
        <v>3090</v>
      </c>
      <c r="D1919" t="s">
        <v>437</v>
      </c>
      <c r="E1919">
        <v>1702</v>
      </c>
      <c r="F1919">
        <v>48</v>
      </c>
      <c r="G1919" t="s">
        <v>18</v>
      </c>
      <c r="H1919" t="s">
        <v>3258</v>
      </c>
    </row>
    <row r="1920" spans="1:8" hidden="1" x14ac:dyDescent="0.3">
      <c r="A1920" t="s">
        <v>7279</v>
      </c>
      <c r="B1920" t="s">
        <v>3089</v>
      </c>
      <c r="C1920" t="s">
        <v>3090</v>
      </c>
      <c r="D1920" t="s">
        <v>439</v>
      </c>
      <c r="E1920">
        <v>1499</v>
      </c>
      <c r="F1920">
        <v>48</v>
      </c>
      <c r="G1920" t="s">
        <v>18</v>
      </c>
      <c r="H1920" t="s">
        <v>3258</v>
      </c>
    </row>
    <row r="1921" spans="1:8" hidden="1" x14ac:dyDescent="0.3">
      <c r="A1921" t="s">
        <v>4119</v>
      </c>
      <c r="B1921" t="s">
        <v>3089</v>
      </c>
      <c r="C1921" t="s">
        <v>3090</v>
      </c>
      <c r="D1921" t="s">
        <v>435</v>
      </c>
      <c r="E1921">
        <v>494</v>
      </c>
      <c r="F1921">
        <v>48</v>
      </c>
      <c r="G1921" t="s">
        <v>18</v>
      </c>
      <c r="H1921" t="s">
        <v>3258</v>
      </c>
    </row>
    <row r="1922" spans="1:8" hidden="1" x14ac:dyDescent="0.3">
      <c r="A1922" t="s">
        <v>8913</v>
      </c>
      <c r="B1922" t="s">
        <v>3089</v>
      </c>
      <c r="C1922" t="s">
        <v>3090</v>
      </c>
      <c r="D1922" t="s">
        <v>441</v>
      </c>
      <c r="E1922">
        <v>671</v>
      </c>
      <c r="F1922">
        <v>48</v>
      </c>
      <c r="G1922" t="s">
        <v>18</v>
      </c>
      <c r="H1922" t="s">
        <v>3258</v>
      </c>
    </row>
    <row r="1923" spans="1:8" hidden="1" x14ac:dyDescent="0.3">
      <c r="A1923" t="s">
        <v>8096</v>
      </c>
      <c r="B1923" t="s">
        <v>3089</v>
      </c>
      <c r="C1923" t="s">
        <v>3090</v>
      </c>
      <c r="D1923" t="s">
        <v>440</v>
      </c>
      <c r="E1923">
        <v>2359</v>
      </c>
      <c r="F1923">
        <v>48</v>
      </c>
      <c r="G1923" t="s">
        <v>18</v>
      </c>
      <c r="H1923" t="s">
        <v>3258</v>
      </c>
    </row>
    <row r="1924" spans="1:8" hidden="1" x14ac:dyDescent="0.3">
      <c r="A1924" t="s">
        <v>9730</v>
      </c>
      <c r="B1924" t="s">
        <v>3089</v>
      </c>
      <c r="C1924" t="s">
        <v>3090</v>
      </c>
      <c r="D1924" t="s">
        <v>349</v>
      </c>
      <c r="E1924">
        <v>7942</v>
      </c>
      <c r="F1924">
        <v>48</v>
      </c>
      <c r="G1924" t="s">
        <v>18</v>
      </c>
      <c r="H1924" t="s">
        <v>3258</v>
      </c>
    </row>
    <row r="1925" spans="1:8" hidden="1" x14ac:dyDescent="0.3">
      <c r="A1925" t="s">
        <v>6462</v>
      </c>
      <c r="B1925" t="s">
        <v>3089</v>
      </c>
      <c r="C1925" t="s">
        <v>3090</v>
      </c>
      <c r="D1925" t="s">
        <v>438</v>
      </c>
      <c r="E1925">
        <v>718</v>
      </c>
      <c r="F1925">
        <v>48</v>
      </c>
      <c r="G1925" t="s">
        <v>18</v>
      </c>
      <c r="H1925" t="s">
        <v>3258</v>
      </c>
    </row>
    <row r="1926" spans="1:8" hidden="1" x14ac:dyDescent="0.3">
      <c r="A1926" t="s">
        <v>5059</v>
      </c>
      <c r="B1926" t="s">
        <v>3108</v>
      </c>
      <c r="C1926" t="s">
        <v>3109</v>
      </c>
      <c r="D1926" t="s">
        <v>3110</v>
      </c>
      <c r="E1926">
        <v>389</v>
      </c>
      <c r="F1926">
        <v>48</v>
      </c>
      <c r="G1926" t="s">
        <v>18</v>
      </c>
      <c r="H1926" t="s">
        <v>3258</v>
      </c>
    </row>
    <row r="1927" spans="1:8" hidden="1" x14ac:dyDescent="0.3">
      <c r="A1927" t="s">
        <v>5060</v>
      </c>
      <c r="B1927" t="s">
        <v>3108</v>
      </c>
      <c r="C1927" t="s">
        <v>3109</v>
      </c>
      <c r="D1927" t="s">
        <v>3112</v>
      </c>
      <c r="E1927">
        <v>2049</v>
      </c>
      <c r="F1927">
        <v>48</v>
      </c>
      <c r="G1927" t="s">
        <v>18</v>
      </c>
      <c r="H1927" t="s">
        <v>3258</v>
      </c>
    </row>
    <row r="1928" spans="1:8" hidden="1" x14ac:dyDescent="0.3">
      <c r="A1928" t="s">
        <v>5061</v>
      </c>
      <c r="B1928" t="s">
        <v>3108</v>
      </c>
      <c r="C1928" t="s">
        <v>3109</v>
      </c>
      <c r="D1928" t="s">
        <v>3114</v>
      </c>
      <c r="E1928">
        <v>1310</v>
      </c>
      <c r="F1928">
        <v>48</v>
      </c>
      <c r="G1928" t="s">
        <v>18</v>
      </c>
      <c r="H1928" t="s">
        <v>3258</v>
      </c>
    </row>
    <row r="1929" spans="1:8" hidden="1" x14ac:dyDescent="0.3">
      <c r="A1929" t="s">
        <v>5062</v>
      </c>
      <c r="B1929" t="s">
        <v>3108</v>
      </c>
      <c r="C1929" t="s">
        <v>3109</v>
      </c>
      <c r="D1929" t="s">
        <v>3116</v>
      </c>
      <c r="E1929">
        <v>686</v>
      </c>
      <c r="F1929">
        <v>48</v>
      </c>
      <c r="G1929" t="s">
        <v>18</v>
      </c>
      <c r="H1929" t="s">
        <v>3258</v>
      </c>
    </row>
    <row r="1930" spans="1:8" hidden="1" x14ac:dyDescent="0.3">
      <c r="A1930" t="s">
        <v>5063</v>
      </c>
      <c r="B1930" t="s">
        <v>3108</v>
      </c>
      <c r="C1930" t="s">
        <v>3109</v>
      </c>
      <c r="D1930" t="s">
        <v>3118</v>
      </c>
      <c r="E1930">
        <v>616</v>
      </c>
      <c r="F1930">
        <v>48</v>
      </c>
      <c r="G1930" t="s">
        <v>18</v>
      </c>
      <c r="H1930" t="s">
        <v>3258</v>
      </c>
    </row>
    <row r="1931" spans="1:8" hidden="1" x14ac:dyDescent="0.3">
      <c r="A1931" t="s">
        <v>5064</v>
      </c>
      <c r="B1931" t="s">
        <v>3108</v>
      </c>
      <c r="C1931" t="s">
        <v>3109</v>
      </c>
      <c r="D1931" t="s">
        <v>3120</v>
      </c>
      <c r="E1931">
        <v>554</v>
      </c>
      <c r="F1931">
        <v>48</v>
      </c>
      <c r="G1931" t="s">
        <v>18</v>
      </c>
      <c r="H1931" t="s">
        <v>3258</v>
      </c>
    </row>
    <row r="1932" spans="1:8" hidden="1" x14ac:dyDescent="0.3">
      <c r="A1932" t="s">
        <v>5065</v>
      </c>
      <c r="B1932" t="s">
        <v>3108</v>
      </c>
      <c r="C1932" t="s">
        <v>3109</v>
      </c>
      <c r="D1932" t="s">
        <v>3122</v>
      </c>
      <c r="E1932">
        <v>791</v>
      </c>
      <c r="F1932">
        <v>48</v>
      </c>
      <c r="G1932" t="s">
        <v>18</v>
      </c>
      <c r="H1932" t="s">
        <v>3258</v>
      </c>
    </row>
    <row r="1933" spans="1:8" hidden="1" x14ac:dyDescent="0.3">
      <c r="A1933" t="s">
        <v>5066</v>
      </c>
      <c r="B1933" t="s">
        <v>3108</v>
      </c>
      <c r="C1933" t="s">
        <v>3109</v>
      </c>
      <c r="D1933" t="s">
        <v>3124</v>
      </c>
      <c r="E1933">
        <v>406</v>
      </c>
      <c r="F1933">
        <v>48</v>
      </c>
      <c r="G1933" t="s">
        <v>18</v>
      </c>
      <c r="H1933" t="s">
        <v>3258</v>
      </c>
    </row>
    <row r="1934" spans="1:8" hidden="1" x14ac:dyDescent="0.3">
      <c r="A1934" t="s">
        <v>5067</v>
      </c>
      <c r="B1934" t="s">
        <v>3108</v>
      </c>
      <c r="C1934" t="s">
        <v>3109</v>
      </c>
      <c r="D1934" t="s">
        <v>3126</v>
      </c>
      <c r="E1934">
        <v>1135</v>
      </c>
      <c r="F1934">
        <v>48</v>
      </c>
      <c r="G1934" t="s">
        <v>18</v>
      </c>
      <c r="H1934" t="s">
        <v>3258</v>
      </c>
    </row>
    <row r="1935" spans="1:8" hidden="1" x14ac:dyDescent="0.3">
      <c r="A1935" t="s">
        <v>5068</v>
      </c>
      <c r="B1935" t="s">
        <v>3108</v>
      </c>
      <c r="C1935" t="s">
        <v>3109</v>
      </c>
      <c r="D1935" t="s">
        <v>349</v>
      </c>
      <c r="E1935">
        <v>7942</v>
      </c>
      <c r="F1935">
        <v>48</v>
      </c>
      <c r="G1935" t="s">
        <v>18</v>
      </c>
      <c r="H1935" t="s">
        <v>3258</v>
      </c>
    </row>
    <row r="1936" spans="1:8" hidden="1" x14ac:dyDescent="0.3">
      <c r="A1936" t="s">
        <v>5069</v>
      </c>
      <c r="B1936" t="s">
        <v>3129</v>
      </c>
      <c r="C1936" t="s">
        <v>238</v>
      </c>
      <c r="D1936" t="s">
        <v>54</v>
      </c>
      <c r="E1936">
        <v>1334</v>
      </c>
      <c r="F1936">
        <v>48</v>
      </c>
      <c r="G1936" t="s">
        <v>18</v>
      </c>
      <c r="H1936" t="s">
        <v>3258</v>
      </c>
    </row>
    <row r="1937" spans="1:8" hidden="1" x14ac:dyDescent="0.3">
      <c r="A1937" t="s">
        <v>5070</v>
      </c>
      <c r="B1937" t="s">
        <v>3129</v>
      </c>
      <c r="C1937" t="s">
        <v>238</v>
      </c>
      <c r="D1937" t="s">
        <v>55</v>
      </c>
      <c r="E1937">
        <v>2031</v>
      </c>
      <c r="F1937">
        <v>48</v>
      </c>
      <c r="G1937" t="s">
        <v>18</v>
      </c>
      <c r="H1937" t="s">
        <v>3258</v>
      </c>
    </row>
    <row r="1938" spans="1:8" hidden="1" x14ac:dyDescent="0.3">
      <c r="A1938" t="s">
        <v>5071</v>
      </c>
      <c r="B1938" t="s">
        <v>3129</v>
      </c>
      <c r="C1938" t="s">
        <v>238</v>
      </c>
      <c r="D1938" t="s">
        <v>56</v>
      </c>
      <c r="E1938">
        <v>882</v>
      </c>
      <c r="F1938">
        <v>48</v>
      </c>
      <c r="G1938" t="s">
        <v>18</v>
      </c>
      <c r="H1938" t="s">
        <v>3258</v>
      </c>
    </row>
    <row r="1939" spans="1:8" hidden="1" x14ac:dyDescent="0.3">
      <c r="A1939" t="s">
        <v>5072</v>
      </c>
      <c r="B1939" t="s">
        <v>3129</v>
      </c>
      <c r="C1939" t="s">
        <v>238</v>
      </c>
      <c r="D1939" t="s">
        <v>57</v>
      </c>
      <c r="E1939">
        <v>431</v>
      </c>
      <c r="F1939">
        <v>48</v>
      </c>
      <c r="G1939" t="s">
        <v>18</v>
      </c>
      <c r="H1939" t="s">
        <v>3258</v>
      </c>
    </row>
    <row r="1940" spans="1:8" hidden="1" x14ac:dyDescent="0.3">
      <c r="A1940" t="s">
        <v>5073</v>
      </c>
      <c r="B1940" t="s">
        <v>3129</v>
      </c>
      <c r="C1940" t="s">
        <v>238</v>
      </c>
      <c r="D1940" t="s">
        <v>58</v>
      </c>
      <c r="E1940">
        <v>432</v>
      </c>
      <c r="F1940">
        <v>48</v>
      </c>
      <c r="G1940" t="s">
        <v>18</v>
      </c>
      <c r="H1940" t="s">
        <v>3258</v>
      </c>
    </row>
    <row r="1941" spans="1:8" hidden="1" x14ac:dyDescent="0.3">
      <c r="A1941" t="s">
        <v>5074</v>
      </c>
      <c r="B1941" t="s">
        <v>3129</v>
      </c>
      <c r="C1941" t="s">
        <v>238</v>
      </c>
      <c r="D1941" t="s">
        <v>59</v>
      </c>
      <c r="E1941">
        <v>710</v>
      </c>
      <c r="F1941">
        <v>48</v>
      </c>
      <c r="G1941" t="s">
        <v>18</v>
      </c>
      <c r="H1941" t="s">
        <v>3258</v>
      </c>
    </row>
    <row r="1942" spans="1:8" hidden="1" x14ac:dyDescent="0.3">
      <c r="A1942" t="s">
        <v>5075</v>
      </c>
      <c r="B1942" t="s">
        <v>3129</v>
      </c>
      <c r="C1942" t="s">
        <v>238</v>
      </c>
      <c r="D1942" t="s">
        <v>51</v>
      </c>
      <c r="E1942">
        <v>921</v>
      </c>
      <c r="F1942">
        <v>48</v>
      </c>
      <c r="G1942" t="s">
        <v>18</v>
      </c>
      <c r="H1942" t="s">
        <v>3258</v>
      </c>
    </row>
    <row r="1943" spans="1:8" hidden="1" x14ac:dyDescent="0.3">
      <c r="A1943" t="s">
        <v>5076</v>
      </c>
      <c r="B1943" t="s">
        <v>3129</v>
      </c>
      <c r="C1943" t="s">
        <v>238</v>
      </c>
      <c r="D1943" t="s">
        <v>52</v>
      </c>
      <c r="E1943">
        <v>502</v>
      </c>
      <c r="F1943">
        <v>48</v>
      </c>
      <c r="G1943" t="s">
        <v>18</v>
      </c>
      <c r="H1943" t="s">
        <v>3258</v>
      </c>
    </row>
    <row r="1944" spans="1:8" hidden="1" x14ac:dyDescent="0.3">
      <c r="A1944" t="s">
        <v>5077</v>
      </c>
      <c r="B1944" t="s">
        <v>3129</v>
      </c>
      <c r="C1944" t="s">
        <v>238</v>
      </c>
      <c r="D1944" t="s">
        <v>53</v>
      </c>
      <c r="E1944">
        <v>1346</v>
      </c>
      <c r="F1944">
        <v>48</v>
      </c>
      <c r="G1944" t="s">
        <v>18</v>
      </c>
      <c r="H1944" t="s">
        <v>3258</v>
      </c>
    </row>
    <row r="1945" spans="1:8" hidden="1" x14ac:dyDescent="0.3">
      <c r="A1945" t="s">
        <v>5078</v>
      </c>
      <c r="B1945" t="s">
        <v>3129</v>
      </c>
      <c r="C1945" t="s">
        <v>238</v>
      </c>
      <c r="D1945" t="s">
        <v>349</v>
      </c>
      <c r="E1945">
        <v>8596</v>
      </c>
      <c r="F1945">
        <v>48</v>
      </c>
      <c r="G1945" t="s">
        <v>18</v>
      </c>
      <c r="H1945" t="s">
        <v>3258</v>
      </c>
    </row>
    <row r="1946" spans="1:8" hidden="1" x14ac:dyDescent="0.3">
      <c r="A1946" t="s">
        <v>5079</v>
      </c>
      <c r="B1946" t="s">
        <v>3140</v>
      </c>
      <c r="C1946" t="s">
        <v>229</v>
      </c>
      <c r="D1946" t="s">
        <v>60</v>
      </c>
      <c r="E1946">
        <v>5123</v>
      </c>
      <c r="F1946">
        <v>48</v>
      </c>
      <c r="G1946" t="s">
        <v>18</v>
      </c>
      <c r="H1946" t="s">
        <v>3258</v>
      </c>
    </row>
    <row r="1947" spans="1:8" hidden="1" x14ac:dyDescent="0.3">
      <c r="A1947" t="s">
        <v>5080</v>
      </c>
      <c r="B1947" t="s">
        <v>3140</v>
      </c>
      <c r="C1947" t="s">
        <v>229</v>
      </c>
      <c r="D1947" t="s">
        <v>63</v>
      </c>
      <c r="E1947">
        <v>71</v>
      </c>
      <c r="F1947">
        <v>48</v>
      </c>
      <c r="G1947" t="s">
        <v>18</v>
      </c>
      <c r="H1947" t="s">
        <v>3258</v>
      </c>
    </row>
    <row r="1948" spans="1:8" hidden="1" x14ac:dyDescent="0.3">
      <c r="A1948" t="s">
        <v>5081</v>
      </c>
      <c r="B1948" t="s">
        <v>3140</v>
      </c>
      <c r="C1948" t="s">
        <v>229</v>
      </c>
      <c r="D1948" t="s">
        <v>61</v>
      </c>
      <c r="E1948">
        <v>942</v>
      </c>
      <c r="F1948">
        <v>48</v>
      </c>
      <c r="G1948" t="s">
        <v>18</v>
      </c>
      <c r="H1948" t="s">
        <v>3258</v>
      </c>
    </row>
    <row r="1949" spans="1:8" hidden="1" x14ac:dyDescent="0.3">
      <c r="A1949" t="s">
        <v>10325</v>
      </c>
      <c r="B1949" t="s">
        <v>3140</v>
      </c>
      <c r="C1949" t="s">
        <v>229</v>
      </c>
      <c r="D1949" t="s">
        <v>10309</v>
      </c>
      <c r="E1949">
        <v>1487</v>
      </c>
      <c r="F1949">
        <v>48</v>
      </c>
      <c r="G1949" t="s">
        <v>18</v>
      </c>
      <c r="H1949" t="s">
        <v>3258</v>
      </c>
    </row>
    <row r="1950" spans="1:8" hidden="1" x14ac:dyDescent="0.3">
      <c r="A1950" t="s">
        <v>5082</v>
      </c>
      <c r="B1950" t="s">
        <v>3140</v>
      </c>
      <c r="C1950" t="s">
        <v>229</v>
      </c>
      <c r="D1950" t="s">
        <v>341</v>
      </c>
      <c r="E1950">
        <v>819</v>
      </c>
      <c r="F1950">
        <v>48</v>
      </c>
      <c r="G1950" t="s">
        <v>18</v>
      </c>
      <c r="H1950" t="s">
        <v>3258</v>
      </c>
    </row>
    <row r="1951" spans="1:8" hidden="1" x14ac:dyDescent="0.3">
      <c r="A1951" t="s">
        <v>5083</v>
      </c>
      <c r="B1951" t="s">
        <v>3140</v>
      </c>
      <c r="C1951" t="s">
        <v>229</v>
      </c>
      <c r="D1951" t="s">
        <v>62</v>
      </c>
      <c r="E1951">
        <v>1789</v>
      </c>
      <c r="F1951">
        <v>48</v>
      </c>
      <c r="G1951" t="s">
        <v>18</v>
      </c>
      <c r="H1951" t="s">
        <v>3258</v>
      </c>
    </row>
    <row r="1952" spans="1:8" hidden="1" x14ac:dyDescent="0.3">
      <c r="A1952" t="s">
        <v>5084</v>
      </c>
      <c r="B1952" t="s">
        <v>3146</v>
      </c>
      <c r="C1952" t="s">
        <v>230</v>
      </c>
      <c r="D1952" t="s">
        <v>353</v>
      </c>
      <c r="E1952">
        <v>9295</v>
      </c>
      <c r="F1952">
        <v>48</v>
      </c>
      <c r="G1952" t="s">
        <v>18</v>
      </c>
      <c r="H1952" t="s">
        <v>3258</v>
      </c>
    </row>
    <row r="1953" spans="1:8" hidden="1" x14ac:dyDescent="0.3">
      <c r="A1953" t="s">
        <v>5085</v>
      </c>
      <c r="B1953" t="s">
        <v>3146</v>
      </c>
      <c r="C1953" t="s">
        <v>230</v>
      </c>
      <c r="D1953" t="s">
        <v>2</v>
      </c>
      <c r="E1953">
        <v>9369</v>
      </c>
      <c r="F1953">
        <v>48</v>
      </c>
      <c r="G1953" t="s">
        <v>18</v>
      </c>
      <c r="H1953" t="s">
        <v>3258</v>
      </c>
    </row>
    <row r="1954" spans="1:8" hidden="1" x14ac:dyDescent="0.3">
      <c r="A1954" t="s">
        <v>5086</v>
      </c>
      <c r="B1954" t="s">
        <v>3146</v>
      </c>
      <c r="C1954" t="s">
        <v>230</v>
      </c>
      <c r="D1954" t="s">
        <v>337</v>
      </c>
      <c r="E1954">
        <v>15</v>
      </c>
      <c r="F1954">
        <v>48</v>
      </c>
      <c r="G1954" t="s">
        <v>18</v>
      </c>
      <c r="H1954" t="s">
        <v>3258</v>
      </c>
    </row>
    <row r="1955" spans="1:8" hidden="1" x14ac:dyDescent="0.3">
      <c r="A1955" t="s">
        <v>5087</v>
      </c>
      <c r="B1955" t="s">
        <v>3146</v>
      </c>
      <c r="C1955" t="s">
        <v>230</v>
      </c>
      <c r="D1955" t="s">
        <v>326</v>
      </c>
      <c r="E1955">
        <v>11</v>
      </c>
      <c r="F1955">
        <v>48</v>
      </c>
      <c r="G1955" t="s">
        <v>18</v>
      </c>
      <c r="H1955" t="s">
        <v>3258</v>
      </c>
    </row>
    <row r="1956" spans="1:8" hidden="1" x14ac:dyDescent="0.3">
      <c r="A1956" t="s">
        <v>5088</v>
      </c>
      <c r="B1956" t="s">
        <v>3146</v>
      </c>
      <c r="C1956" t="s">
        <v>230</v>
      </c>
      <c r="D1956" t="s">
        <v>327</v>
      </c>
      <c r="E1956">
        <v>323</v>
      </c>
      <c r="F1956">
        <v>48</v>
      </c>
      <c r="G1956" t="s">
        <v>18</v>
      </c>
      <c r="H1956" t="s">
        <v>3258</v>
      </c>
    </row>
    <row r="1957" spans="1:8" hidden="1" x14ac:dyDescent="0.3">
      <c r="A1957" t="s">
        <v>5089</v>
      </c>
      <c r="B1957" t="s">
        <v>3146</v>
      </c>
      <c r="C1957" t="s">
        <v>230</v>
      </c>
      <c r="D1957" t="s">
        <v>328</v>
      </c>
      <c r="E1957">
        <v>1836</v>
      </c>
      <c r="F1957">
        <v>48</v>
      </c>
      <c r="G1957" t="s">
        <v>18</v>
      </c>
      <c r="H1957" t="s">
        <v>3258</v>
      </c>
    </row>
    <row r="1958" spans="1:8" hidden="1" x14ac:dyDescent="0.3">
      <c r="A1958" t="s">
        <v>5090</v>
      </c>
      <c r="B1958" t="s">
        <v>3146</v>
      </c>
      <c r="C1958" t="s">
        <v>230</v>
      </c>
      <c r="D1958" t="s">
        <v>329</v>
      </c>
      <c r="E1958">
        <v>21</v>
      </c>
      <c r="F1958">
        <v>48</v>
      </c>
      <c r="G1958" t="s">
        <v>18</v>
      </c>
      <c r="H1958" t="s">
        <v>3258</v>
      </c>
    </row>
    <row r="1959" spans="1:8" hidden="1" x14ac:dyDescent="0.3">
      <c r="A1959" t="s">
        <v>5091</v>
      </c>
      <c r="B1959" t="s">
        <v>3146</v>
      </c>
      <c r="C1959" t="s">
        <v>230</v>
      </c>
      <c r="D1959" t="s">
        <v>330</v>
      </c>
      <c r="E1959">
        <v>293</v>
      </c>
      <c r="F1959">
        <v>48</v>
      </c>
      <c r="G1959" t="s">
        <v>18</v>
      </c>
      <c r="H1959" t="s">
        <v>3258</v>
      </c>
    </row>
    <row r="1960" spans="1:8" hidden="1" x14ac:dyDescent="0.3">
      <c r="A1960" t="s">
        <v>5092</v>
      </c>
      <c r="B1960" t="s">
        <v>3146</v>
      </c>
      <c r="C1960" t="s">
        <v>230</v>
      </c>
      <c r="D1960" t="s">
        <v>3155</v>
      </c>
      <c r="E1960">
        <v>74</v>
      </c>
      <c r="F1960">
        <v>48</v>
      </c>
      <c r="G1960" t="s">
        <v>18</v>
      </c>
      <c r="H1960" t="s">
        <v>3258</v>
      </c>
    </row>
    <row r="1961" spans="1:8" hidden="1" x14ac:dyDescent="0.3">
      <c r="A1961" t="s">
        <v>5093</v>
      </c>
      <c r="B1961" t="s">
        <v>3146</v>
      </c>
      <c r="C1961" t="s">
        <v>230</v>
      </c>
      <c r="D1961" t="s">
        <v>3157</v>
      </c>
      <c r="E1961">
        <v>9295</v>
      </c>
      <c r="F1961">
        <v>48</v>
      </c>
      <c r="G1961" t="s">
        <v>18</v>
      </c>
      <c r="H1961" t="s">
        <v>3258</v>
      </c>
    </row>
    <row r="1962" spans="1:8" hidden="1" x14ac:dyDescent="0.3">
      <c r="A1962" t="s">
        <v>5094</v>
      </c>
      <c r="B1962" t="s">
        <v>3146</v>
      </c>
      <c r="C1962" t="s">
        <v>230</v>
      </c>
      <c r="D1962" t="s">
        <v>331</v>
      </c>
      <c r="E1962">
        <v>372</v>
      </c>
      <c r="F1962">
        <v>48</v>
      </c>
      <c r="G1962" t="s">
        <v>18</v>
      </c>
      <c r="H1962" t="s">
        <v>3258</v>
      </c>
    </row>
    <row r="1963" spans="1:8" hidden="1" x14ac:dyDescent="0.3">
      <c r="A1963" t="s">
        <v>5095</v>
      </c>
      <c r="B1963" t="s">
        <v>3146</v>
      </c>
      <c r="C1963" t="s">
        <v>230</v>
      </c>
      <c r="D1963" t="s">
        <v>332</v>
      </c>
      <c r="E1963">
        <v>360</v>
      </c>
      <c r="F1963">
        <v>48</v>
      </c>
      <c r="G1963" t="s">
        <v>18</v>
      </c>
      <c r="H1963" t="s">
        <v>3258</v>
      </c>
    </row>
    <row r="1964" spans="1:8" hidden="1" x14ac:dyDescent="0.3">
      <c r="A1964" t="s">
        <v>5096</v>
      </c>
      <c r="B1964" t="s">
        <v>3146</v>
      </c>
      <c r="C1964" t="s">
        <v>230</v>
      </c>
      <c r="D1964" t="s">
        <v>333</v>
      </c>
      <c r="E1964">
        <v>984</v>
      </c>
      <c r="F1964">
        <v>48</v>
      </c>
      <c r="G1964" t="s">
        <v>18</v>
      </c>
      <c r="H1964" t="s">
        <v>3258</v>
      </c>
    </row>
    <row r="1965" spans="1:8" hidden="1" x14ac:dyDescent="0.3">
      <c r="A1965" t="s">
        <v>5097</v>
      </c>
      <c r="B1965" t="s">
        <v>3146</v>
      </c>
      <c r="C1965" t="s">
        <v>230</v>
      </c>
      <c r="D1965" t="s">
        <v>334</v>
      </c>
      <c r="E1965">
        <v>1081</v>
      </c>
      <c r="F1965">
        <v>48</v>
      </c>
      <c r="G1965" t="s">
        <v>18</v>
      </c>
      <c r="H1965" t="s">
        <v>3258</v>
      </c>
    </row>
    <row r="1966" spans="1:8" hidden="1" x14ac:dyDescent="0.3">
      <c r="A1966" t="s">
        <v>5098</v>
      </c>
      <c r="B1966" t="s">
        <v>3146</v>
      </c>
      <c r="C1966" t="s">
        <v>230</v>
      </c>
      <c r="D1966" t="s">
        <v>336</v>
      </c>
      <c r="E1966">
        <v>1331</v>
      </c>
      <c r="F1966">
        <v>48</v>
      </c>
      <c r="G1966" t="s">
        <v>18</v>
      </c>
      <c r="H1966" t="s">
        <v>3258</v>
      </c>
    </row>
    <row r="1967" spans="1:8" hidden="1" x14ac:dyDescent="0.3">
      <c r="A1967" t="s">
        <v>5099</v>
      </c>
      <c r="B1967" t="s">
        <v>3146</v>
      </c>
      <c r="C1967" t="s">
        <v>230</v>
      </c>
      <c r="D1967" t="s">
        <v>335</v>
      </c>
      <c r="E1967">
        <v>492</v>
      </c>
      <c r="F1967">
        <v>48</v>
      </c>
      <c r="G1967" t="s">
        <v>18</v>
      </c>
      <c r="H1967" t="s">
        <v>3258</v>
      </c>
    </row>
    <row r="1968" spans="1:8" hidden="1" x14ac:dyDescent="0.3">
      <c r="A1968" t="s">
        <v>5100</v>
      </c>
      <c r="B1968" t="s">
        <v>3146</v>
      </c>
      <c r="C1968" t="s">
        <v>230</v>
      </c>
      <c r="D1968" t="s">
        <v>79</v>
      </c>
      <c r="E1968">
        <v>2170</v>
      </c>
      <c r="F1968">
        <v>48</v>
      </c>
      <c r="G1968" t="s">
        <v>18</v>
      </c>
      <c r="H1968" t="s">
        <v>3258</v>
      </c>
    </row>
    <row r="1969" spans="1:8" hidden="1" x14ac:dyDescent="0.3">
      <c r="A1969" t="s">
        <v>5101</v>
      </c>
      <c r="B1969" t="s">
        <v>3166</v>
      </c>
      <c r="C1969" t="s">
        <v>245</v>
      </c>
      <c r="D1969" t="s">
        <v>80</v>
      </c>
      <c r="E1969">
        <v>431</v>
      </c>
      <c r="F1969">
        <v>48</v>
      </c>
      <c r="G1969" t="s">
        <v>18</v>
      </c>
      <c r="H1969" t="s">
        <v>3258</v>
      </c>
    </row>
    <row r="1970" spans="1:8" hidden="1" x14ac:dyDescent="0.3">
      <c r="A1970" t="s">
        <v>5102</v>
      </c>
      <c r="B1970" t="s">
        <v>3166</v>
      </c>
      <c r="C1970" t="s">
        <v>245</v>
      </c>
      <c r="D1970" t="s">
        <v>342</v>
      </c>
      <c r="E1970">
        <v>163</v>
      </c>
      <c r="F1970">
        <v>48</v>
      </c>
      <c r="G1970" t="s">
        <v>18</v>
      </c>
      <c r="H1970" t="s">
        <v>3258</v>
      </c>
    </row>
    <row r="1971" spans="1:8" hidden="1" x14ac:dyDescent="0.3">
      <c r="A1971" t="s">
        <v>5103</v>
      </c>
      <c r="B1971" t="s">
        <v>3166</v>
      </c>
      <c r="C1971" t="s">
        <v>245</v>
      </c>
      <c r="D1971">
        <v>0</v>
      </c>
      <c r="E1971">
        <v>2198</v>
      </c>
      <c r="F1971">
        <v>48</v>
      </c>
      <c r="G1971" t="s">
        <v>18</v>
      </c>
      <c r="H1971" t="s">
        <v>3258</v>
      </c>
    </row>
    <row r="1972" spans="1:8" hidden="1" x14ac:dyDescent="0.3">
      <c r="A1972" t="s">
        <v>5104</v>
      </c>
      <c r="B1972" t="s">
        <v>3166</v>
      </c>
      <c r="C1972" t="s">
        <v>245</v>
      </c>
      <c r="D1972">
        <v>1</v>
      </c>
      <c r="E1972">
        <v>2322</v>
      </c>
      <c r="F1972">
        <v>48</v>
      </c>
      <c r="G1972" t="s">
        <v>18</v>
      </c>
      <c r="H1972" t="s">
        <v>3258</v>
      </c>
    </row>
    <row r="1973" spans="1:8" hidden="1" x14ac:dyDescent="0.3">
      <c r="A1973" t="s">
        <v>5105</v>
      </c>
      <c r="B1973" t="s">
        <v>3166</v>
      </c>
      <c r="C1973" t="s">
        <v>245</v>
      </c>
      <c r="D1973" t="s">
        <v>60</v>
      </c>
      <c r="E1973">
        <v>5123</v>
      </c>
      <c r="F1973">
        <v>48</v>
      </c>
      <c r="G1973" t="s">
        <v>18</v>
      </c>
      <c r="H1973" t="s">
        <v>3258</v>
      </c>
    </row>
    <row r="1974" spans="1:8" hidden="1" x14ac:dyDescent="0.3">
      <c r="A1974" t="s">
        <v>5106</v>
      </c>
      <c r="B1974" t="s">
        <v>3172</v>
      </c>
      <c r="C1974" t="s">
        <v>239</v>
      </c>
      <c r="D1974" t="s">
        <v>2</v>
      </c>
      <c r="E1974">
        <v>9369</v>
      </c>
      <c r="F1974">
        <v>48</v>
      </c>
      <c r="G1974" t="s">
        <v>18</v>
      </c>
      <c r="H1974" t="s">
        <v>3258</v>
      </c>
    </row>
    <row r="1975" spans="1:8" hidden="1" x14ac:dyDescent="0.3">
      <c r="A1975" t="s">
        <v>5107</v>
      </c>
      <c r="B1975" t="s">
        <v>3172</v>
      </c>
      <c r="C1975" t="s">
        <v>239</v>
      </c>
      <c r="D1975" t="s">
        <v>67</v>
      </c>
      <c r="E1975">
        <v>433</v>
      </c>
      <c r="F1975">
        <v>48</v>
      </c>
      <c r="G1975" t="s">
        <v>18</v>
      </c>
      <c r="H1975" t="s">
        <v>3258</v>
      </c>
    </row>
    <row r="1976" spans="1:8" hidden="1" x14ac:dyDescent="0.3">
      <c r="A1976" t="s">
        <v>5108</v>
      </c>
      <c r="B1976" t="s">
        <v>3172</v>
      </c>
      <c r="C1976" t="s">
        <v>239</v>
      </c>
      <c r="D1976" t="s">
        <v>66</v>
      </c>
      <c r="E1976">
        <v>1163</v>
      </c>
      <c r="F1976">
        <v>48</v>
      </c>
      <c r="G1976" t="s">
        <v>18</v>
      </c>
      <c r="H1976" t="s">
        <v>3258</v>
      </c>
    </row>
    <row r="1977" spans="1:8" hidden="1" x14ac:dyDescent="0.3">
      <c r="A1977" t="s">
        <v>5109</v>
      </c>
      <c r="B1977" t="s">
        <v>3172</v>
      </c>
      <c r="C1977" t="s">
        <v>239</v>
      </c>
      <c r="D1977" t="s">
        <v>65</v>
      </c>
      <c r="E1977">
        <v>3003</v>
      </c>
      <c r="F1977">
        <v>48</v>
      </c>
      <c r="G1977" t="s">
        <v>18</v>
      </c>
      <c r="H1977" t="s">
        <v>3258</v>
      </c>
    </row>
    <row r="1978" spans="1:8" hidden="1" x14ac:dyDescent="0.3">
      <c r="A1978" t="s">
        <v>5110</v>
      </c>
      <c r="B1978" t="s">
        <v>3172</v>
      </c>
      <c r="C1978" t="s">
        <v>239</v>
      </c>
      <c r="D1978" t="s">
        <v>68</v>
      </c>
      <c r="E1978">
        <v>138</v>
      </c>
      <c r="F1978">
        <v>48</v>
      </c>
      <c r="G1978" t="s">
        <v>18</v>
      </c>
      <c r="H1978" t="s">
        <v>3258</v>
      </c>
    </row>
    <row r="1979" spans="1:8" hidden="1" x14ac:dyDescent="0.3">
      <c r="A1979" t="s">
        <v>5111</v>
      </c>
      <c r="B1979" t="s">
        <v>3172</v>
      </c>
      <c r="C1979" t="s">
        <v>239</v>
      </c>
      <c r="D1979" t="s">
        <v>64</v>
      </c>
      <c r="E1979">
        <v>4630</v>
      </c>
      <c r="F1979">
        <v>48</v>
      </c>
      <c r="G1979" t="s">
        <v>18</v>
      </c>
      <c r="H1979" t="s">
        <v>3258</v>
      </c>
    </row>
    <row r="1980" spans="1:8" hidden="1" x14ac:dyDescent="0.3">
      <c r="A1980" t="s">
        <v>5112</v>
      </c>
      <c r="B1980" t="s">
        <v>3179</v>
      </c>
      <c r="C1980" t="s">
        <v>240</v>
      </c>
      <c r="D1980" t="s">
        <v>2</v>
      </c>
      <c r="E1980">
        <v>9369</v>
      </c>
      <c r="F1980">
        <v>48</v>
      </c>
      <c r="G1980" t="s">
        <v>18</v>
      </c>
      <c r="H1980" t="s">
        <v>3258</v>
      </c>
    </row>
    <row r="1981" spans="1:8" hidden="1" x14ac:dyDescent="0.3">
      <c r="A1981" t="s">
        <v>5113</v>
      </c>
      <c r="B1981" t="s">
        <v>3179</v>
      </c>
      <c r="C1981" t="s">
        <v>240</v>
      </c>
      <c r="D1981" t="s">
        <v>70</v>
      </c>
      <c r="E1981">
        <v>1095</v>
      </c>
      <c r="F1981">
        <v>48</v>
      </c>
      <c r="G1981" t="s">
        <v>18</v>
      </c>
      <c r="H1981" t="s">
        <v>3258</v>
      </c>
    </row>
    <row r="1982" spans="1:8" hidden="1" x14ac:dyDescent="0.3">
      <c r="A1982" t="s">
        <v>5114</v>
      </c>
      <c r="B1982" t="s">
        <v>3179</v>
      </c>
      <c r="C1982" t="s">
        <v>240</v>
      </c>
      <c r="D1982" t="s">
        <v>69</v>
      </c>
      <c r="E1982">
        <v>762</v>
      </c>
      <c r="F1982">
        <v>48</v>
      </c>
      <c r="G1982" t="s">
        <v>18</v>
      </c>
      <c r="H1982" t="s">
        <v>3258</v>
      </c>
    </row>
    <row r="1983" spans="1:8" hidden="1" x14ac:dyDescent="0.3">
      <c r="A1983" t="s">
        <v>5115</v>
      </c>
      <c r="B1983" t="s">
        <v>3179</v>
      </c>
      <c r="C1983" t="s">
        <v>240</v>
      </c>
      <c r="D1983" t="s">
        <v>71</v>
      </c>
      <c r="E1983">
        <v>7519</v>
      </c>
      <c r="F1983">
        <v>48</v>
      </c>
      <c r="G1983" t="s">
        <v>18</v>
      </c>
      <c r="H1983" t="s">
        <v>3258</v>
      </c>
    </row>
    <row r="1984" spans="1:8" hidden="1" x14ac:dyDescent="0.3">
      <c r="A1984" t="s">
        <v>5116</v>
      </c>
      <c r="B1984" t="s">
        <v>3184</v>
      </c>
      <c r="C1984" t="s">
        <v>3185</v>
      </c>
      <c r="D1984" t="s">
        <v>2</v>
      </c>
      <c r="E1984">
        <v>9369</v>
      </c>
      <c r="F1984">
        <v>48</v>
      </c>
      <c r="G1984" t="s">
        <v>18</v>
      </c>
      <c r="H1984" t="s">
        <v>3258</v>
      </c>
    </row>
    <row r="1985" spans="1:8" hidden="1" x14ac:dyDescent="0.3">
      <c r="A1985" t="s">
        <v>5117</v>
      </c>
      <c r="B1985" t="s">
        <v>3184</v>
      </c>
      <c r="C1985" t="s">
        <v>3185</v>
      </c>
      <c r="D1985" t="s">
        <v>25</v>
      </c>
      <c r="E1985">
        <v>146</v>
      </c>
      <c r="F1985">
        <v>48</v>
      </c>
      <c r="G1985" t="s">
        <v>18</v>
      </c>
      <c r="H1985" t="s">
        <v>3258</v>
      </c>
    </row>
    <row r="1986" spans="1:8" hidden="1" x14ac:dyDescent="0.3">
      <c r="A1986" t="s">
        <v>5118</v>
      </c>
      <c r="B1986" t="s">
        <v>3184</v>
      </c>
      <c r="C1986" t="s">
        <v>3185</v>
      </c>
      <c r="D1986" t="s">
        <v>21</v>
      </c>
      <c r="E1986">
        <v>1030</v>
      </c>
      <c r="F1986">
        <v>48</v>
      </c>
      <c r="G1986" t="s">
        <v>18</v>
      </c>
      <c r="H1986" t="s">
        <v>3258</v>
      </c>
    </row>
    <row r="1987" spans="1:8" hidden="1" x14ac:dyDescent="0.3">
      <c r="A1987" t="s">
        <v>5119</v>
      </c>
      <c r="B1987" t="s">
        <v>3184</v>
      </c>
      <c r="C1987" t="s">
        <v>3185</v>
      </c>
      <c r="D1987" t="s">
        <v>24</v>
      </c>
      <c r="E1987">
        <v>170</v>
      </c>
      <c r="F1987">
        <v>48</v>
      </c>
      <c r="G1987" t="s">
        <v>18</v>
      </c>
      <c r="H1987" t="s">
        <v>3258</v>
      </c>
    </row>
    <row r="1988" spans="1:8" hidden="1" x14ac:dyDescent="0.3">
      <c r="A1988" t="s">
        <v>5120</v>
      </c>
      <c r="B1988" t="s">
        <v>3184</v>
      </c>
      <c r="C1988" t="s">
        <v>3185</v>
      </c>
      <c r="D1988" t="s">
        <v>354</v>
      </c>
      <c r="E1988">
        <v>1429</v>
      </c>
      <c r="F1988">
        <v>48</v>
      </c>
      <c r="G1988" t="s">
        <v>18</v>
      </c>
      <c r="H1988" t="s">
        <v>3258</v>
      </c>
    </row>
    <row r="1989" spans="1:8" hidden="1" x14ac:dyDescent="0.3">
      <c r="A1989" t="s">
        <v>5121</v>
      </c>
      <c r="B1989" t="s">
        <v>3184</v>
      </c>
      <c r="C1989" t="s">
        <v>3185</v>
      </c>
      <c r="D1989" t="s">
        <v>22</v>
      </c>
      <c r="E1989">
        <v>658</v>
      </c>
      <c r="F1989">
        <v>48</v>
      </c>
      <c r="G1989" t="s">
        <v>18</v>
      </c>
      <c r="H1989" t="s">
        <v>3258</v>
      </c>
    </row>
    <row r="1990" spans="1:8" hidden="1" x14ac:dyDescent="0.3">
      <c r="A1990" t="s">
        <v>5122</v>
      </c>
      <c r="B1990" t="s">
        <v>3184</v>
      </c>
      <c r="C1990" t="s">
        <v>3185</v>
      </c>
      <c r="D1990" t="s">
        <v>23</v>
      </c>
      <c r="E1990">
        <v>325</v>
      </c>
      <c r="F1990">
        <v>48</v>
      </c>
      <c r="G1990" t="s">
        <v>18</v>
      </c>
      <c r="H1990" t="s">
        <v>3258</v>
      </c>
    </row>
    <row r="1991" spans="1:8" hidden="1" x14ac:dyDescent="0.3">
      <c r="A1991" t="s">
        <v>5123</v>
      </c>
      <c r="B1991" t="s">
        <v>3184</v>
      </c>
      <c r="C1991" t="s">
        <v>3185</v>
      </c>
      <c r="D1991" t="s">
        <v>20</v>
      </c>
      <c r="E1991">
        <v>5616</v>
      </c>
      <c r="F1991">
        <v>48</v>
      </c>
      <c r="G1991" t="s">
        <v>18</v>
      </c>
      <c r="H1991" t="s">
        <v>3258</v>
      </c>
    </row>
    <row r="1992" spans="1:8" hidden="1" x14ac:dyDescent="0.3">
      <c r="A1992" t="s">
        <v>10575</v>
      </c>
      <c r="B1992" t="s">
        <v>3193</v>
      </c>
      <c r="C1992" t="s">
        <v>3194</v>
      </c>
      <c r="D1992" t="s">
        <v>10556</v>
      </c>
      <c r="E1992">
        <v>9</v>
      </c>
      <c r="F1992">
        <v>48</v>
      </c>
      <c r="G1992" t="s">
        <v>18</v>
      </c>
      <c r="H1992" t="s">
        <v>3258</v>
      </c>
    </row>
    <row r="1993" spans="1:8" hidden="1" x14ac:dyDescent="0.3">
      <c r="A1993" t="s">
        <v>5124</v>
      </c>
      <c r="B1993" t="s">
        <v>3193</v>
      </c>
      <c r="C1993" t="s">
        <v>3194</v>
      </c>
      <c r="D1993" t="s">
        <v>350</v>
      </c>
      <c r="E1993">
        <v>1</v>
      </c>
      <c r="F1993">
        <v>48</v>
      </c>
      <c r="G1993" t="s">
        <v>18</v>
      </c>
      <c r="H1993" t="s">
        <v>3258</v>
      </c>
    </row>
    <row r="1994" spans="1:8" hidden="1" x14ac:dyDescent="0.3">
      <c r="A1994" t="s">
        <v>5125</v>
      </c>
      <c r="B1994" t="s">
        <v>3193</v>
      </c>
      <c r="C1994" t="s">
        <v>3194</v>
      </c>
      <c r="D1994" t="s">
        <v>352</v>
      </c>
      <c r="E1994">
        <v>908</v>
      </c>
      <c r="F1994">
        <v>48</v>
      </c>
      <c r="G1994" t="s">
        <v>18</v>
      </c>
      <c r="H1994" t="s">
        <v>3258</v>
      </c>
    </row>
    <row r="1995" spans="1:8" hidden="1" x14ac:dyDescent="0.3">
      <c r="A1995" t="s">
        <v>5126</v>
      </c>
      <c r="B1995" t="s">
        <v>3193</v>
      </c>
      <c r="C1995" t="s">
        <v>3194</v>
      </c>
      <c r="D1995" t="s">
        <v>351</v>
      </c>
      <c r="E1995">
        <v>12</v>
      </c>
      <c r="F1995">
        <v>48</v>
      </c>
      <c r="G1995" t="s">
        <v>18</v>
      </c>
      <c r="H1995" t="s">
        <v>3258</v>
      </c>
    </row>
    <row r="1996" spans="1:8" hidden="1" x14ac:dyDescent="0.3">
      <c r="A1996" t="s">
        <v>5127</v>
      </c>
      <c r="B1996" t="s">
        <v>3193</v>
      </c>
      <c r="C1996" t="s">
        <v>3194</v>
      </c>
      <c r="D1996" t="s">
        <v>348</v>
      </c>
      <c r="E1996">
        <v>21</v>
      </c>
      <c r="F1996">
        <v>48</v>
      </c>
      <c r="G1996" t="s">
        <v>18</v>
      </c>
      <c r="H1996" t="s">
        <v>3258</v>
      </c>
    </row>
    <row r="1997" spans="1:8" hidden="1" x14ac:dyDescent="0.3">
      <c r="A1997" t="s">
        <v>5128</v>
      </c>
      <c r="B1997" t="s">
        <v>3193</v>
      </c>
      <c r="C1997" t="s">
        <v>3194</v>
      </c>
      <c r="D1997" t="s">
        <v>349</v>
      </c>
      <c r="E1997">
        <v>9192</v>
      </c>
      <c r="F1997">
        <v>48</v>
      </c>
      <c r="G1997" t="s">
        <v>18</v>
      </c>
      <c r="H1997" t="s">
        <v>3258</v>
      </c>
    </row>
    <row r="1998" spans="1:8" hidden="1" x14ac:dyDescent="0.3">
      <c r="A1998" t="s">
        <v>5129</v>
      </c>
      <c r="B1998" t="s">
        <v>3193</v>
      </c>
      <c r="C1998" t="s">
        <v>3194</v>
      </c>
      <c r="D1998" t="s">
        <v>347</v>
      </c>
      <c r="E1998">
        <v>9168</v>
      </c>
      <c r="F1998">
        <v>48</v>
      </c>
      <c r="G1998" t="s">
        <v>18</v>
      </c>
      <c r="H1998" t="s">
        <v>3258</v>
      </c>
    </row>
    <row r="1999" spans="1:8" hidden="1" x14ac:dyDescent="0.3">
      <c r="A1999" t="s">
        <v>5130</v>
      </c>
      <c r="B1999" t="s">
        <v>99</v>
      </c>
      <c r="C1999" t="s">
        <v>3202</v>
      </c>
      <c r="D1999" t="s">
        <v>210</v>
      </c>
      <c r="E1999">
        <v>834</v>
      </c>
      <c r="F1999">
        <v>48</v>
      </c>
      <c r="G1999" t="s">
        <v>18</v>
      </c>
      <c r="H1999" t="s">
        <v>3258</v>
      </c>
    </row>
    <row r="2000" spans="1:8" hidden="1" x14ac:dyDescent="0.3">
      <c r="A2000" t="s">
        <v>5131</v>
      </c>
      <c r="B2000" t="s">
        <v>98</v>
      </c>
      <c r="C2000" t="s">
        <v>3202</v>
      </c>
      <c r="D2000" t="s">
        <v>209</v>
      </c>
      <c r="E2000">
        <v>7896</v>
      </c>
      <c r="F2000">
        <v>48</v>
      </c>
      <c r="G2000" t="s">
        <v>18</v>
      </c>
      <c r="H2000" t="s">
        <v>3258</v>
      </c>
    </row>
    <row r="2001" spans="1:8" hidden="1" x14ac:dyDescent="0.3">
      <c r="A2001" t="s">
        <v>5132</v>
      </c>
      <c r="B2001" t="s">
        <v>97</v>
      </c>
      <c r="C2001" t="s">
        <v>3202</v>
      </c>
      <c r="D2001" t="s">
        <v>208</v>
      </c>
      <c r="E2001">
        <v>497</v>
      </c>
      <c r="F2001">
        <v>48</v>
      </c>
      <c r="G2001" t="s">
        <v>18</v>
      </c>
      <c r="H2001" t="s">
        <v>3258</v>
      </c>
    </row>
    <row r="2002" spans="1:8" hidden="1" x14ac:dyDescent="0.3">
      <c r="A2002" t="s">
        <v>5133</v>
      </c>
      <c r="B2002" t="s">
        <v>96</v>
      </c>
      <c r="C2002" t="s">
        <v>3202</v>
      </c>
      <c r="D2002" t="s">
        <v>207</v>
      </c>
      <c r="E2002">
        <v>433</v>
      </c>
      <c r="F2002">
        <v>48</v>
      </c>
      <c r="G2002" t="s">
        <v>18</v>
      </c>
      <c r="H2002" t="s">
        <v>3258</v>
      </c>
    </row>
    <row r="2003" spans="1:8" hidden="1" x14ac:dyDescent="0.3">
      <c r="A2003" t="s">
        <v>5134</v>
      </c>
      <c r="B2003" t="s">
        <v>3207</v>
      </c>
      <c r="C2003" t="s">
        <v>3202</v>
      </c>
      <c r="D2003" t="s">
        <v>2</v>
      </c>
      <c r="E2003">
        <v>9660</v>
      </c>
      <c r="F2003">
        <v>48</v>
      </c>
      <c r="G2003" t="s">
        <v>18</v>
      </c>
      <c r="H2003" t="s">
        <v>3258</v>
      </c>
    </row>
    <row r="2004" spans="1:8" hidden="1" x14ac:dyDescent="0.3">
      <c r="A2004" t="s">
        <v>5135</v>
      </c>
      <c r="B2004" t="s">
        <v>3207</v>
      </c>
      <c r="C2004" t="s">
        <v>3202</v>
      </c>
      <c r="D2004" t="s">
        <v>28</v>
      </c>
      <c r="E2004">
        <v>94.528492127927706</v>
      </c>
      <c r="F2004">
        <v>48</v>
      </c>
      <c r="G2004" t="s">
        <v>18</v>
      </c>
      <c r="H2004" t="s">
        <v>3258</v>
      </c>
    </row>
    <row r="2005" spans="1:8" hidden="1" x14ac:dyDescent="0.3">
      <c r="A2005" t="s">
        <v>5136</v>
      </c>
      <c r="B2005" t="s">
        <v>3207</v>
      </c>
      <c r="C2005" t="s">
        <v>3202</v>
      </c>
      <c r="D2005" t="s">
        <v>27</v>
      </c>
      <c r="E2005">
        <v>4673</v>
      </c>
      <c r="F2005">
        <v>48</v>
      </c>
      <c r="G2005" t="s">
        <v>18</v>
      </c>
      <c r="H2005" t="s">
        <v>3258</v>
      </c>
    </row>
    <row r="2006" spans="1:8" hidden="1" x14ac:dyDescent="0.3">
      <c r="A2006" t="s">
        <v>5137</v>
      </c>
      <c r="B2006" t="s">
        <v>3207</v>
      </c>
      <c r="C2006" t="s">
        <v>3202</v>
      </c>
      <c r="D2006" t="s">
        <v>3155</v>
      </c>
      <c r="E2006">
        <v>74</v>
      </c>
      <c r="F2006">
        <v>48</v>
      </c>
      <c r="G2006" t="s">
        <v>18</v>
      </c>
      <c r="H2006" t="s">
        <v>3258</v>
      </c>
    </row>
    <row r="2007" spans="1:8" hidden="1" x14ac:dyDescent="0.3">
      <c r="A2007" t="s">
        <v>5138</v>
      </c>
      <c r="B2007" t="s">
        <v>3207</v>
      </c>
      <c r="C2007" t="s">
        <v>3202</v>
      </c>
      <c r="D2007" t="s">
        <v>3157</v>
      </c>
      <c r="E2007">
        <v>9295</v>
      </c>
      <c r="F2007">
        <v>48</v>
      </c>
      <c r="G2007" t="s">
        <v>18</v>
      </c>
      <c r="H2007" t="s">
        <v>3258</v>
      </c>
    </row>
    <row r="2008" spans="1:8" hidden="1" x14ac:dyDescent="0.3">
      <c r="A2008" t="s">
        <v>5139</v>
      </c>
      <c r="B2008" t="s">
        <v>3207</v>
      </c>
      <c r="C2008" t="s">
        <v>3202</v>
      </c>
      <c r="D2008" t="s">
        <v>26</v>
      </c>
      <c r="E2008">
        <v>4987</v>
      </c>
      <c r="F2008">
        <v>48</v>
      </c>
      <c r="G2008" t="s">
        <v>18</v>
      </c>
      <c r="H2008" t="s">
        <v>3258</v>
      </c>
    </row>
    <row r="2009" spans="1:8" hidden="1" x14ac:dyDescent="0.3">
      <c r="A2009" t="s">
        <v>5140</v>
      </c>
      <c r="B2009" t="s">
        <v>3214</v>
      </c>
      <c r="C2009" t="s">
        <v>3215</v>
      </c>
      <c r="D2009" t="s">
        <v>344</v>
      </c>
      <c r="E2009">
        <v>205</v>
      </c>
      <c r="F2009">
        <v>48</v>
      </c>
      <c r="G2009" t="s">
        <v>18</v>
      </c>
      <c r="H2009" t="s">
        <v>3258</v>
      </c>
    </row>
    <row r="2010" spans="1:8" hidden="1" x14ac:dyDescent="0.3">
      <c r="A2010" t="s">
        <v>5141</v>
      </c>
      <c r="B2010" t="s">
        <v>3214</v>
      </c>
      <c r="C2010" t="s">
        <v>3215</v>
      </c>
      <c r="D2010" t="s">
        <v>2</v>
      </c>
      <c r="E2010">
        <v>9369</v>
      </c>
      <c r="F2010">
        <v>48</v>
      </c>
      <c r="G2010" t="s">
        <v>18</v>
      </c>
      <c r="H2010" t="s">
        <v>3258</v>
      </c>
    </row>
    <row r="2011" spans="1:8" hidden="1" x14ac:dyDescent="0.3">
      <c r="A2011" t="s">
        <v>5142</v>
      </c>
      <c r="B2011" t="s">
        <v>3214</v>
      </c>
      <c r="C2011" t="s">
        <v>3215</v>
      </c>
      <c r="D2011" t="s">
        <v>30</v>
      </c>
      <c r="E2011">
        <v>614</v>
      </c>
      <c r="F2011">
        <v>48</v>
      </c>
      <c r="G2011" t="s">
        <v>18</v>
      </c>
      <c r="H2011" t="s">
        <v>3258</v>
      </c>
    </row>
    <row r="2012" spans="1:8" hidden="1" x14ac:dyDescent="0.3">
      <c r="A2012" t="s">
        <v>5143</v>
      </c>
      <c r="B2012" t="s">
        <v>3214</v>
      </c>
      <c r="C2012" t="s">
        <v>3215</v>
      </c>
      <c r="D2012" t="s">
        <v>345</v>
      </c>
      <c r="E2012">
        <v>18</v>
      </c>
      <c r="F2012">
        <v>48</v>
      </c>
      <c r="G2012" t="s">
        <v>18</v>
      </c>
      <c r="H2012" t="s">
        <v>3258</v>
      </c>
    </row>
    <row r="2013" spans="1:8" hidden="1" x14ac:dyDescent="0.3">
      <c r="A2013" t="s">
        <v>5144</v>
      </c>
      <c r="B2013" t="s">
        <v>3214</v>
      </c>
      <c r="C2013" t="s">
        <v>3215</v>
      </c>
      <c r="D2013" t="s">
        <v>36</v>
      </c>
      <c r="E2013">
        <v>189</v>
      </c>
      <c r="F2013">
        <v>48</v>
      </c>
      <c r="G2013" t="s">
        <v>18</v>
      </c>
      <c r="H2013" t="s">
        <v>3258</v>
      </c>
    </row>
    <row r="2014" spans="1:8" hidden="1" x14ac:dyDescent="0.3">
      <c r="A2014" t="s">
        <v>5145</v>
      </c>
      <c r="B2014" t="s">
        <v>3214</v>
      </c>
      <c r="C2014" t="s">
        <v>3215</v>
      </c>
      <c r="D2014" t="s">
        <v>32</v>
      </c>
      <c r="E2014">
        <v>166</v>
      </c>
      <c r="F2014">
        <v>48</v>
      </c>
      <c r="G2014" t="s">
        <v>18</v>
      </c>
      <c r="H2014" t="s">
        <v>3258</v>
      </c>
    </row>
    <row r="2015" spans="1:8" hidden="1" x14ac:dyDescent="0.3">
      <c r="A2015" t="s">
        <v>5146</v>
      </c>
      <c r="B2015" t="s">
        <v>3214</v>
      </c>
      <c r="C2015" t="s">
        <v>3215</v>
      </c>
      <c r="D2015" t="s">
        <v>31</v>
      </c>
      <c r="E2015">
        <v>8178</v>
      </c>
      <c r="F2015">
        <v>48</v>
      </c>
      <c r="G2015" t="s">
        <v>18</v>
      </c>
      <c r="H2015" t="s">
        <v>3258</v>
      </c>
    </row>
    <row r="2016" spans="1:8" hidden="1" x14ac:dyDescent="0.3">
      <c r="A2016" t="s">
        <v>5147</v>
      </c>
      <c r="B2016" t="s">
        <v>3214</v>
      </c>
      <c r="C2016" t="s">
        <v>3215</v>
      </c>
      <c r="D2016" t="s">
        <v>34</v>
      </c>
      <c r="E2016">
        <v>825</v>
      </c>
      <c r="F2016">
        <v>48</v>
      </c>
      <c r="G2016" t="s">
        <v>18</v>
      </c>
      <c r="H2016" t="s">
        <v>3258</v>
      </c>
    </row>
    <row r="2017" spans="1:8" hidden="1" x14ac:dyDescent="0.3">
      <c r="A2017" t="s">
        <v>5148</v>
      </c>
      <c r="B2017" t="s">
        <v>3214</v>
      </c>
      <c r="C2017" t="s">
        <v>3215</v>
      </c>
      <c r="D2017" t="s">
        <v>35</v>
      </c>
      <c r="E2017">
        <v>1134</v>
      </c>
      <c r="F2017">
        <v>48</v>
      </c>
      <c r="G2017" t="s">
        <v>18</v>
      </c>
      <c r="H2017" t="s">
        <v>3258</v>
      </c>
    </row>
    <row r="2018" spans="1:8" hidden="1" x14ac:dyDescent="0.3">
      <c r="A2018" t="s">
        <v>5149</v>
      </c>
      <c r="B2018" t="s">
        <v>3214</v>
      </c>
      <c r="C2018" t="s">
        <v>3215</v>
      </c>
      <c r="D2018" t="s">
        <v>33</v>
      </c>
      <c r="E2018">
        <v>6219</v>
      </c>
      <c r="F2018">
        <v>48</v>
      </c>
      <c r="G2018" t="s">
        <v>18</v>
      </c>
      <c r="H2018" t="s">
        <v>3258</v>
      </c>
    </row>
    <row r="2019" spans="1:8" hidden="1" x14ac:dyDescent="0.3">
      <c r="A2019" t="s">
        <v>5150</v>
      </c>
      <c r="B2019" t="s">
        <v>3226</v>
      </c>
      <c r="C2019" t="s">
        <v>232</v>
      </c>
      <c r="D2019" t="s">
        <v>60</v>
      </c>
      <c r="E2019">
        <v>5123</v>
      </c>
      <c r="F2019">
        <v>48</v>
      </c>
      <c r="G2019" t="s">
        <v>18</v>
      </c>
      <c r="H2019" t="s">
        <v>3258</v>
      </c>
    </row>
    <row r="2020" spans="1:8" hidden="1" x14ac:dyDescent="0.3">
      <c r="A2020" t="s">
        <v>5151</v>
      </c>
      <c r="B2020" t="s">
        <v>3226</v>
      </c>
      <c r="C2020" t="s">
        <v>232</v>
      </c>
      <c r="D2020" t="s">
        <v>76</v>
      </c>
      <c r="E2020">
        <v>4</v>
      </c>
      <c r="F2020">
        <v>48</v>
      </c>
      <c r="G2020" t="s">
        <v>18</v>
      </c>
      <c r="H2020" t="s">
        <v>3258</v>
      </c>
    </row>
    <row r="2021" spans="1:8" hidden="1" x14ac:dyDescent="0.3">
      <c r="A2021" t="s">
        <v>5152</v>
      </c>
      <c r="B2021" t="s">
        <v>3226</v>
      </c>
      <c r="C2021" t="s">
        <v>232</v>
      </c>
      <c r="D2021" t="s">
        <v>72</v>
      </c>
      <c r="E2021">
        <v>2325</v>
      </c>
      <c r="F2021">
        <v>48</v>
      </c>
      <c r="G2021" t="s">
        <v>18</v>
      </c>
      <c r="H2021" t="s">
        <v>3258</v>
      </c>
    </row>
    <row r="2022" spans="1:8" hidden="1" x14ac:dyDescent="0.3">
      <c r="A2022" t="s">
        <v>5153</v>
      </c>
      <c r="B2022" t="s">
        <v>3226</v>
      </c>
      <c r="C2022" t="s">
        <v>232</v>
      </c>
      <c r="D2022" t="s">
        <v>73</v>
      </c>
      <c r="E2022">
        <v>2233</v>
      </c>
      <c r="F2022">
        <v>48</v>
      </c>
      <c r="G2022" t="s">
        <v>18</v>
      </c>
      <c r="H2022" t="s">
        <v>3258</v>
      </c>
    </row>
    <row r="2023" spans="1:8" hidden="1" x14ac:dyDescent="0.3">
      <c r="A2023" t="s">
        <v>5154</v>
      </c>
      <c r="B2023" t="s">
        <v>3226</v>
      </c>
      <c r="C2023" t="s">
        <v>232</v>
      </c>
      <c r="D2023" t="s">
        <v>75</v>
      </c>
      <c r="E2023">
        <v>63</v>
      </c>
      <c r="F2023">
        <v>48</v>
      </c>
      <c r="G2023" t="s">
        <v>18</v>
      </c>
      <c r="H2023" t="s">
        <v>3258</v>
      </c>
    </row>
    <row r="2024" spans="1:8" hidden="1" x14ac:dyDescent="0.3">
      <c r="A2024" t="s">
        <v>5155</v>
      </c>
      <c r="B2024" t="s">
        <v>3226</v>
      </c>
      <c r="C2024" t="s">
        <v>232</v>
      </c>
      <c r="D2024" t="s">
        <v>74</v>
      </c>
      <c r="E2024">
        <v>481</v>
      </c>
      <c r="F2024">
        <v>48</v>
      </c>
      <c r="G2024" t="s">
        <v>18</v>
      </c>
      <c r="H2024" t="s">
        <v>3258</v>
      </c>
    </row>
    <row r="2025" spans="1:8" hidden="1" x14ac:dyDescent="0.3">
      <c r="A2025" t="s">
        <v>5156</v>
      </c>
      <c r="B2025" t="s">
        <v>3076</v>
      </c>
      <c r="C2025" t="s">
        <v>236</v>
      </c>
      <c r="D2025" t="s">
        <v>29</v>
      </c>
      <c r="E2025">
        <v>9855</v>
      </c>
      <c r="F2025">
        <v>5</v>
      </c>
      <c r="G2025" t="s">
        <v>4</v>
      </c>
      <c r="H2025" t="s">
        <v>3260</v>
      </c>
    </row>
    <row r="2026" spans="1:8" hidden="1" x14ac:dyDescent="0.3">
      <c r="A2026" t="s">
        <v>5157</v>
      </c>
      <c r="B2026" t="s">
        <v>3076</v>
      </c>
      <c r="C2026" t="s">
        <v>236</v>
      </c>
      <c r="D2026" t="s">
        <v>49</v>
      </c>
      <c r="E2026">
        <v>2998</v>
      </c>
      <c r="F2026">
        <v>5</v>
      </c>
      <c r="G2026" t="s">
        <v>4</v>
      </c>
      <c r="H2026" t="s">
        <v>3260</v>
      </c>
    </row>
    <row r="2027" spans="1:8" hidden="1" x14ac:dyDescent="0.3">
      <c r="A2027" t="s">
        <v>5158</v>
      </c>
      <c r="B2027" t="s">
        <v>3076</v>
      </c>
      <c r="C2027" t="s">
        <v>236</v>
      </c>
      <c r="D2027" t="s">
        <v>48</v>
      </c>
      <c r="E2027">
        <v>1353</v>
      </c>
      <c r="F2027">
        <v>5</v>
      </c>
      <c r="G2027" t="s">
        <v>4</v>
      </c>
      <c r="H2027" t="s">
        <v>3260</v>
      </c>
    </row>
    <row r="2028" spans="1:8" hidden="1" x14ac:dyDescent="0.3">
      <c r="A2028" t="s">
        <v>5159</v>
      </c>
      <c r="B2028" t="s">
        <v>3076</v>
      </c>
      <c r="C2028" t="s">
        <v>236</v>
      </c>
      <c r="D2028" t="s">
        <v>42</v>
      </c>
      <c r="E2028">
        <v>371</v>
      </c>
      <c r="F2028">
        <v>5</v>
      </c>
      <c r="G2028" t="s">
        <v>4</v>
      </c>
      <c r="H2028" t="s">
        <v>3260</v>
      </c>
    </row>
    <row r="2029" spans="1:8" hidden="1" x14ac:dyDescent="0.3">
      <c r="A2029" t="s">
        <v>5160</v>
      </c>
      <c r="B2029" t="s">
        <v>3076</v>
      </c>
      <c r="C2029" t="s">
        <v>236</v>
      </c>
      <c r="D2029" t="s">
        <v>82</v>
      </c>
      <c r="E2029">
        <v>412</v>
      </c>
      <c r="F2029">
        <v>5</v>
      </c>
      <c r="G2029" t="s">
        <v>4</v>
      </c>
      <c r="H2029" t="s">
        <v>3260</v>
      </c>
    </row>
    <row r="2030" spans="1:8" hidden="1" x14ac:dyDescent="0.3">
      <c r="A2030" t="s">
        <v>5161</v>
      </c>
      <c r="B2030" t="s">
        <v>3076</v>
      </c>
      <c r="C2030" t="s">
        <v>236</v>
      </c>
      <c r="D2030" t="s">
        <v>50</v>
      </c>
      <c r="E2030">
        <v>324</v>
      </c>
      <c r="F2030">
        <v>5</v>
      </c>
      <c r="G2030" t="s">
        <v>4</v>
      </c>
      <c r="H2030" t="s">
        <v>3260</v>
      </c>
    </row>
    <row r="2031" spans="1:8" hidden="1" x14ac:dyDescent="0.3">
      <c r="A2031" t="s">
        <v>5162</v>
      </c>
      <c r="B2031" t="s">
        <v>3076</v>
      </c>
      <c r="C2031" t="s">
        <v>236</v>
      </c>
      <c r="D2031" t="s">
        <v>46</v>
      </c>
      <c r="E2031">
        <v>1312</v>
      </c>
      <c r="F2031">
        <v>5</v>
      </c>
      <c r="G2031" t="s">
        <v>4</v>
      </c>
      <c r="H2031" t="s">
        <v>3260</v>
      </c>
    </row>
    <row r="2032" spans="1:8" hidden="1" x14ac:dyDescent="0.3">
      <c r="A2032" t="s">
        <v>5163</v>
      </c>
      <c r="B2032" t="s">
        <v>3076</v>
      </c>
      <c r="C2032" t="s">
        <v>236</v>
      </c>
      <c r="D2032" t="s">
        <v>45</v>
      </c>
      <c r="E2032">
        <v>725</v>
      </c>
      <c r="F2032">
        <v>5</v>
      </c>
      <c r="G2032" t="s">
        <v>4</v>
      </c>
      <c r="H2032" t="s">
        <v>3260</v>
      </c>
    </row>
    <row r="2033" spans="1:8" hidden="1" x14ac:dyDescent="0.3">
      <c r="A2033" t="s">
        <v>5164</v>
      </c>
      <c r="B2033" t="s">
        <v>3076</v>
      </c>
      <c r="C2033" t="s">
        <v>236</v>
      </c>
      <c r="D2033" t="s">
        <v>47</v>
      </c>
      <c r="E2033">
        <v>480</v>
      </c>
      <c r="F2033">
        <v>5</v>
      </c>
      <c r="G2033" t="s">
        <v>4</v>
      </c>
      <c r="H2033" t="s">
        <v>3260</v>
      </c>
    </row>
    <row r="2034" spans="1:8" hidden="1" x14ac:dyDescent="0.3">
      <c r="A2034" t="s">
        <v>5165</v>
      </c>
      <c r="B2034" t="s">
        <v>3076</v>
      </c>
      <c r="C2034" t="s">
        <v>236</v>
      </c>
      <c r="D2034" t="s">
        <v>43</v>
      </c>
      <c r="E2034">
        <v>1272</v>
      </c>
      <c r="F2034">
        <v>5</v>
      </c>
      <c r="G2034" t="s">
        <v>4</v>
      </c>
      <c r="H2034" t="s">
        <v>3260</v>
      </c>
    </row>
    <row r="2035" spans="1:8" hidden="1" x14ac:dyDescent="0.3">
      <c r="A2035" t="s">
        <v>5166</v>
      </c>
      <c r="B2035" t="s">
        <v>3076</v>
      </c>
      <c r="C2035" t="s">
        <v>236</v>
      </c>
      <c r="D2035" t="s">
        <v>44</v>
      </c>
      <c r="E2035">
        <v>611</v>
      </c>
      <c r="F2035">
        <v>5</v>
      </c>
      <c r="G2035" t="s">
        <v>4</v>
      </c>
      <c r="H2035" t="s">
        <v>3260</v>
      </c>
    </row>
    <row r="2036" spans="1:8" hidden="1" x14ac:dyDescent="0.3">
      <c r="A2036" t="s">
        <v>3259</v>
      </c>
      <c r="B2036" t="s">
        <v>3089</v>
      </c>
      <c r="C2036" t="s">
        <v>3090</v>
      </c>
      <c r="D2036" t="s">
        <v>434</v>
      </c>
      <c r="E2036">
        <v>136</v>
      </c>
      <c r="F2036">
        <v>5</v>
      </c>
      <c r="G2036" t="s">
        <v>4</v>
      </c>
      <c r="H2036" t="s">
        <v>3260</v>
      </c>
    </row>
    <row r="2037" spans="1:8" hidden="1" x14ac:dyDescent="0.3">
      <c r="A2037" t="s">
        <v>4937</v>
      </c>
      <c r="B2037" t="s">
        <v>3089</v>
      </c>
      <c r="C2037" t="s">
        <v>3090</v>
      </c>
      <c r="D2037" t="s">
        <v>436</v>
      </c>
      <c r="E2037">
        <v>544</v>
      </c>
      <c r="F2037">
        <v>5</v>
      </c>
      <c r="G2037" t="s">
        <v>4</v>
      </c>
      <c r="H2037" t="s">
        <v>3260</v>
      </c>
    </row>
    <row r="2038" spans="1:8" hidden="1" x14ac:dyDescent="0.3">
      <c r="A2038" t="s">
        <v>5754</v>
      </c>
      <c r="B2038" t="s">
        <v>3089</v>
      </c>
      <c r="C2038" t="s">
        <v>3090</v>
      </c>
      <c r="D2038" t="s">
        <v>437</v>
      </c>
      <c r="E2038">
        <v>1901</v>
      </c>
      <c r="F2038">
        <v>5</v>
      </c>
      <c r="G2038" t="s">
        <v>4</v>
      </c>
      <c r="H2038" t="s">
        <v>3260</v>
      </c>
    </row>
    <row r="2039" spans="1:8" hidden="1" x14ac:dyDescent="0.3">
      <c r="A2039" t="s">
        <v>7280</v>
      </c>
      <c r="B2039" t="s">
        <v>3089</v>
      </c>
      <c r="C2039" t="s">
        <v>3090</v>
      </c>
      <c r="D2039" t="s">
        <v>439</v>
      </c>
      <c r="E2039">
        <v>1175</v>
      </c>
      <c r="F2039">
        <v>5</v>
      </c>
      <c r="G2039" t="s">
        <v>4</v>
      </c>
      <c r="H2039" t="s">
        <v>3260</v>
      </c>
    </row>
    <row r="2040" spans="1:8" hidden="1" x14ac:dyDescent="0.3">
      <c r="A2040" t="s">
        <v>4120</v>
      </c>
      <c r="B2040" t="s">
        <v>3089</v>
      </c>
      <c r="C2040" t="s">
        <v>3090</v>
      </c>
      <c r="D2040" t="s">
        <v>435</v>
      </c>
      <c r="E2040">
        <v>638</v>
      </c>
      <c r="F2040">
        <v>5</v>
      </c>
      <c r="G2040" t="s">
        <v>4</v>
      </c>
      <c r="H2040" t="s">
        <v>3260</v>
      </c>
    </row>
    <row r="2041" spans="1:8" hidden="1" x14ac:dyDescent="0.3">
      <c r="A2041" t="s">
        <v>8914</v>
      </c>
      <c r="B2041" t="s">
        <v>3089</v>
      </c>
      <c r="C2041" t="s">
        <v>3090</v>
      </c>
      <c r="D2041" t="s">
        <v>441</v>
      </c>
      <c r="E2041">
        <v>502</v>
      </c>
      <c r="F2041">
        <v>5</v>
      </c>
      <c r="G2041" t="s">
        <v>4</v>
      </c>
      <c r="H2041" t="s">
        <v>3260</v>
      </c>
    </row>
    <row r="2042" spans="1:8" hidden="1" x14ac:dyDescent="0.3">
      <c r="A2042" t="s">
        <v>8097</v>
      </c>
      <c r="B2042" t="s">
        <v>3089</v>
      </c>
      <c r="C2042" t="s">
        <v>3090</v>
      </c>
      <c r="D2042" t="s">
        <v>440</v>
      </c>
      <c r="E2042">
        <v>2430</v>
      </c>
      <c r="F2042">
        <v>5</v>
      </c>
      <c r="G2042" t="s">
        <v>4</v>
      </c>
      <c r="H2042" t="s">
        <v>3260</v>
      </c>
    </row>
    <row r="2043" spans="1:8" hidden="1" x14ac:dyDescent="0.3">
      <c r="A2043" t="s">
        <v>9731</v>
      </c>
      <c r="B2043" t="s">
        <v>3089</v>
      </c>
      <c r="C2043" t="s">
        <v>3090</v>
      </c>
      <c r="D2043" t="s">
        <v>349</v>
      </c>
      <c r="E2043">
        <v>7908</v>
      </c>
      <c r="F2043">
        <v>5</v>
      </c>
      <c r="G2043" t="s">
        <v>4</v>
      </c>
      <c r="H2043" t="s">
        <v>3260</v>
      </c>
    </row>
    <row r="2044" spans="1:8" hidden="1" x14ac:dyDescent="0.3">
      <c r="A2044" t="s">
        <v>6571</v>
      </c>
      <c r="B2044" t="s">
        <v>3089</v>
      </c>
      <c r="C2044" t="s">
        <v>3090</v>
      </c>
      <c r="D2044" t="s">
        <v>438</v>
      </c>
      <c r="E2044">
        <v>587</v>
      </c>
      <c r="F2044">
        <v>5</v>
      </c>
      <c r="G2044" t="s">
        <v>4</v>
      </c>
      <c r="H2044" t="s">
        <v>3260</v>
      </c>
    </row>
    <row r="2045" spans="1:8" hidden="1" x14ac:dyDescent="0.3">
      <c r="A2045" t="s">
        <v>5176</v>
      </c>
      <c r="B2045" t="s">
        <v>3108</v>
      </c>
      <c r="C2045" t="s">
        <v>3109</v>
      </c>
      <c r="D2045" t="s">
        <v>3110</v>
      </c>
      <c r="E2045">
        <v>285</v>
      </c>
      <c r="F2045">
        <v>5</v>
      </c>
      <c r="G2045" t="s">
        <v>4</v>
      </c>
      <c r="H2045" t="s">
        <v>3260</v>
      </c>
    </row>
    <row r="2046" spans="1:8" hidden="1" x14ac:dyDescent="0.3">
      <c r="A2046" t="s">
        <v>5177</v>
      </c>
      <c r="B2046" t="s">
        <v>3108</v>
      </c>
      <c r="C2046" t="s">
        <v>3109</v>
      </c>
      <c r="D2046" t="s">
        <v>3112</v>
      </c>
      <c r="E2046">
        <v>591</v>
      </c>
      <c r="F2046">
        <v>5</v>
      </c>
      <c r="G2046" t="s">
        <v>4</v>
      </c>
      <c r="H2046" t="s">
        <v>3260</v>
      </c>
    </row>
    <row r="2047" spans="1:8" hidden="1" x14ac:dyDescent="0.3">
      <c r="A2047" t="s">
        <v>5178</v>
      </c>
      <c r="B2047" t="s">
        <v>3108</v>
      </c>
      <c r="C2047" t="s">
        <v>3109</v>
      </c>
      <c r="D2047" t="s">
        <v>3114</v>
      </c>
      <c r="E2047">
        <v>651</v>
      </c>
      <c r="F2047">
        <v>5</v>
      </c>
      <c r="G2047" t="s">
        <v>4</v>
      </c>
      <c r="H2047" t="s">
        <v>3260</v>
      </c>
    </row>
    <row r="2048" spans="1:8" hidden="1" x14ac:dyDescent="0.3">
      <c r="A2048" t="s">
        <v>5179</v>
      </c>
      <c r="B2048" t="s">
        <v>3108</v>
      </c>
      <c r="C2048" t="s">
        <v>3109</v>
      </c>
      <c r="D2048" t="s">
        <v>3116</v>
      </c>
      <c r="E2048">
        <v>714</v>
      </c>
      <c r="F2048">
        <v>5</v>
      </c>
      <c r="G2048" t="s">
        <v>4</v>
      </c>
      <c r="H2048" t="s">
        <v>3260</v>
      </c>
    </row>
    <row r="2049" spans="1:8" hidden="1" x14ac:dyDescent="0.3">
      <c r="A2049" t="s">
        <v>5180</v>
      </c>
      <c r="B2049" t="s">
        <v>3108</v>
      </c>
      <c r="C2049" t="s">
        <v>3109</v>
      </c>
      <c r="D2049" t="s">
        <v>3118</v>
      </c>
      <c r="E2049">
        <v>809</v>
      </c>
      <c r="F2049">
        <v>5</v>
      </c>
      <c r="G2049" t="s">
        <v>4</v>
      </c>
      <c r="H2049" t="s">
        <v>3260</v>
      </c>
    </row>
    <row r="2050" spans="1:8" hidden="1" x14ac:dyDescent="0.3">
      <c r="A2050" t="s">
        <v>5181</v>
      </c>
      <c r="B2050" t="s">
        <v>3108</v>
      </c>
      <c r="C2050" t="s">
        <v>3109</v>
      </c>
      <c r="D2050" t="s">
        <v>3120</v>
      </c>
      <c r="E2050">
        <v>1153</v>
      </c>
      <c r="F2050">
        <v>5</v>
      </c>
      <c r="G2050" t="s">
        <v>4</v>
      </c>
      <c r="H2050" t="s">
        <v>3260</v>
      </c>
    </row>
    <row r="2051" spans="1:8" hidden="1" x14ac:dyDescent="0.3">
      <c r="A2051" t="s">
        <v>5182</v>
      </c>
      <c r="B2051" t="s">
        <v>3108</v>
      </c>
      <c r="C2051" t="s">
        <v>3109</v>
      </c>
      <c r="D2051" t="s">
        <v>3122</v>
      </c>
      <c r="E2051">
        <v>1022</v>
      </c>
      <c r="F2051">
        <v>5</v>
      </c>
      <c r="G2051" t="s">
        <v>4</v>
      </c>
      <c r="H2051" t="s">
        <v>3260</v>
      </c>
    </row>
    <row r="2052" spans="1:8" hidden="1" x14ac:dyDescent="0.3">
      <c r="A2052" t="s">
        <v>5183</v>
      </c>
      <c r="B2052" t="s">
        <v>3108</v>
      </c>
      <c r="C2052" t="s">
        <v>3109</v>
      </c>
      <c r="D2052" t="s">
        <v>3124</v>
      </c>
      <c r="E2052">
        <v>807</v>
      </c>
      <c r="F2052">
        <v>5</v>
      </c>
      <c r="G2052" t="s">
        <v>4</v>
      </c>
      <c r="H2052" t="s">
        <v>3260</v>
      </c>
    </row>
    <row r="2053" spans="1:8" hidden="1" x14ac:dyDescent="0.3">
      <c r="A2053" t="s">
        <v>5184</v>
      </c>
      <c r="B2053" t="s">
        <v>3108</v>
      </c>
      <c r="C2053" t="s">
        <v>3109</v>
      </c>
      <c r="D2053" t="s">
        <v>3126</v>
      </c>
      <c r="E2053">
        <v>1883</v>
      </c>
      <c r="F2053">
        <v>5</v>
      </c>
      <c r="G2053" t="s">
        <v>4</v>
      </c>
      <c r="H2053" t="s">
        <v>3260</v>
      </c>
    </row>
    <row r="2054" spans="1:8" hidden="1" x14ac:dyDescent="0.3">
      <c r="A2054" t="s">
        <v>5185</v>
      </c>
      <c r="B2054" t="s">
        <v>3108</v>
      </c>
      <c r="C2054" t="s">
        <v>3109</v>
      </c>
      <c r="D2054" t="s">
        <v>349</v>
      </c>
      <c r="E2054">
        <v>7904</v>
      </c>
      <c r="F2054">
        <v>5</v>
      </c>
      <c r="G2054" t="s">
        <v>4</v>
      </c>
      <c r="H2054" t="s">
        <v>3260</v>
      </c>
    </row>
    <row r="2055" spans="1:8" hidden="1" x14ac:dyDescent="0.3">
      <c r="A2055" t="s">
        <v>5186</v>
      </c>
      <c r="B2055" t="s">
        <v>3129</v>
      </c>
      <c r="C2055" t="s">
        <v>238</v>
      </c>
      <c r="D2055" t="s">
        <v>54</v>
      </c>
      <c r="E2055">
        <v>372</v>
      </c>
      <c r="F2055">
        <v>5</v>
      </c>
      <c r="G2055" t="s">
        <v>4</v>
      </c>
      <c r="H2055" t="s">
        <v>3260</v>
      </c>
    </row>
    <row r="2056" spans="1:8" hidden="1" x14ac:dyDescent="0.3">
      <c r="A2056" t="s">
        <v>5187</v>
      </c>
      <c r="B2056" t="s">
        <v>3129</v>
      </c>
      <c r="C2056" t="s">
        <v>238</v>
      </c>
      <c r="D2056" t="s">
        <v>55</v>
      </c>
      <c r="E2056">
        <v>1129</v>
      </c>
      <c r="F2056">
        <v>5</v>
      </c>
      <c r="G2056" t="s">
        <v>4</v>
      </c>
      <c r="H2056" t="s">
        <v>3260</v>
      </c>
    </row>
    <row r="2057" spans="1:8" hidden="1" x14ac:dyDescent="0.3">
      <c r="A2057" t="s">
        <v>5188</v>
      </c>
      <c r="B2057" t="s">
        <v>3129</v>
      </c>
      <c r="C2057" t="s">
        <v>238</v>
      </c>
      <c r="D2057" t="s">
        <v>56</v>
      </c>
      <c r="E2057">
        <v>1093</v>
      </c>
      <c r="F2057">
        <v>5</v>
      </c>
      <c r="G2057" t="s">
        <v>4</v>
      </c>
      <c r="H2057" t="s">
        <v>3260</v>
      </c>
    </row>
    <row r="2058" spans="1:8" hidden="1" x14ac:dyDescent="0.3">
      <c r="A2058" t="s">
        <v>5189</v>
      </c>
      <c r="B2058" t="s">
        <v>3129</v>
      </c>
      <c r="C2058" t="s">
        <v>238</v>
      </c>
      <c r="D2058" t="s">
        <v>57</v>
      </c>
      <c r="E2058">
        <v>507</v>
      </c>
      <c r="F2058">
        <v>5</v>
      </c>
      <c r="G2058" t="s">
        <v>4</v>
      </c>
      <c r="H2058" t="s">
        <v>3260</v>
      </c>
    </row>
    <row r="2059" spans="1:8" hidden="1" x14ac:dyDescent="0.3">
      <c r="A2059" t="s">
        <v>5190</v>
      </c>
      <c r="B2059" t="s">
        <v>3129</v>
      </c>
      <c r="C2059" t="s">
        <v>238</v>
      </c>
      <c r="D2059" t="s">
        <v>58</v>
      </c>
      <c r="E2059">
        <v>636</v>
      </c>
      <c r="F2059">
        <v>5</v>
      </c>
      <c r="G2059" t="s">
        <v>4</v>
      </c>
      <c r="H2059" t="s">
        <v>3260</v>
      </c>
    </row>
    <row r="2060" spans="1:8" hidden="1" x14ac:dyDescent="0.3">
      <c r="A2060" t="s">
        <v>5191</v>
      </c>
      <c r="B2060" t="s">
        <v>3129</v>
      </c>
      <c r="C2060" t="s">
        <v>238</v>
      </c>
      <c r="D2060" t="s">
        <v>59</v>
      </c>
      <c r="E2060">
        <v>1481</v>
      </c>
      <c r="F2060">
        <v>5</v>
      </c>
      <c r="G2060" t="s">
        <v>4</v>
      </c>
      <c r="H2060" t="s">
        <v>3260</v>
      </c>
    </row>
    <row r="2061" spans="1:8" hidden="1" x14ac:dyDescent="0.3">
      <c r="A2061" t="s">
        <v>5192</v>
      </c>
      <c r="B2061" t="s">
        <v>3129</v>
      </c>
      <c r="C2061" t="s">
        <v>238</v>
      </c>
      <c r="D2061" t="s">
        <v>51</v>
      </c>
      <c r="E2061">
        <v>2040</v>
      </c>
      <c r="F2061">
        <v>5</v>
      </c>
      <c r="G2061" t="s">
        <v>4</v>
      </c>
      <c r="H2061" t="s">
        <v>3260</v>
      </c>
    </row>
    <row r="2062" spans="1:8" hidden="1" x14ac:dyDescent="0.3">
      <c r="A2062" t="s">
        <v>5193</v>
      </c>
      <c r="B2062" t="s">
        <v>3129</v>
      </c>
      <c r="C2062" t="s">
        <v>238</v>
      </c>
      <c r="D2062" t="s">
        <v>52</v>
      </c>
      <c r="E2062">
        <v>1685</v>
      </c>
      <c r="F2062">
        <v>5</v>
      </c>
      <c r="G2062" t="s">
        <v>4</v>
      </c>
      <c r="H2062" t="s">
        <v>3260</v>
      </c>
    </row>
    <row r="2063" spans="1:8" hidden="1" x14ac:dyDescent="0.3">
      <c r="A2063" t="s">
        <v>5194</v>
      </c>
      <c r="B2063" t="s">
        <v>3129</v>
      </c>
      <c r="C2063" t="s">
        <v>238</v>
      </c>
      <c r="D2063" t="s">
        <v>53</v>
      </c>
      <c r="E2063">
        <v>943</v>
      </c>
      <c r="F2063">
        <v>5</v>
      </c>
      <c r="G2063" t="s">
        <v>4</v>
      </c>
      <c r="H2063" t="s">
        <v>3260</v>
      </c>
    </row>
    <row r="2064" spans="1:8" hidden="1" x14ac:dyDescent="0.3">
      <c r="A2064" t="s">
        <v>5195</v>
      </c>
      <c r="B2064" t="s">
        <v>3129</v>
      </c>
      <c r="C2064" t="s">
        <v>238</v>
      </c>
      <c r="D2064" t="s">
        <v>349</v>
      </c>
      <c r="E2064">
        <v>9860</v>
      </c>
      <c r="F2064">
        <v>5</v>
      </c>
      <c r="G2064" t="s">
        <v>4</v>
      </c>
      <c r="H2064" t="s">
        <v>3260</v>
      </c>
    </row>
    <row r="2065" spans="1:8" hidden="1" x14ac:dyDescent="0.3">
      <c r="A2065" t="s">
        <v>5196</v>
      </c>
      <c r="B2065" t="s">
        <v>3140</v>
      </c>
      <c r="C2065" t="s">
        <v>229</v>
      </c>
      <c r="D2065" t="s">
        <v>60</v>
      </c>
      <c r="E2065">
        <v>5645</v>
      </c>
      <c r="F2065">
        <v>5</v>
      </c>
      <c r="G2065" t="s">
        <v>4</v>
      </c>
      <c r="H2065" t="s">
        <v>3260</v>
      </c>
    </row>
    <row r="2066" spans="1:8" hidden="1" x14ac:dyDescent="0.3">
      <c r="A2066" t="s">
        <v>5197</v>
      </c>
      <c r="B2066" t="s">
        <v>3140</v>
      </c>
      <c r="C2066" t="s">
        <v>229</v>
      </c>
      <c r="D2066" t="s">
        <v>63</v>
      </c>
      <c r="E2066">
        <v>77</v>
      </c>
      <c r="F2066">
        <v>5</v>
      </c>
      <c r="G2066" t="s">
        <v>4</v>
      </c>
      <c r="H2066" t="s">
        <v>3260</v>
      </c>
    </row>
    <row r="2067" spans="1:8" hidden="1" x14ac:dyDescent="0.3">
      <c r="A2067" t="s">
        <v>5198</v>
      </c>
      <c r="B2067" t="s">
        <v>3140</v>
      </c>
      <c r="C2067" t="s">
        <v>229</v>
      </c>
      <c r="D2067" t="s">
        <v>61</v>
      </c>
      <c r="E2067">
        <v>483</v>
      </c>
      <c r="F2067">
        <v>5</v>
      </c>
      <c r="G2067" t="s">
        <v>4</v>
      </c>
      <c r="H2067" t="s">
        <v>3260</v>
      </c>
    </row>
    <row r="2068" spans="1:8" hidden="1" x14ac:dyDescent="0.3">
      <c r="A2068" t="s">
        <v>10326</v>
      </c>
      <c r="B2068" t="s">
        <v>3140</v>
      </c>
      <c r="C2068" t="s">
        <v>229</v>
      </c>
      <c r="D2068" t="s">
        <v>10309</v>
      </c>
      <c r="E2068">
        <v>796</v>
      </c>
      <c r="F2068">
        <v>5</v>
      </c>
      <c r="G2068" t="s">
        <v>4</v>
      </c>
      <c r="H2068" t="s">
        <v>3260</v>
      </c>
    </row>
    <row r="2069" spans="1:8" hidden="1" x14ac:dyDescent="0.3">
      <c r="A2069" t="s">
        <v>5199</v>
      </c>
      <c r="B2069" t="s">
        <v>3140</v>
      </c>
      <c r="C2069" t="s">
        <v>229</v>
      </c>
      <c r="D2069" t="s">
        <v>341</v>
      </c>
      <c r="E2069">
        <v>4009</v>
      </c>
      <c r="F2069">
        <v>5</v>
      </c>
      <c r="G2069" t="s">
        <v>4</v>
      </c>
      <c r="H2069" t="s">
        <v>3260</v>
      </c>
    </row>
    <row r="2070" spans="1:8" hidden="1" x14ac:dyDescent="0.3">
      <c r="A2070" t="s">
        <v>5200</v>
      </c>
      <c r="B2070" t="s">
        <v>3140</v>
      </c>
      <c r="C2070" t="s">
        <v>229</v>
      </c>
      <c r="D2070" t="s">
        <v>62</v>
      </c>
      <c r="E2070">
        <v>263</v>
      </c>
      <c r="F2070">
        <v>5</v>
      </c>
      <c r="G2070" t="s">
        <v>4</v>
      </c>
      <c r="H2070" t="s">
        <v>3260</v>
      </c>
    </row>
    <row r="2071" spans="1:8" hidden="1" x14ac:dyDescent="0.3">
      <c r="A2071" t="s">
        <v>5201</v>
      </c>
      <c r="B2071" t="s">
        <v>3146</v>
      </c>
      <c r="C2071" t="s">
        <v>230</v>
      </c>
      <c r="D2071" t="s">
        <v>353</v>
      </c>
      <c r="E2071">
        <v>12616</v>
      </c>
      <c r="F2071">
        <v>5</v>
      </c>
      <c r="G2071" t="s">
        <v>4</v>
      </c>
      <c r="H2071" t="s">
        <v>3260</v>
      </c>
    </row>
    <row r="2072" spans="1:8" hidden="1" x14ac:dyDescent="0.3">
      <c r="A2072" t="s">
        <v>5202</v>
      </c>
      <c r="B2072" t="s">
        <v>3146</v>
      </c>
      <c r="C2072" t="s">
        <v>230</v>
      </c>
      <c r="D2072" t="s">
        <v>2</v>
      </c>
      <c r="E2072">
        <v>12774</v>
      </c>
      <c r="F2072">
        <v>5</v>
      </c>
      <c r="G2072" t="s">
        <v>4</v>
      </c>
      <c r="H2072" t="s">
        <v>3260</v>
      </c>
    </row>
    <row r="2073" spans="1:8" hidden="1" x14ac:dyDescent="0.3">
      <c r="A2073" t="s">
        <v>5203</v>
      </c>
      <c r="B2073" t="s">
        <v>3146</v>
      </c>
      <c r="C2073" t="s">
        <v>230</v>
      </c>
      <c r="D2073" t="s">
        <v>337</v>
      </c>
      <c r="E2073">
        <v>4</v>
      </c>
      <c r="F2073">
        <v>5</v>
      </c>
      <c r="G2073" t="s">
        <v>4</v>
      </c>
      <c r="H2073" t="s">
        <v>3260</v>
      </c>
    </row>
    <row r="2074" spans="1:8" hidden="1" x14ac:dyDescent="0.3">
      <c r="A2074" t="s">
        <v>5204</v>
      </c>
      <c r="B2074" t="s">
        <v>3146</v>
      </c>
      <c r="C2074" t="s">
        <v>230</v>
      </c>
      <c r="D2074" t="s">
        <v>326</v>
      </c>
      <c r="E2074">
        <v>10</v>
      </c>
      <c r="F2074">
        <v>5</v>
      </c>
      <c r="G2074" t="s">
        <v>4</v>
      </c>
      <c r="H2074" t="s">
        <v>3260</v>
      </c>
    </row>
    <row r="2075" spans="1:8" hidden="1" x14ac:dyDescent="0.3">
      <c r="A2075" t="s">
        <v>5205</v>
      </c>
      <c r="B2075" t="s">
        <v>3146</v>
      </c>
      <c r="C2075" t="s">
        <v>230</v>
      </c>
      <c r="D2075" t="s">
        <v>327</v>
      </c>
      <c r="E2075">
        <v>1306</v>
      </c>
      <c r="F2075">
        <v>5</v>
      </c>
      <c r="G2075" t="s">
        <v>4</v>
      </c>
      <c r="H2075" t="s">
        <v>3260</v>
      </c>
    </row>
    <row r="2076" spans="1:8" hidden="1" x14ac:dyDescent="0.3">
      <c r="A2076" t="s">
        <v>5206</v>
      </c>
      <c r="B2076" t="s">
        <v>3146</v>
      </c>
      <c r="C2076" t="s">
        <v>230</v>
      </c>
      <c r="D2076" t="s">
        <v>328</v>
      </c>
      <c r="E2076">
        <v>685</v>
      </c>
      <c r="F2076">
        <v>5</v>
      </c>
      <c r="G2076" t="s">
        <v>4</v>
      </c>
      <c r="H2076" t="s">
        <v>3260</v>
      </c>
    </row>
    <row r="2077" spans="1:8" hidden="1" x14ac:dyDescent="0.3">
      <c r="A2077" t="s">
        <v>5207</v>
      </c>
      <c r="B2077" t="s">
        <v>3146</v>
      </c>
      <c r="C2077" t="s">
        <v>230</v>
      </c>
      <c r="D2077" t="s">
        <v>329</v>
      </c>
      <c r="E2077">
        <v>25</v>
      </c>
      <c r="F2077">
        <v>5</v>
      </c>
      <c r="G2077" t="s">
        <v>4</v>
      </c>
      <c r="H2077" t="s">
        <v>3260</v>
      </c>
    </row>
    <row r="2078" spans="1:8" hidden="1" x14ac:dyDescent="0.3">
      <c r="A2078" t="s">
        <v>5208</v>
      </c>
      <c r="B2078" t="s">
        <v>3146</v>
      </c>
      <c r="C2078" t="s">
        <v>230</v>
      </c>
      <c r="D2078" t="s">
        <v>330</v>
      </c>
      <c r="E2078">
        <v>50</v>
      </c>
      <c r="F2078">
        <v>5</v>
      </c>
      <c r="G2078" t="s">
        <v>4</v>
      </c>
      <c r="H2078" t="s">
        <v>3260</v>
      </c>
    </row>
    <row r="2079" spans="1:8" hidden="1" x14ac:dyDescent="0.3">
      <c r="A2079" t="s">
        <v>5209</v>
      </c>
      <c r="B2079" t="s">
        <v>3146</v>
      </c>
      <c r="C2079" t="s">
        <v>230</v>
      </c>
      <c r="D2079" t="s">
        <v>3155</v>
      </c>
      <c r="E2079">
        <v>161</v>
      </c>
      <c r="F2079">
        <v>5</v>
      </c>
      <c r="G2079" t="s">
        <v>4</v>
      </c>
      <c r="H2079" t="s">
        <v>3260</v>
      </c>
    </row>
    <row r="2080" spans="1:8" hidden="1" x14ac:dyDescent="0.3">
      <c r="A2080" t="s">
        <v>5210</v>
      </c>
      <c r="B2080" t="s">
        <v>3146</v>
      </c>
      <c r="C2080" t="s">
        <v>230</v>
      </c>
      <c r="D2080" t="s">
        <v>3157</v>
      </c>
      <c r="E2080">
        <v>12616</v>
      </c>
      <c r="F2080">
        <v>5</v>
      </c>
      <c r="G2080" t="s">
        <v>4</v>
      </c>
      <c r="H2080" t="s">
        <v>3260</v>
      </c>
    </row>
    <row r="2081" spans="1:8" hidden="1" x14ac:dyDescent="0.3">
      <c r="A2081" t="s">
        <v>5211</v>
      </c>
      <c r="B2081" t="s">
        <v>3146</v>
      </c>
      <c r="C2081" t="s">
        <v>230</v>
      </c>
      <c r="D2081" t="s">
        <v>331</v>
      </c>
      <c r="E2081">
        <v>2790</v>
      </c>
      <c r="F2081">
        <v>5</v>
      </c>
      <c r="G2081" t="s">
        <v>4</v>
      </c>
      <c r="H2081" t="s">
        <v>3260</v>
      </c>
    </row>
    <row r="2082" spans="1:8" hidden="1" x14ac:dyDescent="0.3">
      <c r="A2082" t="s">
        <v>5212</v>
      </c>
      <c r="B2082" t="s">
        <v>3146</v>
      </c>
      <c r="C2082" t="s">
        <v>230</v>
      </c>
      <c r="D2082" t="s">
        <v>332</v>
      </c>
      <c r="E2082">
        <v>1255</v>
      </c>
      <c r="F2082">
        <v>5</v>
      </c>
      <c r="G2082" t="s">
        <v>4</v>
      </c>
      <c r="H2082" t="s">
        <v>3260</v>
      </c>
    </row>
    <row r="2083" spans="1:8" hidden="1" x14ac:dyDescent="0.3">
      <c r="A2083" t="s">
        <v>5213</v>
      </c>
      <c r="B2083" t="s">
        <v>3146</v>
      </c>
      <c r="C2083" t="s">
        <v>230</v>
      </c>
      <c r="D2083" t="s">
        <v>333</v>
      </c>
      <c r="E2083">
        <v>2219</v>
      </c>
      <c r="F2083">
        <v>5</v>
      </c>
      <c r="G2083" t="s">
        <v>4</v>
      </c>
      <c r="H2083" t="s">
        <v>3260</v>
      </c>
    </row>
    <row r="2084" spans="1:8" hidden="1" x14ac:dyDescent="0.3">
      <c r="A2084" t="s">
        <v>5214</v>
      </c>
      <c r="B2084" t="s">
        <v>3146</v>
      </c>
      <c r="C2084" t="s">
        <v>230</v>
      </c>
      <c r="D2084" t="s">
        <v>334</v>
      </c>
      <c r="E2084">
        <v>1721</v>
      </c>
      <c r="F2084">
        <v>5</v>
      </c>
      <c r="G2084" t="s">
        <v>4</v>
      </c>
      <c r="H2084" t="s">
        <v>3260</v>
      </c>
    </row>
    <row r="2085" spans="1:8" hidden="1" x14ac:dyDescent="0.3">
      <c r="A2085" t="s">
        <v>5215</v>
      </c>
      <c r="B2085" t="s">
        <v>3146</v>
      </c>
      <c r="C2085" t="s">
        <v>230</v>
      </c>
      <c r="D2085" t="s">
        <v>336</v>
      </c>
      <c r="E2085">
        <v>260</v>
      </c>
      <c r="F2085">
        <v>5</v>
      </c>
      <c r="G2085" t="s">
        <v>4</v>
      </c>
      <c r="H2085" t="s">
        <v>3260</v>
      </c>
    </row>
    <row r="2086" spans="1:8" hidden="1" x14ac:dyDescent="0.3">
      <c r="A2086" t="s">
        <v>5216</v>
      </c>
      <c r="B2086" t="s">
        <v>3146</v>
      </c>
      <c r="C2086" t="s">
        <v>230</v>
      </c>
      <c r="D2086" t="s">
        <v>335</v>
      </c>
      <c r="E2086">
        <v>31</v>
      </c>
      <c r="F2086">
        <v>5</v>
      </c>
      <c r="G2086" t="s">
        <v>4</v>
      </c>
      <c r="H2086" t="s">
        <v>3260</v>
      </c>
    </row>
    <row r="2087" spans="1:8" hidden="1" x14ac:dyDescent="0.3">
      <c r="A2087" t="s">
        <v>5217</v>
      </c>
      <c r="B2087" t="s">
        <v>3146</v>
      </c>
      <c r="C2087" t="s">
        <v>230</v>
      </c>
      <c r="D2087" t="s">
        <v>79</v>
      </c>
      <c r="E2087">
        <v>2237</v>
      </c>
      <c r="F2087">
        <v>5</v>
      </c>
      <c r="G2087" t="s">
        <v>4</v>
      </c>
      <c r="H2087" t="s">
        <v>3260</v>
      </c>
    </row>
    <row r="2088" spans="1:8" hidden="1" x14ac:dyDescent="0.3">
      <c r="A2088" t="s">
        <v>5218</v>
      </c>
      <c r="B2088" t="s">
        <v>3166</v>
      </c>
      <c r="C2088" t="s">
        <v>245</v>
      </c>
      <c r="D2088" t="s">
        <v>80</v>
      </c>
      <c r="E2088">
        <v>744</v>
      </c>
      <c r="F2088">
        <v>5</v>
      </c>
      <c r="G2088" t="s">
        <v>4</v>
      </c>
      <c r="H2088" t="s">
        <v>3260</v>
      </c>
    </row>
    <row r="2089" spans="1:8" hidden="1" x14ac:dyDescent="0.3">
      <c r="A2089" t="s">
        <v>5219</v>
      </c>
      <c r="B2089" t="s">
        <v>3166</v>
      </c>
      <c r="C2089" t="s">
        <v>245</v>
      </c>
      <c r="D2089" t="s">
        <v>342</v>
      </c>
      <c r="E2089">
        <v>352</v>
      </c>
      <c r="F2089">
        <v>5</v>
      </c>
      <c r="G2089" t="s">
        <v>4</v>
      </c>
      <c r="H2089" t="s">
        <v>3260</v>
      </c>
    </row>
    <row r="2090" spans="1:8" hidden="1" x14ac:dyDescent="0.3">
      <c r="A2090" t="s">
        <v>5220</v>
      </c>
      <c r="B2090" t="s">
        <v>3166</v>
      </c>
      <c r="C2090" t="s">
        <v>245</v>
      </c>
      <c r="D2090">
        <v>0</v>
      </c>
      <c r="E2090">
        <v>2332</v>
      </c>
      <c r="F2090">
        <v>5</v>
      </c>
      <c r="G2090" t="s">
        <v>4</v>
      </c>
      <c r="H2090" t="s">
        <v>3260</v>
      </c>
    </row>
    <row r="2091" spans="1:8" hidden="1" x14ac:dyDescent="0.3">
      <c r="A2091" t="s">
        <v>5221</v>
      </c>
      <c r="B2091" t="s">
        <v>3166</v>
      </c>
      <c r="C2091" t="s">
        <v>245</v>
      </c>
      <c r="D2091">
        <v>1</v>
      </c>
      <c r="E2091">
        <v>2208</v>
      </c>
      <c r="F2091">
        <v>5</v>
      </c>
      <c r="G2091" t="s">
        <v>4</v>
      </c>
      <c r="H2091" t="s">
        <v>3260</v>
      </c>
    </row>
    <row r="2092" spans="1:8" hidden="1" x14ac:dyDescent="0.3">
      <c r="A2092" t="s">
        <v>5222</v>
      </c>
      <c r="B2092" t="s">
        <v>3166</v>
      </c>
      <c r="C2092" t="s">
        <v>245</v>
      </c>
      <c r="D2092" t="s">
        <v>60</v>
      </c>
      <c r="E2092">
        <v>5645</v>
      </c>
      <c r="F2092">
        <v>5</v>
      </c>
      <c r="G2092" t="s">
        <v>4</v>
      </c>
      <c r="H2092" t="s">
        <v>3260</v>
      </c>
    </row>
    <row r="2093" spans="1:8" hidden="1" x14ac:dyDescent="0.3">
      <c r="A2093" t="s">
        <v>5223</v>
      </c>
      <c r="B2093" t="s">
        <v>3172</v>
      </c>
      <c r="C2093" t="s">
        <v>239</v>
      </c>
      <c r="D2093" t="s">
        <v>2</v>
      </c>
      <c r="E2093">
        <v>12774</v>
      </c>
      <c r="F2093">
        <v>5</v>
      </c>
      <c r="G2093" t="s">
        <v>4</v>
      </c>
      <c r="H2093" t="s">
        <v>3260</v>
      </c>
    </row>
    <row r="2094" spans="1:8" hidden="1" x14ac:dyDescent="0.3">
      <c r="A2094" t="s">
        <v>5224</v>
      </c>
      <c r="B2094" t="s">
        <v>3172</v>
      </c>
      <c r="C2094" t="s">
        <v>239</v>
      </c>
      <c r="D2094" t="s">
        <v>67</v>
      </c>
      <c r="E2094">
        <v>1272</v>
      </c>
      <c r="F2094">
        <v>5</v>
      </c>
      <c r="G2094" t="s">
        <v>4</v>
      </c>
      <c r="H2094" t="s">
        <v>3260</v>
      </c>
    </row>
    <row r="2095" spans="1:8" hidden="1" x14ac:dyDescent="0.3">
      <c r="A2095" t="s">
        <v>5225</v>
      </c>
      <c r="B2095" t="s">
        <v>3172</v>
      </c>
      <c r="C2095" t="s">
        <v>239</v>
      </c>
      <c r="D2095" t="s">
        <v>66</v>
      </c>
      <c r="E2095">
        <v>2205</v>
      </c>
      <c r="F2095">
        <v>5</v>
      </c>
      <c r="G2095" t="s">
        <v>4</v>
      </c>
      <c r="H2095" t="s">
        <v>3260</v>
      </c>
    </row>
    <row r="2096" spans="1:8" hidden="1" x14ac:dyDescent="0.3">
      <c r="A2096" t="s">
        <v>5226</v>
      </c>
      <c r="B2096" t="s">
        <v>3172</v>
      </c>
      <c r="C2096" t="s">
        <v>239</v>
      </c>
      <c r="D2096" t="s">
        <v>65</v>
      </c>
      <c r="E2096">
        <v>3671</v>
      </c>
      <c r="F2096">
        <v>5</v>
      </c>
      <c r="G2096" t="s">
        <v>4</v>
      </c>
      <c r="H2096" t="s">
        <v>3260</v>
      </c>
    </row>
    <row r="2097" spans="1:8" hidden="1" x14ac:dyDescent="0.3">
      <c r="A2097" t="s">
        <v>5227</v>
      </c>
      <c r="B2097" t="s">
        <v>3172</v>
      </c>
      <c r="C2097" t="s">
        <v>239</v>
      </c>
      <c r="D2097" t="s">
        <v>68</v>
      </c>
      <c r="E2097">
        <v>421</v>
      </c>
      <c r="F2097">
        <v>5</v>
      </c>
      <c r="G2097" t="s">
        <v>4</v>
      </c>
      <c r="H2097" t="s">
        <v>3260</v>
      </c>
    </row>
    <row r="2098" spans="1:8" hidden="1" x14ac:dyDescent="0.3">
      <c r="A2098" t="s">
        <v>5228</v>
      </c>
      <c r="B2098" t="s">
        <v>3172</v>
      </c>
      <c r="C2098" t="s">
        <v>239</v>
      </c>
      <c r="D2098" t="s">
        <v>64</v>
      </c>
      <c r="E2098">
        <v>5210</v>
      </c>
      <c r="F2098">
        <v>5</v>
      </c>
      <c r="G2098" t="s">
        <v>4</v>
      </c>
      <c r="H2098" t="s">
        <v>3260</v>
      </c>
    </row>
    <row r="2099" spans="1:8" hidden="1" x14ac:dyDescent="0.3">
      <c r="A2099" t="s">
        <v>5229</v>
      </c>
      <c r="B2099" t="s">
        <v>3179</v>
      </c>
      <c r="C2099" t="s">
        <v>240</v>
      </c>
      <c r="D2099" t="s">
        <v>2</v>
      </c>
      <c r="E2099">
        <v>12774</v>
      </c>
      <c r="F2099">
        <v>5</v>
      </c>
      <c r="G2099" t="s">
        <v>4</v>
      </c>
      <c r="H2099" t="s">
        <v>3260</v>
      </c>
    </row>
    <row r="2100" spans="1:8" hidden="1" x14ac:dyDescent="0.3">
      <c r="A2100" t="s">
        <v>5230</v>
      </c>
      <c r="B2100" t="s">
        <v>3179</v>
      </c>
      <c r="C2100" t="s">
        <v>240</v>
      </c>
      <c r="D2100" t="s">
        <v>70</v>
      </c>
      <c r="E2100">
        <v>1894</v>
      </c>
      <c r="F2100">
        <v>5</v>
      </c>
      <c r="G2100" t="s">
        <v>4</v>
      </c>
      <c r="H2100" t="s">
        <v>3260</v>
      </c>
    </row>
    <row r="2101" spans="1:8" hidden="1" x14ac:dyDescent="0.3">
      <c r="A2101" t="s">
        <v>5231</v>
      </c>
      <c r="B2101" t="s">
        <v>3179</v>
      </c>
      <c r="C2101" t="s">
        <v>240</v>
      </c>
      <c r="D2101" t="s">
        <v>69</v>
      </c>
      <c r="E2101">
        <v>2414</v>
      </c>
      <c r="F2101">
        <v>5</v>
      </c>
      <c r="G2101" t="s">
        <v>4</v>
      </c>
      <c r="H2101" t="s">
        <v>3260</v>
      </c>
    </row>
    <row r="2102" spans="1:8" hidden="1" x14ac:dyDescent="0.3">
      <c r="A2102" t="s">
        <v>5232</v>
      </c>
      <c r="B2102" t="s">
        <v>3179</v>
      </c>
      <c r="C2102" t="s">
        <v>240</v>
      </c>
      <c r="D2102" t="s">
        <v>71</v>
      </c>
      <c r="E2102">
        <v>8462</v>
      </c>
      <c r="F2102">
        <v>5</v>
      </c>
      <c r="G2102" t="s">
        <v>4</v>
      </c>
      <c r="H2102" t="s">
        <v>3260</v>
      </c>
    </row>
    <row r="2103" spans="1:8" hidden="1" x14ac:dyDescent="0.3">
      <c r="A2103" t="s">
        <v>5233</v>
      </c>
      <c r="B2103" t="s">
        <v>3184</v>
      </c>
      <c r="C2103" t="s">
        <v>3185</v>
      </c>
      <c r="D2103" t="s">
        <v>2</v>
      </c>
      <c r="E2103">
        <v>12774</v>
      </c>
      <c r="F2103">
        <v>5</v>
      </c>
      <c r="G2103" t="s">
        <v>4</v>
      </c>
      <c r="H2103" t="s">
        <v>3260</v>
      </c>
    </row>
    <row r="2104" spans="1:8" hidden="1" x14ac:dyDescent="0.3">
      <c r="A2104" t="s">
        <v>5234</v>
      </c>
      <c r="B2104" t="s">
        <v>3184</v>
      </c>
      <c r="C2104" t="s">
        <v>3185</v>
      </c>
      <c r="D2104" t="s">
        <v>25</v>
      </c>
      <c r="E2104">
        <v>35</v>
      </c>
      <c r="F2104">
        <v>5</v>
      </c>
      <c r="G2104" t="s">
        <v>4</v>
      </c>
      <c r="H2104" t="s">
        <v>3260</v>
      </c>
    </row>
    <row r="2105" spans="1:8" hidden="1" x14ac:dyDescent="0.3">
      <c r="A2105" t="s">
        <v>5235</v>
      </c>
      <c r="B2105" t="s">
        <v>3184</v>
      </c>
      <c r="C2105" t="s">
        <v>3185</v>
      </c>
      <c r="D2105" t="s">
        <v>21</v>
      </c>
      <c r="E2105">
        <v>1148</v>
      </c>
      <c r="F2105">
        <v>5</v>
      </c>
      <c r="G2105" t="s">
        <v>4</v>
      </c>
      <c r="H2105" t="s">
        <v>3260</v>
      </c>
    </row>
    <row r="2106" spans="1:8" hidden="1" x14ac:dyDescent="0.3">
      <c r="A2106" t="s">
        <v>5236</v>
      </c>
      <c r="B2106" t="s">
        <v>3184</v>
      </c>
      <c r="C2106" t="s">
        <v>3185</v>
      </c>
      <c r="D2106" t="s">
        <v>24</v>
      </c>
      <c r="E2106">
        <v>108</v>
      </c>
      <c r="F2106">
        <v>5</v>
      </c>
      <c r="G2106" t="s">
        <v>4</v>
      </c>
      <c r="H2106" t="s">
        <v>3260</v>
      </c>
    </row>
    <row r="2107" spans="1:8" hidden="1" x14ac:dyDescent="0.3">
      <c r="A2107" t="s">
        <v>5237</v>
      </c>
      <c r="B2107" t="s">
        <v>3184</v>
      </c>
      <c r="C2107" t="s">
        <v>3185</v>
      </c>
      <c r="D2107" t="s">
        <v>354</v>
      </c>
      <c r="E2107">
        <v>901</v>
      </c>
      <c r="F2107">
        <v>5</v>
      </c>
      <c r="G2107" t="s">
        <v>4</v>
      </c>
      <c r="H2107" t="s">
        <v>3260</v>
      </c>
    </row>
    <row r="2108" spans="1:8" hidden="1" x14ac:dyDescent="0.3">
      <c r="A2108" t="s">
        <v>5238</v>
      </c>
      <c r="B2108" t="s">
        <v>3184</v>
      </c>
      <c r="C2108" t="s">
        <v>3185</v>
      </c>
      <c r="D2108" t="s">
        <v>22</v>
      </c>
      <c r="E2108">
        <v>699</v>
      </c>
      <c r="F2108">
        <v>5</v>
      </c>
      <c r="G2108" t="s">
        <v>4</v>
      </c>
      <c r="H2108" t="s">
        <v>3260</v>
      </c>
    </row>
    <row r="2109" spans="1:8" hidden="1" x14ac:dyDescent="0.3">
      <c r="A2109" t="s">
        <v>5239</v>
      </c>
      <c r="B2109" t="s">
        <v>3184</v>
      </c>
      <c r="C2109" t="s">
        <v>3185</v>
      </c>
      <c r="D2109" t="s">
        <v>23</v>
      </c>
      <c r="E2109">
        <v>211</v>
      </c>
      <c r="F2109">
        <v>5</v>
      </c>
      <c r="G2109" t="s">
        <v>4</v>
      </c>
      <c r="H2109" t="s">
        <v>3260</v>
      </c>
    </row>
    <row r="2110" spans="1:8" hidden="1" x14ac:dyDescent="0.3">
      <c r="A2110" t="s">
        <v>5240</v>
      </c>
      <c r="B2110" t="s">
        <v>3184</v>
      </c>
      <c r="C2110" t="s">
        <v>3185</v>
      </c>
      <c r="D2110" t="s">
        <v>20</v>
      </c>
      <c r="E2110">
        <v>9670</v>
      </c>
      <c r="F2110">
        <v>5</v>
      </c>
      <c r="G2110" t="s">
        <v>4</v>
      </c>
      <c r="H2110" t="s">
        <v>3260</v>
      </c>
    </row>
    <row r="2111" spans="1:8" hidden="1" x14ac:dyDescent="0.3">
      <c r="A2111" t="s">
        <v>10576</v>
      </c>
      <c r="B2111" t="s">
        <v>3193</v>
      </c>
      <c r="C2111" t="s">
        <v>3194</v>
      </c>
      <c r="D2111" t="s">
        <v>10556</v>
      </c>
      <c r="E2111">
        <v>4</v>
      </c>
      <c r="F2111">
        <v>5</v>
      </c>
      <c r="G2111" t="s">
        <v>4</v>
      </c>
      <c r="H2111" t="s">
        <v>3260</v>
      </c>
    </row>
    <row r="2112" spans="1:8" hidden="1" x14ac:dyDescent="0.3">
      <c r="A2112" t="s">
        <v>5241</v>
      </c>
      <c r="B2112" t="s">
        <v>3193</v>
      </c>
      <c r="C2112" t="s">
        <v>3194</v>
      </c>
      <c r="D2112" t="s">
        <v>350</v>
      </c>
      <c r="E2112">
        <v>5</v>
      </c>
      <c r="F2112">
        <v>5</v>
      </c>
      <c r="G2112" t="s">
        <v>4</v>
      </c>
      <c r="H2112" t="s">
        <v>3260</v>
      </c>
    </row>
    <row r="2113" spans="1:8" hidden="1" x14ac:dyDescent="0.3">
      <c r="A2113" t="s">
        <v>5242</v>
      </c>
      <c r="B2113" t="s">
        <v>3193</v>
      </c>
      <c r="C2113" t="s">
        <v>3194</v>
      </c>
      <c r="D2113" t="s">
        <v>352</v>
      </c>
      <c r="E2113">
        <v>802</v>
      </c>
      <c r="F2113">
        <v>5</v>
      </c>
      <c r="G2113" t="s">
        <v>4</v>
      </c>
      <c r="H2113" t="s">
        <v>3260</v>
      </c>
    </row>
    <row r="2114" spans="1:8" hidden="1" x14ac:dyDescent="0.3">
      <c r="A2114" t="s">
        <v>5243</v>
      </c>
      <c r="B2114" t="s">
        <v>3193</v>
      </c>
      <c r="C2114" t="s">
        <v>3194</v>
      </c>
      <c r="D2114" t="s">
        <v>351</v>
      </c>
      <c r="E2114">
        <v>31</v>
      </c>
      <c r="F2114">
        <v>5</v>
      </c>
      <c r="G2114" t="s">
        <v>4</v>
      </c>
      <c r="H2114" t="s">
        <v>3260</v>
      </c>
    </row>
    <row r="2115" spans="1:8" hidden="1" x14ac:dyDescent="0.3">
      <c r="A2115" t="s">
        <v>5244</v>
      </c>
      <c r="B2115" t="s">
        <v>3193</v>
      </c>
      <c r="C2115" t="s">
        <v>3194</v>
      </c>
      <c r="D2115" t="s">
        <v>348</v>
      </c>
      <c r="E2115">
        <v>57</v>
      </c>
      <c r="F2115">
        <v>5</v>
      </c>
      <c r="G2115" t="s">
        <v>4</v>
      </c>
      <c r="H2115" t="s">
        <v>3260</v>
      </c>
    </row>
    <row r="2116" spans="1:8" hidden="1" x14ac:dyDescent="0.3">
      <c r="A2116" t="s">
        <v>5245</v>
      </c>
      <c r="B2116" t="s">
        <v>3193</v>
      </c>
      <c r="C2116" t="s">
        <v>3194</v>
      </c>
      <c r="D2116" t="s">
        <v>349</v>
      </c>
      <c r="E2116">
        <v>12295</v>
      </c>
      <c r="F2116">
        <v>5</v>
      </c>
      <c r="G2116" t="s">
        <v>4</v>
      </c>
      <c r="H2116" t="s">
        <v>3260</v>
      </c>
    </row>
    <row r="2117" spans="1:8" hidden="1" x14ac:dyDescent="0.3">
      <c r="A2117" t="s">
        <v>5246</v>
      </c>
      <c r="B2117" t="s">
        <v>3193</v>
      </c>
      <c r="C2117" t="s">
        <v>3194</v>
      </c>
      <c r="D2117" t="s">
        <v>347</v>
      </c>
      <c r="E2117">
        <v>12231</v>
      </c>
      <c r="F2117">
        <v>5</v>
      </c>
      <c r="G2117" t="s">
        <v>4</v>
      </c>
      <c r="H2117" t="s">
        <v>3260</v>
      </c>
    </row>
    <row r="2118" spans="1:8" hidden="1" x14ac:dyDescent="0.3">
      <c r="A2118" t="s">
        <v>5247</v>
      </c>
      <c r="B2118" t="s">
        <v>99</v>
      </c>
      <c r="C2118" t="s">
        <v>3202</v>
      </c>
      <c r="D2118" t="s">
        <v>210</v>
      </c>
      <c r="E2118">
        <v>2885</v>
      </c>
      <c r="F2118">
        <v>5</v>
      </c>
      <c r="G2118" t="s">
        <v>4</v>
      </c>
      <c r="H2118" t="s">
        <v>3260</v>
      </c>
    </row>
    <row r="2119" spans="1:8" hidden="1" x14ac:dyDescent="0.3">
      <c r="A2119" t="s">
        <v>5248</v>
      </c>
      <c r="B2119" t="s">
        <v>98</v>
      </c>
      <c r="C2119" t="s">
        <v>3202</v>
      </c>
      <c r="D2119" t="s">
        <v>209</v>
      </c>
      <c r="E2119">
        <v>8577</v>
      </c>
      <c r="F2119">
        <v>5</v>
      </c>
      <c r="G2119" t="s">
        <v>4</v>
      </c>
      <c r="H2119" t="s">
        <v>3260</v>
      </c>
    </row>
    <row r="2120" spans="1:8" hidden="1" x14ac:dyDescent="0.3">
      <c r="A2120" t="s">
        <v>5249</v>
      </c>
      <c r="B2120" t="s">
        <v>97</v>
      </c>
      <c r="C2120" t="s">
        <v>3202</v>
      </c>
      <c r="D2120" t="s">
        <v>208</v>
      </c>
      <c r="E2120">
        <v>954</v>
      </c>
      <c r="F2120">
        <v>5</v>
      </c>
      <c r="G2120" t="s">
        <v>4</v>
      </c>
      <c r="H2120" t="s">
        <v>3260</v>
      </c>
    </row>
    <row r="2121" spans="1:8" hidden="1" x14ac:dyDescent="0.3">
      <c r="A2121" t="s">
        <v>5250</v>
      </c>
      <c r="B2121" t="s">
        <v>96</v>
      </c>
      <c r="C2121" t="s">
        <v>3202</v>
      </c>
      <c r="D2121" t="s">
        <v>207</v>
      </c>
      <c r="E2121">
        <v>615</v>
      </c>
      <c r="F2121">
        <v>5</v>
      </c>
      <c r="G2121" t="s">
        <v>4</v>
      </c>
      <c r="H2121" t="s">
        <v>3260</v>
      </c>
    </row>
    <row r="2122" spans="1:8" hidden="1" x14ac:dyDescent="0.3">
      <c r="A2122" t="s">
        <v>5251</v>
      </c>
      <c r="B2122" t="s">
        <v>3207</v>
      </c>
      <c r="C2122" t="s">
        <v>3202</v>
      </c>
      <c r="D2122" t="s">
        <v>2</v>
      </c>
      <c r="E2122">
        <v>13031</v>
      </c>
      <c r="F2122">
        <v>5</v>
      </c>
      <c r="G2122" t="s">
        <v>4</v>
      </c>
      <c r="H2122" t="s">
        <v>3260</v>
      </c>
    </row>
    <row r="2123" spans="1:8" hidden="1" x14ac:dyDescent="0.3">
      <c r="A2123" t="s">
        <v>5252</v>
      </c>
      <c r="B2123" t="s">
        <v>3207</v>
      </c>
      <c r="C2123" t="s">
        <v>3202</v>
      </c>
      <c r="D2123" t="s">
        <v>28</v>
      </c>
      <c r="E2123">
        <v>389.70254032301602</v>
      </c>
      <c r="F2123">
        <v>5</v>
      </c>
      <c r="G2123" t="s">
        <v>4</v>
      </c>
      <c r="H2123" t="s">
        <v>3260</v>
      </c>
    </row>
    <row r="2124" spans="1:8" hidden="1" x14ac:dyDescent="0.3">
      <c r="A2124" t="s">
        <v>5253</v>
      </c>
      <c r="B2124" t="s">
        <v>3207</v>
      </c>
      <c r="C2124" t="s">
        <v>3202</v>
      </c>
      <c r="D2124" t="s">
        <v>27</v>
      </c>
      <c r="E2124">
        <v>6924</v>
      </c>
      <c r="F2124">
        <v>5</v>
      </c>
      <c r="G2124" t="s">
        <v>4</v>
      </c>
      <c r="H2124" t="s">
        <v>3260</v>
      </c>
    </row>
    <row r="2125" spans="1:8" hidden="1" x14ac:dyDescent="0.3">
      <c r="A2125" t="s">
        <v>5254</v>
      </c>
      <c r="B2125" t="s">
        <v>3207</v>
      </c>
      <c r="C2125" t="s">
        <v>3202</v>
      </c>
      <c r="D2125" t="s">
        <v>3155</v>
      </c>
      <c r="E2125">
        <v>161</v>
      </c>
      <c r="F2125">
        <v>5</v>
      </c>
      <c r="G2125" t="s">
        <v>4</v>
      </c>
      <c r="H2125" t="s">
        <v>3260</v>
      </c>
    </row>
    <row r="2126" spans="1:8" hidden="1" x14ac:dyDescent="0.3">
      <c r="A2126" t="s">
        <v>5255</v>
      </c>
      <c r="B2126" t="s">
        <v>3207</v>
      </c>
      <c r="C2126" t="s">
        <v>3202</v>
      </c>
      <c r="D2126" t="s">
        <v>3157</v>
      </c>
      <c r="E2126">
        <v>12616</v>
      </c>
      <c r="F2126">
        <v>5</v>
      </c>
      <c r="G2126" t="s">
        <v>4</v>
      </c>
      <c r="H2126" t="s">
        <v>3260</v>
      </c>
    </row>
    <row r="2127" spans="1:8" hidden="1" x14ac:dyDescent="0.3">
      <c r="A2127" t="s">
        <v>5256</v>
      </c>
      <c r="B2127" t="s">
        <v>3207</v>
      </c>
      <c r="C2127" t="s">
        <v>3202</v>
      </c>
      <c r="D2127" t="s">
        <v>26</v>
      </c>
      <c r="E2127">
        <v>6107</v>
      </c>
      <c r="F2127">
        <v>5</v>
      </c>
      <c r="G2127" t="s">
        <v>4</v>
      </c>
      <c r="H2127" t="s">
        <v>3260</v>
      </c>
    </row>
    <row r="2128" spans="1:8" hidden="1" x14ac:dyDescent="0.3">
      <c r="A2128" t="s">
        <v>5257</v>
      </c>
      <c r="B2128" t="s">
        <v>3214</v>
      </c>
      <c r="C2128" t="s">
        <v>3215</v>
      </c>
      <c r="D2128" t="s">
        <v>344</v>
      </c>
      <c r="E2128">
        <v>534</v>
      </c>
      <c r="F2128">
        <v>5</v>
      </c>
      <c r="G2128" t="s">
        <v>4</v>
      </c>
      <c r="H2128" t="s">
        <v>3260</v>
      </c>
    </row>
    <row r="2129" spans="1:8" hidden="1" x14ac:dyDescent="0.3">
      <c r="A2129" t="s">
        <v>5258</v>
      </c>
      <c r="B2129" t="s">
        <v>3214</v>
      </c>
      <c r="C2129" t="s">
        <v>3215</v>
      </c>
      <c r="D2129" t="s">
        <v>2</v>
      </c>
      <c r="E2129">
        <v>12774</v>
      </c>
      <c r="F2129">
        <v>5</v>
      </c>
      <c r="G2129" t="s">
        <v>4</v>
      </c>
      <c r="H2129" t="s">
        <v>3260</v>
      </c>
    </row>
    <row r="2130" spans="1:8" hidden="1" x14ac:dyDescent="0.3">
      <c r="A2130" t="s">
        <v>5259</v>
      </c>
      <c r="B2130" t="s">
        <v>3214</v>
      </c>
      <c r="C2130" t="s">
        <v>3215</v>
      </c>
      <c r="D2130" t="s">
        <v>30</v>
      </c>
      <c r="E2130">
        <v>431</v>
      </c>
      <c r="F2130">
        <v>5</v>
      </c>
      <c r="G2130" t="s">
        <v>4</v>
      </c>
      <c r="H2130" t="s">
        <v>3260</v>
      </c>
    </row>
    <row r="2131" spans="1:8" hidden="1" x14ac:dyDescent="0.3">
      <c r="A2131" t="s">
        <v>5260</v>
      </c>
      <c r="B2131" t="s">
        <v>3214</v>
      </c>
      <c r="C2131" t="s">
        <v>3215</v>
      </c>
      <c r="D2131" t="s">
        <v>345</v>
      </c>
      <c r="E2131">
        <v>40</v>
      </c>
      <c r="F2131">
        <v>5</v>
      </c>
      <c r="G2131" t="s">
        <v>4</v>
      </c>
      <c r="H2131" t="s">
        <v>3260</v>
      </c>
    </row>
    <row r="2132" spans="1:8" hidden="1" x14ac:dyDescent="0.3">
      <c r="A2132" t="s">
        <v>5261</v>
      </c>
      <c r="B2132" t="s">
        <v>3214</v>
      </c>
      <c r="C2132" t="s">
        <v>3215</v>
      </c>
      <c r="D2132" t="s">
        <v>36</v>
      </c>
      <c r="E2132">
        <v>208</v>
      </c>
      <c r="F2132">
        <v>5</v>
      </c>
      <c r="G2132" t="s">
        <v>4</v>
      </c>
      <c r="H2132" t="s">
        <v>3260</v>
      </c>
    </row>
    <row r="2133" spans="1:8" hidden="1" x14ac:dyDescent="0.3">
      <c r="A2133" t="s">
        <v>5262</v>
      </c>
      <c r="B2133" t="s">
        <v>3214</v>
      </c>
      <c r="C2133" t="s">
        <v>3215</v>
      </c>
      <c r="D2133" t="s">
        <v>32</v>
      </c>
      <c r="E2133">
        <v>240</v>
      </c>
      <c r="F2133">
        <v>5</v>
      </c>
      <c r="G2133" t="s">
        <v>4</v>
      </c>
      <c r="H2133" t="s">
        <v>3260</v>
      </c>
    </row>
    <row r="2134" spans="1:8" hidden="1" x14ac:dyDescent="0.3">
      <c r="A2134" t="s">
        <v>5263</v>
      </c>
      <c r="B2134" t="s">
        <v>3214</v>
      </c>
      <c r="C2134" t="s">
        <v>3215</v>
      </c>
      <c r="D2134" t="s">
        <v>31</v>
      </c>
      <c r="E2134">
        <v>11310</v>
      </c>
      <c r="F2134">
        <v>5</v>
      </c>
      <c r="G2134" t="s">
        <v>4</v>
      </c>
      <c r="H2134" t="s">
        <v>3260</v>
      </c>
    </row>
    <row r="2135" spans="1:8" hidden="1" x14ac:dyDescent="0.3">
      <c r="A2135" t="s">
        <v>5264</v>
      </c>
      <c r="B2135" t="s">
        <v>3214</v>
      </c>
      <c r="C2135" t="s">
        <v>3215</v>
      </c>
      <c r="D2135" t="s">
        <v>34</v>
      </c>
      <c r="E2135">
        <v>378</v>
      </c>
      <c r="F2135">
        <v>5</v>
      </c>
      <c r="G2135" t="s">
        <v>4</v>
      </c>
      <c r="H2135" t="s">
        <v>3260</v>
      </c>
    </row>
    <row r="2136" spans="1:8" hidden="1" x14ac:dyDescent="0.3">
      <c r="A2136" t="s">
        <v>5265</v>
      </c>
      <c r="B2136" t="s">
        <v>3214</v>
      </c>
      <c r="C2136" t="s">
        <v>3215</v>
      </c>
      <c r="D2136" t="s">
        <v>35</v>
      </c>
      <c r="E2136">
        <v>465</v>
      </c>
      <c r="F2136">
        <v>5</v>
      </c>
      <c r="G2136" t="s">
        <v>4</v>
      </c>
      <c r="H2136" t="s">
        <v>3260</v>
      </c>
    </row>
    <row r="2137" spans="1:8" hidden="1" x14ac:dyDescent="0.3">
      <c r="A2137" t="s">
        <v>5266</v>
      </c>
      <c r="B2137" t="s">
        <v>3214</v>
      </c>
      <c r="C2137" t="s">
        <v>3215</v>
      </c>
      <c r="D2137" t="s">
        <v>33</v>
      </c>
      <c r="E2137">
        <v>10467</v>
      </c>
      <c r="F2137">
        <v>5</v>
      </c>
      <c r="G2137" t="s">
        <v>4</v>
      </c>
      <c r="H2137" t="s">
        <v>3260</v>
      </c>
    </row>
    <row r="2138" spans="1:8" hidden="1" x14ac:dyDescent="0.3">
      <c r="A2138" t="s">
        <v>5267</v>
      </c>
      <c r="B2138" t="s">
        <v>3226</v>
      </c>
      <c r="C2138" t="s">
        <v>232</v>
      </c>
      <c r="D2138" t="s">
        <v>60</v>
      </c>
      <c r="E2138">
        <v>5645</v>
      </c>
      <c r="F2138">
        <v>5</v>
      </c>
      <c r="G2138" t="s">
        <v>4</v>
      </c>
      <c r="H2138" t="s">
        <v>3260</v>
      </c>
    </row>
    <row r="2139" spans="1:8" hidden="1" x14ac:dyDescent="0.3">
      <c r="A2139" t="s">
        <v>5268</v>
      </c>
      <c r="B2139" t="s">
        <v>3226</v>
      </c>
      <c r="C2139" t="s">
        <v>232</v>
      </c>
      <c r="D2139" t="s">
        <v>76</v>
      </c>
      <c r="E2139">
        <v>24</v>
      </c>
      <c r="F2139">
        <v>5</v>
      </c>
      <c r="G2139" t="s">
        <v>4</v>
      </c>
      <c r="H2139" t="s">
        <v>3260</v>
      </c>
    </row>
    <row r="2140" spans="1:8" hidden="1" x14ac:dyDescent="0.3">
      <c r="A2140" t="s">
        <v>5269</v>
      </c>
      <c r="B2140" t="s">
        <v>3226</v>
      </c>
      <c r="C2140" t="s">
        <v>232</v>
      </c>
      <c r="D2140" t="s">
        <v>72</v>
      </c>
      <c r="E2140">
        <v>2850</v>
      </c>
      <c r="F2140">
        <v>5</v>
      </c>
      <c r="G2140" t="s">
        <v>4</v>
      </c>
      <c r="H2140" t="s">
        <v>3260</v>
      </c>
    </row>
    <row r="2141" spans="1:8" hidden="1" x14ac:dyDescent="0.3">
      <c r="A2141" t="s">
        <v>5270</v>
      </c>
      <c r="B2141" t="s">
        <v>3226</v>
      </c>
      <c r="C2141" t="s">
        <v>232</v>
      </c>
      <c r="D2141" t="s">
        <v>73</v>
      </c>
      <c r="E2141">
        <v>2018</v>
      </c>
      <c r="F2141">
        <v>5</v>
      </c>
      <c r="G2141" t="s">
        <v>4</v>
      </c>
      <c r="H2141" t="s">
        <v>3260</v>
      </c>
    </row>
    <row r="2142" spans="1:8" hidden="1" x14ac:dyDescent="0.3">
      <c r="A2142" t="s">
        <v>5271</v>
      </c>
      <c r="B2142" t="s">
        <v>3226</v>
      </c>
      <c r="C2142" t="s">
        <v>232</v>
      </c>
      <c r="D2142" t="s">
        <v>75</v>
      </c>
      <c r="E2142">
        <v>125</v>
      </c>
      <c r="F2142">
        <v>5</v>
      </c>
      <c r="G2142" t="s">
        <v>4</v>
      </c>
      <c r="H2142" t="s">
        <v>3260</v>
      </c>
    </row>
    <row r="2143" spans="1:8" hidden="1" x14ac:dyDescent="0.3">
      <c r="A2143" t="s">
        <v>5272</v>
      </c>
      <c r="B2143" t="s">
        <v>3226</v>
      </c>
      <c r="C2143" t="s">
        <v>232</v>
      </c>
      <c r="D2143" t="s">
        <v>74</v>
      </c>
      <c r="E2143">
        <v>635</v>
      </c>
      <c r="F2143">
        <v>5</v>
      </c>
      <c r="G2143" t="s">
        <v>4</v>
      </c>
      <c r="H2143" t="s">
        <v>3260</v>
      </c>
    </row>
    <row r="2144" spans="1:8" hidden="1" x14ac:dyDescent="0.3">
      <c r="A2144" t="s">
        <v>5273</v>
      </c>
      <c r="B2144" t="s">
        <v>3076</v>
      </c>
      <c r="C2144" t="s">
        <v>236</v>
      </c>
      <c r="D2144" t="s">
        <v>29</v>
      </c>
      <c r="E2144">
        <v>7176</v>
      </c>
      <c r="F2144">
        <v>49</v>
      </c>
      <c r="G2144" t="s">
        <v>19</v>
      </c>
      <c r="H2144" t="s">
        <v>3370</v>
      </c>
    </row>
    <row r="2145" spans="1:8" hidden="1" x14ac:dyDescent="0.3">
      <c r="A2145" t="s">
        <v>5274</v>
      </c>
      <c r="B2145" t="s">
        <v>3076</v>
      </c>
      <c r="C2145" t="s">
        <v>236</v>
      </c>
      <c r="D2145" t="s">
        <v>49</v>
      </c>
      <c r="E2145">
        <v>2293</v>
      </c>
      <c r="F2145">
        <v>49</v>
      </c>
      <c r="G2145" t="s">
        <v>19</v>
      </c>
      <c r="H2145" t="s">
        <v>3370</v>
      </c>
    </row>
    <row r="2146" spans="1:8" hidden="1" x14ac:dyDescent="0.3">
      <c r="A2146" t="s">
        <v>5275</v>
      </c>
      <c r="B2146" t="s">
        <v>3076</v>
      </c>
      <c r="C2146" t="s">
        <v>236</v>
      </c>
      <c r="D2146" t="s">
        <v>48</v>
      </c>
      <c r="E2146">
        <v>944</v>
      </c>
      <c r="F2146">
        <v>49</v>
      </c>
      <c r="G2146" t="s">
        <v>19</v>
      </c>
      <c r="H2146" t="s">
        <v>3370</v>
      </c>
    </row>
    <row r="2147" spans="1:8" hidden="1" x14ac:dyDescent="0.3">
      <c r="A2147" t="s">
        <v>5276</v>
      </c>
      <c r="B2147" t="s">
        <v>3076</v>
      </c>
      <c r="C2147" t="s">
        <v>236</v>
      </c>
      <c r="D2147" t="s">
        <v>42</v>
      </c>
      <c r="E2147">
        <v>247</v>
      </c>
      <c r="F2147">
        <v>49</v>
      </c>
      <c r="G2147" t="s">
        <v>19</v>
      </c>
      <c r="H2147" t="s">
        <v>3370</v>
      </c>
    </row>
    <row r="2148" spans="1:8" hidden="1" x14ac:dyDescent="0.3">
      <c r="A2148" t="s">
        <v>5277</v>
      </c>
      <c r="B2148" t="s">
        <v>3076</v>
      </c>
      <c r="C2148" t="s">
        <v>236</v>
      </c>
      <c r="D2148" t="s">
        <v>82</v>
      </c>
      <c r="E2148">
        <v>398</v>
      </c>
      <c r="F2148">
        <v>49</v>
      </c>
      <c r="G2148" t="s">
        <v>19</v>
      </c>
      <c r="H2148" t="s">
        <v>3370</v>
      </c>
    </row>
    <row r="2149" spans="1:8" hidden="1" x14ac:dyDescent="0.3">
      <c r="A2149" t="s">
        <v>5278</v>
      </c>
      <c r="B2149" t="s">
        <v>3076</v>
      </c>
      <c r="C2149" t="s">
        <v>236</v>
      </c>
      <c r="D2149" t="s">
        <v>50</v>
      </c>
      <c r="E2149">
        <v>232</v>
      </c>
      <c r="F2149">
        <v>49</v>
      </c>
      <c r="G2149" t="s">
        <v>19</v>
      </c>
      <c r="H2149" t="s">
        <v>3370</v>
      </c>
    </row>
    <row r="2150" spans="1:8" hidden="1" x14ac:dyDescent="0.3">
      <c r="A2150" t="s">
        <v>5279</v>
      </c>
      <c r="B2150" t="s">
        <v>3076</v>
      </c>
      <c r="C2150" t="s">
        <v>236</v>
      </c>
      <c r="D2150" t="s">
        <v>46</v>
      </c>
      <c r="E2150">
        <v>966</v>
      </c>
      <c r="F2150">
        <v>49</v>
      </c>
      <c r="G2150" t="s">
        <v>19</v>
      </c>
      <c r="H2150" t="s">
        <v>3370</v>
      </c>
    </row>
    <row r="2151" spans="1:8" hidden="1" x14ac:dyDescent="0.3">
      <c r="A2151" t="s">
        <v>5280</v>
      </c>
      <c r="B2151" t="s">
        <v>3076</v>
      </c>
      <c r="C2151" t="s">
        <v>236</v>
      </c>
      <c r="D2151" t="s">
        <v>45</v>
      </c>
      <c r="E2151">
        <v>472</v>
      </c>
      <c r="F2151">
        <v>49</v>
      </c>
      <c r="G2151" t="s">
        <v>19</v>
      </c>
      <c r="H2151" t="s">
        <v>3370</v>
      </c>
    </row>
    <row r="2152" spans="1:8" hidden="1" x14ac:dyDescent="0.3">
      <c r="A2152" t="s">
        <v>5281</v>
      </c>
      <c r="B2152" t="s">
        <v>3076</v>
      </c>
      <c r="C2152" t="s">
        <v>236</v>
      </c>
      <c r="D2152" t="s">
        <v>47</v>
      </c>
      <c r="E2152">
        <v>328</v>
      </c>
      <c r="F2152">
        <v>49</v>
      </c>
      <c r="G2152" t="s">
        <v>19</v>
      </c>
      <c r="H2152" t="s">
        <v>3370</v>
      </c>
    </row>
    <row r="2153" spans="1:8" hidden="1" x14ac:dyDescent="0.3">
      <c r="A2153" t="s">
        <v>5282</v>
      </c>
      <c r="B2153" t="s">
        <v>3076</v>
      </c>
      <c r="C2153" t="s">
        <v>236</v>
      </c>
      <c r="D2153" t="s">
        <v>43</v>
      </c>
      <c r="E2153">
        <v>961</v>
      </c>
      <c r="F2153">
        <v>49</v>
      </c>
      <c r="G2153" t="s">
        <v>19</v>
      </c>
      <c r="H2153" t="s">
        <v>3370</v>
      </c>
    </row>
    <row r="2154" spans="1:8" hidden="1" x14ac:dyDescent="0.3">
      <c r="A2154" t="s">
        <v>5283</v>
      </c>
      <c r="B2154" t="s">
        <v>3076</v>
      </c>
      <c r="C2154" t="s">
        <v>236</v>
      </c>
      <c r="D2154" t="s">
        <v>44</v>
      </c>
      <c r="E2154">
        <v>336</v>
      </c>
      <c r="F2154">
        <v>49</v>
      </c>
      <c r="G2154" t="s">
        <v>19</v>
      </c>
      <c r="H2154" t="s">
        <v>3370</v>
      </c>
    </row>
    <row r="2155" spans="1:8" hidden="1" x14ac:dyDescent="0.3">
      <c r="A2155" t="s">
        <v>3369</v>
      </c>
      <c r="B2155" t="s">
        <v>3089</v>
      </c>
      <c r="C2155" t="s">
        <v>3090</v>
      </c>
      <c r="D2155" t="s">
        <v>434</v>
      </c>
      <c r="E2155">
        <v>119</v>
      </c>
      <c r="F2155">
        <v>49</v>
      </c>
      <c r="G2155" t="s">
        <v>19</v>
      </c>
      <c r="H2155" t="s">
        <v>3370</v>
      </c>
    </row>
    <row r="2156" spans="1:8" hidden="1" x14ac:dyDescent="0.3">
      <c r="A2156" t="s">
        <v>4938</v>
      </c>
      <c r="B2156" t="s">
        <v>3089</v>
      </c>
      <c r="C2156" t="s">
        <v>3090</v>
      </c>
      <c r="D2156" t="s">
        <v>436</v>
      </c>
      <c r="E2156">
        <v>542</v>
      </c>
      <c r="F2156">
        <v>49</v>
      </c>
      <c r="G2156" t="s">
        <v>19</v>
      </c>
      <c r="H2156" t="s">
        <v>3370</v>
      </c>
    </row>
    <row r="2157" spans="1:8" hidden="1" x14ac:dyDescent="0.3">
      <c r="A2157" t="s">
        <v>5755</v>
      </c>
      <c r="B2157" t="s">
        <v>3089</v>
      </c>
      <c r="C2157" t="s">
        <v>3090</v>
      </c>
      <c r="D2157" t="s">
        <v>437</v>
      </c>
      <c r="E2157">
        <v>1381</v>
      </c>
      <c r="F2157">
        <v>49</v>
      </c>
      <c r="G2157" t="s">
        <v>19</v>
      </c>
      <c r="H2157" t="s">
        <v>3370</v>
      </c>
    </row>
    <row r="2158" spans="1:8" hidden="1" x14ac:dyDescent="0.3">
      <c r="A2158" t="s">
        <v>7281</v>
      </c>
      <c r="B2158" t="s">
        <v>3089</v>
      </c>
      <c r="C2158" t="s">
        <v>3090</v>
      </c>
      <c r="D2158" t="s">
        <v>439</v>
      </c>
      <c r="E2158">
        <v>900</v>
      </c>
      <c r="F2158">
        <v>49</v>
      </c>
      <c r="G2158" t="s">
        <v>19</v>
      </c>
      <c r="H2158" t="s">
        <v>3370</v>
      </c>
    </row>
    <row r="2159" spans="1:8" hidden="1" x14ac:dyDescent="0.3">
      <c r="A2159" t="s">
        <v>4121</v>
      </c>
      <c r="B2159" t="s">
        <v>3089</v>
      </c>
      <c r="C2159" t="s">
        <v>3090</v>
      </c>
      <c r="D2159" t="s">
        <v>435</v>
      </c>
      <c r="E2159">
        <v>554</v>
      </c>
      <c r="F2159">
        <v>49</v>
      </c>
      <c r="G2159" t="s">
        <v>19</v>
      </c>
      <c r="H2159" t="s">
        <v>3370</v>
      </c>
    </row>
    <row r="2160" spans="1:8" hidden="1" x14ac:dyDescent="0.3">
      <c r="A2160" t="s">
        <v>8915</v>
      </c>
      <c r="B2160" t="s">
        <v>3089</v>
      </c>
      <c r="C2160" t="s">
        <v>3090</v>
      </c>
      <c r="D2160" t="s">
        <v>441</v>
      </c>
      <c r="E2160">
        <v>333</v>
      </c>
      <c r="F2160">
        <v>49</v>
      </c>
      <c r="G2160" t="s">
        <v>19</v>
      </c>
      <c r="H2160" t="s">
        <v>3370</v>
      </c>
    </row>
    <row r="2161" spans="1:8" hidden="1" x14ac:dyDescent="0.3">
      <c r="A2161" t="s">
        <v>8098</v>
      </c>
      <c r="B2161" t="s">
        <v>3089</v>
      </c>
      <c r="C2161" t="s">
        <v>3090</v>
      </c>
      <c r="D2161" t="s">
        <v>440</v>
      </c>
      <c r="E2161">
        <v>1637</v>
      </c>
      <c r="F2161">
        <v>49</v>
      </c>
      <c r="G2161" t="s">
        <v>19</v>
      </c>
      <c r="H2161" t="s">
        <v>3370</v>
      </c>
    </row>
    <row r="2162" spans="1:8" hidden="1" x14ac:dyDescent="0.3">
      <c r="A2162" t="s">
        <v>9732</v>
      </c>
      <c r="B2162" t="s">
        <v>3089</v>
      </c>
      <c r="C2162" t="s">
        <v>3090</v>
      </c>
      <c r="D2162" t="s">
        <v>349</v>
      </c>
      <c r="E2162">
        <v>5946</v>
      </c>
      <c r="F2162">
        <v>49</v>
      </c>
      <c r="G2162" t="s">
        <v>19</v>
      </c>
      <c r="H2162" t="s">
        <v>3370</v>
      </c>
    </row>
    <row r="2163" spans="1:8" hidden="1" x14ac:dyDescent="0.3">
      <c r="A2163" t="s">
        <v>6572</v>
      </c>
      <c r="B2163" t="s">
        <v>3089</v>
      </c>
      <c r="C2163" t="s">
        <v>3090</v>
      </c>
      <c r="D2163" t="s">
        <v>438</v>
      </c>
      <c r="E2163">
        <v>499</v>
      </c>
      <c r="F2163">
        <v>49</v>
      </c>
      <c r="G2163" t="s">
        <v>19</v>
      </c>
      <c r="H2163" t="s">
        <v>3370</v>
      </c>
    </row>
    <row r="2164" spans="1:8" hidden="1" x14ac:dyDescent="0.3">
      <c r="A2164" t="s">
        <v>5293</v>
      </c>
      <c r="B2164" t="s">
        <v>3108</v>
      </c>
      <c r="C2164" t="s">
        <v>3109</v>
      </c>
      <c r="D2164" t="s">
        <v>3110</v>
      </c>
      <c r="E2164">
        <v>275</v>
      </c>
      <c r="F2164">
        <v>49</v>
      </c>
      <c r="G2164" t="s">
        <v>19</v>
      </c>
      <c r="H2164" t="s">
        <v>3370</v>
      </c>
    </row>
    <row r="2165" spans="1:8" hidden="1" x14ac:dyDescent="0.3">
      <c r="A2165" t="s">
        <v>5294</v>
      </c>
      <c r="B2165" t="s">
        <v>3108</v>
      </c>
      <c r="C2165" t="s">
        <v>3109</v>
      </c>
      <c r="D2165" t="s">
        <v>3112</v>
      </c>
      <c r="E2165">
        <v>583</v>
      </c>
      <c r="F2165">
        <v>49</v>
      </c>
      <c r="G2165" t="s">
        <v>19</v>
      </c>
      <c r="H2165" t="s">
        <v>3370</v>
      </c>
    </row>
    <row r="2166" spans="1:8" hidden="1" x14ac:dyDescent="0.3">
      <c r="A2166" t="s">
        <v>5295</v>
      </c>
      <c r="B2166" t="s">
        <v>3108</v>
      </c>
      <c r="C2166" t="s">
        <v>3109</v>
      </c>
      <c r="D2166" t="s">
        <v>3114</v>
      </c>
      <c r="E2166">
        <v>596</v>
      </c>
      <c r="F2166">
        <v>49</v>
      </c>
      <c r="G2166" t="s">
        <v>19</v>
      </c>
      <c r="H2166" t="s">
        <v>3370</v>
      </c>
    </row>
    <row r="2167" spans="1:8" hidden="1" x14ac:dyDescent="0.3">
      <c r="A2167" t="s">
        <v>5296</v>
      </c>
      <c r="B2167" t="s">
        <v>3108</v>
      </c>
      <c r="C2167" t="s">
        <v>3109</v>
      </c>
      <c r="D2167" t="s">
        <v>3116</v>
      </c>
      <c r="E2167">
        <v>457</v>
      </c>
      <c r="F2167">
        <v>49</v>
      </c>
      <c r="G2167" t="s">
        <v>19</v>
      </c>
      <c r="H2167" t="s">
        <v>3370</v>
      </c>
    </row>
    <row r="2168" spans="1:8" hidden="1" x14ac:dyDescent="0.3">
      <c r="A2168" t="s">
        <v>5297</v>
      </c>
      <c r="B2168" t="s">
        <v>3108</v>
      </c>
      <c r="C2168" t="s">
        <v>3109</v>
      </c>
      <c r="D2168" t="s">
        <v>3118</v>
      </c>
      <c r="E2168">
        <v>720</v>
      </c>
      <c r="F2168">
        <v>49</v>
      </c>
      <c r="G2168" t="s">
        <v>19</v>
      </c>
      <c r="H2168" t="s">
        <v>3370</v>
      </c>
    </row>
    <row r="2169" spans="1:8" hidden="1" x14ac:dyDescent="0.3">
      <c r="A2169" t="s">
        <v>5298</v>
      </c>
      <c r="B2169" t="s">
        <v>3108</v>
      </c>
      <c r="C2169" t="s">
        <v>3109</v>
      </c>
      <c r="D2169" t="s">
        <v>3120</v>
      </c>
      <c r="E2169">
        <v>682</v>
      </c>
      <c r="F2169">
        <v>49</v>
      </c>
      <c r="G2169" t="s">
        <v>19</v>
      </c>
      <c r="H2169" t="s">
        <v>3370</v>
      </c>
    </row>
    <row r="2170" spans="1:8" hidden="1" x14ac:dyDescent="0.3">
      <c r="A2170" t="s">
        <v>5299</v>
      </c>
      <c r="B2170" t="s">
        <v>3108</v>
      </c>
      <c r="C2170" t="s">
        <v>3109</v>
      </c>
      <c r="D2170" t="s">
        <v>3122</v>
      </c>
      <c r="E2170">
        <v>703</v>
      </c>
      <c r="F2170">
        <v>49</v>
      </c>
      <c r="G2170" t="s">
        <v>19</v>
      </c>
      <c r="H2170" t="s">
        <v>3370</v>
      </c>
    </row>
    <row r="2171" spans="1:8" hidden="1" x14ac:dyDescent="0.3">
      <c r="A2171" t="s">
        <v>5300</v>
      </c>
      <c r="B2171" t="s">
        <v>3108</v>
      </c>
      <c r="C2171" t="s">
        <v>3109</v>
      </c>
      <c r="D2171" t="s">
        <v>3124</v>
      </c>
      <c r="E2171">
        <v>669</v>
      </c>
      <c r="F2171">
        <v>49</v>
      </c>
      <c r="G2171" t="s">
        <v>19</v>
      </c>
      <c r="H2171" t="s">
        <v>3370</v>
      </c>
    </row>
    <row r="2172" spans="1:8" hidden="1" x14ac:dyDescent="0.3">
      <c r="A2172" t="s">
        <v>5301</v>
      </c>
      <c r="B2172" t="s">
        <v>3108</v>
      </c>
      <c r="C2172" t="s">
        <v>3109</v>
      </c>
      <c r="D2172" t="s">
        <v>3126</v>
      </c>
      <c r="E2172">
        <v>1273</v>
      </c>
      <c r="F2172">
        <v>49</v>
      </c>
      <c r="G2172" t="s">
        <v>19</v>
      </c>
      <c r="H2172" t="s">
        <v>3370</v>
      </c>
    </row>
    <row r="2173" spans="1:8" hidden="1" x14ac:dyDescent="0.3">
      <c r="A2173" t="s">
        <v>5302</v>
      </c>
      <c r="B2173" t="s">
        <v>3108</v>
      </c>
      <c r="C2173" t="s">
        <v>3109</v>
      </c>
      <c r="D2173" t="s">
        <v>349</v>
      </c>
      <c r="E2173">
        <v>5945</v>
      </c>
      <c r="F2173">
        <v>49</v>
      </c>
      <c r="G2173" t="s">
        <v>19</v>
      </c>
      <c r="H2173" t="s">
        <v>3370</v>
      </c>
    </row>
    <row r="2174" spans="1:8" hidden="1" x14ac:dyDescent="0.3">
      <c r="A2174" t="s">
        <v>5303</v>
      </c>
      <c r="B2174" t="s">
        <v>3129</v>
      </c>
      <c r="C2174" t="s">
        <v>238</v>
      </c>
      <c r="D2174" t="s">
        <v>54</v>
      </c>
      <c r="E2174">
        <v>396</v>
      </c>
      <c r="F2174">
        <v>49</v>
      </c>
      <c r="G2174" t="s">
        <v>19</v>
      </c>
      <c r="H2174" t="s">
        <v>3370</v>
      </c>
    </row>
    <row r="2175" spans="1:8" hidden="1" x14ac:dyDescent="0.3">
      <c r="A2175" t="s">
        <v>5304</v>
      </c>
      <c r="B2175" t="s">
        <v>3129</v>
      </c>
      <c r="C2175" t="s">
        <v>238</v>
      </c>
      <c r="D2175" t="s">
        <v>55</v>
      </c>
      <c r="E2175">
        <v>993</v>
      </c>
      <c r="F2175">
        <v>49</v>
      </c>
      <c r="G2175" t="s">
        <v>19</v>
      </c>
      <c r="H2175" t="s">
        <v>3370</v>
      </c>
    </row>
    <row r="2176" spans="1:8" hidden="1" x14ac:dyDescent="0.3">
      <c r="A2176" t="s">
        <v>5305</v>
      </c>
      <c r="B2176" t="s">
        <v>3129</v>
      </c>
      <c r="C2176" t="s">
        <v>238</v>
      </c>
      <c r="D2176" t="s">
        <v>56</v>
      </c>
      <c r="E2176">
        <v>657</v>
      </c>
      <c r="F2176">
        <v>49</v>
      </c>
      <c r="G2176" t="s">
        <v>19</v>
      </c>
      <c r="H2176" t="s">
        <v>3370</v>
      </c>
    </row>
    <row r="2177" spans="1:8" hidden="1" x14ac:dyDescent="0.3">
      <c r="A2177" t="s">
        <v>5306</v>
      </c>
      <c r="B2177" t="s">
        <v>3129</v>
      </c>
      <c r="C2177" t="s">
        <v>238</v>
      </c>
      <c r="D2177" t="s">
        <v>57</v>
      </c>
      <c r="E2177">
        <v>450</v>
      </c>
      <c r="F2177">
        <v>49</v>
      </c>
      <c r="G2177" t="s">
        <v>19</v>
      </c>
      <c r="H2177" t="s">
        <v>3370</v>
      </c>
    </row>
    <row r="2178" spans="1:8" hidden="1" x14ac:dyDescent="0.3">
      <c r="A2178" t="s">
        <v>5307</v>
      </c>
      <c r="B2178" t="s">
        <v>3129</v>
      </c>
      <c r="C2178" t="s">
        <v>238</v>
      </c>
      <c r="D2178" t="s">
        <v>58</v>
      </c>
      <c r="E2178">
        <v>478</v>
      </c>
      <c r="F2178">
        <v>49</v>
      </c>
      <c r="G2178" t="s">
        <v>19</v>
      </c>
      <c r="H2178" t="s">
        <v>3370</v>
      </c>
    </row>
    <row r="2179" spans="1:8" hidden="1" x14ac:dyDescent="0.3">
      <c r="A2179" t="s">
        <v>5308</v>
      </c>
      <c r="B2179" t="s">
        <v>3129</v>
      </c>
      <c r="C2179" t="s">
        <v>238</v>
      </c>
      <c r="D2179" t="s">
        <v>59</v>
      </c>
      <c r="E2179">
        <v>979</v>
      </c>
      <c r="F2179">
        <v>49</v>
      </c>
      <c r="G2179" t="s">
        <v>19</v>
      </c>
      <c r="H2179" t="s">
        <v>3370</v>
      </c>
    </row>
    <row r="2180" spans="1:8" hidden="1" x14ac:dyDescent="0.3">
      <c r="A2180" t="s">
        <v>5309</v>
      </c>
      <c r="B2180" t="s">
        <v>3129</v>
      </c>
      <c r="C2180" t="s">
        <v>238</v>
      </c>
      <c r="D2180" t="s">
        <v>51</v>
      </c>
      <c r="E2180">
        <v>1551</v>
      </c>
      <c r="F2180">
        <v>49</v>
      </c>
      <c r="G2180" t="s">
        <v>19</v>
      </c>
      <c r="H2180" t="s">
        <v>3370</v>
      </c>
    </row>
    <row r="2181" spans="1:8" hidden="1" x14ac:dyDescent="0.3">
      <c r="A2181" t="s">
        <v>5310</v>
      </c>
      <c r="B2181" t="s">
        <v>3129</v>
      </c>
      <c r="C2181" t="s">
        <v>238</v>
      </c>
      <c r="D2181" t="s">
        <v>52</v>
      </c>
      <c r="E2181">
        <v>1109</v>
      </c>
      <c r="F2181">
        <v>49</v>
      </c>
      <c r="G2181" t="s">
        <v>19</v>
      </c>
      <c r="H2181" t="s">
        <v>3370</v>
      </c>
    </row>
    <row r="2182" spans="1:8" hidden="1" x14ac:dyDescent="0.3">
      <c r="A2182" t="s">
        <v>5311</v>
      </c>
      <c r="B2182" t="s">
        <v>3129</v>
      </c>
      <c r="C2182" t="s">
        <v>238</v>
      </c>
      <c r="D2182" t="s">
        <v>53</v>
      </c>
      <c r="E2182">
        <v>558</v>
      </c>
      <c r="F2182">
        <v>49</v>
      </c>
      <c r="G2182" t="s">
        <v>19</v>
      </c>
      <c r="H2182" t="s">
        <v>3370</v>
      </c>
    </row>
    <row r="2183" spans="1:8" hidden="1" x14ac:dyDescent="0.3">
      <c r="A2183" t="s">
        <v>5312</v>
      </c>
      <c r="B2183" t="s">
        <v>3129</v>
      </c>
      <c r="C2183" t="s">
        <v>238</v>
      </c>
      <c r="D2183" t="s">
        <v>349</v>
      </c>
      <c r="E2183">
        <v>7168</v>
      </c>
      <c r="F2183">
        <v>49</v>
      </c>
      <c r="G2183" t="s">
        <v>19</v>
      </c>
      <c r="H2183" t="s">
        <v>3370</v>
      </c>
    </row>
    <row r="2184" spans="1:8" hidden="1" x14ac:dyDescent="0.3">
      <c r="A2184" t="s">
        <v>5313</v>
      </c>
      <c r="B2184" t="s">
        <v>3140</v>
      </c>
      <c r="C2184" t="s">
        <v>229</v>
      </c>
      <c r="D2184" t="s">
        <v>60</v>
      </c>
      <c r="E2184">
        <v>4210</v>
      </c>
      <c r="F2184">
        <v>49</v>
      </c>
      <c r="G2184" t="s">
        <v>19</v>
      </c>
      <c r="H2184" t="s">
        <v>3370</v>
      </c>
    </row>
    <row r="2185" spans="1:8" hidden="1" x14ac:dyDescent="0.3">
      <c r="A2185" t="s">
        <v>5314</v>
      </c>
      <c r="B2185" t="s">
        <v>3140</v>
      </c>
      <c r="C2185" t="s">
        <v>229</v>
      </c>
      <c r="D2185" t="s">
        <v>63</v>
      </c>
      <c r="E2185">
        <v>77</v>
      </c>
      <c r="F2185">
        <v>49</v>
      </c>
      <c r="G2185" t="s">
        <v>19</v>
      </c>
      <c r="H2185" t="s">
        <v>3370</v>
      </c>
    </row>
    <row r="2186" spans="1:8" hidden="1" x14ac:dyDescent="0.3">
      <c r="A2186" t="s">
        <v>5315</v>
      </c>
      <c r="B2186" t="s">
        <v>3140</v>
      </c>
      <c r="C2186" t="s">
        <v>229</v>
      </c>
      <c r="D2186" t="s">
        <v>61</v>
      </c>
      <c r="E2186">
        <v>552</v>
      </c>
      <c r="F2186">
        <v>49</v>
      </c>
      <c r="G2186" t="s">
        <v>19</v>
      </c>
      <c r="H2186" t="s">
        <v>3370</v>
      </c>
    </row>
    <row r="2187" spans="1:8" hidden="1" x14ac:dyDescent="0.3">
      <c r="A2187" t="s">
        <v>10327</v>
      </c>
      <c r="B2187" t="s">
        <v>3140</v>
      </c>
      <c r="C2187" t="s">
        <v>229</v>
      </c>
      <c r="D2187" t="s">
        <v>10309</v>
      </c>
      <c r="E2187">
        <v>844</v>
      </c>
      <c r="F2187">
        <v>49</v>
      </c>
      <c r="G2187" t="s">
        <v>19</v>
      </c>
      <c r="H2187" t="s">
        <v>3370</v>
      </c>
    </row>
    <row r="2188" spans="1:8" hidden="1" x14ac:dyDescent="0.3">
      <c r="A2188" t="s">
        <v>5316</v>
      </c>
      <c r="B2188" t="s">
        <v>3140</v>
      </c>
      <c r="C2188" t="s">
        <v>229</v>
      </c>
      <c r="D2188" t="s">
        <v>341</v>
      </c>
      <c r="E2188">
        <v>2406</v>
      </c>
      <c r="F2188">
        <v>49</v>
      </c>
      <c r="G2188" t="s">
        <v>19</v>
      </c>
      <c r="H2188" t="s">
        <v>3370</v>
      </c>
    </row>
    <row r="2189" spans="1:8" hidden="1" x14ac:dyDescent="0.3">
      <c r="A2189" t="s">
        <v>5317</v>
      </c>
      <c r="B2189" t="s">
        <v>3140</v>
      </c>
      <c r="C2189" t="s">
        <v>229</v>
      </c>
      <c r="D2189" t="s">
        <v>62</v>
      </c>
      <c r="E2189">
        <v>326</v>
      </c>
      <c r="F2189">
        <v>49</v>
      </c>
      <c r="G2189" t="s">
        <v>19</v>
      </c>
      <c r="H2189" t="s">
        <v>3370</v>
      </c>
    </row>
    <row r="2190" spans="1:8" hidden="1" x14ac:dyDescent="0.3">
      <c r="A2190" t="s">
        <v>5318</v>
      </c>
      <c r="B2190" t="s">
        <v>3146</v>
      </c>
      <c r="C2190" t="s">
        <v>230</v>
      </c>
      <c r="D2190" t="s">
        <v>353</v>
      </c>
      <c r="E2190">
        <v>8918</v>
      </c>
      <c r="F2190">
        <v>49</v>
      </c>
      <c r="G2190" t="s">
        <v>19</v>
      </c>
      <c r="H2190" t="s">
        <v>3370</v>
      </c>
    </row>
    <row r="2191" spans="1:8" hidden="1" x14ac:dyDescent="0.3">
      <c r="A2191" t="s">
        <v>5319</v>
      </c>
      <c r="B2191" t="s">
        <v>3146</v>
      </c>
      <c r="C2191" t="s">
        <v>230</v>
      </c>
      <c r="D2191" t="s">
        <v>2</v>
      </c>
      <c r="E2191">
        <v>8944</v>
      </c>
      <c r="F2191">
        <v>49</v>
      </c>
      <c r="G2191" t="s">
        <v>19</v>
      </c>
      <c r="H2191" t="s">
        <v>3370</v>
      </c>
    </row>
    <row r="2192" spans="1:8" hidden="1" x14ac:dyDescent="0.3">
      <c r="A2192" t="s">
        <v>5320</v>
      </c>
      <c r="B2192" t="s">
        <v>3146</v>
      </c>
      <c r="C2192" t="s">
        <v>230</v>
      </c>
      <c r="D2192" t="s">
        <v>337</v>
      </c>
      <c r="E2192">
        <v>0</v>
      </c>
      <c r="F2192">
        <v>49</v>
      </c>
      <c r="G2192" t="s">
        <v>19</v>
      </c>
      <c r="H2192" t="s">
        <v>3370</v>
      </c>
    </row>
    <row r="2193" spans="1:8" hidden="1" x14ac:dyDescent="0.3">
      <c r="A2193" t="s">
        <v>5321</v>
      </c>
      <c r="B2193" t="s">
        <v>3146</v>
      </c>
      <c r="C2193" t="s">
        <v>230</v>
      </c>
      <c r="D2193" t="s">
        <v>326</v>
      </c>
      <c r="E2193">
        <v>7</v>
      </c>
      <c r="F2193">
        <v>49</v>
      </c>
      <c r="G2193" t="s">
        <v>19</v>
      </c>
      <c r="H2193" t="s">
        <v>3370</v>
      </c>
    </row>
    <row r="2194" spans="1:8" hidden="1" x14ac:dyDescent="0.3">
      <c r="A2194" t="s">
        <v>5322</v>
      </c>
      <c r="B2194" t="s">
        <v>3146</v>
      </c>
      <c r="C2194" t="s">
        <v>230</v>
      </c>
      <c r="D2194" t="s">
        <v>327</v>
      </c>
      <c r="E2194">
        <v>857</v>
      </c>
      <c r="F2194">
        <v>49</v>
      </c>
      <c r="G2194" t="s">
        <v>19</v>
      </c>
      <c r="H2194" t="s">
        <v>3370</v>
      </c>
    </row>
    <row r="2195" spans="1:8" hidden="1" x14ac:dyDescent="0.3">
      <c r="A2195" t="s">
        <v>5323</v>
      </c>
      <c r="B2195" t="s">
        <v>3146</v>
      </c>
      <c r="C2195" t="s">
        <v>230</v>
      </c>
      <c r="D2195" t="s">
        <v>328</v>
      </c>
      <c r="E2195">
        <v>585</v>
      </c>
      <c r="F2195">
        <v>49</v>
      </c>
      <c r="G2195" t="s">
        <v>19</v>
      </c>
      <c r="H2195" t="s">
        <v>3370</v>
      </c>
    </row>
    <row r="2196" spans="1:8" hidden="1" x14ac:dyDescent="0.3">
      <c r="A2196" t="s">
        <v>5324</v>
      </c>
      <c r="B2196" t="s">
        <v>3146</v>
      </c>
      <c r="C2196" t="s">
        <v>230</v>
      </c>
      <c r="D2196" t="s">
        <v>329</v>
      </c>
      <c r="E2196">
        <v>9</v>
      </c>
      <c r="F2196">
        <v>49</v>
      </c>
      <c r="G2196" t="s">
        <v>19</v>
      </c>
      <c r="H2196" t="s">
        <v>3370</v>
      </c>
    </row>
    <row r="2197" spans="1:8" hidden="1" x14ac:dyDescent="0.3">
      <c r="A2197" t="s">
        <v>5325</v>
      </c>
      <c r="B2197" t="s">
        <v>3146</v>
      </c>
      <c r="C2197" t="s">
        <v>230</v>
      </c>
      <c r="D2197" t="s">
        <v>330</v>
      </c>
      <c r="E2197">
        <v>50</v>
      </c>
      <c r="F2197">
        <v>49</v>
      </c>
      <c r="G2197" t="s">
        <v>19</v>
      </c>
      <c r="H2197" t="s">
        <v>3370</v>
      </c>
    </row>
    <row r="2198" spans="1:8" hidden="1" x14ac:dyDescent="0.3">
      <c r="A2198" t="s">
        <v>5326</v>
      </c>
      <c r="B2198" t="s">
        <v>3146</v>
      </c>
      <c r="C2198" t="s">
        <v>230</v>
      </c>
      <c r="D2198" t="s">
        <v>3155</v>
      </c>
      <c r="E2198">
        <v>26</v>
      </c>
      <c r="F2198">
        <v>49</v>
      </c>
      <c r="G2198" t="s">
        <v>19</v>
      </c>
      <c r="H2198" t="s">
        <v>3370</v>
      </c>
    </row>
    <row r="2199" spans="1:8" hidden="1" x14ac:dyDescent="0.3">
      <c r="A2199" t="s">
        <v>5327</v>
      </c>
      <c r="B2199" t="s">
        <v>3146</v>
      </c>
      <c r="C2199" t="s">
        <v>230</v>
      </c>
      <c r="D2199" t="s">
        <v>3157</v>
      </c>
      <c r="E2199">
        <v>8918</v>
      </c>
      <c r="F2199">
        <v>49</v>
      </c>
      <c r="G2199" t="s">
        <v>19</v>
      </c>
      <c r="H2199" t="s">
        <v>3370</v>
      </c>
    </row>
    <row r="2200" spans="1:8" hidden="1" x14ac:dyDescent="0.3">
      <c r="A2200" t="s">
        <v>5328</v>
      </c>
      <c r="B2200" t="s">
        <v>3146</v>
      </c>
      <c r="C2200" t="s">
        <v>230</v>
      </c>
      <c r="D2200" t="s">
        <v>331</v>
      </c>
      <c r="E2200">
        <v>1365</v>
      </c>
      <c r="F2200">
        <v>49</v>
      </c>
      <c r="G2200" t="s">
        <v>19</v>
      </c>
      <c r="H2200" t="s">
        <v>3370</v>
      </c>
    </row>
    <row r="2201" spans="1:8" hidden="1" x14ac:dyDescent="0.3">
      <c r="A2201" t="s">
        <v>5329</v>
      </c>
      <c r="B2201" t="s">
        <v>3146</v>
      </c>
      <c r="C2201" t="s">
        <v>230</v>
      </c>
      <c r="D2201" t="s">
        <v>332</v>
      </c>
      <c r="E2201">
        <v>688</v>
      </c>
      <c r="F2201">
        <v>49</v>
      </c>
      <c r="G2201" t="s">
        <v>19</v>
      </c>
      <c r="H2201" t="s">
        <v>3370</v>
      </c>
    </row>
    <row r="2202" spans="1:8" hidden="1" x14ac:dyDescent="0.3">
      <c r="A2202" t="s">
        <v>5330</v>
      </c>
      <c r="B2202" t="s">
        <v>3146</v>
      </c>
      <c r="C2202" t="s">
        <v>230</v>
      </c>
      <c r="D2202" t="s">
        <v>333</v>
      </c>
      <c r="E2202">
        <v>1813</v>
      </c>
      <c r="F2202">
        <v>49</v>
      </c>
      <c r="G2202" t="s">
        <v>19</v>
      </c>
      <c r="H2202" t="s">
        <v>3370</v>
      </c>
    </row>
    <row r="2203" spans="1:8" hidden="1" x14ac:dyDescent="0.3">
      <c r="A2203" t="s">
        <v>5331</v>
      </c>
      <c r="B2203" t="s">
        <v>3146</v>
      </c>
      <c r="C2203" t="s">
        <v>230</v>
      </c>
      <c r="D2203" t="s">
        <v>334</v>
      </c>
      <c r="E2203">
        <v>1502</v>
      </c>
      <c r="F2203">
        <v>49</v>
      </c>
      <c r="G2203" t="s">
        <v>19</v>
      </c>
      <c r="H2203" t="s">
        <v>3370</v>
      </c>
    </row>
    <row r="2204" spans="1:8" hidden="1" x14ac:dyDescent="0.3">
      <c r="A2204" t="s">
        <v>5332</v>
      </c>
      <c r="B2204" t="s">
        <v>3146</v>
      </c>
      <c r="C2204" t="s">
        <v>230</v>
      </c>
      <c r="D2204" t="s">
        <v>336</v>
      </c>
      <c r="E2204">
        <v>269</v>
      </c>
      <c r="F2204">
        <v>49</v>
      </c>
      <c r="G2204" t="s">
        <v>19</v>
      </c>
      <c r="H2204" t="s">
        <v>3370</v>
      </c>
    </row>
    <row r="2205" spans="1:8" hidden="1" x14ac:dyDescent="0.3">
      <c r="A2205" t="s">
        <v>5333</v>
      </c>
      <c r="B2205" t="s">
        <v>3146</v>
      </c>
      <c r="C2205" t="s">
        <v>230</v>
      </c>
      <c r="D2205" t="s">
        <v>335</v>
      </c>
      <c r="E2205">
        <v>2</v>
      </c>
      <c r="F2205">
        <v>49</v>
      </c>
      <c r="G2205" t="s">
        <v>19</v>
      </c>
      <c r="H2205" t="s">
        <v>3370</v>
      </c>
    </row>
    <row r="2206" spans="1:8" hidden="1" x14ac:dyDescent="0.3">
      <c r="A2206" t="s">
        <v>5334</v>
      </c>
      <c r="B2206" t="s">
        <v>3146</v>
      </c>
      <c r="C2206" t="s">
        <v>230</v>
      </c>
      <c r="D2206" t="s">
        <v>79</v>
      </c>
      <c r="E2206">
        <v>1774</v>
      </c>
      <c r="F2206">
        <v>49</v>
      </c>
      <c r="G2206" t="s">
        <v>19</v>
      </c>
      <c r="H2206" t="s">
        <v>3370</v>
      </c>
    </row>
    <row r="2207" spans="1:8" hidden="1" x14ac:dyDescent="0.3">
      <c r="A2207" t="s">
        <v>5335</v>
      </c>
      <c r="B2207" t="s">
        <v>3166</v>
      </c>
      <c r="C2207" t="s">
        <v>245</v>
      </c>
      <c r="D2207" t="s">
        <v>80</v>
      </c>
      <c r="E2207">
        <v>622</v>
      </c>
      <c r="F2207">
        <v>49</v>
      </c>
      <c r="G2207" t="s">
        <v>19</v>
      </c>
      <c r="H2207" t="s">
        <v>3370</v>
      </c>
    </row>
    <row r="2208" spans="1:8" hidden="1" x14ac:dyDescent="0.3">
      <c r="A2208" t="s">
        <v>5336</v>
      </c>
      <c r="B2208" t="s">
        <v>3166</v>
      </c>
      <c r="C2208" t="s">
        <v>245</v>
      </c>
      <c r="D2208" t="s">
        <v>342</v>
      </c>
      <c r="E2208">
        <v>252</v>
      </c>
      <c r="F2208">
        <v>49</v>
      </c>
      <c r="G2208" t="s">
        <v>19</v>
      </c>
      <c r="H2208" t="s">
        <v>3370</v>
      </c>
    </row>
    <row r="2209" spans="1:8" hidden="1" x14ac:dyDescent="0.3">
      <c r="A2209" t="s">
        <v>5337</v>
      </c>
      <c r="B2209" t="s">
        <v>3166</v>
      </c>
      <c r="C2209" t="s">
        <v>245</v>
      </c>
      <c r="D2209">
        <v>0</v>
      </c>
      <c r="E2209">
        <v>1509</v>
      </c>
      <c r="F2209">
        <v>49</v>
      </c>
      <c r="G2209" t="s">
        <v>19</v>
      </c>
      <c r="H2209" t="s">
        <v>3370</v>
      </c>
    </row>
    <row r="2210" spans="1:8" hidden="1" x14ac:dyDescent="0.3">
      <c r="A2210" t="s">
        <v>5338</v>
      </c>
      <c r="B2210" t="s">
        <v>3166</v>
      </c>
      <c r="C2210" t="s">
        <v>245</v>
      </c>
      <c r="D2210">
        <v>1</v>
      </c>
      <c r="E2210">
        <v>1832</v>
      </c>
      <c r="F2210">
        <v>49</v>
      </c>
      <c r="G2210" t="s">
        <v>19</v>
      </c>
      <c r="H2210" t="s">
        <v>3370</v>
      </c>
    </row>
    <row r="2211" spans="1:8" hidden="1" x14ac:dyDescent="0.3">
      <c r="A2211" t="s">
        <v>5339</v>
      </c>
      <c r="B2211" t="s">
        <v>3166</v>
      </c>
      <c r="C2211" t="s">
        <v>245</v>
      </c>
      <c r="D2211" t="s">
        <v>60</v>
      </c>
      <c r="E2211">
        <v>4210</v>
      </c>
      <c r="F2211">
        <v>49</v>
      </c>
      <c r="G2211" t="s">
        <v>19</v>
      </c>
      <c r="H2211" t="s">
        <v>3370</v>
      </c>
    </row>
    <row r="2212" spans="1:8" hidden="1" x14ac:dyDescent="0.3">
      <c r="A2212" t="s">
        <v>5340</v>
      </c>
      <c r="B2212" t="s">
        <v>3172</v>
      </c>
      <c r="C2212" t="s">
        <v>239</v>
      </c>
      <c r="D2212" t="s">
        <v>2</v>
      </c>
      <c r="E2212">
        <v>8944</v>
      </c>
      <c r="F2212">
        <v>49</v>
      </c>
      <c r="G2212" t="s">
        <v>19</v>
      </c>
      <c r="H2212" t="s">
        <v>3370</v>
      </c>
    </row>
    <row r="2213" spans="1:8" hidden="1" x14ac:dyDescent="0.3">
      <c r="A2213" t="s">
        <v>5341</v>
      </c>
      <c r="B2213" t="s">
        <v>3172</v>
      </c>
      <c r="C2213" t="s">
        <v>239</v>
      </c>
      <c r="D2213" t="s">
        <v>67</v>
      </c>
      <c r="E2213">
        <v>899</v>
      </c>
      <c r="F2213">
        <v>49</v>
      </c>
      <c r="G2213" t="s">
        <v>19</v>
      </c>
      <c r="H2213" t="s">
        <v>3370</v>
      </c>
    </row>
    <row r="2214" spans="1:8" hidden="1" x14ac:dyDescent="0.3">
      <c r="A2214" t="s">
        <v>5342</v>
      </c>
      <c r="B2214" t="s">
        <v>3172</v>
      </c>
      <c r="C2214" t="s">
        <v>239</v>
      </c>
      <c r="D2214" t="s">
        <v>66</v>
      </c>
      <c r="E2214">
        <v>1483</v>
      </c>
      <c r="F2214">
        <v>49</v>
      </c>
      <c r="G2214" t="s">
        <v>19</v>
      </c>
      <c r="H2214" t="s">
        <v>3370</v>
      </c>
    </row>
    <row r="2215" spans="1:8" hidden="1" x14ac:dyDescent="0.3">
      <c r="A2215" t="s">
        <v>5343</v>
      </c>
      <c r="B2215" t="s">
        <v>3172</v>
      </c>
      <c r="C2215" t="s">
        <v>239</v>
      </c>
      <c r="D2215" t="s">
        <v>65</v>
      </c>
      <c r="E2215">
        <v>2570</v>
      </c>
      <c r="F2215">
        <v>49</v>
      </c>
      <c r="G2215" t="s">
        <v>19</v>
      </c>
      <c r="H2215" t="s">
        <v>3370</v>
      </c>
    </row>
    <row r="2216" spans="1:8" hidden="1" x14ac:dyDescent="0.3">
      <c r="A2216" t="s">
        <v>5344</v>
      </c>
      <c r="B2216" t="s">
        <v>3172</v>
      </c>
      <c r="C2216" t="s">
        <v>239</v>
      </c>
      <c r="D2216" t="s">
        <v>68</v>
      </c>
      <c r="E2216">
        <v>309</v>
      </c>
      <c r="F2216">
        <v>49</v>
      </c>
      <c r="G2216" t="s">
        <v>19</v>
      </c>
      <c r="H2216" t="s">
        <v>3370</v>
      </c>
    </row>
    <row r="2217" spans="1:8" hidden="1" x14ac:dyDescent="0.3">
      <c r="A2217" t="s">
        <v>5345</v>
      </c>
      <c r="B2217" t="s">
        <v>3172</v>
      </c>
      <c r="C2217" t="s">
        <v>239</v>
      </c>
      <c r="D2217" t="s">
        <v>64</v>
      </c>
      <c r="E2217">
        <v>3689</v>
      </c>
      <c r="F2217">
        <v>49</v>
      </c>
      <c r="G2217" t="s">
        <v>19</v>
      </c>
      <c r="H2217" t="s">
        <v>3370</v>
      </c>
    </row>
    <row r="2218" spans="1:8" hidden="1" x14ac:dyDescent="0.3">
      <c r="A2218" t="s">
        <v>5346</v>
      </c>
      <c r="B2218" t="s">
        <v>3179</v>
      </c>
      <c r="C2218" t="s">
        <v>240</v>
      </c>
      <c r="D2218" t="s">
        <v>2</v>
      </c>
      <c r="E2218">
        <v>8944</v>
      </c>
      <c r="F2218">
        <v>49</v>
      </c>
      <c r="G2218" t="s">
        <v>19</v>
      </c>
      <c r="H2218" t="s">
        <v>3370</v>
      </c>
    </row>
    <row r="2219" spans="1:8" hidden="1" x14ac:dyDescent="0.3">
      <c r="A2219" t="s">
        <v>5347</v>
      </c>
      <c r="B2219" t="s">
        <v>3179</v>
      </c>
      <c r="C2219" t="s">
        <v>240</v>
      </c>
      <c r="D2219" t="s">
        <v>70</v>
      </c>
      <c r="E2219">
        <v>1184</v>
      </c>
      <c r="F2219">
        <v>49</v>
      </c>
      <c r="G2219" t="s">
        <v>19</v>
      </c>
      <c r="H2219" t="s">
        <v>3370</v>
      </c>
    </row>
    <row r="2220" spans="1:8" hidden="1" x14ac:dyDescent="0.3">
      <c r="A2220" t="s">
        <v>5348</v>
      </c>
      <c r="B2220" t="s">
        <v>3179</v>
      </c>
      <c r="C2220" t="s">
        <v>240</v>
      </c>
      <c r="D2220" t="s">
        <v>69</v>
      </c>
      <c r="E2220">
        <v>1648</v>
      </c>
      <c r="F2220">
        <v>49</v>
      </c>
      <c r="G2220" t="s">
        <v>19</v>
      </c>
      <c r="H2220" t="s">
        <v>3370</v>
      </c>
    </row>
    <row r="2221" spans="1:8" hidden="1" x14ac:dyDescent="0.3">
      <c r="A2221" t="s">
        <v>5349</v>
      </c>
      <c r="B2221" t="s">
        <v>3179</v>
      </c>
      <c r="C2221" t="s">
        <v>240</v>
      </c>
      <c r="D2221" t="s">
        <v>71</v>
      </c>
      <c r="E2221">
        <v>6115</v>
      </c>
      <c r="F2221">
        <v>49</v>
      </c>
      <c r="G2221" t="s">
        <v>19</v>
      </c>
      <c r="H2221" t="s">
        <v>3370</v>
      </c>
    </row>
    <row r="2222" spans="1:8" hidden="1" x14ac:dyDescent="0.3">
      <c r="A2222" t="s">
        <v>5350</v>
      </c>
      <c r="B2222" t="s">
        <v>3184</v>
      </c>
      <c r="C2222" t="s">
        <v>3185</v>
      </c>
      <c r="D2222" t="s">
        <v>2</v>
      </c>
      <c r="E2222">
        <v>8944</v>
      </c>
      <c r="F2222">
        <v>49</v>
      </c>
      <c r="G2222" t="s">
        <v>19</v>
      </c>
      <c r="H2222" t="s">
        <v>3370</v>
      </c>
    </row>
    <row r="2223" spans="1:8" hidden="1" x14ac:dyDescent="0.3">
      <c r="A2223" t="s">
        <v>5351</v>
      </c>
      <c r="B2223" t="s">
        <v>3184</v>
      </c>
      <c r="C2223" t="s">
        <v>3185</v>
      </c>
      <c r="D2223" t="s">
        <v>25</v>
      </c>
      <c r="E2223">
        <v>31</v>
      </c>
      <c r="F2223">
        <v>49</v>
      </c>
      <c r="G2223" t="s">
        <v>19</v>
      </c>
      <c r="H2223" t="s">
        <v>3370</v>
      </c>
    </row>
    <row r="2224" spans="1:8" hidden="1" x14ac:dyDescent="0.3">
      <c r="A2224" t="s">
        <v>5352</v>
      </c>
      <c r="B2224" t="s">
        <v>3184</v>
      </c>
      <c r="C2224" t="s">
        <v>3185</v>
      </c>
      <c r="D2224" t="s">
        <v>21</v>
      </c>
      <c r="E2224">
        <v>814</v>
      </c>
      <c r="F2224">
        <v>49</v>
      </c>
      <c r="G2224" t="s">
        <v>19</v>
      </c>
      <c r="H2224" t="s">
        <v>3370</v>
      </c>
    </row>
    <row r="2225" spans="1:8" hidden="1" x14ac:dyDescent="0.3">
      <c r="A2225" t="s">
        <v>5353</v>
      </c>
      <c r="B2225" t="s">
        <v>3184</v>
      </c>
      <c r="C2225" t="s">
        <v>3185</v>
      </c>
      <c r="D2225" t="s">
        <v>24</v>
      </c>
      <c r="E2225">
        <v>56</v>
      </c>
      <c r="F2225">
        <v>49</v>
      </c>
      <c r="G2225" t="s">
        <v>19</v>
      </c>
      <c r="H2225" t="s">
        <v>3370</v>
      </c>
    </row>
    <row r="2226" spans="1:8" hidden="1" x14ac:dyDescent="0.3">
      <c r="A2226" t="s">
        <v>5354</v>
      </c>
      <c r="B2226" t="s">
        <v>3184</v>
      </c>
      <c r="C2226" t="s">
        <v>3185</v>
      </c>
      <c r="D2226" t="s">
        <v>354</v>
      </c>
      <c r="E2226">
        <v>679</v>
      </c>
      <c r="F2226">
        <v>49</v>
      </c>
      <c r="G2226" t="s">
        <v>19</v>
      </c>
      <c r="H2226" t="s">
        <v>3370</v>
      </c>
    </row>
    <row r="2227" spans="1:8" hidden="1" x14ac:dyDescent="0.3">
      <c r="A2227" t="s">
        <v>5355</v>
      </c>
      <c r="B2227" t="s">
        <v>3184</v>
      </c>
      <c r="C2227" t="s">
        <v>3185</v>
      </c>
      <c r="D2227" t="s">
        <v>22</v>
      </c>
      <c r="E2227">
        <v>521</v>
      </c>
      <c r="F2227">
        <v>49</v>
      </c>
      <c r="G2227" t="s">
        <v>19</v>
      </c>
      <c r="H2227" t="s">
        <v>3370</v>
      </c>
    </row>
    <row r="2228" spans="1:8" hidden="1" x14ac:dyDescent="0.3">
      <c r="A2228" t="s">
        <v>5356</v>
      </c>
      <c r="B2228" t="s">
        <v>3184</v>
      </c>
      <c r="C2228" t="s">
        <v>3185</v>
      </c>
      <c r="D2228" t="s">
        <v>23</v>
      </c>
      <c r="E2228">
        <v>128</v>
      </c>
      <c r="F2228">
        <v>49</v>
      </c>
      <c r="G2228" t="s">
        <v>19</v>
      </c>
      <c r="H2228" t="s">
        <v>3370</v>
      </c>
    </row>
    <row r="2229" spans="1:8" hidden="1" x14ac:dyDescent="0.3">
      <c r="A2229" t="s">
        <v>5357</v>
      </c>
      <c r="B2229" t="s">
        <v>3184</v>
      </c>
      <c r="C2229" t="s">
        <v>3185</v>
      </c>
      <c r="D2229" t="s">
        <v>20</v>
      </c>
      <c r="E2229">
        <v>6722</v>
      </c>
      <c r="F2229">
        <v>49</v>
      </c>
      <c r="G2229" t="s">
        <v>19</v>
      </c>
      <c r="H2229" t="s">
        <v>3370</v>
      </c>
    </row>
    <row r="2230" spans="1:8" hidden="1" x14ac:dyDescent="0.3">
      <c r="A2230" t="s">
        <v>10577</v>
      </c>
      <c r="B2230" t="s">
        <v>3193</v>
      </c>
      <c r="C2230" t="s">
        <v>3194</v>
      </c>
      <c r="D2230" t="s">
        <v>10556</v>
      </c>
      <c r="E2230">
        <v>3</v>
      </c>
      <c r="F2230">
        <v>49</v>
      </c>
      <c r="G2230" t="s">
        <v>19</v>
      </c>
      <c r="H2230" t="s">
        <v>3370</v>
      </c>
    </row>
    <row r="2231" spans="1:8" hidden="1" x14ac:dyDescent="0.3">
      <c r="A2231" t="s">
        <v>5358</v>
      </c>
      <c r="B2231" t="s">
        <v>3193</v>
      </c>
      <c r="C2231" t="s">
        <v>3194</v>
      </c>
      <c r="D2231" t="s">
        <v>350</v>
      </c>
      <c r="E2231">
        <v>2</v>
      </c>
      <c r="F2231">
        <v>49</v>
      </c>
      <c r="G2231" t="s">
        <v>19</v>
      </c>
      <c r="H2231" t="s">
        <v>3370</v>
      </c>
    </row>
    <row r="2232" spans="1:8" hidden="1" x14ac:dyDescent="0.3">
      <c r="A2232" t="s">
        <v>5359</v>
      </c>
      <c r="B2232" t="s">
        <v>3193</v>
      </c>
      <c r="C2232" t="s">
        <v>3194</v>
      </c>
      <c r="D2232" t="s">
        <v>352</v>
      </c>
      <c r="E2232">
        <v>593</v>
      </c>
      <c r="F2232">
        <v>49</v>
      </c>
      <c r="G2232" t="s">
        <v>19</v>
      </c>
      <c r="H2232" t="s">
        <v>3370</v>
      </c>
    </row>
    <row r="2233" spans="1:8" hidden="1" x14ac:dyDescent="0.3">
      <c r="A2233" t="s">
        <v>5360</v>
      </c>
      <c r="B2233" t="s">
        <v>3193</v>
      </c>
      <c r="C2233" t="s">
        <v>3194</v>
      </c>
      <c r="D2233" t="s">
        <v>351</v>
      </c>
      <c r="E2233">
        <v>46</v>
      </c>
      <c r="F2233">
        <v>49</v>
      </c>
      <c r="G2233" t="s">
        <v>19</v>
      </c>
      <c r="H2233" t="s">
        <v>3370</v>
      </c>
    </row>
    <row r="2234" spans="1:8" hidden="1" x14ac:dyDescent="0.3">
      <c r="A2234" t="s">
        <v>5361</v>
      </c>
      <c r="B2234" t="s">
        <v>3193</v>
      </c>
      <c r="C2234" t="s">
        <v>3194</v>
      </c>
      <c r="D2234" t="s">
        <v>348</v>
      </c>
      <c r="E2234">
        <v>40</v>
      </c>
      <c r="F2234">
        <v>49</v>
      </c>
      <c r="G2234" t="s">
        <v>19</v>
      </c>
      <c r="H2234" t="s">
        <v>3370</v>
      </c>
    </row>
    <row r="2235" spans="1:8" hidden="1" x14ac:dyDescent="0.3">
      <c r="A2235" t="s">
        <v>5362</v>
      </c>
      <c r="B2235" t="s">
        <v>3193</v>
      </c>
      <c r="C2235" t="s">
        <v>3194</v>
      </c>
      <c r="D2235" t="s">
        <v>349</v>
      </c>
      <c r="E2235">
        <v>8662</v>
      </c>
      <c r="F2235">
        <v>49</v>
      </c>
      <c r="G2235" t="s">
        <v>19</v>
      </c>
      <c r="H2235" t="s">
        <v>3370</v>
      </c>
    </row>
    <row r="2236" spans="1:8" hidden="1" x14ac:dyDescent="0.3">
      <c r="A2236" t="s">
        <v>5363</v>
      </c>
      <c r="B2236" t="s">
        <v>3193</v>
      </c>
      <c r="C2236" t="s">
        <v>3194</v>
      </c>
      <c r="D2236" t="s">
        <v>347</v>
      </c>
      <c r="E2236">
        <v>8634</v>
      </c>
      <c r="F2236">
        <v>49</v>
      </c>
      <c r="G2236" t="s">
        <v>19</v>
      </c>
      <c r="H2236" t="s">
        <v>3370</v>
      </c>
    </row>
    <row r="2237" spans="1:8" hidden="1" x14ac:dyDescent="0.3">
      <c r="A2237" t="s">
        <v>5364</v>
      </c>
      <c r="B2237" t="s">
        <v>99</v>
      </c>
      <c r="C2237" t="s">
        <v>3202</v>
      </c>
      <c r="D2237" t="s">
        <v>210</v>
      </c>
      <c r="E2237">
        <v>1805</v>
      </c>
      <c r="F2237">
        <v>49</v>
      </c>
      <c r="G2237" t="s">
        <v>19</v>
      </c>
      <c r="H2237" t="s">
        <v>3370</v>
      </c>
    </row>
    <row r="2238" spans="1:8" hidden="1" x14ac:dyDescent="0.3">
      <c r="A2238" t="s">
        <v>5365</v>
      </c>
      <c r="B2238" t="s">
        <v>98</v>
      </c>
      <c r="C2238" t="s">
        <v>3202</v>
      </c>
      <c r="D2238" t="s">
        <v>209</v>
      </c>
      <c r="E2238">
        <v>6133</v>
      </c>
      <c r="F2238">
        <v>49</v>
      </c>
      <c r="G2238" t="s">
        <v>19</v>
      </c>
      <c r="H2238" t="s">
        <v>3370</v>
      </c>
    </row>
    <row r="2239" spans="1:8" hidden="1" x14ac:dyDescent="0.3">
      <c r="A2239" t="s">
        <v>5366</v>
      </c>
      <c r="B2239" t="s">
        <v>97</v>
      </c>
      <c r="C2239" t="s">
        <v>3202</v>
      </c>
      <c r="D2239" t="s">
        <v>208</v>
      </c>
      <c r="E2239">
        <v>945</v>
      </c>
      <c r="F2239">
        <v>49</v>
      </c>
      <c r="G2239" t="s">
        <v>19</v>
      </c>
      <c r="H2239" t="s">
        <v>3370</v>
      </c>
    </row>
    <row r="2240" spans="1:8" hidden="1" x14ac:dyDescent="0.3">
      <c r="A2240" t="s">
        <v>5367</v>
      </c>
      <c r="B2240" t="s">
        <v>96</v>
      </c>
      <c r="C2240" t="s">
        <v>3202</v>
      </c>
      <c r="D2240" t="s">
        <v>207</v>
      </c>
      <c r="E2240">
        <v>385</v>
      </c>
      <c r="F2240">
        <v>49</v>
      </c>
      <c r="G2240" t="s">
        <v>19</v>
      </c>
      <c r="H2240" t="s">
        <v>3370</v>
      </c>
    </row>
    <row r="2241" spans="1:8" hidden="1" x14ac:dyDescent="0.3">
      <c r="A2241" t="s">
        <v>5368</v>
      </c>
      <c r="B2241" t="s">
        <v>3207</v>
      </c>
      <c r="C2241" t="s">
        <v>3202</v>
      </c>
      <c r="D2241" t="s">
        <v>2</v>
      </c>
      <c r="E2241">
        <v>9268</v>
      </c>
      <c r="F2241">
        <v>49</v>
      </c>
      <c r="G2241" t="s">
        <v>19</v>
      </c>
      <c r="H2241" t="s">
        <v>3370</v>
      </c>
    </row>
    <row r="2242" spans="1:8" hidden="1" x14ac:dyDescent="0.3">
      <c r="A2242" t="s">
        <v>5369</v>
      </c>
      <c r="B2242" t="s">
        <v>3207</v>
      </c>
      <c r="C2242" t="s">
        <v>3202</v>
      </c>
      <c r="D2242" t="s">
        <v>28</v>
      </c>
      <c r="E2242">
        <v>1089.9122468775299</v>
      </c>
      <c r="F2242">
        <v>49</v>
      </c>
      <c r="G2242" t="s">
        <v>19</v>
      </c>
      <c r="H2242" t="s">
        <v>3370</v>
      </c>
    </row>
    <row r="2243" spans="1:8" hidden="1" x14ac:dyDescent="0.3">
      <c r="A2243" t="s">
        <v>5370</v>
      </c>
      <c r="B2243" t="s">
        <v>3207</v>
      </c>
      <c r="C2243" t="s">
        <v>3202</v>
      </c>
      <c r="D2243" t="s">
        <v>27</v>
      </c>
      <c r="E2243">
        <v>4912</v>
      </c>
      <c r="F2243">
        <v>49</v>
      </c>
      <c r="G2243" t="s">
        <v>19</v>
      </c>
      <c r="H2243" t="s">
        <v>3370</v>
      </c>
    </row>
    <row r="2244" spans="1:8" hidden="1" x14ac:dyDescent="0.3">
      <c r="A2244" t="s">
        <v>5371</v>
      </c>
      <c r="B2244" t="s">
        <v>3207</v>
      </c>
      <c r="C2244" t="s">
        <v>3202</v>
      </c>
      <c r="D2244" t="s">
        <v>3155</v>
      </c>
      <c r="E2244">
        <v>26</v>
      </c>
      <c r="F2244">
        <v>49</v>
      </c>
      <c r="G2244" t="s">
        <v>19</v>
      </c>
      <c r="H2244" t="s">
        <v>3370</v>
      </c>
    </row>
    <row r="2245" spans="1:8" hidden="1" x14ac:dyDescent="0.3">
      <c r="A2245" t="s">
        <v>5372</v>
      </c>
      <c r="B2245" t="s">
        <v>3207</v>
      </c>
      <c r="C2245" t="s">
        <v>3202</v>
      </c>
      <c r="D2245" t="s">
        <v>3157</v>
      </c>
      <c r="E2245">
        <v>8918</v>
      </c>
      <c r="F2245">
        <v>49</v>
      </c>
      <c r="G2245" t="s">
        <v>19</v>
      </c>
      <c r="H2245" t="s">
        <v>3370</v>
      </c>
    </row>
    <row r="2246" spans="1:8" hidden="1" x14ac:dyDescent="0.3">
      <c r="A2246" t="s">
        <v>5373</v>
      </c>
      <c r="B2246" t="s">
        <v>3207</v>
      </c>
      <c r="C2246" t="s">
        <v>3202</v>
      </c>
      <c r="D2246" t="s">
        <v>26</v>
      </c>
      <c r="E2246">
        <v>4356</v>
      </c>
      <c r="F2246">
        <v>49</v>
      </c>
      <c r="G2246" t="s">
        <v>19</v>
      </c>
      <c r="H2246" t="s">
        <v>3370</v>
      </c>
    </row>
    <row r="2247" spans="1:8" hidden="1" x14ac:dyDescent="0.3">
      <c r="A2247" t="s">
        <v>5374</v>
      </c>
      <c r="B2247" t="s">
        <v>3214</v>
      </c>
      <c r="C2247" t="s">
        <v>3215</v>
      </c>
      <c r="D2247" t="s">
        <v>344</v>
      </c>
      <c r="E2247">
        <v>309</v>
      </c>
      <c r="F2247">
        <v>49</v>
      </c>
      <c r="G2247" t="s">
        <v>19</v>
      </c>
      <c r="H2247" t="s">
        <v>3370</v>
      </c>
    </row>
    <row r="2248" spans="1:8" hidden="1" x14ac:dyDescent="0.3">
      <c r="A2248" t="s">
        <v>5375</v>
      </c>
      <c r="B2248" t="s">
        <v>3214</v>
      </c>
      <c r="C2248" t="s">
        <v>3215</v>
      </c>
      <c r="D2248" t="s">
        <v>2</v>
      </c>
      <c r="E2248">
        <v>8944</v>
      </c>
      <c r="F2248">
        <v>49</v>
      </c>
      <c r="G2248" t="s">
        <v>19</v>
      </c>
      <c r="H2248" t="s">
        <v>3370</v>
      </c>
    </row>
    <row r="2249" spans="1:8" hidden="1" x14ac:dyDescent="0.3">
      <c r="A2249" t="s">
        <v>5376</v>
      </c>
      <c r="B2249" t="s">
        <v>3214</v>
      </c>
      <c r="C2249" t="s">
        <v>3215</v>
      </c>
      <c r="D2249" t="s">
        <v>30</v>
      </c>
      <c r="E2249">
        <v>395</v>
      </c>
      <c r="F2249">
        <v>49</v>
      </c>
      <c r="G2249" t="s">
        <v>19</v>
      </c>
      <c r="H2249" t="s">
        <v>3370</v>
      </c>
    </row>
    <row r="2250" spans="1:8" hidden="1" x14ac:dyDescent="0.3">
      <c r="A2250" t="s">
        <v>5377</v>
      </c>
      <c r="B2250" t="s">
        <v>3214</v>
      </c>
      <c r="C2250" t="s">
        <v>3215</v>
      </c>
      <c r="D2250" t="s">
        <v>345</v>
      </c>
      <c r="E2250">
        <v>22</v>
      </c>
      <c r="F2250">
        <v>49</v>
      </c>
      <c r="G2250" t="s">
        <v>19</v>
      </c>
      <c r="H2250" t="s">
        <v>3370</v>
      </c>
    </row>
    <row r="2251" spans="1:8" hidden="1" x14ac:dyDescent="0.3">
      <c r="A2251" t="s">
        <v>5378</v>
      </c>
      <c r="B2251" t="s">
        <v>3214</v>
      </c>
      <c r="C2251" t="s">
        <v>3215</v>
      </c>
      <c r="D2251" t="s">
        <v>36</v>
      </c>
      <c r="E2251">
        <v>81</v>
      </c>
      <c r="F2251">
        <v>49</v>
      </c>
      <c r="G2251" t="s">
        <v>19</v>
      </c>
      <c r="H2251" t="s">
        <v>3370</v>
      </c>
    </row>
    <row r="2252" spans="1:8" hidden="1" x14ac:dyDescent="0.3">
      <c r="A2252" t="s">
        <v>5379</v>
      </c>
      <c r="B2252" t="s">
        <v>3214</v>
      </c>
      <c r="C2252" t="s">
        <v>3215</v>
      </c>
      <c r="D2252" t="s">
        <v>32</v>
      </c>
      <c r="E2252">
        <v>60</v>
      </c>
      <c r="F2252">
        <v>49</v>
      </c>
      <c r="G2252" t="s">
        <v>19</v>
      </c>
      <c r="H2252" t="s">
        <v>3370</v>
      </c>
    </row>
    <row r="2253" spans="1:8" hidden="1" x14ac:dyDescent="0.3">
      <c r="A2253" t="s">
        <v>5380</v>
      </c>
      <c r="B2253" t="s">
        <v>3214</v>
      </c>
      <c r="C2253" t="s">
        <v>3215</v>
      </c>
      <c r="D2253" t="s">
        <v>31</v>
      </c>
      <c r="E2253">
        <v>8087</v>
      </c>
      <c r="F2253">
        <v>49</v>
      </c>
      <c r="G2253" t="s">
        <v>19</v>
      </c>
      <c r="H2253" t="s">
        <v>3370</v>
      </c>
    </row>
    <row r="2254" spans="1:8" hidden="1" x14ac:dyDescent="0.3">
      <c r="A2254" t="s">
        <v>5381</v>
      </c>
      <c r="B2254" t="s">
        <v>3214</v>
      </c>
      <c r="C2254" t="s">
        <v>3215</v>
      </c>
      <c r="D2254" t="s">
        <v>34</v>
      </c>
      <c r="E2254">
        <v>273</v>
      </c>
      <c r="F2254">
        <v>49</v>
      </c>
      <c r="G2254" t="s">
        <v>19</v>
      </c>
      <c r="H2254" t="s">
        <v>3370</v>
      </c>
    </row>
    <row r="2255" spans="1:8" hidden="1" x14ac:dyDescent="0.3">
      <c r="A2255" t="s">
        <v>5382</v>
      </c>
      <c r="B2255" t="s">
        <v>3214</v>
      </c>
      <c r="C2255" t="s">
        <v>3215</v>
      </c>
      <c r="D2255" t="s">
        <v>35</v>
      </c>
      <c r="E2255">
        <v>441</v>
      </c>
      <c r="F2255">
        <v>49</v>
      </c>
      <c r="G2255" t="s">
        <v>19</v>
      </c>
      <c r="H2255" t="s">
        <v>3370</v>
      </c>
    </row>
    <row r="2256" spans="1:8" hidden="1" x14ac:dyDescent="0.3">
      <c r="A2256" t="s">
        <v>5383</v>
      </c>
      <c r="B2256" t="s">
        <v>3214</v>
      </c>
      <c r="C2256" t="s">
        <v>3215</v>
      </c>
      <c r="D2256" t="s">
        <v>33</v>
      </c>
      <c r="E2256">
        <v>7373</v>
      </c>
      <c r="F2256">
        <v>49</v>
      </c>
      <c r="G2256" t="s">
        <v>19</v>
      </c>
      <c r="H2256" t="s">
        <v>3370</v>
      </c>
    </row>
    <row r="2257" spans="1:8" hidden="1" x14ac:dyDescent="0.3">
      <c r="A2257" t="s">
        <v>5384</v>
      </c>
      <c r="B2257" t="s">
        <v>3226</v>
      </c>
      <c r="C2257" t="s">
        <v>232</v>
      </c>
      <c r="D2257" t="s">
        <v>60</v>
      </c>
      <c r="E2257">
        <v>4210</v>
      </c>
      <c r="F2257">
        <v>49</v>
      </c>
      <c r="G2257" t="s">
        <v>19</v>
      </c>
      <c r="H2257" t="s">
        <v>3370</v>
      </c>
    </row>
    <row r="2258" spans="1:8" hidden="1" x14ac:dyDescent="0.3">
      <c r="A2258" t="s">
        <v>5385</v>
      </c>
      <c r="B2258" t="s">
        <v>3226</v>
      </c>
      <c r="C2258" t="s">
        <v>232</v>
      </c>
      <c r="D2258" t="s">
        <v>76</v>
      </c>
      <c r="E2258">
        <v>24</v>
      </c>
      <c r="F2258">
        <v>49</v>
      </c>
      <c r="G2258" t="s">
        <v>19</v>
      </c>
      <c r="H2258" t="s">
        <v>3370</v>
      </c>
    </row>
    <row r="2259" spans="1:8" hidden="1" x14ac:dyDescent="0.3">
      <c r="A2259" t="s">
        <v>5386</v>
      </c>
      <c r="B2259" t="s">
        <v>3226</v>
      </c>
      <c r="C2259" t="s">
        <v>232</v>
      </c>
      <c r="D2259" t="s">
        <v>72</v>
      </c>
      <c r="E2259">
        <v>2063</v>
      </c>
      <c r="F2259">
        <v>49</v>
      </c>
      <c r="G2259" t="s">
        <v>19</v>
      </c>
      <c r="H2259" t="s">
        <v>3370</v>
      </c>
    </row>
    <row r="2260" spans="1:8" hidden="1" x14ac:dyDescent="0.3">
      <c r="A2260" t="s">
        <v>5387</v>
      </c>
      <c r="B2260" t="s">
        <v>3226</v>
      </c>
      <c r="C2260" t="s">
        <v>232</v>
      </c>
      <c r="D2260" t="s">
        <v>73</v>
      </c>
      <c r="E2260">
        <v>1422</v>
      </c>
      <c r="F2260">
        <v>49</v>
      </c>
      <c r="G2260" t="s">
        <v>19</v>
      </c>
      <c r="H2260" t="s">
        <v>3370</v>
      </c>
    </row>
    <row r="2261" spans="1:8" hidden="1" x14ac:dyDescent="0.3">
      <c r="A2261" t="s">
        <v>5388</v>
      </c>
      <c r="B2261" t="s">
        <v>3226</v>
      </c>
      <c r="C2261" t="s">
        <v>232</v>
      </c>
      <c r="D2261" t="s">
        <v>75</v>
      </c>
      <c r="E2261">
        <v>111</v>
      </c>
      <c r="F2261">
        <v>49</v>
      </c>
      <c r="G2261" t="s">
        <v>19</v>
      </c>
      <c r="H2261" t="s">
        <v>3370</v>
      </c>
    </row>
    <row r="2262" spans="1:8" hidden="1" x14ac:dyDescent="0.3">
      <c r="A2262" t="s">
        <v>5389</v>
      </c>
      <c r="B2262" t="s">
        <v>3226</v>
      </c>
      <c r="C2262" t="s">
        <v>232</v>
      </c>
      <c r="D2262" t="s">
        <v>74</v>
      </c>
      <c r="E2262">
        <v>608</v>
      </c>
      <c r="F2262">
        <v>49</v>
      </c>
      <c r="G2262" t="s">
        <v>19</v>
      </c>
      <c r="H2262" t="s">
        <v>3370</v>
      </c>
    </row>
    <row r="2263" spans="1:8" hidden="1" x14ac:dyDescent="0.3">
      <c r="A2263" t="s">
        <v>5390</v>
      </c>
      <c r="B2263" t="s">
        <v>3076</v>
      </c>
      <c r="C2263" t="s">
        <v>236</v>
      </c>
      <c r="D2263" t="s">
        <v>29</v>
      </c>
      <c r="E2263">
        <v>143963</v>
      </c>
      <c r="F2263">
        <v>57</v>
      </c>
      <c r="G2263" t="s">
        <v>116</v>
      </c>
      <c r="H2263" t="s">
        <v>3372</v>
      </c>
    </row>
    <row r="2264" spans="1:8" hidden="1" x14ac:dyDescent="0.3">
      <c r="A2264" t="s">
        <v>5391</v>
      </c>
      <c r="B2264" t="s">
        <v>3076</v>
      </c>
      <c r="C2264" t="s">
        <v>236</v>
      </c>
      <c r="D2264" t="s">
        <v>49</v>
      </c>
      <c r="E2264">
        <v>50546</v>
      </c>
      <c r="F2264">
        <v>57</v>
      </c>
      <c r="G2264" t="s">
        <v>116</v>
      </c>
      <c r="H2264" t="s">
        <v>3372</v>
      </c>
    </row>
    <row r="2265" spans="1:8" hidden="1" x14ac:dyDescent="0.3">
      <c r="A2265" t="s">
        <v>5392</v>
      </c>
      <c r="B2265" t="s">
        <v>3076</v>
      </c>
      <c r="C2265" t="s">
        <v>236</v>
      </c>
      <c r="D2265" t="s">
        <v>48</v>
      </c>
      <c r="E2265">
        <v>16064</v>
      </c>
      <c r="F2265">
        <v>57</v>
      </c>
      <c r="G2265" t="s">
        <v>116</v>
      </c>
      <c r="H2265" t="s">
        <v>3372</v>
      </c>
    </row>
    <row r="2266" spans="1:8" hidden="1" x14ac:dyDescent="0.3">
      <c r="A2266" t="s">
        <v>5393</v>
      </c>
      <c r="B2266" t="s">
        <v>3076</v>
      </c>
      <c r="C2266" t="s">
        <v>236</v>
      </c>
      <c r="D2266" t="s">
        <v>42</v>
      </c>
      <c r="E2266">
        <v>7151</v>
      </c>
      <c r="F2266">
        <v>57</v>
      </c>
      <c r="G2266" t="s">
        <v>116</v>
      </c>
      <c r="H2266" t="s">
        <v>3372</v>
      </c>
    </row>
    <row r="2267" spans="1:8" hidden="1" x14ac:dyDescent="0.3">
      <c r="A2267" t="s">
        <v>5394</v>
      </c>
      <c r="B2267" t="s">
        <v>3076</v>
      </c>
      <c r="C2267" t="s">
        <v>236</v>
      </c>
      <c r="D2267" t="s">
        <v>82</v>
      </c>
      <c r="E2267">
        <v>8043</v>
      </c>
      <c r="F2267">
        <v>57</v>
      </c>
      <c r="G2267" t="s">
        <v>116</v>
      </c>
      <c r="H2267" t="s">
        <v>3372</v>
      </c>
    </row>
    <row r="2268" spans="1:8" hidden="1" x14ac:dyDescent="0.3">
      <c r="A2268" t="s">
        <v>5395</v>
      </c>
      <c r="B2268" t="s">
        <v>3076</v>
      </c>
      <c r="C2268" t="s">
        <v>236</v>
      </c>
      <c r="D2268" t="s">
        <v>50</v>
      </c>
      <c r="E2268">
        <v>3758</v>
      </c>
      <c r="F2268">
        <v>57</v>
      </c>
      <c r="G2268" t="s">
        <v>116</v>
      </c>
      <c r="H2268" t="s">
        <v>3372</v>
      </c>
    </row>
    <row r="2269" spans="1:8" hidden="1" x14ac:dyDescent="0.3">
      <c r="A2269" t="s">
        <v>5396</v>
      </c>
      <c r="B2269" t="s">
        <v>3076</v>
      </c>
      <c r="C2269" t="s">
        <v>236</v>
      </c>
      <c r="D2269" t="s">
        <v>46</v>
      </c>
      <c r="E2269">
        <v>13803</v>
      </c>
      <c r="F2269">
        <v>57</v>
      </c>
      <c r="G2269" t="s">
        <v>116</v>
      </c>
      <c r="H2269" t="s">
        <v>3372</v>
      </c>
    </row>
    <row r="2270" spans="1:8" hidden="1" x14ac:dyDescent="0.3">
      <c r="A2270" t="s">
        <v>5397</v>
      </c>
      <c r="B2270" t="s">
        <v>3076</v>
      </c>
      <c r="C2270" t="s">
        <v>236</v>
      </c>
      <c r="D2270" t="s">
        <v>45</v>
      </c>
      <c r="E2270">
        <v>7183</v>
      </c>
      <c r="F2270">
        <v>57</v>
      </c>
      <c r="G2270" t="s">
        <v>116</v>
      </c>
      <c r="H2270" t="s">
        <v>3372</v>
      </c>
    </row>
    <row r="2271" spans="1:8" hidden="1" x14ac:dyDescent="0.3">
      <c r="A2271" t="s">
        <v>5398</v>
      </c>
      <c r="B2271" t="s">
        <v>3076</v>
      </c>
      <c r="C2271" t="s">
        <v>236</v>
      </c>
      <c r="D2271" t="s">
        <v>47</v>
      </c>
      <c r="E2271">
        <v>5624</v>
      </c>
      <c r="F2271">
        <v>57</v>
      </c>
      <c r="G2271" t="s">
        <v>116</v>
      </c>
      <c r="H2271" t="s">
        <v>3372</v>
      </c>
    </row>
    <row r="2272" spans="1:8" hidden="1" x14ac:dyDescent="0.3">
      <c r="A2272" t="s">
        <v>5399</v>
      </c>
      <c r="B2272" t="s">
        <v>3076</v>
      </c>
      <c r="C2272" t="s">
        <v>236</v>
      </c>
      <c r="D2272" t="s">
        <v>43</v>
      </c>
      <c r="E2272">
        <v>22982</v>
      </c>
      <c r="F2272">
        <v>57</v>
      </c>
      <c r="G2272" t="s">
        <v>116</v>
      </c>
      <c r="H2272" t="s">
        <v>3372</v>
      </c>
    </row>
    <row r="2273" spans="1:8" hidden="1" x14ac:dyDescent="0.3">
      <c r="A2273" t="s">
        <v>5400</v>
      </c>
      <c r="B2273" t="s">
        <v>3076</v>
      </c>
      <c r="C2273" t="s">
        <v>236</v>
      </c>
      <c r="D2273" t="s">
        <v>44</v>
      </c>
      <c r="E2273">
        <v>8834</v>
      </c>
      <c r="F2273">
        <v>57</v>
      </c>
      <c r="G2273" t="s">
        <v>116</v>
      </c>
      <c r="H2273" t="s">
        <v>3372</v>
      </c>
    </row>
    <row r="2274" spans="1:8" hidden="1" x14ac:dyDescent="0.3">
      <c r="A2274" t="s">
        <v>3371</v>
      </c>
      <c r="B2274" t="s">
        <v>3089</v>
      </c>
      <c r="C2274" t="s">
        <v>3090</v>
      </c>
      <c r="D2274" t="s">
        <v>434</v>
      </c>
      <c r="E2274">
        <v>2330</v>
      </c>
      <c r="F2274">
        <v>57</v>
      </c>
      <c r="G2274" t="s">
        <v>116</v>
      </c>
      <c r="H2274" t="s">
        <v>3372</v>
      </c>
    </row>
    <row r="2275" spans="1:8" hidden="1" x14ac:dyDescent="0.3">
      <c r="A2275" t="s">
        <v>4939</v>
      </c>
      <c r="B2275" t="s">
        <v>3089</v>
      </c>
      <c r="C2275" t="s">
        <v>3090</v>
      </c>
      <c r="D2275" t="s">
        <v>436</v>
      </c>
      <c r="E2275">
        <v>9580</v>
      </c>
      <c r="F2275">
        <v>57</v>
      </c>
      <c r="G2275" t="s">
        <v>116</v>
      </c>
      <c r="H2275" t="s">
        <v>3372</v>
      </c>
    </row>
    <row r="2276" spans="1:8" hidden="1" x14ac:dyDescent="0.3">
      <c r="A2276" t="s">
        <v>5756</v>
      </c>
      <c r="B2276" t="s">
        <v>3089</v>
      </c>
      <c r="C2276" t="s">
        <v>3090</v>
      </c>
      <c r="D2276" t="s">
        <v>437</v>
      </c>
      <c r="E2276">
        <v>27104</v>
      </c>
      <c r="F2276">
        <v>57</v>
      </c>
      <c r="G2276" t="s">
        <v>116</v>
      </c>
      <c r="H2276" t="s">
        <v>3372</v>
      </c>
    </row>
    <row r="2277" spans="1:8" hidden="1" x14ac:dyDescent="0.3">
      <c r="A2277" t="s">
        <v>7390</v>
      </c>
      <c r="B2277" t="s">
        <v>3089</v>
      </c>
      <c r="C2277" t="s">
        <v>3090</v>
      </c>
      <c r="D2277" t="s">
        <v>439</v>
      </c>
      <c r="E2277">
        <v>19695</v>
      </c>
      <c r="F2277">
        <v>57</v>
      </c>
      <c r="G2277" t="s">
        <v>116</v>
      </c>
      <c r="H2277" t="s">
        <v>3372</v>
      </c>
    </row>
    <row r="2278" spans="1:8" hidden="1" x14ac:dyDescent="0.3">
      <c r="A2278" t="s">
        <v>4122</v>
      </c>
      <c r="B2278" t="s">
        <v>3089</v>
      </c>
      <c r="C2278" t="s">
        <v>3090</v>
      </c>
      <c r="D2278" t="s">
        <v>435</v>
      </c>
      <c r="E2278">
        <v>10499</v>
      </c>
      <c r="F2278">
        <v>57</v>
      </c>
      <c r="G2278" t="s">
        <v>116</v>
      </c>
      <c r="H2278" t="s">
        <v>3372</v>
      </c>
    </row>
    <row r="2279" spans="1:8" hidden="1" x14ac:dyDescent="0.3">
      <c r="A2279" t="s">
        <v>8916</v>
      </c>
      <c r="B2279" t="s">
        <v>3089</v>
      </c>
      <c r="C2279" t="s">
        <v>3090</v>
      </c>
      <c r="D2279" t="s">
        <v>441</v>
      </c>
      <c r="E2279">
        <v>7804</v>
      </c>
      <c r="F2279">
        <v>57</v>
      </c>
      <c r="G2279" t="s">
        <v>116</v>
      </c>
      <c r="H2279" t="s">
        <v>3372</v>
      </c>
    </row>
    <row r="2280" spans="1:8" hidden="1" x14ac:dyDescent="0.3">
      <c r="A2280" t="s">
        <v>8099</v>
      </c>
      <c r="B2280" t="s">
        <v>3089</v>
      </c>
      <c r="C2280" t="s">
        <v>3090</v>
      </c>
      <c r="D2280" t="s">
        <v>440</v>
      </c>
      <c r="E2280">
        <v>35261</v>
      </c>
      <c r="F2280">
        <v>57</v>
      </c>
      <c r="G2280" t="s">
        <v>116</v>
      </c>
      <c r="H2280" t="s">
        <v>3372</v>
      </c>
    </row>
    <row r="2281" spans="1:8" hidden="1" x14ac:dyDescent="0.3">
      <c r="A2281" t="s">
        <v>9733</v>
      </c>
      <c r="B2281" t="s">
        <v>3089</v>
      </c>
      <c r="C2281" t="s">
        <v>3090</v>
      </c>
      <c r="D2281" t="s">
        <v>349</v>
      </c>
      <c r="E2281">
        <v>122766</v>
      </c>
      <c r="F2281">
        <v>57</v>
      </c>
      <c r="G2281" t="s">
        <v>116</v>
      </c>
      <c r="H2281" t="s">
        <v>3372</v>
      </c>
    </row>
    <row r="2282" spans="1:8" hidden="1" x14ac:dyDescent="0.3">
      <c r="A2282" t="s">
        <v>6573</v>
      </c>
      <c r="B2282" t="s">
        <v>3089</v>
      </c>
      <c r="C2282" t="s">
        <v>3090</v>
      </c>
      <c r="D2282" t="s">
        <v>438</v>
      </c>
      <c r="E2282">
        <v>10588</v>
      </c>
      <c r="F2282">
        <v>57</v>
      </c>
      <c r="G2282" t="s">
        <v>116</v>
      </c>
      <c r="H2282" t="s">
        <v>3372</v>
      </c>
    </row>
    <row r="2283" spans="1:8" hidden="1" x14ac:dyDescent="0.3">
      <c r="A2283" t="s">
        <v>5410</v>
      </c>
      <c r="B2283" t="s">
        <v>3108</v>
      </c>
      <c r="C2283" t="s">
        <v>3109</v>
      </c>
      <c r="D2283" t="s">
        <v>3110</v>
      </c>
      <c r="E2283">
        <v>5772</v>
      </c>
      <c r="F2283">
        <v>57</v>
      </c>
      <c r="G2283" t="s">
        <v>116</v>
      </c>
      <c r="H2283" t="s">
        <v>3372</v>
      </c>
    </row>
    <row r="2284" spans="1:8" hidden="1" x14ac:dyDescent="0.3">
      <c r="A2284" t="s">
        <v>5411</v>
      </c>
      <c r="B2284" t="s">
        <v>3108</v>
      </c>
      <c r="C2284" t="s">
        <v>3109</v>
      </c>
      <c r="D2284" t="s">
        <v>3112</v>
      </c>
      <c r="E2284">
        <v>16545</v>
      </c>
      <c r="F2284">
        <v>57</v>
      </c>
      <c r="G2284" t="s">
        <v>116</v>
      </c>
      <c r="H2284" t="s">
        <v>3372</v>
      </c>
    </row>
    <row r="2285" spans="1:8" hidden="1" x14ac:dyDescent="0.3">
      <c r="A2285" t="s">
        <v>5412</v>
      </c>
      <c r="B2285" t="s">
        <v>3108</v>
      </c>
      <c r="C2285" t="s">
        <v>3109</v>
      </c>
      <c r="D2285" t="s">
        <v>3114</v>
      </c>
      <c r="E2285">
        <v>13414</v>
      </c>
      <c r="F2285">
        <v>57</v>
      </c>
      <c r="G2285" t="s">
        <v>116</v>
      </c>
      <c r="H2285" t="s">
        <v>3372</v>
      </c>
    </row>
    <row r="2286" spans="1:8" hidden="1" x14ac:dyDescent="0.3">
      <c r="A2286" t="s">
        <v>5413</v>
      </c>
      <c r="B2286" t="s">
        <v>3108</v>
      </c>
      <c r="C2286" t="s">
        <v>3109</v>
      </c>
      <c r="D2286" t="s">
        <v>3116</v>
      </c>
      <c r="E2286">
        <v>12120</v>
      </c>
      <c r="F2286">
        <v>57</v>
      </c>
      <c r="G2286" t="s">
        <v>116</v>
      </c>
      <c r="H2286" t="s">
        <v>3372</v>
      </c>
    </row>
    <row r="2287" spans="1:8" hidden="1" x14ac:dyDescent="0.3">
      <c r="A2287" t="s">
        <v>5414</v>
      </c>
      <c r="B2287" t="s">
        <v>3108</v>
      </c>
      <c r="C2287" t="s">
        <v>3109</v>
      </c>
      <c r="D2287" t="s">
        <v>3118</v>
      </c>
      <c r="E2287">
        <v>13197</v>
      </c>
      <c r="F2287">
        <v>57</v>
      </c>
      <c r="G2287" t="s">
        <v>116</v>
      </c>
      <c r="H2287" t="s">
        <v>3372</v>
      </c>
    </row>
    <row r="2288" spans="1:8" hidden="1" x14ac:dyDescent="0.3">
      <c r="A2288" t="s">
        <v>5415</v>
      </c>
      <c r="B2288" t="s">
        <v>3108</v>
      </c>
      <c r="C2288" t="s">
        <v>3109</v>
      </c>
      <c r="D2288" t="s">
        <v>3120</v>
      </c>
      <c r="E2288">
        <v>13339</v>
      </c>
      <c r="F2288">
        <v>57</v>
      </c>
      <c r="G2288" t="s">
        <v>116</v>
      </c>
      <c r="H2288" t="s">
        <v>3372</v>
      </c>
    </row>
    <row r="2289" spans="1:8" hidden="1" x14ac:dyDescent="0.3">
      <c r="A2289" t="s">
        <v>5416</v>
      </c>
      <c r="B2289" t="s">
        <v>3108</v>
      </c>
      <c r="C2289" t="s">
        <v>3109</v>
      </c>
      <c r="D2289" t="s">
        <v>3122</v>
      </c>
      <c r="E2289">
        <v>13592</v>
      </c>
      <c r="F2289">
        <v>57</v>
      </c>
      <c r="G2289" t="s">
        <v>116</v>
      </c>
      <c r="H2289" t="s">
        <v>3372</v>
      </c>
    </row>
    <row r="2290" spans="1:8" hidden="1" x14ac:dyDescent="0.3">
      <c r="A2290" t="s">
        <v>5417</v>
      </c>
      <c r="B2290" t="s">
        <v>3108</v>
      </c>
      <c r="C2290" t="s">
        <v>3109</v>
      </c>
      <c r="D2290" t="s">
        <v>3124</v>
      </c>
      <c r="E2290">
        <v>12223</v>
      </c>
      <c r="F2290">
        <v>57</v>
      </c>
      <c r="G2290" t="s">
        <v>116</v>
      </c>
      <c r="H2290" t="s">
        <v>3372</v>
      </c>
    </row>
    <row r="2291" spans="1:8" hidden="1" x14ac:dyDescent="0.3">
      <c r="A2291" t="s">
        <v>5418</v>
      </c>
      <c r="B2291" t="s">
        <v>3108</v>
      </c>
      <c r="C2291" t="s">
        <v>3109</v>
      </c>
      <c r="D2291" t="s">
        <v>3126</v>
      </c>
      <c r="E2291">
        <v>22488</v>
      </c>
      <c r="F2291">
        <v>57</v>
      </c>
      <c r="G2291" t="s">
        <v>116</v>
      </c>
      <c r="H2291" t="s">
        <v>3372</v>
      </c>
    </row>
    <row r="2292" spans="1:8" hidden="1" x14ac:dyDescent="0.3">
      <c r="A2292" t="s">
        <v>5419</v>
      </c>
      <c r="B2292" t="s">
        <v>3108</v>
      </c>
      <c r="C2292" t="s">
        <v>3109</v>
      </c>
      <c r="D2292" t="s">
        <v>349</v>
      </c>
      <c r="E2292">
        <v>122761</v>
      </c>
      <c r="F2292">
        <v>57</v>
      </c>
      <c r="G2292" t="s">
        <v>116</v>
      </c>
      <c r="H2292" t="s">
        <v>3372</v>
      </c>
    </row>
    <row r="2293" spans="1:8" hidden="1" x14ac:dyDescent="0.3">
      <c r="A2293" t="s">
        <v>5420</v>
      </c>
      <c r="B2293" t="s">
        <v>3129</v>
      </c>
      <c r="C2293" t="s">
        <v>238</v>
      </c>
      <c r="D2293" t="s">
        <v>54</v>
      </c>
      <c r="E2293">
        <v>10806</v>
      </c>
      <c r="F2293">
        <v>57</v>
      </c>
      <c r="G2293" t="s">
        <v>116</v>
      </c>
      <c r="H2293" t="s">
        <v>3372</v>
      </c>
    </row>
    <row r="2294" spans="1:8" hidden="1" x14ac:dyDescent="0.3">
      <c r="A2294" t="s">
        <v>5421</v>
      </c>
      <c r="B2294" t="s">
        <v>3129</v>
      </c>
      <c r="C2294" t="s">
        <v>238</v>
      </c>
      <c r="D2294" t="s">
        <v>55</v>
      </c>
      <c r="E2294">
        <v>22947</v>
      </c>
      <c r="F2294">
        <v>57</v>
      </c>
      <c r="G2294" t="s">
        <v>116</v>
      </c>
      <c r="H2294" t="s">
        <v>3372</v>
      </c>
    </row>
    <row r="2295" spans="1:8" hidden="1" x14ac:dyDescent="0.3">
      <c r="A2295" t="s">
        <v>5422</v>
      </c>
      <c r="B2295" t="s">
        <v>3129</v>
      </c>
      <c r="C2295" t="s">
        <v>238</v>
      </c>
      <c r="D2295" t="s">
        <v>56</v>
      </c>
      <c r="E2295">
        <v>15678</v>
      </c>
      <c r="F2295">
        <v>57</v>
      </c>
      <c r="G2295" t="s">
        <v>116</v>
      </c>
      <c r="H2295" t="s">
        <v>3372</v>
      </c>
    </row>
    <row r="2296" spans="1:8" hidden="1" x14ac:dyDescent="0.3">
      <c r="A2296" t="s">
        <v>5423</v>
      </c>
      <c r="B2296" t="s">
        <v>3129</v>
      </c>
      <c r="C2296" t="s">
        <v>238</v>
      </c>
      <c r="D2296" t="s">
        <v>57</v>
      </c>
      <c r="E2296">
        <v>8797</v>
      </c>
      <c r="F2296">
        <v>57</v>
      </c>
      <c r="G2296" t="s">
        <v>116</v>
      </c>
      <c r="H2296" t="s">
        <v>3372</v>
      </c>
    </row>
    <row r="2297" spans="1:8" hidden="1" x14ac:dyDescent="0.3">
      <c r="A2297" t="s">
        <v>5424</v>
      </c>
      <c r="B2297" t="s">
        <v>3129</v>
      </c>
      <c r="C2297" t="s">
        <v>238</v>
      </c>
      <c r="D2297" t="s">
        <v>58</v>
      </c>
      <c r="E2297">
        <v>9641</v>
      </c>
      <c r="F2297">
        <v>57</v>
      </c>
      <c r="G2297" t="s">
        <v>116</v>
      </c>
      <c r="H2297" t="s">
        <v>3372</v>
      </c>
    </row>
    <row r="2298" spans="1:8" hidden="1" x14ac:dyDescent="0.3">
      <c r="A2298" t="s">
        <v>5425</v>
      </c>
      <c r="B2298" t="s">
        <v>3129</v>
      </c>
      <c r="C2298" t="s">
        <v>238</v>
      </c>
      <c r="D2298" t="s">
        <v>59</v>
      </c>
      <c r="E2298">
        <v>17942</v>
      </c>
      <c r="F2298">
        <v>57</v>
      </c>
      <c r="G2298" t="s">
        <v>116</v>
      </c>
      <c r="H2298" t="s">
        <v>3372</v>
      </c>
    </row>
    <row r="2299" spans="1:8" hidden="1" x14ac:dyDescent="0.3">
      <c r="A2299" t="s">
        <v>5426</v>
      </c>
      <c r="B2299" t="s">
        <v>3129</v>
      </c>
      <c r="C2299" t="s">
        <v>238</v>
      </c>
      <c r="D2299" t="s">
        <v>51</v>
      </c>
      <c r="E2299">
        <v>24967</v>
      </c>
      <c r="F2299">
        <v>57</v>
      </c>
      <c r="G2299" t="s">
        <v>116</v>
      </c>
      <c r="H2299" t="s">
        <v>3372</v>
      </c>
    </row>
    <row r="2300" spans="1:8" hidden="1" x14ac:dyDescent="0.3">
      <c r="A2300" t="s">
        <v>5427</v>
      </c>
      <c r="B2300" t="s">
        <v>3129</v>
      </c>
      <c r="C2300" t="s">
        <v>238</v>
      </c>
      <c r="D2300" t="s">
        <v>52</v>
      </c>
      <c r="E2300">
        <v>17781</v>
      </c>
      <c r="F2300">
        <v>57</v>
      </c>
      <c r="G2300" t="s">
        <v>116</v>
      </c>
      <c r="H2300" t="s">
        <v>3372</v>
      </c>
    </row>
    <row r="2301" spans="1:8" hidden="1" x14ac:dyDescent="0.3">
      <c r="A2301" t="s">
        <v>5428</v>
      </c>
      <c r="B2301" t="s">
        <v>3129</v>
      </c>
      <c r="C2301" t="s">
        <v>238</v>
      </c>
      <c r="D2301" t="s">
        <v>53</v>
      </c>
      <c r="E2301">
        <v>15390</v>
      </c>
      <c r="F2301">
        <v>57</v>
      </c>
      <c r="G2301" t="s">
        <v>116</v>
      </c>
      <c r="H2301" t="s">
        <v>3372</v>
      </c>
    </row>
    <row r="2302" spans="1:8" hidden="1" x14ac:dyDescent="0.3">
      <c r="A2302" t="s">
        <v>5429</v>
      </c>
      <c r="B2302" t="s">
        <v>3129</v>
      </c>
      <c r="C2302" t="s">
        <v>238</v>
      </c>
      <c r="D2302" t="s">
        <v>349</v>
      </c>
      <c r="E2302">
        <v>143969</v>
      </c>
      <c r="F2302">
        <v>57</v>
      </c>
      <c r="G2302" t="s">
        <v>116</v>
      </c>
      <c r="H2302" t="s">
        <v>3372</v>
      </c>
    </row>
    <row r="2303" spans="1:8" hidden="1" x14ac:dyDescent="0.3">
      <c r="A2303" t="s">
        <v>5430</v>
      </c>
      <c r="B2303" t="s">
        <v>3140</v>
      </c>
      <c r="C2303" t="s">
        <v>229</v>
      </c>
      <c r="D2303" t="s">
        <v>60</v>
      </c>
      <c r="E2303">
        <v>82421</v>
      </c>
      <c r="F2303">
        <v>57</v>
      </c>
      <c r="G2303" t="s">
        <v>116</v>
      </c>
      <c r="H2303" t="s">
        <v>3372</v>
      </c>
    </row>
    <row r="2304" spans="1:8" hidden="1" x14ac:dyDescent="0.3">
      <c r="A2304" t="s">
        <v>5431</v>
      </c>
      <c r="B2304" t="s">
        <v>3140</v>
      </c>
      <c r="C2304" t="s">
        <v>229</v>
      </c>
      <c r="D2304" t="s">
        <v>63</v>
      </c>
      <c r="E2304">
        <v>1326</v>
      </c>
      <c r="F2304">
        <v>57</v>
      </c>
      <c r="G2304" t="s">
        <v>116</v>
      </c>
      <c r="H2304" t="s">
        <v>3372</v>
      </c>
    </row>
    <row r="2305" spans="1:8" hidden="1" x14ac:dyDescent="0.3">
      <c r="A2305" t="s">
        <v>5432</v>
      </c>
      <c r="B2305" t="s">
        <v>3140</v>
      </c>
      <c r="C2305" t="s">
        <v>229</v>
      </c>
      <c r="D2305" t="s">
        <v>61</v>
      </c>
      <c r="E2305">
        <v>16377</v>
      </c>
      <c r="F2305">
        <v>57</v>
      </c>
      <c r="G2305" t="s">
        <v>116</v>
      </c>
      <c r="H2305" t="s">
        <v>3372</v>
      </c>
    </row>
    <row r="2306" spans="1:8" hidden="1" x14ac:dyDescent="0.3">
      <c r="A2306" t="s">
        <v>10328</v>
      </c>
      <c r="B2306" t="s">
        <v>3140</v>
      </c>
      <c r="C2306" t="s">
        <v>229</v>
      </c>
      <c r="D2306" t="s">
        <v>10309</v>
      </c>
      <c r="E2306">
        <v>19718</v>
      </c>
      <c r="F2306">
        <v>57</v>
      </c>
      <c r="G2306" t="s">
        <v>116</v>
      </c>
      <c r="H2306" t="s">
        <v>3372</v>
      </c>
    </row>
    <row r="2307" spans="1:8" hidden="1" x14ac:dyDescent="0.3">
      <c r="A2307" t="s">
        <v>5433</v>
      </c>
      <c r="B2307" t="s">
        <v>3140</v>
      </c>
      <c r="C2307" t="s">
        <v>229</v>
      </c>
      <c r="D2307" t="s">
        <v>341</v>
      </c>
      <c r="E2307">
        <v>34652</v>
      </c>
      <c r="F2307">
        <v>57</v>
      </c>
      <c r="G2307" t="s">
        <v>116</v>
      </c>
      <c r="H2307" t="s">
        <v>3372</v>
      </c>
    </row>
    <row r="2308" spans="1:8" hidden="1" x14ac:dyDescent="0.3">
      <c r="A2308" t="s">
        <v>5434</v>
      </c>
      <c r="B2308" t="s">
        <v>3140</v>
      </c>
      <c r="C2308" t="s">
        <v>229</v>
      </c>
      <c r="D2308" t="s">
        <v>62</v>
      </c>
      <c r="E2308">
        <v>10276</v>
      </c>
      <c r="F2308">
        <v>57</v>
      </c>
      <c r="G2308" t="s">
        <v>116</v>
      </c>
      <c r="H2308" t="s">
        <v>3372</v>
      </c>
    </row>
    <row r="2309" spans="1:8" hidden="1" x14ac:dyDescent="0.3">
      <c r="A2309" t="s">
        <v>5435</v>
      </c>
      <c r="B2309" t="s">
        <v>3146</v>
      </c>
      <c r="C2309" t="s">
        <v>230</v>
      </c>
      <c r="D2309" t="s">
        <v>353</v>
      </c>
      <c r="E2309">
        <v>168291</v>
      </c>
      <c r="F2309">
        <v>57</v>
      </c>
      <c r="G2309" t="s">
        <v>116</v>
      </c>
      <c r="H2309" t="s">
        <v>3372</v>
      </c>
    </row>
    <row r="2310" spans="1:8" hidden="1" x14ac:dyDescent="0.3">
      <c r="A2310" t="s">
        <v>5436</v>
      </c>
      <c r="B2310" t="s">
        <v>3146</v>
      </c>
      <c r="C2310" t="s">
        <v>230</v>
      </c>
      <c r="D2310" t="s">
        <v>2</v>
      </c>
      <c r="E2310">
        <v>172800</v>
      </c>
      <c r="F2310">
        <v>57</v>
      </c>
      <c r="G2310" t="s">
        <v>116</v>
      </c>
      <c r="H2310" t="s">
        <v>3372</v>
      </c>
    </row>
    <row r="2311" spans="1:8" hidden="1" x14ac:dyDescent="0.3">
      <c r="A2311" t="s">
        <v>5437</v>
      </c>
      <c r="B2311" t="s">
        <v>3146</v>
      </c>
      <c r="C2311" t="s">
        <v>230</v>
      </c>
      <c r="D2311" t="s">
        <v>337</v>
      </c>
      <c r="E2311">
        <v>157</v>
      </c>
      <c r="F2311">
        <v>57</v>
      </c>
      <c r="G2311" t="s">
        <v>116</v>
      </c>
      <c r="H2311" t="s">
        <v>3372</v>
      </c>
    </row>
    <row r="2312" spans="1:8" hidden="1" x14ac:dyDescent="0.3">
      <c r="A2312" t="s">
        <v>5438</v>
      </c>
      <c r="B2312" t="s">
        <v>3146</v>
      </c>
      <c r="C2312" t="s">
        <v>230</v>
      </c>
      <c r="D2312" t="s">
        <v>326</v>
      </c>
      <c r="E2312">
        <v>158</v>
      </c>
      <c r="F2312">
        <v>57</v>
      </c>
      <c r="G2312" t="s">
        <v>116</v>
      </c>
      <c r="H2312" t="s">
        <v>3372</v>
      </c>
    </row>
    <row r="2313" spans="1:8" hidden="1" x14ac:dyDescent="0.3">
      <c r="A2313" t="s">
        <v>5439</v>
      </c>
      <c r="B2313" t="s">
        <v>3146</v>
      </c>
      <c r="C2313" t="s">
        <v>230</v>
      </c>
      <c r="D2313" t="s">
        <v>327</v>
      </c>
      <c r="E2313">
        <v>12362</v>
      </c>
      <c r="F2313">
        <v>57</v>
      </c>
      <c r="G2313" t="s">
        <v>116</v>
      </c>
      <c r="H2313" t="s">
        <v>3372</v>
      </c>
    </row>
    <row r="2314" spans="1:8" hidden="1" x14ac:dyDescent="0.3">
      <c r="A2314" t="s">
        <v>5440</v>
      </c>
      <c r="B2314" t="s">
        <v>3146</v>
      </c>
      <c r="C2314" t="s">
        <v>230</v>
      </c>
      <c r="D2314" t="s">
        <v>328</v>
      </c>
      <c r="E2314">
        <v>13259</v>
      </c>
      <c r="F2314">
        <v>57</v>
      </c>
      <c r="G2314" t="s">
        <v>116</v>
      </c>
      <c r="H2314" t="s">
        <v>3372</v>
      </c>
    </row>
    <row r="2315" spans="1:8" hidden="1" x14ac:dyDescent="0.3">
      <c r="A2315" t="s">
        <v>5441</v>
      </c>
      <c r="B2315" t="s">
        <v>3146</v>
      </c>
      <c r="C2315" t="s">
        <v>230</v>
      </c>
      <c r="D2315" t="s">
        <v>329</v>
      </c>
      <c r="E2315">
        <v>204</v>
      </c>
      <c r="F2315">
        <v>57</v>
      </c>
      <c r="G2315" t="s">
        <v>116</v>
      </c>
      <c r="H2315" t="s">
        <v>3372</v>
      </c>
    </row>
    <row r="2316" spans="1:8" hidden="1" x14ac:dyDescent="0.3">
      <c r="A2316" t="s">
        <v>5442</v>
      </c>
      <c r="B2316" t="s">
        <v>3146</v>
      </c>
      <c r="C2316" t="s">
        <v>230</v>
      </c>
      <c r="D2316" t="s">
        <v>330</v>
      </c>
      <c r="E2316">
        <v>1476</v>
      </c>
      <c r="F2316">
        <v>57</v>
      </c>
      <c r="G2316" t="s">
        <v>116</v>
      </c>
      <c r="H2316" t="s">
        <v>3372</v>
      </c>
    </row>
    <row r="2317" spans="1:8" hidden="1" x14ac:dyDescent="0.3">
      <c r="A2317" t="s">
        <v>5443</v>
      </c>
      <c r="B2317" t="s">
        <v>3146</v>
      </c>
      <c r="C2317" t="s">
        <v>230</v>
      </c>
      <c r="D2317" t="s">
        <v>3155</v>
      </c>
      <c r="E2317">
        <v>4499</v>
      </c>
      <c r="F2317">
        <v>57</v>
      </c>
      <c r="G2317" t="s">
        <v>116</v>
      </c>
      <c r="H2317" t="s">
        <v>3372</v>
      </c>
    </row>
    <row r="2318" spans="1:8" hidden="1" x14ac:dyDescent="0.3">
      <c r="A2318" t="s">
        <v>5444</v>
      </c>
      <c r="B2318" t="s">
        <v>3146</v>
      </c>
      <c r="C2318" t="s">
        <v>230</v>
      </c>
      <c r="D2318" t="s">
        <v>3157</v>
      </c>
      <c r="E2318">
        <v>168291</v>
      </c>
      <c r="F2318">
        <v>57</v>
      </c>
      <c r="G2318" t="s">
        <v>116</v>
      </c>
      <c r="H2318" t="s">
        <v>3372</v>
      </c>
    </row>
    <row r="2319" spans="1:8" hidden="1" x14ac:dyDescent="0.3">
      <c r="A2319" t="s">
        <v>5445</v>
      </c>
      <c r="B2319" t="s">
        <v>3146</v>
      </c>
      <c r="C2319" t="s">
        <v>230</v>
      </c>
      <c r="D2319" t="s">
        <v>331</v>
      </c>
      <c r="E2319">
        <v>21161</v>
      </c>
      <c r="F2319">
        <v>57</v>
      </c>
      <c r="G2319" t="s">
        <v>116</v>
      </c>
      <c r="H2319" t="s">
        <v>3372</v>
      </c>
    </row>
    <row r="2320" spans="1:8" hidden="1" x14ac:dyDescent="0.3">
      <c r="A2320" t="s">
        <v>5446</v>
      </c>
      <c r="B2320" t="s">
        <v>3146</v>
      </c>
      <c r="C2320" t="s">
        <v>230</v>
      </c>
      <c r="D2320" t="s">
        <v>332</v>
      </c>
      <c r="E2320">
        <v>12108</v>
      </c>
      <c r="F2320">
        <v>57</v>
      </c>
      <c r="G2320" t="s">
        <v>116</v>
      </c>
      <c r="H2320" t="s">
        <v>3372</v>
      </c>
    </row>
    <row r="2321" spans="1:8" hidden="1" x14ac:dyDescent="0.3">
      <c r="A2321" t="s">
        <v>5447</v>
      </c>
      <c r="B2321" t="s">
        <v>3146</v>
      </c>
      <c r="C2321" t="s">
        <v>230</v>
      </c>
      <c r="D2321" t="s">
        <v>333</v>
      </c>
      <c r="E2321">
        <v>32234</v>
      </c>
      <c r="F2321">
        <v>57</v>
      </c>
      <c r="G2321" t="s">
        <v>116</v>
      </c>
      <c r="H2321" t="s">
        <v>3372</v>
      </c>
    </row>
    <row r="2322" spans="1:8" hidden="1" x14ac:dyDescent="0.3">
      <c r="A2322" t="s">
        <v>5448</v>
      </c>
      <c r="B2322" t="s">
        <v>3146</v>
      </c>
      <c r="C2322" t="s">
        <v>230</v>
      </c>
      <c r="D2322" t="s">
        <v>334</v>
      </c>
      <c r="E2322">
        <v>32007</v>
      </c>
      <c r="F2322">
        <v>57</v>
      </c>
      <c r="G2322" t="s">
        <v>116</v>
      </c>
      <c r="H2322" t="s">
        <v>3372</v>
      </c>
    </row>
    <row r="2323" spans="1:8" hidden="1" x14ac:dyDescent="0.3">
      <c r="A2323" t="s">
        <v>5449</v>
      </c>
      <c r="B2323" t="s">
        <v>3146</v>
      </c>
      <c r="C2323" t="s">
        <v>230</v>
      </c>
      <c r="D2323" t="s">
        <v>336</v>
      </c>
      <c r="E2323">
        <v>6613</v>
      </c>
      <c r="F2323">
        <v>57</v>
      </c>
      <c r="G2323" t="s">
        <v>116</v>
      </c>
      <c r="H2323" t="s">
        <v>3372</v>
      </c>
    </row>
    <row r="2324" spans="1:8" hidden="1" x14ac:dyDescent="0.3">
      <c r="A2324" t="s">
        <v>5450</v>
      </c>
      <c r="B2324" t="s">
        <v>3146</v>
      </c>
      <c r="C2324" t="s">
        <v>230</v>
      </c>
      <c r="D2324" t="s">
        <v>335</v>
      </c>
      <c r="E2324">
        <v>1473</v>
      </c>
      <c r="F2324">
        <v>57</v>
      </c>
      <c r="G2324" t="s">
        <v>116</v>
      </c>
      <c r="H2324" t="s">
        <v>3372</v>
      </c>
    </row>
    <row r="2325" spans="1:8" hidden="1" x14ac:dyDescent="0.3">
      <c r="A2325" t="s">
        <v>5451</v>
      </c>
      <c r="B2325" t="s">
        <v>3146</v>
      </c>
      <c r="C2325" t="s">
        <v>230</v>
      </c>
      <c r="D2325" t="s">
        <v>79</v>
      </c>
      <c r="E2325">
        <v>35111</v>
      </c>
      <c r="F2325">
        <v>57</v>
      </c>
      <c r="G2325" t="s">
        <v>116</v>
      </c>
      <c r="H2325" t="s">
        <v>3372</v>
      </c>
    </row>
    <row r="2326" spans="1:8" hidden="1" x14ac:dyDescent="0.3">
      <c r="A2326" t="s">
        <v>5452</v>
      </c>
      <c r="B2326" t="s">
        <v>3166</v>
      </c>
      <c r="C2326" t="s">
        <v>245</v>
      </c>
      <c r="D2326" t="s">
        <v>80</v>
      </c>
      <c r="E2326">
        <v>13294</v>
      </c>
      <c r="F2326">
        <v>57</v>
      </c>
      <c r="G2326" t="s">
        <v>116</v>
      </c>
      <c r="H2326" t="s">
        <v>3372</v>
      </c>
    </row>
    <row r="2327" spans="1:8" hidden="1" x14ac:dyDescent="0.3">
      <c r="A2327" t="s">
        <v>5453</v>
      </c>
      <c r="B2327" t="s">
        <v>3166</v>
      </c>
      <c r="C2327" t="s">
        <v>245</v>
      </c>
      <c r="D2327" t="s">
        <v>342</v>
      </c>
      <c r="E2327">
        <v>3974</v>
      </c>
      <c r="F2327">
        <v>57</v>
      </c>
      <c r="G2327" t="s">
        <v>116</v>
      </c>
      <c r="H2327" t="s">
        <v>3372</v>
      </c>
    </row>
    <row r="2328" spans="1:8" hidden="1" x14ac:dyDescent="0.3">
      <c r="A2328" t="s">
        <v>5454</v>
      </c>
      <c r="B2328" t="s">
        <v>3166</v>
      </c>
      <c r="C2328" t="s">
        <v>245</v>
      </c>
      <c r="D2328">
        <v>0</v>
      </c>
      <c r="E2328">
        <v>31798</v>
      </c>
      <c r="F2328">
        <v>57</v>
      </c>
      <c r="G2328" t="s">
        <v>116</v>
      </c>
      <c r="H2328" t="s">
        <v>3372</v>
      </c>
    </row>
    <row r="2329" spans="1:8" hidden="1" x14ac:dyDescent="0.3">
      <c r="A2329" t="s">
        <v>5455</v>
      </c>
      <c r="B2329" t="s">
        <v>3166</v>
      </c>
      <c r="C2329" t="s">
        <v>245</v>
      </c>
      <c r="D2329">
        <v>1</v>
      </c>
      <c r="E2329">
        <v>33375</v>
      </c>
      <c r="F2329">
        <v>57</v>
      </c>
      <c r="G2329" t="s">
        <v>116</v>
      </c>
      <c r="H2329" t="s">
        <v>3372</v>
      </c>
    </row>
    <row r="2330" spans="1:8" hidden="1" x14ac:dyDescent="0.3">
      <c r="A2330" t="s">
        <v>5456</v>
      </c>
      <c r="B2330" t="s">
        <v>3166</v>
      </c>
      <c r="C2330" t="s">
        <v>245</v>
      </c>
      <c r="D2330" t="s">
        <v>60</v>
      </c>
      <c r="E2330">
        <v>82421</v>
      </c>
      <c r="F2330">
        <v>57</v>
      </c>
      <c r="G2330" t="s">
        <v>116</v>
      </c>
      <c r="H2330" t="s">
        <v>3372</v>
      </c>
    </row>
    <row r="2331" spans="1:8" hidden="1" x14ac:dyDescent="0.3">
      <c r="A2331" t="s">
        <v>5457</v>
      </c>
      <c r="B2331" t="s">
        <v>3172</v>
      </c>
      <c r="C2331" t="s">
        <v>239</v>
      </c>
      <c r="D2331" t="s">
        <v>2</v>
      </c>
      <c r="E2331">
        <v>172800</v>
      </c>
      <c r="F2331">
        <v>57</v>
      </c>
      <c r="G2331" t="s">
        <v>116</v>
      </c>
      <c r="H2331" t="s">
        <v>3372</v>
      </c>
    </row>
    <row r="2332" spans="1:8" hidden="1" x14ac:dyDescent="0.3">
      <c r="A2332" t="s">
        <v>5458</v>
      </c>
      <c r="B2332" t="s">
        <v>3172</v>
      </c>
      <c r="C2332" t="s">
        <v>239</v>
      </c>
      <c r="D2332" t="s">
        <v>67</v>
      </c>
      <c r="E2332">
        <v>14182</v>
      </c>
      <c r="F2332">
        <v>57</v>
      </c>
      <c r="G2332" t="s">
        <v>116</v>
      </c>
      <c r="H2332" t="s">
        <v>3372</v>
      </c>
    </row>
    <row r="2333" spans="1:8" hidden="1" x14ac:dyDescent="0.3">
      <c r="A2333" t="s">
        <v>5459</v>
      </c>
      <c r="B2333" t="s">
        <v>3172</v>
      </c>
      <c r="C2333" t="s">
        <v>239</v>
      </c>
      <c r="D2333" t="s">
        <v>66</v>
      </c>
      <c r="E2333">
        <v>28332</v>
      </c>
      <c r="F2333">
        <v>57</v>
      </c>
      <c r="G2333" t="s">
        <v>116</v>
      </c>
      <c r="H2333" t="s">
        <v>3372</v>
      </c>
    </row>
    <row r="2334" spans="1:8" hidden="1" x14ac:dyDescent="0.3">
      <c r="A2334" t="s">
        <v>5460</v>
      </c>
      <c r="B2334" t="s">
        <v>3172</v>
      </c>
      <c r="C2334" t="s">
        <v>239</v>
      </c>
      <c r="D2334" t="s">
        <v>65</v>
      </c>
      <c r="E2334">
        <v>51703</v>
      </c>
      <c r="F2334">
        <v>57</v>
      </c>
      <c r="G2334" t="s">
        <v>116</v>
      </c>
      <c r="H2334" t="s">
        <v>3372</v>
      </c>
    </row>
    <row r="2335" spans="1:8" hidden="1" x14ac:dyDescent="0.3">
      <c r="A2335" t="s">
        <v>5461</v>
      </c>
      <c r="B2335" t="s">
        <v>3172</v>
      </c>
      <c r="C2335" t="s">
        <v>239</v>
      </c>
      <c r="D2335" t="s">
        <v>68</v>
      </c>
      <c r="E2335">
        <v>5099</v>
      </c>
      <c r="F2335">
        <v>57</v>
      </c>
      <c r="G2335" t="s">
        <v>116</v>
      </c>
      <c r="H2335" t="s">
        <v>3372</v>
      </c>
    </row>
    <row r="2336" spans="1:8" hidden="1" x14ac:dyDescent="0.3">
      <c r="A2336" t="s">
        <v>5462</v>
      </c>
      <c r="B2336" t="s">
        <v>3172</v>
      </c>
      <c r="C2336" t="s">
        <v>239</v>
      </c>
      <c r="D2336" t="s">
        <v>64</v>
      </c>
      <c r="E2336">
        <v>73494</v>
      </c>
      <c r="F2336">
        <v>57</v>
      </c>
      <c r="G2336" t="s">
        <v>116</v>
      </c>
      <c r="H2336" t="s">
        <v>3372</v>
      </c>
    </row>
    <row r="2337" spans="1:8" hidden="1" x14ac:dyDescent="0.3">
      <c r="A2337" t="s">
        <v>5463</v>
      </c>
      <c r="B2337" t="s">
        <v>3179</v>
      </c>
      <c r="C2337" t="s">
        <v>240</v>
      </c>
      <c r="D2337" t="s">
        <v>2</v>
      </c>
      <c r="E2337">
        <v>172800</v>
      </c>
      <c r="F2337">
        <v>57</v>
      </c>
      <c r="G2337" t="s">
        <v>116</v>
      </c>
      <c r="H2337" t="s">
        <v>3372</v>
      </c>
    </row>
    <row r="2338" spans="1:8" hidden="1" x14ac:dyDescent="0.3">
      <c r="A2338" t="s">
        <v>5464</v>
      </c>
      <c r="B2338" t="s">
        <v>3179</v>
      </c>
      <c r="C2338" t="s">
        <v>240</v>
      </c>
      <c r="D2338" t="s">
        <v>70</v>
      </c>
      <c r="E2338">
        <v>23288</v>
      </c>
      <c r="F2338">
        <v>57</v>
      </c>
      <c r="G2338" t="s">
        <v>116</v>
      </c>
      <c r="H2338" t="s">
        <v>3372</v>
      </c>
    </row>
    <row r="2339" spans="1:8" hidden="1" x14ac:dyDescent="0.3">
      <c r="A2339" t="s">
        <v>5465</v>
      </c>
      <c r="B2339" t="s">
        <v>3179</v>
      </c>
      <c r="C2339" t="s">
        <v>240</v>
      </c>
      <c r="D2339" t="s">
        <v>69</v>
      </c>
      <c r="E2339">
        <v>26718</v>
      </c>
      <c r="F2339">
        <v>57</v>
      </c>
      <c r="G2339" t="s">
        <v>116</v>
      </c>
      <c r="H2339" t="s">
        <v>3372</v>
      </c>
    </row>
    <row r="2340" spans="1:8" hidden="1" x14ac:dyDescent="0.3">
      <c r="A2340" t="s">
        <v>5466</v>
      </c>
      <c r="B2340" t="s">
        <v>3179</v>
      </c>
      <c r="C2340" t="s">
        <v>240</v>
      </c>
      <c r="D2340" t="s">
        <v>71</v>
      </c>
      <c r="E2340">
        <v>122852</v>
      </c>
      <c r="F2340">
        <v>57</v>
      </c>
      <c r="G2340" t="s">
        <v>116</v>
      </c>
      <c r="H2340" t="s">
        <v>3372</v>
      </c>
    </row>
    <row r="2341" spans="1:8" hidden="1" x14ac:dyDescent="0.3">
      <c r="A2341" t="s">
        <v>5467</v>
      </c>
      <c r="B2341" t="s">
        <v>3184</v>
      </c>
      <c r="C2341" t="s">
        <v>3185</v>
      </c>
      <c r="D2341" t="s">
        <v>2</v>
      </c>
      <c r="E2341">
        <v>172800</v>
      </c>
      <c r="F2341">
        <v>57</v>
      </c>
      <c r="G2341" t="s">
        <v>116</v>
      </c>
      <c r="H2341" t="s">
        <v>3372</v>
      </c>
    </row>
    <row r="2342" spans="1:8" hidden="1" x14ac:dyDescent="0.3">
      <c r="A2342" t="s">
        <v>5468</v>
      </c>
      <c r="B2342" t="s">
        <v>3184</v>
      </c>
      <c r="C2342" t="s">
        <v>3185</v>
      </c>
      <c r="D2342" t="s">
        <v>25</v>
      </c>
      <c r="E2342">
        <v>1057</v>
      </c>
      <c r="F2342">
        <v>57</v>
      </c>
      <c r="G2342" t="s">
        <v>116</v>
      </c>
      <c r="H2342" t="s">
        <v>3372</v>
      </c>
    </row>
    <row r="2343" spans="1:8" hidden="1" x14ac:dyDescent="0.3">
      <c r="A2343" t="s">
        <v>5469</v>
      </c>
      <c r="B2343" t="s">
        <v>3184</v>
      </c>
      <c r="C2343" t="s">
        <v>3185</v>
      </c>
      <c r="D2343" t="s">
        <v>21</v>
      </c>
      <c r="E2343">
        <v>17426</v>
      </c>
      <c r="F2343">
        <v>57</v>
      </c>
      <c r="G2343" t="s">
        <v>116</v>
      </c>
      <c r="H2343" t="s">
        <v>3372</v>
      </c>
    </row>
    <row r="2344" spans="1:8" hidden="1" x14ac:dyDescent="0.3">
      <c r="A2344" t="s">
        <v>5470</v>
      </c>
      <c r="B2344" t="s">
        <v>3184</v>
      </c>
      <c r="C2344" t="s">
        <v>3185</v>
      </c>
      <c r="D2344" t="s">
        <v>24</v>
      </c>
      <c r="E2344">
        <v>1752</v>
      </c>
      <c r="F2344">
        <v>57</v>
      </c>
      <c r="G2344" t="s">
        <v>116</v>
      </c>
      <c r="H2344" t="s">
        <v>3372</v>
      </c>
    </row>
    <row r="2345" spans="1:8" hidden="1" x14ac:dyDescent="0.3">
      <c r="A2345" t="s">
        <v>5471</v>
      </c>
      <c r="B2345" t="s">
        <v>3184</v>
      </c>
      <c r="C2345" t="s">
        <v>3185</v>
      </c>
      <c r="D2345" t="s">
        <v>354</v>
      </c>
      <c r="E2345">
        <v>19522</v>
      </c>
      <c r="F2345">
        <v>57</v>
      </c>
      <c r="G2345" t="s">
        <v>116</v>
      </c>
      <c r="H2345" t="s">
        <v>3372</v>
      </c>
    </row>
    <row r="2346" spans="1:8" hidden="1" x14ac:dyDescent="0.3">
      <c r="A2346" t="s">
        <v>5472</v>
      </c>
      <c r="B2346" t="s">
        <v>3184</v>
      </c>
      <c r="C2346" t="s">
        <v>3185</v>
      </c>
      <c r="D2346" t="s">
        <v>22</v>
      </c>
      <c r="E2346">
        <v>10706</v>
      </c>
      <c r="F2346">
        <v>57</v>
      </c>
      <c r="G2346" t="s">
        <v>116</v>
      </c>
      <c r="H2346" t="s">
        <v>3372</v>
      </c>
    </row>
    <row r="2347" spans="1:8" hidden="1" x14ac:dyDescent="0.3">
      <c r="A2347" t="s">
        <v>5473</v>
      </c>
      <c r="B2347" t="s">
        <v>3184</v>
      </c>
      <c r="C2347" t="s">
        <v>3185</v>
      </c>
      <c r="D2347" t="s">
        <v>23</v>
      </c>
      <c r="E2347">
        <v>3818</v>
      </c>
      <c r="F2347">
        <v>57</v>
      </c>
      <c r="G2347" t="s">
        <v>116</v>
      </c>
      <c r="H2347" t="s">
        <v>3372</v>
      </c>
    </row>
    <row r="2348" spans="1:8" hidden="1" x14ac:dyDescent="0.3">
      <c r="A2348" t="s">
        <v>5474</v>
      </c>
      <c r="B2348" t="s">
        <v>3184</v>
      </c>
      <c r="C2348" t="s">
        <v>3185</v>
      </c>
      <c r="D2348" t="s">
        <v>20</v>
      </c>
      <c r="E2348">
        <v>118515</v>
      </c>
      <c r="F2348">
        <v>57</v>
      </c>
      <c r="G2348" t="s">
        <v>116</v>
      </c>
      <c r="H2348" t="s">
        <v>3372</v>
      </c>
    </row>
    <row r="2349" spans="1:8" hidden="1" x14ac:dyDescent="0.3">
      <c r="A2349" t="s">
        <v>10578</v>
      </c>
      <c r="B2349" t="s">
        <v>3193</v>
      </c>
      <c r="C2349" t="s">
        <v>3194</v>
      </c>
      <c r="D2349" t="s">
        <v>10556</v>
      </c>
      <c r="E2349">
        <v>128</v>
      </c>
      <c r="F2349">
        <v>57</v>
      </c>
      <c r="G2349" t="s">
        <v>116</v>
      </c>
      <c r="H2349" t="s">
        <v>3372</v>
      </c>
    </row>
    <row r="2350" spans="1:8" hidden="1" x14ac:dyDescent="0.3">
      <c r="A2350" t="s">
        <v>5475</v>
      </c>
      <c r="B2350" t="s">
        <v>3193</v>
      </c>
      <c r="C2350" t="s">
        <v>3194</v>
      </c>
      <c r="D2350" t="s">
        <v>350</v>
      </c>
      <c r="E2350">
        <v>26</v>
      </c>
      <c r="F2350">
        <v>57</v>
      </c>
      <c r="G2350" t="s">
        <v>116</v>
      </c>
      <c r="H2350" t="s">
        <v>3372</v>
      </c>
    </row>
    <row r="2351" spans="1:8" hidden="1" x14ac:dyDescent="0.3">
      <c r="A2351" t="s">
        <v>5476</v>
      </c>
      <c r="B2351" t="s">
        <v>3193</v>
      </c>
      <c r="C2351" t="s">
        <v>3194</v>
      </c>
      <c r="D2351" t="s">
        <v>352</v>
      </c>
      <c r="E2351">
        <v>16663</v>
      </c>
      <c r="F2351">
        <v>57</v>
      </c>
      <c r="G2351" t="s">
        <v>116</v>
      </c>
      <c r="H2351" t="s">
        <v>3372</v>
      </c>
    </row>
    <row r="2352" spans="1:8" hidden="1" x14ac:dyDescent="0.3">
      <c r="A2352" t="s">
        <v>5477</v>
      </c>
      <c r="B2352" t="s">
        <v>3193</v>
      </c>
      <c r="C2352" t="s">
        <v>3194</v>
      </c>
      <c r="D2352" t="s">
        <v>351</v>
      </c>
      <c r="E2352">
        <v>517</v>
      </c>
      <c r="F2352">
        <v>57</v>
      </c>
      <c r="G2352" t="s">
        <v>116</v>
      </c>
      <c r="H2352" t="s">
        <v>3372</v>
      </c>
    </row>
    <row r="2353" spans="1:8" hidden="1" x14ac:dyDescent="0.3">
      <c r="A2353" t="s">
        <v>5478</v>
      </c>
      <c r="B2353" t="s">
        <v>3193</v>
      </c>
      <c r="C2353" t="s">
        <v>3194</v>
      </c>
      <c r="D2353" t="s">
        <v>348</v>
      </c>
      <c r="E2353">
        <v>751</v>
      </c>
      <c r="F2353">
        <v>57</v>
      </c>
      <c r="G2353" t="s">
        <v>116</v>
      </c>
      <c r="H2353" t="s">
        <v>3372</v>
      </c>
    </row>
    <row r="2354" spans="1:8" hidden="1" x14ac:dyDescent="0.3">
      <c r="A2354" t="s">
        <v>5479</v>
      </c>
      <c r="B2354" t="s">
        <v>3193</v>
      </c>
      <c r="C2354" t="s">
        <v>3194</v>
      </c>
      <c r="D2354" t="s">
        <v>349</v>
      </c>
      <c r="E2354">
        <v>167612</v>
      </c>
      <c r="F2354">
        <v>57</v>
      </c>
      <c r="G2354" t="s">
        <v>116</v>
      </c>
      <c r="H2354" t="s">
        <v>3372</v>
      </c>
    </row>
    <row r="2355" spans="1:8" hidden="1" x14ac:dyDescent="0.3">
      <c r="A2355" t="s">
        <v>5480</v>
      </c>
      <c r="B2355" t="s">
        <v>3193</v>
      </c>
      <c r="C2355" t="s">
        <v>3194</v>
      </c>
      <c r="D2355" t="s">
        <v>347</v>
      </c>
      <c r="E2355">
        <v>166891</v>
      </c>
      <c r="F2355">
        <v>57</v>
      </c>
      <c r="G2355" t="s">
        <v>116</v>
      </c>
      <c r="H2355" t="s">
        <v>3372</v>
      </c>
    </row>
    <row r="2356" spans="1:8" hidden="1" x14ac:dyDescent="0.3">
      <c r="A2356" t="s">
        <v>5481</v>
      </c>
      <c r="B2356" t="s">
        <v>99</v>
      </c>
      <c r="C2356" t="s">
        <v>3202</v>
      </c>
      <c r="D2356" t="s">
        <v>210</v>
      </c>
      <c r="E2356">
        <v>30044</v>
      </c>
      <c r="F2356">
        <v>57</v>
      </c>
      <c r="G2356" t="s">
        <v>116</v>
      </c>
      <c r="H2356" t="s">
        <v>3372</v>
      </c>
    </row>
    <row r="2357" spans="1:8" hidden="1" x14ac:dyDescent="0.3">
      <c r="A2357" t="s">
        <v>5482</v>
      </c>
      <c r="B2357" t="s">
        <v>98</v>
      </c>
      <c r="C2357" t="s">
        <v>3202</v>
      </c>
      <c r="D2357" t="s">
        <v>209</v>
      </c>
      <c r="E2357">
        <v>123832</v>
      </c>
      <c r="F2357">
        <v>57</v>
      </c>
      <c r="G2357" t="s">
        <v>116</v>
      </c>
      <c r="H2357" t="s">
        <v>3372</v>
      </c>
    </row>
    <row r="2358" spans="1:8" hidden="1" x14ac:dyDescent="0.3">
      <c r="A2358" t="s">
        <v>5483</v>
      </c>
      <c r="B2358" t="s">
        <v>97</v>
      </c>
      <c r="C2358" t="s">
        <v>3202</v>
      </c>
      <c r="D2358" t="s">
        <v>208</v>
      </c>
      <c r="E2358">
        <v>15380</v>
      </c>
      <c r="F2358">
        <v>57</v>
      </c>
      <c r="G2358" t="s">
        <v>116</v>
      </c>
      <c r="H2358" t="s">
        <v>3372</v>
      </c>
    </row>
    <row r="2359" spans="1:8" hidden="1" x14ac:dyDescent="0.3">
      <c r="A2359" t="s">
        <v>5484</v>
      </c>
      <c r="B2359" t="s">
        <v>96</v>
      </c>
      <c r="C2359" t="s">
        <v>3202</v>
      </c>
      <c r="D2359" t="s">
        <v>207</v>
      </c>
      <c r="E2359">
        <v>11044</v>
      </c>
      <c r="F2359">
        <v>57</v>
      </c>
      <c r="G2359" t="s">
        <v>116</v>
      </c>
      <c r="H2359" t="s">
        <v>3372</v>
      </c>
    </row>
    <row r="2360" spans="1:8" hidden="1" x14ac:dyDescent="0.3">
      <c r="A2360" t="s">
        <v>5485</v>
      </c>
      <c r="B2360" t="s">
        <v>3207</v>
      </c>
      <c r="C2360" t="s">
        <v>3202</v>
      </c>
      <c r="D2360" t="s">
        <v>2</v>
      </c>
      <c r="E2360">
        <v>180300</v>
      </c>
      <c r="F2360">
        <v>57</v>
      </c>
      <c r="G2360" t="s">
        <v>116</v>
      </c>
      <c r="H2360" t="s">
        <v>3372</v>
      </c>
    </row>
    <row r="2361" spans="1:8" hidden="1" x14ac:dyDescent="0.3">
      <c r="A2361" t="s">
        <v>5486</v>
      </c>
      <c r="B2361" t="s">
        <v>3207</v>
      </c>
      <c r="C2361" t="s">
        <v>3202</v>
      </c>
      <c r="D2361" t="s">
        <v>28</v>
      </c>
      <c r="E2361">
        <v>6238.8176708598703</v>
      </c>
      <c r="F2361">
        <v>57</v>
      </c>
      <c r="G2361" t="s">
        <v>116</v>
      </c>
      <c r="H2361" t="s">
        <v>3372</v>
      </c>
    </row>
    <row r="2362" spans="1:8" hidden="1" x14ac:dyDescent="0.3">
      <c r="A2362" t="s">
        <v>5487</v>
      </c>
      <c r="B2362" t="s">
        <v>3207</v>
      </c>
      <c r="C2362" t="s">
        <v>3202</v>
      </c>
      <c r="D2362" t="s">
        <v>27</v>
      </c>
      <c r="E2362">
        <v>91864</v>
      </c>
      <c r="F2362">
        <v>57</v>
      </c>
      <c r="G2362" t="s">
        <v>116</v>
      </c>
      <c r="H2362" t="s">
        <v>3372</v>
      </c>
    </row>
    <row r="2363" spans="1:8" hidden="1" x14ac:dyDescent="0.3">
      <c r="A2363" t="s">
        <v>5488</v>
      </c>
      <c r="B2363" t="s">
        <v>3207</v>
      </c>
      <c r="C2363" t="s">
        <v>3202</v>
      </c>
      <c r="D2363" t="s">
        <v>3155</v>
      </c>
      <c r="E2363">
        <v>4499</v>
      </c>
      <c r="F2363">
        <v>57</v>
      </c>
      <c r="G2363" t="s">
        <v>116</v>
      </c>
      <c r="H2363" t="s">
        <v>3372</v>
      </c>
    </row>
    <row r="2364" spans="1:8" hidden="1" x14ac:dyDescent="0.3">
      <c r="A2364" t="s">
        <v>5489</v>
      </c>
      <c r="B2364" t="s">
        <v>3207</v>
      </c>
      <c r="C2364" t="s">
        <v>3202</v>
      </c>
      <c r="D2364" t="s">
        <v>3157</v>
      </c>
      <c r="E2364">
        <v>168291</v>
      </c>
      <c r="F2364">
        <v>57</v>
      </c>
      <c r="G2364" t="s">
        <v>116</v>
      </c>
      <c r="H2364" t="s">
        <v>3372</v>
      </c>
    </row>
    <row r="2365" spans="1:8" hidden="1" x14ac:dyDescent="0.3">
      <c r="A2365" t="s">
        <v>5490</v>
      </c>
      <c r="B2365" t="s">
        <v>3207</v>
      </c>
      <c r="C2365" t="s">
        <v>3202</v>
      </c>
      <c r="D2365" t="s">
        <v>26</v>
      </c>
      <c r="E2365">
        <v>88436</v>
      </c>
      <c r="F2365">
        <v>57</v>
      </c>
      <c r="G2365" t="s">
        <v>116</v>
      </c>
      <c r="H2365" t="s">
        <v>3372</v>
      </c>
    </row>
    <row r="2366" spans="1:8" hidden="1" x14ac:dyDescent="0.3">
      <c r="A2366" t="s">
        <v>5491</v>
      </c>
      <c r="B2366" t="s">
        <v>3214</v>
      </c>
      <c r="C2366" t="s">
        <v>3215</v>
      </c>
      <c r="D2366" t="s">
        <v>344</v>
      </c>
      <c r="E2366">
        <v>8494</v>
      </c>
      <c r="F2366">
        <v>57</v>
      </c>
      <c r="G2366" t="s">
        <v>116</v>
      </c>
      <c r="H2366" t="s">
        <v>3372</v>
      </c>
    </row>
    <row r="2367" spans="1:8" hidden="1" x14ac:dyDescent="0.3">
      <c r="A2367" t="s">
        <v>5492</v>
      </c>
      <c r="B2367" t="s">
        <v>3214</v>
      </c>
      <c r="C2367" t="s">
        <v>3215</v>
      </c>
      <c r="D2367" t="s">
        <v>2</v>
      </c>
      <c r="E2367">
        <v>172800</v>
      </c>
      <c r="F2367">
        <v>57</v>
      </c>
      <c r="G2367" t="s">
        <v>116</v>
      </c>
      <c r="H2367" t="s">
        <v>3372</v>
      </c>
    </row>
    <row r="2368" spans="1:8" hidden="1" x14ac:dyDescent="0.3">
      <c r="A2368" t="s">
        <v>5493</v>
      </c>
      <c r="B2368" t="s">
        <v>3214</v>
      </c>
      <c r="C2368" t="s">
        <v>3215</v>
      </c>
      <c r="D2368" t="s">
        <v>30</v>
      </c>
      <c r="E2368">
        <v>10286</v>
      </c>
      <c r="F2368">
        <v>57</v>
      </c>
      <c r="G2368" t="s">
        <v>116</v>
      </c>
      <c r="H2368" t="s">
        <v>3372</v>
      </c>
    </row>
    <row r="2369" spans="1:8" hidden="1" x14ac:dyDescent="0.3">
      <c r="A2369" t="s">
        <v>5494</v>
      </c>
      <c r="B2369" t="s">
        <v>3214</v>
      </c>
      <c r="C2369" t="s">
        <v>3215</v>
      </c>
      <c r="D2369" t="s">
        <v>345</v>
      </c>
      <c r="E2369">
        <v>425</v>
      </c>
      <c r="F2369">
        <v>57</v>
      </c>
      <c r="G2369" t="s">
        <v>116</v>
      </c>
      <c r="H2369" t="s">
        <v>3372</v>
      </c>
    </row>
    <row r="2370" spans="1:8" hidden="1" x14ac:dyDescent="0.3">
      <c r="A2370" t="s">
        <v>5495</v>
      </c>
      <c r="B2370" t="s">
        <v>3214</v>
      </c>
      <c r="C2370" t="s">
        <v>3215</v>
      </c>
      <c r="D2370" t="s">
        <v>36</v>
      </c>
      <c r="E2370">
        <v>1871</v>
      </c>
      <c r="F2370">
        <v>57</v>
      </c>
      <c r="G2370" t="s">
        <v>116</v>
      </c>
      <c r="H2370" t="s">
        <v>3372</v>
      </c>
    </row>
    <row r="2371" spans="1:8" hidden="1" x14ac:dyDescent="0.3">
      <c r="A2371" t="s">
        <v>5496</v>
      </c>
      <c r="B2371" t="s">
        <v>3214</v>
      </c>
      <c r="C2371" t="s">
        <v>3215</v>
      </c>
      <c r="D2371" t="s">
        <v>32</v>
      </c>
      <c r="E2371">
        <v>3616</v>
      </c>
      <c r="F2371">
        <v>57</v>
      </c>
      <c r="G2371" t="s">
        <v>116</v>
      </c>
      <c r="H2371" t="s">
        <v>3372</v>
      </c>
    </row>
    <row r="2372" spans="1:8" hidden="1" x14ac:dyDescent="0.3">
      <c r="A2372" t="s">
        <v>5497</v>
      </c>
      <c r="B2372" t="s">
        <v>3214</v>
      </c>
      <c r="C2372" t="s">
        <v>3215</v>
      </c>
      <c r="D2372" t="s">
        <v>31</v>
      </c>
      <c r="E2372">
        <v>148078</v>
      </c>
      <c r="F2372">
        <v>57</v>
      </c>
      <c r="G2372" t="s">
        <v>116</v>
      </c>
      <c r="H2372" t="s">
        <v>3372</v>
      </c>
    </row>
    <row r="2373" spans="1:8" hidden="1" x14ac:dyDescent="0.3">
      <c r="A2373" t="s">
        <v>5498</v>
      </c>
      <c r="B2373" t="s">
        <v>3214</v>
      </c>
      <c r="C2373" t="s">
        <v>3215</v>
      </c>
      <c r="D2373" t="s">
        <v>34</v>
      </c>
      <c r="E2373">
        <v>6111</v>
      </c>
      <c r="F2373">
        <v>57</v>
      </c>
      <c r="G2373" t="s">
        <v>116</v>
      </c>
      <c r="H2373" t="s">
        <v>3372</v>
      </c>
    </row>
    <row r="2374" spans="1:8" hidden="1" x14ac:dyDescent="0.3">
      <c r="A2374" t="s">
        <v>5499</v>
      </c>
      <c r="B2374" t="s">
        <v>3214</v>
      </c>
      <c r="C2374" t="s">
        <v>3215</v>
      </c>
      <c r="D2374" t="s">
        <v>35</v>
      </c>
      <c r="E2374">
        <v>12373</v>
      </c>
      <c r="F2374">
        <v>57</v>
      </c>
      <c r="G2374" t="s">
        <v>116</v>
      </c>
      <c r="H2374" t="s">
        <v>3372</v>
      </c>
    </row>
    <row r="2375" spans="1:8" hidden="1" x14ac:dyDescent="0.3">
      <c r="A2375" t="s">
        <v>5500</v>
      </c>
      <c r="B2375" t="s">
        <v>3214</v>
      </c>
      <c r="C2375" t="s">
        <v>3215</v>
      </c>
      <c r="D2375" t="s">
        <v>33</v>
      </c>
      <c r="E2375">
        <v>129594</v>
      </c>
      <c r="F2375">
        <v>57</v>
      </c>
      <c r="G2375" t="s">
        <v>116</v>
      </c>
      <c r="H2375" t="s">
        <v>3372</v>
      </c>
    </row>
    <row r="2376" spans="1:8" hidden="1" x14ac:dyDescent="0.3">
      <c r="A2376" t="s">
        <v>5501</v>
      </c>
      <c r="B2376" t="s">
        <v>3226</v>
      </c>
      <c r="C2376" t="s">
        <v>232</v>
      </c>
      <c r="D2376" t="s">
        <v>60</v>
      </c>
      <c r="E2376">
        <v>82421</v>
      </c>
      <c r="F2376">
        <v>57</v>
      </c>
      <c r="G2376" t="s">
        <v>116</v>
      </c>
      <c r="H2376" t="s">
        <v>3372</v>
      </c>
    </row>
    <row r="2377" spans="1:8" hidden="1" x14ac:dyDescent="0.3">
      <c r="A2377" t="s">
        <v>5502</v>
      </c>
      <c r="B2377" t="s">
        <v>3226</v>
      </c>
      <c r="C2377" t="s">
        <v>232</v>
      </c>
      <c r="D2377" t="s">
        <v>76</v>
      </c>
      <c r="E2377">
        <v>467</v>
      </c>
      <c r="F2377">
        <v>57</v>
      </c>
      <c r="G2377" t="s">
        <v>116</v>
      </c>
      <c r="H2377" t="s">
        <v>3372</v>
      </c>
    </row>
    <row r="2378" spans="1:8" hidden="1" x14ac:dyDescent="0.3">
      <c r="A2378" t="s">
        <v>5503</v>
      </c>
      <c r="B2378" t="s">
        <v>3226</v>
      </c>
      <c r="C2378" t="s">
        <v>232</v>
      </c>
      <c r="D2378" t="s">
        <v>72</v>
      </c>
      <c r="E2378">
        <v>36976</v>
      </c>
      <c r="F2378">
        <v>57</v>
      </c>
      <c r="G2378" t="s">
        <v>116</v>
      </c>
      <c r="H2378" t="s">
        <v>3372</v>
      </c>
    </row>
    <row r="2379" spans="1:8" hidden="1" x14ac:dyDescent="0.3">
      <c r="A2379" t="s">
        <v>5504</v>
      </c>
      <c r="B2379" t="s">
        <v>3226</v>
      </c>
      <c r="C2379" t="s">
        <v>232</v>
      </c>
      <c r="D2379" t="s">
        <v>73</v>
      </c>
      <c r="E2379">
        <v>31650</v>
      </c>
      <c r="F2379">
        <v>57</v>
      </c>
      <c r="G2379" t="s">
        <v>116</v>
      </c>
      <c r="H2379" t="s">
        <v>3372</v>
      </c>
    </row>
    <row r="2380" spans="1:8" hidden="1" x14ac:dyDescent="0.3">
      <c r="A2380" t="s">
        <v>5505</v>
      </c>
      <c r="B2380" t="s">
        <v>3226</v>
      </c>
      <c r="C2380" t="s">
        <v>232</v>
      </c>
      <c r="D2380" t="s">
        <v>75</v>
      </c>
      <c r="E2380">
        <v>2010</v>
      </c>
      <c r="F2380">
        <v>57</v>
      </c>
      <c r="G2380" t="s">
        <v>116</v>
      </c>
      <c r="H2380" t="s">
        <v>3372</v>
      </c>
    </row>
    <row r="2381" spans="1:8" hidden="1" x14ac:dyDescent="0.3">
      <c r="A2381" t="s">
        <v>5506</v>
      </c>
      <c r="B2381" t="s">
        <v>3226</v>
      </c>
      <c r="C2381" t="s">
        <v>232</v>
      </c>
      <c r="D2381" t="s">
        <v>74</v>
      </c>
      <c r="E2381">
        <v>11292</v>
      </c>
      <c r="F2381">
        <v>57</v>
      </c>
      <c r="G2381" t="s">
        <v>116</v>
      </c>
      <c r="H2381" t="s">
        <v>3372</v>
      </c>
    </row>
    <row r="2382" spans="1:8" hidden="1" x14ac:dyDescent="0.3">
      <c r="A2382" t="s">
        <v>5507</v>
      </c>
      <c r="B2382" t="s">
        <v>3076</v>
      </c>
      <c r="C2382" t="s">
        <v>236</v>
      </c>
      <c r="D2382" t="s">
        <v>29</v>
      </c>
      <c r="E2382">
        <v>192230</v>
      </c>
      <c r="F2382">
        <v>58</v>
      </c>
      <c r="G2382" t="s">
        <v>115</v>
      </c>
      <c r="H2382" t="s">
        <v>3374</v>
      </c>
    </row>
    <row r="2383" spans="1:8" hidden="1" x14ac:dyDescent="0.3">
      <c r="A2383" t="s">
        <v>5508</v>
      </c>
      <c r="B2383" t="s">
        <v>3076</v>
      </c>
      <c r="C2383" t="s">
        <v>236</v>
      </c>
      <c r="D2383" t="s">
        <v>49</v>
      </c>
      <c r="E2383">
        <v>61986</v>
      </c>
      <c r="F2383">
        <v>58</v>
      </c>
      <c r="G2383" t="s">
        <v>115</v>
      </c>
      <c r="H2383" t="s">
        <v>3374</v>
      </c>
    </row>
    <row r="2384" spans="1:8" hidden="1" x14ac:dyDescent="0.3">
      <c r="A2384" t="s">
        <v>5509</v>
      </c>
      <c r="B2384" t="s">
        <v>3076</v>
      </c>
      <c r="C2384" t="s">
        <v>236</v>
      </c>
      <c r="D2384" t="s">
        <v>48</v>
      </c>
      <c r="E2384">
        <v>16776</v>
      </c>
      <c r="F2384">
        <v>58</v>
      </c>
      <c r="G2384" t="s">
        <v>115</v>
      </c>
      <c r="H2384" t="s">
        <v>3374</v>
      </c>
    </row>
    <row r="2385" spans="1:8" hidden="1" x14ac:dyDescent="0.3">
      <c r="A2385" t="s">
        <v>5510</v>
      </c>
      <c r="B2385" t="s">
        <v>3076</v>
      </c>
      <c r="C2385" t="s">
        <v>236</v>
      </c>
      <c r="D2385" t="s">
        <v>42</v>
      </c>
      <c r="E2385">
        <v>17471</v>
      </c>
      <c r="F2385">
        <v>58</v>
      </c>
      <c r="G2385" t="s">
        <v>115</v>
      </c>
      <c r="H2385" t="s">
        <v>3374</v>
      </c>
    </row>
    <row r="2386" spans="1:8" hidden="1" x14ac:dyDescent="0.3">
      <c r="A2386" t="s">
        <v>5511</v>
      </c>
      <c r="B2386" t="s">
        <v>3076</v>
      </c>
      <c r="C2386" t="s">
        <v>236</v>
      </c>
      <c r="D2386" t="s">
        <v>82</v>
      </c>
      <c r="E2386">
        <v>11563</v>
      </c>
      <c r="F2386">
        <v>58</v>
      </c>
      <c r="G2386" t="s">
        <v>115</v>
      </c>
      <c r="H2386" t="s">
        <v>3374</v>
      </c>
    </row>
    <row r="2387" spans="1:8" hidden="1" x14ac:dyDescent="0.3">
      <c r="A2387" t="s">
        <v>5512</v>
      </c>
      <c r="B2387" t="s">
        <v>3076</v>
      </c>
      <c r="C2387" t="s">
        <v>236</v>
      </c>
      <c r="D2387" t="s">
        <v>50</v>
      </c>
      <c r="E2387">
        <v>4490</v>
      </c>
      <c r="F2387">
        <v>58</v>
      </c>
      <c r="G2387" t="s">
        <v>115</v>
      </c>
      <c r="H2387" t="s">
        <v>3374</v>
      </c>
    </row>
    <row r="2388" spans="1:8" hidden="1" x14ac:dyDescent="0.3">
      <c r="A2388" t="s">
        <v>5513</v>
      </c>
      <c r="B2388" t="s">
        <v>3076</v>
      </c>
      <c r="C2388" t="s">
        <v>236</v>
      </c>
      <c r="D2388" t="s">
        <v>46</v>
      </c>
      <c r="E2388">
        <v>12255</v>
      </c>
      <c r="F2388">
        <v>58</v>
      </c>
      <c r="G2388" t="s">
        <v>115</v>
      </c>
      <c r="H2388" t="s">
        <v>3374</v>
      </c>
    </row>
    <row r="2389" spans="1:8" hidden="1" x14ac:dyDescent="0.3">
      <c r="A2389" t="s">
        <v>5514</v>
      </c>
      <c r="B2389" t="s">
        <v>3076</v>
      </c>
      <c r="C2389" t="s">
        <v>236</v>
      </c>
      <c r="D2389" t="s">
        <v>45</v>
      </c>
      <c r="E2389">
        <v>7182</v>
      </c>
      <c r="F2389">
        <v>58</v>
      </c>
      <c r="G2389" t="s">
        <v>115</v>
      </c>
      <c r="H2389" t="s">
        <v>3374</v>
      </c>
    </row>
    <row r="2390" spans="1:8" hidden="1" x14ac:dyDescent="0.3">
      <c r="A2390" t="s">
        <v>5515</v>
      </c>
      <c r="B2390" t="s">
        <v>3076</v>
      </c>
      <c r="C2390" t="s">
        <v>236</v>
      </c>
      <c r="D2390" t="s">
        <v>47</v>
      </c>
      <c r="E2390">
        <v>5171</v>
      </c>
      <c r="F2390">
        <v>58</v>
      </c>
      <c r="G2390" t="s">
        <v>115</v>
      </c>
      <c r="H2390" t="s">
        <v>3374</v>
      </c>
    </row>
    <row r="2391" spans="1:8" hidden="1" x14ac:dyDescent="0.3">
      <c r="A2391" t="s">
        <v>5516</v>
      </c>
      <c r="B2391" t="s">
        <v>3076</v>
      </c>
      <c r="C2391" t="s">
        <v>236</v>
      </c>
      <c r="D2391" t="s">
        <v>43</v>
      </c>
      <c r="E2391">
        <v>26519</v>
      </c>
      <c r="F2391">
        <v>58</v>
      </c>
      <c r="G2391" t="s">
        <v>115</v>
      </c>
      <c r="H2391" t="s">
        <v>3374</v>
      </c>
    </row>
    <row r="2392" spans="1:8" hidden="1" x14ac:dyDescent="0.3">
      <c r="A2392" t="s">
        <v>5517</v>
      </c>
      <c r="B2392" t="s">
        <v>3076</v>
      </c>
      <c r="C2392" t="s">
        <v>236</v>
      </c>
      <c r="D2392" t="s">
        <v>44</v>
      </c>
      <c r="E2392">
        <v>28823</v>
      </c>
      <c r="F2392">
        <v>58</v>
      </c>
      <c r="G2392" t="s">
        <v>115</v>
      </c>
      <c r="H2392" t="s">
        <v>3374</v>
      </c>
    </row>
    <row r="2393" spans="1:8" hidden="1" x14ac:dyDescent="0.3">
      <c r="A2393" t="s">
        <v>3373</v>
      </c>
      <c r="B2393" t="s">
        <v>3089</v>
      </c>
      <c r="C2393" t="s">
        <v>3090</v>
      </c>
      <c r="D2393" t="s">
        <v>434</v>
      </c>
      <c r="E2393">
        <v>2689</v>
      </c>
      <c r="F2393">
        <v>58</v>
      </c>
      <c r="G2393" t="s">
        <v>115</v>
      </c>
      <c r="H2393" t="s">
        <v>3374</v>
      </c>
    </row>
    <row r="2394" spans="1:8" hidden="1" x14ac:dyDescent="0.3">
      <c r="A2394" t="s">
        <v>4940</v>
      </c>
      <c r="B2394" t="s">
        <v>3089</v>
      </c>
      <c r="C2394" t="s">
        <v>3090</v>
      </c>
      <c r="D2394" t="s">
        <v>436</v>
      </c>
      <c r="E2394">
        <v>7669</v>
      </c>
      <c r="F2394">
        <v>58</v>
      </c>
      <c r="G2394" t="s">
        <v>115</v>
      </c>
      <c r="H2394" t="s">
        <v>3374</v>
      </c>
    </row>
    <row r="2395" spans="1:8" hidden="1" x14ac:dyDescent="0.3">
      <c r="A2395" t="s">
        <v>5757</v>
      </c>
      <c r="B2395" t="s">
        <v>3089</v>
      </c>
      <c r="C2395" t="s">
        <v>3090</v>
      </c>
      <c r="D2395" t="s">
        <v>437</v>
      </c>
      <c r="E2395">
        <v>37033</v>
      </c>
      <c r="F2395">
        <v>58</v>
      </c>
      <c r="G2395" t="s">
        <v>115</v>
      </c>
      <c r="H2395" t="s">
        <v>3374</v>
      </c>
    </row>
    <row r="2396" spans="1:8" hidden="1" x14ac:dyDescent="0.3">
      <c r="A2396" t="s">
        <v>7391</v>
      </c>
      <c r="B2396" t="s">
        <v>3089</v>
      </c>
      <c r="C2396" t="s">
        <v>3090</v>
      </c>
      <c r="D2396" t="s">
        <v>439</v>
      </c>
      <c r="E2396">
        <v>28292</v>
      </c>
      <c r="F2396">
        <v>58</v>
      </c>
      <c r="G2396" t="s">
        <v>115</v>
      </c>
      <c r="H2396" t="s">
        <v>3374</v>
      </c>
    </row>
    <row r="2397" spans="1:8" hidden="1" x14ac:dyDescent="0.3">
      <c r="A2397" t="s">
        <v>4231</v>
      </c>
      <c r="B2397" t="s">
        <v>3089</v>
      </c>
      <c r="C2397" t="s">
        <v>3090</v>
      </c>
      <c r="D2397" t="s">
        <v>435</v>
      </c>
      <c r="E2397">
        <v>10119</v>
      </c>
      <c r="F2397">
        <v>58</v>
      </c>
      <c r="G2397" t="s">
        <v>115</v>
      </c>
      <c r="H2397" t="s">
        <v>3374</v>
      </c>
    </row>
    <row r="2398" spans="1:8" hidden="1" x14ac:dyDescent="0.3">
      <c r="A2398" t="s">
        <v>8917</v>
      </c>
      <c r="B2398" t="s">
        <v>3089</v>
      </c>
      <c r="C2398" t="s">
        <v>3090</v>
      </c>
      <c r="D2398" t="s">
        <v>441</v>
      </c>
      <c r="E2398">
        <v>12670</v>
      </c>
      <c r="F2398">
        <v>58</v>
      </c>
      <c r="G2398" t="s">
        <v>115</v>
      </c>
      <c r="H2398" t="s">
        <v>3374</v>
      </c>
    </row>
    <row r="2399" spans="1:8" hidden="1" x14ac:dyDescent="0.3">
      <c r="A2399" t="s">
        <v>8100</v>
      </c>
      <c r="B2399" t="s">
        <v>3089</v>
      </c>
      <c r="C2399" t="s">
        <v>3090</v>
      </c>
      <c r="D2399" t="s">
        <v>440</v>
      </c>
      <c r="E2399">
        <v>51846</v>
      </c>
      <c r="F2399">
        <v>58</v>
      </c>
      <c r="G2399" t="s">
        <v>115</v>
      </c>
      <c r="H2399" t="s">
        <v>3374</v>
      </c>
    </row>
    <row r="2400" spans="1:8" hidden="1" x14ac:dyDescent="0.3">
      <c r="A2400" t="s">
        <v>9734</v>
      </c>
      <c r="B2400" t="s">
        <v>3089</v>
      </c>
      <c r="C2400" t="s">
        <v>3090</v>
      </c>
      <c r="D2400" t="s">
        <v>349</v>
      </c>
      <c r="E2400">
        <v>163547</v>
      </c>
      <c r="F2400">
        <v>58</v>
      </c>
      <c r="G2400" t="s">
        <v>115</v>
      </c>
      <c r="H2400" t="s">
        <v>3374</v>
      </c>
    </row>
    <row r="2401" spans="1:8" hidden="1" x14ac:dyDescent="0.3">
      <c r="A2401" t="s">
        <v>6574</v>
      </c>
      <c r="B2401" t="s">
        <v>3089</v>
      </c>
      <c r="C2401" t="s">
        <v>3090</v>
      </c>
      <c r="D2401" t="s">
        <v>438</v>
      </c>
      <c r="E2401">
        <v>13285</v>
      </c>
      <c r="F2401">
        <v>58</v>
      </c>
      <c r="G2401" t="s">
        <v>115</v>
      </c>
      <c r="H2401" t="s">
        <v>3374</v>
      </c>
    </row>
    <row r="2402" spans="1:8" hidden="1" x14ac:dyDescent="0.3">
      <c r="A2402" t="s">
        <v>5527</v>
      </c>
      <c r="B2402" t="s">
        <v>3108</v>
      </c>
      <c r="C2402" t="s">
        <v>3109</v>
      </c>
      <c r="D2402" t="s">
        <v>3110</v>
      </c>
      <c r="E2402">
        <v>8936</v>
      </c>
      <c r="F2402">
        <v>58</v>
      </c>
      <c r="G2402" t="s">
        <v>115</v>
      </c>
      <c r="H2402" t="s">
        <v>3374</v>
      </c>
    </row>
    <row r="2403" spans="1:8" hidden="1" x14ac:dyDescent="0.3">
      <c r="A2403" t="s">
        <v>5528</v>
      </c>
      <c r="B2403" t="s">
        <v>3108</v>
      </c>
      <c r="C2403" t="s">
        <v>3109</v>
      </c>
      <c r="D2403" t="s">
        <v>3112</v>
      </c>
      <c r="E2403">
        <v>38483</v>
      </c>
      <c r="F2403">
        <v>58</v>
      </c>
      <c r="G2403" t="s">
        <v>115</v>
      </c>
      <c r="H2403" t="s">
        <v>3374</v>
      </c>
    </row>
    <row r="2404" spans="1:8" hidden="1" x14ac:dyDescent="0.3">
      <c r="A2404" t="s">
        <v>5529</v>
      </c>
      <c r="B2404" t="s">
        <v>3108</v>
      </c>
      <c r="C2404" t="s">
        <v>3109</v>
      </c>
      <c r="D2404" t="s">
        <v>3114</v>
      </c>
      <c r="E2404">
        <v>21043</v>
      </c>
      <c r="F2404">
        <v>58</v>
      </c>
      <c r="G2404" t="s">
        <v>115</v>
      </c>
      <c r="H2404" t="s">
        <v>3374</v>
      </c>
    </row>
    <row r="2405" spans="1:8" hidden="1" x14ac:dyDescent="0.3">
      <c r="A2405" t="s">
        <v>5530</v>
      </c>
      <c r="B2405" t="s">
        <v>3108</v>
      </c>
      <c r="C2405" t="s">
        <v>3109</v>
      </c>
      <c r="D2405" t="s">
        <v>3116</v>
      </c>
      <c r="E2405">
        <v>13981</v>
      </c>
      <c r="F2405">
        <v>58</v>
      </c>
      <c r="G2405" t="s">
        <v>115</v>
      </c>
      <c r="H2405" t="s">
        <v>3374</v>
      </c>
    </row>
    <row r="2406" spans="1:8" hidden="1" x14ac:dyDescent="0.3">
      <c r="A2406" t="s">
        <v>5531</v>
      </c>
      <c r="B2406" t="s">
        <v>3108</v>
      </c>
      <c r="C2406" t="s">
        <v>3109</v>
      </c>
      <c r="D2406" t="s">
        <v>3118</v>
      </c>
      <c r="E2406">
        <v>12924</v>
      </c>
      <c r="F2406">
        <v>58</v>
      </c>
      <c r="G2406" t="s">
        <v>115</v>
      </c>
      <c r="H2406" t="s">
        <v>3374</v>
      </c>
    </row>
    <row r="2407" spans="1:8" hidden="1" x14ac:dyDescent="0.3">
      <c r="A2407" t="s">
        <v>5532</v>
      </c>
      <c r="B2407" t="s">
        <v>3108</v>
      </c>
      <c r="C2407" t="s">
        <v>3109</v>
      </c>
      <c r="D2407" t="s">
        <v>3120</v>
      </c>
      <c r="E2407">
        <v>14615</v>
      </c>
      <c r="F2407">
        <v>58</v>
      </c>
      <c r="G2407" t="s">
        <v>115</v>
      </c>
      <c r="H2407" t="s">
        <v>3374</v>
      </c>
    </row>
    <row r="2408" spans="1:8" hidden="1" x14ac:dyDescent="0.3">
      <c r="A2408" t="s">
        <v>5533</v>
      </c>
      <c r="B2408" t="s">
        <v>3108</v>
      </c>
      <c r="C2408" t="s">
        <v>3109</v>
      </c>
      <c r="D2408" t="s">
        <v>3122</v>
      </c>
      <c r="E2408">
        <v>16021</v>
      </c>
      <c r="F2408">
        <v>58</v>
      </c>
      <c r="G2408" t="s">
        <v>115</v>
      </c>
      <c r="H2408" t="s">
        <v>3374</v>
      </c>
    </row>
    <row r="2409" spans="1:8" hidden="1" x14ac:dyDescent="0.3">
      <c r="A2409" t="s">
        <v>5534</v>
      </c>
      <c r="B2409" t="s">
        <v>3108</v>
      </c>
      <c r="C2409" t="s">
        <v>3109</v>
      </c>
      <c r="D2409" t="s">
        <v>3124</v>
      </c>
      <c r="E2409">
        <v>9875</v>
      </c>
      <c r="F2409">
        <v>58</v>
      </c>
      <c r="G2409" t="s">
        <v>115</v>
      </c>
      <c r="H2409" t="s">
        <v>3374</v>
      </c>
    </row>
    <row r="2410" spans="1:8" hidden="1" x14ac:dyDescent="0.3">
      <c r="A2410" t="s">
        <v>5535</v>
      </c>
      <c r="B2410" t="s">
        <v>3108</v>
      </c>
      <c r="C2410" t="s">
        <v>3109</v>
      </c>
      <c r="D2410" t="s">
        <v>3126</v>
      </c>
      <c r="E2410">
        <v>27665</v>
      </c>
      <c r="F2410">
        <v>58</v>
      </c>
      <c r="G2410" t="s">
        <v>115</v>
      </c>
      <c r="H2410" t="s">
        <v>3374</v>
      </c>
    </row>
    <row r="2411" spans="1:8" hidden="1" x14ac:dyDescent="0.3">
      <c r="A2411" t="s">
        <v>5536</v>
      </c>
      <c r="B2411" t="s">
        <v>3108</v>
      </c>
      <c r="C2411" t="s">
        <v>3109</v>
      </c>
      <c r="D2411" t="s">
        <v>349</v>
      </c>
      <c r="E2411">
        <v>163531</v>
      </c>
      <c r="F2411">
        <v>58</v>
      </c>
      <c r="G2411" t="s">
        <v>115</v>
      </c>
      <c r="H2411" t="s">
        <v>3374</v>
      </c>
    </row>
    <row r="2412" spans="1:8" hidden="1" x14ac:dyDescent="0.3">
      <c r="A2412" t="s">
        <v>5537</v>
      </c>
      <c r="B2412" t="s">
        <v>3129</v>
      </c>
      <c r="C2412" t="s">
        <v>238</v>
      </c>
      <c r="D2412" t="s">
        <v>54</v>
      </c>
      <c r="E2412">
        <v>26094</v>
      </c>
      <c r="F2412">
        <v>58</v>
      </c>
      <c r="G2412" t="s">
        <v>115</v>
      </c>
      <c r="H2412" t="s">
        <v>3374</v>
      </c>
    </row>
    <row r="2413" spans="1:8" hidden="1" x14ac:dyDescent="0.3">
      <c r="A2413" t="s">
        <v>5538</v>
      </c>
      <c r="B2413" t="s">
        <v>3129</v>
      </c>
      <c r="C2413" t="s">
        <v>238</v>
      </c>
      <c r="D2413" t="s">
        <v>55</v>
      </c>
      <c r="E2413">
        <v>33240</v>
      </c>
      <c r="F2413">
        <v>58</v>
      </c>
      <c r="G2413" t="s">
        <v>115</v>
      </c>
      <c r="H2413" t="s">
        <v>3374</v>
      </c>
    </row>
    <row r="2414" spans="1:8" hidden="1" x14ac:dyDescent="0.3">
      <c r="A2414" t="s">
        <v>5539</v>
      </c>
      <c r="B2414" t="s">
        <v>3129</v>
      </c>
      <c r="C2414" t="s">
        <v>238</v>
      </c>
      <c r="D2414" t="s">
        <v>56</v>
      </c>
      <c r="E2414">
        <v>16312</v>
      </c>
      <c r="F2414">
        <v>58</v>
      </c>
      <c r="G2414" t="s">
        <v>115</v>
      </c>
      <c r="H2414" t="s">
        <v>3374</v>
      </c>
    </row>
    <row r="2415" spans="1:8" hidden="1" x14ac:dyDescent="0.3">
      <c r="A2415" t="s">
        <v>5540</v>
      </c>
      <c r="B2415" t="s">
        <v>3129</v>
      </c>
      <c r="C2415" t="s">
        <v>238</v>
      </c>
      <c r="D2415" t="s">
        <v>57</v>
      </c>
      <c r="E2415">
        <v>9721</v>
      </c>
      <c r="F2415">
        <v>58</v>
      </c>
      <c r="G2415" t="s">
        <v>115</v>
      </c>
      <c r="H2415" t="s">
        <v>3374</v>
      </c>
    </row>
    <row r="2416" spans="1:8" hidden="1" x14ac:dyDescent="0.3">
      <c r="A2416" t="s">
        <v>5541</v>
      </c>
      <c r="B2416" t="s">
        <v>3129</v>
      </c>
      <c r="C2416" t="s">
        <v>238</v>
      </c>
      <c r="D2416" t="s">
        <v>58</v>
      </c>
      <c r="E2416">
        <v>8988</v>
      </c>
      <c r="F2416">
        <v>58</v>
      </c>
      <c r="G2416" t="s">
        <v>115</v>
      </c>
      <c r="H2416" t="s">
        <v>3374</v>
      </c>
    </row>
    <row r="2417" spans="1:8" hidden="1" x14ac:dyDescent="0.3">
      <c r="A2417" t="s">
        <v>5542</v>
      </c>
      <c r="B2417" t="s">
        <v>3129</v>
      </c>
      <c r="C2417" t="s">
        <v>238</v>
      </c>
      <c r="D2417" t="s">
        <v>59</v>
      </c>
      <c r="E2417">
        <v>15789</v>
      </c>
      <c r="F2417">
        <v>58</v>
      </c>
      <c r="G2417" t="s">
        <v>115</v>
      </c>
      <c r="H2417" t="s">
        <v>3374</v>
      </c>
    </row>
    <row r="2418" spans="1:8" hidden="1" x14ac:dyDescent="0.3">
      <c r="A2418" t="s">
        <v>5543</v>
      </c>
      <c r="B2418" t="s">
        <v>3129</v>
      </c>
      <c r="C2418" t="s">
        <v>238</v>
      </c>
      <c r="D2418" t="s">
        <v>51</v>
      </c>
      <c r="E2418">
        <v>20289</v>
      </c>
      <c r="F2418">
        <v>58</v>
      </c>
      <c r="G2418" t="s">
        <v>115</v>
      </c>
      <c r="H2418" t="s">
        <v>3374</v>
      </c>
    </row>
    <row r="2419" spans="1:8" hidden="1" x14ac:dyDescent="0.3">
      <c r="A2419" t="s">
        <v>5544</v>
      </c>
      <c r="B2419" t="s">
        <v>3129</v>
      </c>
      <c r="C2419" t="s">
        <v>238</v>
      </c>
      <c r="D2419" t="s">
        <v>52</v>
      </c>
      <c r="E2419">
        <v>16661</v>
      </c>
      <c r="F2419">
        <v>58</v>
      </c>
      <c r="G2419" t="s">
        <v>115</v>
      </c>
      <c r="H2419" t="s">
        <v>3374</v>
      </c>
    </row>
    <row r="2420" spans="1:8" hidden="1" x14ac:dyDescent="0.3">
      <c r="A2420" t="s">
        <v>5545</v>
      </c>
      <c r="B2420" t="s">
        <v>3129</v>
      </c>
      <c r="C2420" t="s">
        <v>238</v>
      </c>
      <c r="D2420" t="s">
        <v>53</v>
      </c>
      <c r="E2420">
        <v>45172</v>
      </c>
      <c r="F2420">
        <v>58</v>
      </c>
      <c r="G2420" t="s">
        <v>115</v>
      </c>
      <c r="H2420" t="s">
        <v>3374</v>
      </c>
    </row>
    <row r="2421" spans="1:8" hidden="1" x14ac:dyDescent="0.3">
      <c r="A2421" t="s">
        <v>5546</v>
      </c>
      <c r="B2421" t="s">
        <v>3129</v>
      </c>
      <c r="C2421" t="s">
        <v>238</v>
      </c>
      <c r="D2421" t="s">
        <v>349</v>
      </c>
      <c r="E2421">
        <v>192220</v>
      </c>
      <c r="F2421">
        <v>58</v>
      </c>
      <c r="G2421" t="s">
        <v>115</v>
      </c>
      <c r="H2421" t="s">
        <v>3374</v>
      </c>
    </row>
    <row r="2422" spans="1:8" hidden="1" x14ac:dyDescent="0.3">
      <c r="A2422" t="s">
        <v>5547</v>
      </c>
      <c r="B2422" t="s">
        <v>3140</v>
      </c>
      <c r="C2422" t="s">
        <v>229</v>
      </c>
      <c r="D2422" t="s">
        <v>60</v>
      </c>
      <c r="E2422">
        <v>103937</v>
      </c>
      <c r="F2422">
        <v>58</v>
      </c>
      <c r="G2422" t="s">
        <v>115</v>
      </c>
      <c r="H2422" t="s">
        <v>3374</v>
      </c>
    </row>
    <row r="2423" spans="1:8" hidden="1" x14ac:dyDescent="0.3">
      <c r="A2423" t="s">
        <v>5548</v>
      </c>
      <c r="B2423" t="s">
        <v>3140</v>
      </c>
      <c r="C2423" t="s">
        <v>229</v>
      </c>
      <c r="D2423" t="s">
        <v>63</v>
      </c>
      <c r="E2423">
        <v>1618</v>
      </c>
      <c r="F2423">
        <v>58</v>
      </c>
      <c r="G2423" t="s">
        <v>115</v>
      </c>
      <c r="H2423" t="s">
        <v>3374</v>
      </c>
    </row>
    <row r="2424" spans="1:8" hidden="1" x14ac:dyDescent="0.3">
      <c r="A2424" t="s">
        <v>5549</v>
      </c>
      <c r="B2424" t="s">
        <v>3140</v>
      </c>
      <c r="C2424" t="s">
        <v>229</v>
      </c>
      <c r="D2424" t="s">
        <v>61</v>
      </c>
      <c r="E2424">
        <v>22251</v>
      </c>
      <c r="F2424">
        <v>58</v>
      </c>
      <c r="G2424" t="s">
        <v>115</v>
      </c>
      <c r="H2424" t="s">
        <v>3374</v>
      </c>
    </row>
    <row r="2425" spans="1:8" hidden="1" x14ac:dyDescent="0.3">
      <c r="A2425" t="s">
        <v>10329</v>
      </c>
      <c r="B2425" t="s">
        <v>3140</v>
      </c>
      <c r="C2425" t="s">
        <v>229</v>
      </c>
      <c r="D2425" t="s">
        <v>10309</v>
      </c>
      <c r="E2425">
        <v>23010</v>
      </c>
      <c r="F2425">
        <v>58</v>
      </c>
      <c r="G2425" t="s">
        <v>115</v>
      </c>
      <c r="H2425" t="s">
        <v>3374</v>
      </c>
    </row>
    <row r="2426" spans="1:8" hidden="1" x14ac:dyDescent="0.3">
      <c r="A2426" t="s">
        <v>5550</v>
      </c>
      <c r="B2426" t="s">
        <v>3140</v>
      </c>
      <c r="C2426" t="s">
        <v>229</v>
      </c>
      <c r="D2426" t="s">
        <v>341</v>
      </c>
      <c r="E2426">
        <v>34086</v>
      </c>
      <c r="F2426">
        <v>58</v>
      </c>
      <c r="G2426" t="s">
        <v>115</v>
      </c>
      <c r="H2426" t="s">
        <v>3374</v>
      </c>
    </row>
    <row r="2427" spans="1:8" hidden="1" x14ac:dyDescent="0.3">
      <c r="A2427" t="s">
        <v>5551</v>
      </c>
      <c r="B2427" t="s">
        <v>3140</v>
      </c>
      <c r="C2427" t="s">
        <v>229</v>
      </c>
      <c r="D2427" t="s">
        <v>62</v>
      </c>
      <c r="E2427">
        <v>22965</v>
      </c>
      <c r="F2427">
        <v>58</v>
      </c>
      <c r="G2427" t="s">
        <v>115</v>
      </c>
      <c r="H2427" t="s">
        <v>3374</v>
      </c>
    </row>
    <row r="2428" spans="1:8" hidden="1" x14ac:dyDescent="0.3">
      <c r="A2428" t="s">
        <v>5552</v>
      </c>
      <c r="B2428" t="s">
        <v>3146</v>
      </c>
      <c r="C2428" t="s">
        <v>230</v>
      </c>
      <c r="D2428" t="s">
        <v>353</v>
      </c>
      <c r="E2428">
        <v>202531</v>
      </c>
      <c r="F2428">
        <v>58</v>
      </c>
      <c r="G2428" t="s">
        <v>115</v>
      </c>
      <c r="H2428" t="s">
        <v>3374</v>
      </c>
    </row>
    <row r="2429" spans="1:8" hidden="1" x14ac:dyDescent="0.3">
      <c r="A2429" t="s">
        <v>5553</v>
      </c>
      <c r="B2429" t="s">
        <v>3146</v>
      </c>
      <c r="C2429" t="s">
        <v>230</v>
      </c>
      <c r="D2429" t="s">
        <v>2</v>
      </c>
      <c r="E2429">
        <v>221060</v>
      </c>
      <c r="F2429">
        <v>58</v>
      </c>
      <c r="G2429" t="s">
        <v>115</v>
      </c>
      <c r="H2429" t="s">
        <v>3374</v>
      </c>
    </row>
    <row r="2430" spans="1:8" hidden="1" x14ac:dyDescent="0.3">
      <c r="A2430" t="s">
        <v>5554</v>
      </c>
      <c r="B2430" t="s">
        <v>3146</v>
      </c>
      <c r="C2430" t="s">
        <v>230</v>
      </c>
      <c r="D2430" t="s">
        <v>337</v>
      </c>
      <c r="E2430">
        <v>219</v>
      </c>
      <c r="F2430">
        <v>58</v>
      </c>
      <c r="G2430" t="s">
        <v>115</v>
      </c>
      <c r="H2430" t="s">
        <v>3374</v>
      </c>
    </row>
    <row r="2431" spans="1:8" hidden="1" x14ac:dyDescent="0.3">
      <c r="A2431" t="s">
        <v>5555</v>
      </c>
      <c r="B2431" t="s">
        <v>3146</v>
      </c>
      <c r="C2431" t="s">
        <v>230</v>
      </c>
      <c r="D2431" t="s">
        <v>326</v>
      </c>
      <c r="E2431">
        <v>250</v>
      </c>
      <c r="F2431">
        <v>58</v>
      </c>
      <c r="G2431" t="s">
        <v>115</v>
      </c>
      <c r="H2431" t="s">
        <v>3374</v>
      </c>
    </row>
    <row r="2432" spans="1:8" hidden="1" x14ac:dyDescent="0.3">
      <c r="A2432" t="s">
        <v>5556</v>
      </c>
      <c r="B2432" t="s">
        <v>3146</v>
      </c>
      <c r="C2432" t="s">
        <v>230</v>
      </c>
      <c r="D2432" t="s">
        <v>327</v>
      </c>
      <c r="E2432">
        <v>11257</v>
      </c>
      <c r="F2432">
        <v>58</v>
      </c>
      <c r="G2432" t="s">
        <v>115</v>
      </c>
      <c r="H2432" t="s">
        <v>3374</v>
      </c>
    </row>
    <row r="2433" spans="1:8" hidden="1" x14ac:dyDescent="0.3">
      <c r="A2433" t="s">
        <v>5557</v>
      </c>
      <c r="B2433" t="s">
        <v>3146</v>
      </c>
      <c r="C2433" t="s">
        <v>230</v>
      </c>
      <c r="D2433" t="s">
        <v>328</v>
      </c>
      <c r="E2433">
        <v>18640</v>
      </c>
      <c r="F2433">
        <v>58</v>
      </c>
      <c r="G2433" t="s">
        <v>115</v>
      </c>
      <c r="H2433" t="s">
        <v>3374</v>
      </c>
    </row>
    <row r="2434" spans="1:8" hidden="1" x14ac:dyDescent="0.3">
      <c r="A2434" t="s">
        <v>5558</v>
      </c>
      <c r="B2434" t="s">
        <v>3146</v>
      </c>
      <c r="C2434" t="s">
        <v>230</v>
      </c>
      <c r="D2434" t="s">
        <v>329</v>
      </c>
      <c r="E2434">
        <v>245</v>
      </c>
      <c r="F2434">
        <v>58</v>
      </c>
      <c r="G2434" t="s">
        <v>115</v>
      </c>
      <c r="H2434" t="s">
        <v>3374</v>
      </c>
    </row>
    <row r="2435" spans="1:8" hidden="1" x14ac:dyDescent="0.3">
      <c r="A2435" t="s">
        <v>5559</v>
      </c>
      <c r="B2435" t="s">
        <v>3146</v>
      </c>
      <c r="C2435" t="s">
        <v>230</v>
      </c>
      <c r="D2435" t="s">
        <v>330</v>
      </c>
      <c r="E2435">
        <v>2723</v>
      </c>
      <c r="F2435">
        <v>58</v>
      </c>
      <c r="G2435" t="s">
        <v>115</v>
      </c>
      <c r="H2435" t="s">
        <v>3374</v>
      </c>
    </row>
    <row r="2436" spans="1:8" hidden="1" x14ac:dyDescent="0.3">
      <c r="A2436" t="s">
        <v>5560</v>
      </c>
      <c r="B2436" t="s">
        <v>3146</v>
      </c>
      <c r="C2436" t="s">
        <v>230</v>
      </c>
      <c r="D2436" t="s">
        <v>3155</v>
      </c>
      <c r="E2436">
        <v>18545</v>
      </c>
      <c r="F2436">
        <v>58</v>
      </c>
      <c r="G2436" t="s">
        <v>115</v>
      </c>
      <c r="H2436" t="s">
        <v>3374</v>
      </c>
    </row>
    <row r="2437" spans="1:8" hidden="1" x14ac:dyDescent="0.3">
      <c r="A2437" t="s">
        <v>5561</v>
      </c>
      <c r="B2437" t="s">
        <v>3146</v>
      </c>
      <c r="C2437" t="s">
        <v>230</v>
      </c>
      <c r="D2437" t="s">
        <v>3157</v>
      </c>
      <c r="E2437">
        <v>202531</v>
      </c>
      <c r="F2437">
        <v>58</v>
      </c>
      <c r="G2437" t="s">
        <v>115</v>
      </c>
      <c r="H2437" t="s">
        <v>3374</v>
      </c>
    </row>
    <row r="2438" spans="1:8" hidden="1" x14ac:dyDescent="0.3">
      <c r="A2438" t="s">
        <v>5562</v>
      </c>
      <c r="B2438" t="s">
        <v>3146</v>
      </c>
      <c r="C2438" t="s">
        <v>230</v>
      </c>
      <c r="D2438" t="s">
        <v>331</v>
      </c>
      <c r="E2438">
        <v>18195</v>
      </c>
      <c r="F2438">
        <v>58</v>
      </c>
      <c r="G2438" t="s">
        <v>115</v>
      </c>
      <c r="H2438" t="s">
        <v>3374</v>
      </c>
    </row>
    <row r="2439" spans="1:8" hidden="1" x14ac:dyDescent="0.3">
      <c r="A2439" t="s">
        <v>5563</v>
      </c>
      <c r="B2439" t="s">
        <v>3146</v>
      </c>
      <c r="C2439" t="s">
        <v>230</v>
      </c>
      <c r="D2439" t="s">
        <v>332</v>
      </c>
      <c r="E2439">
        <v>11040</v>
      </c>
      <c r="F2439">
        <v>58</v>
      </c>
      <c r="G2439" t="s">
        <v>115</v>
      </c>
      <c r="H2439" t="s">
        <v>3374</v>
      </c>
    </row>
    <row r="2440" spans="1:8" hidden="1" x14ac:dyDescent="0.3">
      <c r="A2440" t="s">
        <v>5564</v>
      </c>
      <c r="B2440" t="s">
        <v>3146</v>
      </c>
      <c r="C2440" t="s">
        <v>230</v>
      </c>
      <c r="D2440" t="s">
        <v>333</v>
      </c>
      <c r="E2440">
        <v>37507</v>
      </c>
      <c r="F2440">
        <v>58</v>
      </c>
      <c r="G2440" t="s">
        <v>115</v>
      </c>
      <c r="H2440" t="s">
        <v>3374</v>
      </c>
    </row>
    <row r="2441" spans="1:8" hidden="1" x14ac:dyDescent="0.3">
      <c r="A2441" t="s">
        <v>5565</v>
      </c>
      <c r="B2441" t="s">
        <v>3146</v>
      </c>
      <c r="C2441" t="s">
        <v>230</v>
      </c>
      <c r="D2441" t="s">
        <v>334</v>
      </c>
      <c r="E2441">
        <v>33184</v>
      </c>
      <c r="F2441">
        <v>58</v>
      </c>
      <c r="G2441" t="s">
        <v>115</v>
      </c>
      <c r="H2441" t="s">
        <v>3374</v>
      </c>
    </row>
    <row r="2442" spans="1:8" hidden="1" x14ac:dyDescent="0.3">
      <c r="A2442" t="s">
        <v>5566</v>
      </c>
      <c r="B2442" t="s">
        <v>3146</v>
      </c>
      <c r="C2442" t="s">
        <v>230</v>
      </c>
      <c r="D2442" t="s">
        <v>336</v>
      </c>
      <c r="E2442">
        <v>11108</v>
      </c>
      <c r="F2442">
        <v>58</v>
      </c>
      <c r="G2442" t="s">
        <v>115</v>
      </c>
      <c r="H2442" t="s">
        <v>3374</v>
      </c>
    </row>
    <row r="2443" spans="1:8" hidden="1" x14ac:dyDescent="0.3">
      <c r="A2443" t="s">
        <v>5567</v>
      </c>
      <c r="B2443" t="s">
        <v>3146</v>
      </c>
      <c r="C2443" t="s">
        <v>230</v>
      </c>
      <c r="D2443" t="s">
        <v>335</v>
      </c>
      <c r="E2443">
        <v>10685</v>
      </c>
      <c r="F2443">
        <v>58</v>
      </c>
      <c r="G2443" t="s">
        <v>115</v>
      </c>
      <c r="H2443" t="s">
        <v>3374</v>
      </c>
    </row>
    <row r="2444" spans="1:8" hidden="1" x14ac:dyDescent="0.3">
      <c r="A2444" t="s">
        <v>5568</v>
      </c>
      <c r="B2444" t="s">
        <v>3146</v>
      </c>
      <c r="C2444" t="s">
        <v>230</v>
      </c>
      <c r="D2444" t="s">
        <v>79</v>
      </c>
      <c r="E2444">
        <v>47418</v>
      </c>
      <c r="F2444">
        <v>58</v>
      </c>
      <c r="G2444" t="s">
        <v>115</v>
      </c>
      <c r="H2444" t="s">
        <v>3374</v>
      </c>
    </row>
    <row r="2445" spans="1:8" hidden="1" x14ac:dyDescent="0.3">
      <c r="A2445" t="s">
        <v>5569</v>
      </c>
      <c r="B2445" t="s">
        <v>3166</v>
      </c>
      <c r="C2445" t="s">
        <v>245</v>
      </c>
      <c r="D2445" t="s">
        <v>80</v>
      </c>
      <c r="E2445">
        <v>14434</v>
      </c>
      <c r="F2445">
        <v>58</v>
      </c>
      <c r="G2445" t="s">
        <v>115</v>
      </c>
      <c r="H2445" t="s">
        <v>3374</v>
      </c>
    </row>
    <row r="2446" spans="1:8" hidden="1" x14ac:dyDescent="0.3">
      <c r="A2446" t="s">
        <v>5570</v>
      </c>
      <c r="B2446" t="s">
        <v>3166</v>
      </c>
      <c r="C2446" t="s">
        <v>245</v>
      </c>
      <c r="D2446" t="s">
        <v>342</v>
      </c>
      <c r="E2446">
        <v>4568</v>
      </c>
      <c r="F2446">
        <v>58</v>
      </c>
      <c r="G2446" t="s">
        <v>115</v>
      </c>
      <c r="H2446" t="s">
        <v>3374</v>
      </c>
    </row>
    <row r="2447" spans="1:8" hidden="1" x14ac:dyDescent="0.3">
      <c r="A2447" t="s">
        <v>5571</v>
      </c>
      <c r="B2447" t="s">
        <v>3166</v>
      </c>
      <c r="C2447" t="s">
        <v>245</v>
      </c>
      <c r="D2447">
        <v>0</v>
      </c>
      <c r="E2447">
        <v>44606</v>
      </c>
      <c r="F2447">
        <v>58</v>
      </c>
      <c r="G2447" t="s">
        <v>115</v>
      </c>
      <c r="H2447" t="s">
        <v>3374</v>
      </c>
    </row>
    <row r="2448" spans="1:8" hidden="1" x14ac:dyDescent="0.3">
      <c r="A2448" t="s">
        <v>5572</v>
      </c>
      <c r="B2448" t="s">
        <v>3166</v>
      </c>
      <c r="C2448" t="s">
        <v>245</v>
      </c>
      <c r="D2448">
        <v>1</v>
      </c>
      <c r="E2448">
        <v>40312</v>
      </c>
      <c r="F2448">
        <v>58</v>
      </c>
      <c r="G2448" t="s">
        <v>115</v>
      </c>
      <c r="H2448" t="s">
        <v>3374</v>
      </c>
    </row>
    <row r="2449" spans="1:8" hidden="1" x14ac:dyDescent="0.3">
      <c r="A2449" t="s">
        <v>5573</v>
      </c>
      <c r="B2449" t="s">
        <v>3166</v>
      </c>
      <c r="C2449" t="s">
        <v>245</v>
      </c>
      <c r="D2449" t="s">
        <v>60</v>
      </c>
      <c r="E2449">
        <v>103937</v>
      </c>
      <c r="F2449">
        <v>58</v>
      </c>
      <c r="G2449" t="s">
        <v>115</v>
      </c>
      <c r="H2449" t="s">
        <v>3374</v>
      </c>
    </row>
    <row r="2450" spans="1:8" hidden="1" x14ac:dyDescent="0.3">
      <c r="A2450" t="s">
        <v>5574</v>
      </c>
      <c r="B2450" t="s">
        <v>3172</v>
      </c>
      <c r="C2450" t="s">
        <v>239</v>
      </c>
      <c r="D2450" t="s">
        <v>2</v>
      </c>
      <c r="E2450">
        <v>221060</v>
      </c>
      <c r="F2450">
        <v>58</v>
      </c>
      <c r="G2450" t="s">
        <v>115</v>
      </c>
      <c r="H2450" t="s">
        <v>3374</v>
      </c>
    </row>
    <row r="2451" spans="1:8" hidden="1" x14ac:dyDescent="0.3">
      <c r="A2451" t="s">
        <v>5575</v>
      </c>
      <c r="B2451" t="s">
        <v>3172</v>
      </c>
      <c r="C2451" t="s">
        <v>239</v>
      </c>
      <c r="D2451" t="s">
        <v>67</v>
      </c>
      <c r="E2451">
        <v>13209</v>
      </c>
      <c r="F2451">
        <v>58</v>
      </c>
      <c r="G2451" t="s">
        <v>115</v>
      </c>
      <c r="H2451" t="s">
        <v>3374</v>
      </c>
    </row>
    <row r="2452" spans="1:8" hidden="1" x14ac:dyDescent="0.3">
      <c r="A2452" t="s">
        <v>5576</v>
      </c>
      <c r="B2452" t="s">
        <v>3172</v>
      </c>
      <c r="C2452" t="s">
        <v>239</v>
      </c>
      <c r="D2452" t="s">
        <v>66</v>
      </c>
      <c r="E2452">
        <v>29341</v>
      </c>
      <c r="F2452">
        <v>58</v>
      </c>
      <c r="G2452" t="s">
        <v>115</v>
      </c>
      <c r="H2452" t="s">
        <v>3374</v>
      </c>
    </row>
    <row r="2453" spans="1:8" hidden="1" x14ac:dyDescent="0.3">
      <c r="A2453" t="s">
        <v>5577</v>
      </c>
      <c r="B2453" t="s">
        <v>3172</v>
      </c>
      <c r="C2453" t="s">
        <v>239</v>
      </c>
      <c r="D2453" t="s">
        <v>65</v>
      </c>
      <c r="E2453">
        <v>66176</v>
      </c>
      <c r="F2453">
        <v>58</v>
      </c>
      <c r="G2453" t="s">
        <v>115</v>
      </c>
      <c r="H2453" t="s">
        <v>3374</v>
      </c>
    </row>
    <row r="2454" spans="1:8" hidden="1" x14ac:dyDescent="0.3">
      <c r="A2454" t="s">
        <v>5578</v>
      </c>
      <c r="B2454" t="s">
        <v>3172</v>
      </c>
      <c r="C2454" t="s">
        <v>239</v>
      </c>
      <c r="D2454" t="s">
        <v>68</v>
      </c>
      <c r="E2454">
        <v>4370</v>
      </c>
      <c r="F2454">
        <v>58</v>
      </c>
      <c r="G2454" t="s">
        <v>115</v>
      </c>
      <c r="H2454" t="s">
        <v>3374</v>
      </c>
    </row>
    <row r="2455" spans="1:8" hidden="1" x14ac:dyDescent="0.3">
      <c r="A2455" t="s">
        <v>5579</v>
      </c>
      <c r="B2455" t="s">
        <v>3172</v>
      </c>
      <c r="C2455" t="s">
        <v>239</v>
      </c>
      <c r="D2455" t="s">
        <v>64</v>
      </c>
      <c r="E2455">
        <v>107985</v>
      </c>
      <c r="F2455">
        <v>58</v>
      </c>
      <c r="G2455" t="s">
        <v>115</v>
      </c>
      <c r="H2455" t="s">
        <v>3374</v>
      </c>
    </row>
    <row r="2456" spans="1:8" hidden="1" x14ac:dyDescent="0.3">
      <c r="A2456" t="s">
        <v>5580</v>
      </c>
      <c r="B2456" t="s">
        <v>3179</v>
      </c>
      <c r="C2456" t="s">
        <v>240</v>
      </c>
      <c r="D2456" t="s">
        <v>2</v>
      </c>
      <c r="E2456">
        <v>221060</v>
      </c>
      <c r="F2456">
        <v>58</v>
      </c>
      <c r="G2456" t="s">
        <v>115</v>
      </c>
      <c r="H2456" t="s">
        <v>3374</v>
      </c>
    </row>
    <row r="2457" spans="1:8" hidden="1" x14ac:dyDescent="0.3">
      <c r="A2457" t="s">
        <v>5581</v>
      </c>
      <c r="B2457" t="s">
        <v>3179</v>
      </c>
      <c r="C2457" t="s">
        <v>240</v>
      </c>
      <c r="D2457" t="s">
        <v>70</v>
      </c>
      <c r="E2457">
        <v>27506</v>
      </c>
      <c r="F2457">
        <v>58</v>
      </c>
      <c r="G2457" t="s">
        <v>115</v>
      </c>
      <c r="H2457" t="s">
        <v>3374</v>
      </c>
    </row>
    <row r="2458" spans="1:8" hidden="1" x14ac:dyDescent="0.3">
      <c r="A2458" t="s">
        <v>5582</v>
      </c>
      <c r="B2458" t="s">
        <v>3179</v>
      </c>
      <c r="C2458" t="s">
        <v>240</v>
      </c>
      <c r="D2458" t="s">
        <v>69</v>
      </c>
      <c r="E2458">
        <v>24524</v>
      </c>
      <c r="F2458">
        <v>58</v>
      </c>
      <c r="G2458" t="s">
        <v>115</v>
      </c>
      <c r="H2458" t="s">
        <v>3374</v>
      </c>
    </row>
    <row r="2459" spans="1:8" hidden="1" x14ac:dyDescent="0.3">
      <c r="A2459" t="s">
        <v>5583</v>
      </c>
      <c r="B2459" t="s">
        <v>3179</v>
      </c>
      <c r="C2459" t="s">
        <v>240</v>
      </c>
      <c r="D2459" t="s">
        <v>71</v>
      </c>
      <c r="E2459">
        <v>169010</v>
      </c>
      <c r="F2459">
        <v>58</v>
      </c>
      <c r="G2459" t="s">
        <v>115</v>
      </c>
      <c r="H2459" t="s">
        <v>3374</v>
      </c>
    </row>
    <row r="2460" spans="1:8" hidden="1" x14ac:dyDescent="0.3">
      <c r="A2460" t="s">
        <v>5584</v>
      </c>
      <c r="B2460" t="s">
        <v>3184</v>
      </c>
      <c r="C2460" t="s">
        <v>3185</v>
      </c>
      <c r="D2460" t="s">
        <v>2</v>
      </c>
      <c r="E2460">
        <v>221060</v>
      </c>
      <c r="F2460">
        <v>58</v>
      </c>
      <c r="G2460" t="s">
        <v>115</v>
      </c>
      <c r="H2460" t="s">
        <v>3374</v>
      </c>
    </row>
    <row r="2461" spans="1:8" hidden="1" x14ac:dyDescent="0.3">
      <c r="A2461" t="s">
        <v>5585</v>
      </c>
      <c r="B2461" t="s">
        <v>3184</v>
      </c>
      <c r="C2461" t="s">
        <v>3185</v>
      </c>
      <c r="D2461" t="s">
        <v>25</v>
      </c>
      <c r="E2461">
        <v>3842</v>
      </c>
      <c r="F2461">
        <v>58</v>
      </c>
      <c r="G2461" t="s">
        <v>115</v>
      </c>
      <c r="H2461" t="s">
        <v>3374</v>
      </c>
    </row>
    <row r="2462" spans="1:8" hidden="1" x14ac:dyDescent="0.3">
      <c r="A2462" t="s">
        <v>5586</v>
      </c>
      <c r="B2462" t="s">
        <v>3184</v>
      </c>
      <c r="C2462" t="s">
        <v>3185</v>
      </c>
      <c r="D2462" t="s">
        <v>21</v>
      </c>
      <c r="E2462">
        <v>26983</v>
      </c>
      <c r="F2462">
        <v>58</v>
      </c>
      <c r="G2462" t="s">
        <v>115</v>
      </c>
      <c r="H2462" t="s">
        <v>3374</v>
      </c>
    </row>
    <row r="2463" spans="1:8" hidden="1" x14ac:dyDescent="0.3">
      <c r="A2463" t="s">
        <v>5587</v>
      </c>
      <c r="B2463" t="s">
        <v>3184</v>
      </c>
      <c r="C2463" t="s">
        <v>3185</v>
      </c>
      <c r="D2463" t="s">
        <v>24</v>
      </c>
      <c r="E2463">
        <v>4194</v>
      </c>
      <c r="F2463">
        <v>58</v>
      </c>
      <c r="G2463" t="s">
        <v>115</v>
      </c>
      <c r="H2463" t="s">
        <v>3374</v>
      </c>
    </row>
    <row r="2464" spans="1:8" hidden="1" x14ac:dyDescent="0.3">
      <c r="A2464" t="s">
        <v>5588</v>
      </c>
      <c r="B2464" t="s">
        <v>3184</v>
      </c>
      <c r="C2464" t="s">
        <v>3185</v>
      </c>
      <c r="D2464" t="s">
        <v>354</v>
      </c>
      <c r="E2464">
        <v>39363</v>
      </c>
      <c r="F2464">
        <v>58</v>
      </c>
      <c r="G2464" t="s">
        <v>115</v>
      </c>
      <c r="H2464" t="s">
        <v>3374</v>
      </c>
    </row>
    <row r="2465" spans="1:8" hidden="1" x14ac:dyDescent="0.3">
      <c r="A2465" t="s">
        <v>5589</v>
      </c>
      <c r="B2465" t="s">
        <v>3184</v>
      </c>
      <c r="C2465" t="s">
        <v>3185</v>
      </c>
      <c r="D2465" t="s">
        <v>22</v>
      </c>
      <c r="E2465">
        <v>16041</v>
      </c>
      <c r="F2465">
        <v>58</v>
      </c>
      <c r="G2465" t="s">
        <v>115</v>
      </c>
      <c r="H2465" t="s">
        <v>3374</v>
      </c>
    </row>
    <row r="2466" spans="1:8" hidden="1" x14ac:dyDescent="0.3">
      <c r="A2466" t="s">
        <v>5590</v>
      </c>
      <c r="B2466" t="s">
        <v>3184</v>
      </c>
      <c r="C2466" t="s">
        <v>3185</v>
      </c>
      <c r="D2466" t="s">
        <v>23</v>
      </c>
      <c r="E2466">
        <v>7323</v>
      </c>
      <c r="F2466">
        <v>58</v>
      </c>
      <c r="G2466" t="s">
        <v>115</v>
      </c>
      <c r="H2466" t="s">
        <v>3374</v>
      </c>
    </row>
    <row r="2467" spans="1:8" hidden="1" x14ac:dyDescent="0.3">
      <c r="A2467" t="s">
        <v>5591</v>
      </c>
      <c r="B2467" t="s">
        <v>3184</v>
      </c>
      <c r="C2467" t="s">
        <v>3185</v>
      </c>
      <c r="D2467" t="s">
        <v>20</v>
      </c>
      <c r="E2467">
        <v>123334</v>
      </c>
      <c r="F2467">
        <v>58</v>
      </c>
      <c r="G2467" t="s">
        <v>115</v>
      </c>
      <c r="H2467" t="s">
        <v>3374</v>
      </c>
    </row>
    <row r="2468" spans="1:8" hidden="1" x14ac:dyDescent="0.3">
      <c r="A2468" t="s">
        <v>10579</v>
      </c>
      <c r="B2468" t="s">
        <v>3193</v>
      </c>
      <c r="C2468" t="s">
        <v>3194</v>
      </c>
      <c r="D2468" t="s">
        <v>10556</v>
      </c>
      <c r="E2468">
        <v>95</v>
      </c>
      <c r="F2468">
        <v>58</v>
      </c>
      <c r="G2468" t="s">
        <v>115</v>
      </c>
      <c r="H2468" t="s">
        <v>3374</v>
      </c>
    </row>
    <row r="2469" spans="1:8" hidden="1" x14ac:dyDescent="0.3">
      <c r="A2469" t="s">
        <v>5592</v>
      </c>
      <c r="B2469" t="s">
        <v>3193</v>
      </c>
      <c r="C2469" t="s">
        <v>3194</v>
      </c>
      <c r="D2469" t="s">
        <v>350</v>
      </c>
      <c r="E2469">
        <v>205</v>
      </c>
      <c r="F2469">
        <v>58</v>
      </c>
      <c r="G2469" t="s">
        <v>115</v>
      </c>
      <c r="H2469" t="s">
        <v>3374</v>
      </c>
    </row>
    <row r="2470" spans="1:8" hidden="1" x14ac:dyDescent="0.3">
      <c r="A2470" t="s">
        <v>5593</v>
      </c>
      <c r="B2470" t="s">
        <v>3193</v>
      </c>
      <c r="C2470" t="s">
        <v>3194</v>
      </c>
      <c r="D2470" t="s">
        <v>352</v>
      </c>
      <c r="E2470">
        <v>28674</v>
      </c>
      <c r="F2470">
        <v>58</v>
      </c>
      <c r="G2470" t="s">
        <v>115</v>
      </c>
      <c r="H2470" t="s">
        <v>3374</v>
      </c>
    </row>
    <row r="2471" spans="1:8" hidden="1" x14ac:dyDescent="0.3">
      <c r="A2471" t="s">
        <v>5594</v>
      </c>
      <c r="B2471" t="s">
        <v>3193</v>
      </c>
      <c r="C2471" t="s">
        <v>3194</v>
      </c>
      <c r="D2471" t="s">
        <v>351</v>
      </c>
      <c r="E2471">
        <v>421</v>
      </c>
      <c r="F2471">
        <v>58</v>
      </c>
      <c r="G2471" t="s">
        <v>115</v>
      </c>
      <c r="H2471" t="s">
        <v>3374</v>
      </c>
    </row>
    <row r="2472" spans="1:8" hidden="1" x14ac:dyDescent="0.3">
      <c r="A2472" t="s">
        <v>5595</v>
      </c>
      <c r="B2472" t="s">
        <v>3193</v>
      </c>
      <c r="C2472" t="s">
        <v>3194</v>
      </c>
      <c r="D2472" t="s">
        <v>348</v>
      </c>
      <c r="E2472">
        <v>910</v>
      </c>
      <c r="F2472">
        <v>58</v>
      </c>
      <c r="G2472" t="s">
        <v>115</v>
      </c>
      <c r="H2472" t="s">
        <v>3374</v>
      </c>
    </row>
    <row r="2473" spans="1:8" hidden="1" x14ac:dyDescent="0.3">
      <c r="A2473" t="s">
        <v>5596</v>
      </c>
      <c r="B2473" t="s">
        <v>3193</v>
      </c>
      <c r="C2473" t="s">
        <v>3194</v>
      </c>
      <c r="D2473" t="s">
        <v>349</v>
      </c>
      <c r="E2473">
        <v>215726</v>
      </c>
      <c r="F2473">
        <v>58</v>
      </c>
      <c r="G2473" t="s">
        <v>115</v>
      </c>
      <c r="H2473" t="s">
        <v>3374</v>
      </c>
    </row>
    <row r="2474" spans="1:8" hidden="1" x14ac:dyDescent="0.3">
      <c r="A2474" t="s">
        <v>5597</v>
      </c>
      <c r="B2474" t="s">
        <v>3193</v>
      </c>
      <c r="C2474" t="s">
        <v>3194</v>
      </c>
      <c r="D2474" t="s">
        <v>347</v>
      </c>
      <c r="E2474">
        <v>214851</v>
      </c>
      <c r="F2474">
        <v>58</v>
      </c>
      <c r="G2474" t="s">
        <v>115</v>
      </c>
      <c r="H2474" t="s">
        <v>3374</v>
      </c>
    </row>
    <row r="2475" spans="1:8" hidden="1" x14ac:dyDescent="0.3">
      <c r="A2475" t="s">
        <v>5598</v>
      </c>
      <c r="B2475" t="s">
        <v>99</v>
      </c>
      <c r="C2475" t="s">
        <v>3202</v>
      </c>
      <c r="D2475" t="s">
        <v>210</v>
      </c>
      <c r="E2475">
        <v>29900</v>
      </c>
      <c r="F2475">
        <v>58</v>
      </c>
      <c r="G2475" t="s">
        <v>115</v>
      </c>
      <c r="H2475" t="s">
        <v>3374</v>
      </c>
    </row>
    <row r="2476" spans="1:8" hidden="1" x14ac:dyDescent="0.3">
      <c r="A2476" t="s">
        <v>5599</v>
      </c>
      <c r="B2476" t="s">
        <v>98</v>
      </c>
      <c r="C2476" t="s">
        <v>3202</v>
      </c>
      <c r="D2476" t="s">
        <v>209</v>
      </c>
      <c r="E2476">
        <v>174858</v>
      </c>
      <c r="F2476">
        <v>58</v>
      </c>
      <c r="G2476" t="s">
        <v>115</v>
      </c>
      <c r="H2476" t="s">
        <v>3374</v>
      </c>
    </row>
    <row r="2477" spans="1:8" hidden="1" x14ac:dyDescent="0.3">
      <c r="A2477" t="s">
        <v>5600</v>
      </c>
      <c r="B2477" t="s">
        <v>97</v>
      </c>
      <c r="C2477" t="s">
        <v>3202</v>
      </c>
      <c r="D2477" t="s">
        <v>208</v>
      </c>
      <c r="E2477">
        <v>17288</v>
      </c>
      <c r="F2477">
        <v>58</v>
      </c>
      <c r="G2477" t="s">
        <v>115</v>
      </c>
      <c r="H2477" t="s">
        <v>3374</v>
      </c>
    </row>
    <row r="2478" spans="1:8" hidden="1" x14ac:dyDescent="0.3">
      <c r="A2478" t="s">
        <v>5601</v>
      </c>
      <c r="B2478" t="s">
        <v>96</v>
      </c>
      <c r="C2478" t="s">
        <v>3202</v>
      </c>
      <c r="D2478" t="s">
        <v>207</v>
      </c>
      <c r="E2478">
        <v>12250</v>
      </c>
      <c r="F2478">
        <v>58</v>
      </c>
      <c r="G2478" t="s">
        <v>115</v>
      </c>
      <c r="H2478" t="s">
        <v>3374</v>
      </c>
    </row>
    <row r="2479" spans="1:8" hidden="1" x14ac:dyDescent="0.3">
      <c r="A2479" t="s">
        <v>5602</v>
      </c>
      <c r="B2479" t="s">
        <v>3207</v>
      </c>
      <c r="C2479" t="s">
        <v>3202</v>
      </c>
      <c r="D2479" t="s">
        <v>2</v>
      </c>
      <c r="E2479">
        <v>234296</v>
      </c>
      <c r="F2479">
        <v>58</v>
      </c>
      <c r="G2479" t="s">
        <v>115</v>
      </c>
      <c r="H2479" t="s">
        <v>3374</v>
      </c>
    </row>
    <row r="2480" spans="1:8" hidden="1" x14ac:dyDescent="0.3">
      <c r="A2480" t="s">
        <v>5603</v>
      </c>
      <c r="B2480" t="s">
        <v>3207</v>
      </c>
      <c r="C2480" t="s">
        <v>3202</v>
      </c>
      <c r="D2480" t="s">
        <v>28</v>
      </c>
      <c r="E2480">
        <v>4883.2091709942197</v>
      </c>
      <c r="F2480">
        <v>58</v>
      </c>
      <c r="G2480" t="s">
        <v>115</v>
      </c>
      <c r="H2480" t="s">
        <v>3374</v>
      </c>
    </row>
    <row r="2481" spans="1:8" hidden="1" x14ac:dyDescent="0.3">
      <c r="A2481" t="s">
        <v>5604</v>
      </c>
      <c r="B2481" t="s">
        <v>3207</v>
      </c>
      <c r="C2481" t="s">
        <v>3202</v>
      </c>
      <c r="D2481" t="s">
        <v>27</v>
      </c>
      <c r="E2481">
        <v>120345</v>
      </c>
      <c r="F2481">
        <v>58</v>
      </c>
      <c r="G2481" t="s">
        <v>115</v>
      </c>
      <c r="H2481" t="s">
        <v>3374</v>
      </c>
    </row>
    <row r="2482" spans="1:8" hidden="1" x14ac:dyDescent="0.3">
      <c r="A2482" t="s">
        <v>5605</v>
      </c>
      <c r="B2482" t="s">
        <v>3207</v>
      </c>
      <c r="C2482" t="s">
        <v>3202</v>
      </c>
      <c r="D2482" t="s">
        <v>3155</v>
      </c>
      <c r="E2482">
        <v>18545</v>
      </c>
      <c r="F2482">
        <v>58</v>
      </c>
      <c r="G2482" t="s">
        <v>115</v>
      </c>
      <c r="H2482" t="s">
        <v>3374</v>
      </c>
    </row>
    <row r="2483" spans="1:8" hidden="1" x14ac:dyDescent="0.3">
      <c r="A2483" t="s">
        <v>5606</v>
      </c>
      <c r="B2483" t="s">
        <v>3207</v>
      </c>
      <c r="C2483" t="s">
        <v>3202</v>
      </c>
      <c r="D2483" t="s">
        <v>3157</v>
      </c>
      <c r="E2483">
        <v>202531</v>
      </c>
      <c r="F2483">
        <v>58</v>
      </c>
      <c r="G2483" t="s">
        <v>115</v>
      </c>
      <c r="H2483" t="s">
        <v>3374</v>
      </c>
    </row>
    <row r="2484" spans="1:8" hidden="1" x14ac:dyDescent="0.3">
      <c r="A2484" t="s">
        <v>5607</v>
      </c>
      <c r="B2484" t="s">
        <v>3207</v>
      </c>
      <c r="C2484" t="s">
        <v>3202</v>
      </c>
      <c r="D2484" t="s">
        <v>26</v>
      </c>
      <c r="E2484">
        <v>113951</v>
      </c>
      <c r="F2484">
        <v>58</v>
      </c>
      <c r="G2484" t="s">
        <v>115</v>
      </c>
      <c r="H2484" t="s">
        <v>3374</v>
      </c>
    </row>
    <row r="2485" spans="1:8" hidden="1" x14ac:dyDescent="0.3">
      <c r="A2485" t="s">
        <v>5608</v>
      </c>
      <c r="B2485" t="s">
        <v>3214</v>
      </c>
      <c r="C2485" t="s">
        <v>3215</v>
      </c>
      <c r="D2485" t="s">
        <v>344</v>
      </c>
      <c r="E2485">
        <v>7794</v>
      </c>
      <c r="F2485">
        <v>58</v>
      </c>
      <c r="G2485" t="s">
        <v>115</v>
      </c>
      <c r="H2485" t="s">
        <v>3374</v>
      </c>
    </row>
    <row r="2486" spans="1:8" hidden="1" x14ac:dyDescent="0.3">
      <c r="A2486" t="s">
        <v>5609</v>
      </c>
      <c r="B2486" t="s">
        <v>3214</v>
      </c>
      <c r="C2486" t="s">
        <v>3215</v>
      </c>
      <c r="D2486" t="s">
        <v>2</v>
      </c>
      <c r="E2486">
        <v>221060</v>
      </c>
      <c r="F2486">
        <v>58</v>
      </c>
      <c r="G2486" t="s">
        <v>115</v>
      </c>
      <c r="H2486" t="s">
        <v>3374</v>
      </c>
    </row>
    <row r="2487" spans="1:8" hidden="1" x14ac:dyDescent="0.3">
      <c r="A2487" t="s">
        <v>5610</v>
      </c>
      <c r="B2487" t="s">
        <v>3214</v>
      </c>
      <c r="C2487" t="s">
        <v>3215</v>
      </c>
      <c r="D2487" t="s">
        <v>30</v>
      </c>
      <c r="E2487">
        <v>25066</v>
      </c>
      <c r="F2487">
        <v>58</v>
      </c>
      <c r="G2487" t="s">
        <v>115</v>
      </c>
      <c r="H2487" t="s">
        <v>3374</v>
      </c>
    </row>
    <row r="2488" spans="1:8" hidden="1" x14ac:dyDescent="0.3">
      <c r="A2488" t="s">
        <v>5611</v>
      </c>
      <c r="B2488" t="s">
        <v>3214</v>
      </c>
      <c r="C2488" t="s">
        <v>3215</v>
      </c>
      <c r="D2488" t="s">
        <v>345</v>
      </c>
      <c r="E2488">
        <v>594</v>
      </c>
      <c r="F2488">
        <v>58</v>
      </c>
      <c r="G2488" t="s">
        <v>115</v>
      </c>
      <c r="H2488" t="s">
        <v>3374</v>
      </c>
    </row>
    <row r="2489" spans="1:8" hidden="1" x14ac:dyDescent="0.3">
      <c r="A2489" t="s">
        <v>5612</v>
      </c>
      <c r="B2489" t="s">
        <v>3214</v>
      </c>
      <c r="C2489" t="s">
        <v>3215</v>
      </c>
      <c r="D2489" t="s">
        <v>36</v>
      </c>
      <c r="E2489">
        <v>5030</v>
      </c>
      <c r="F2489">
        <v>58</v>
      </c>
      <c r="G2489" t="s">
        <v>115</v>
      </c>
      <c r="H2489" t="s">
        <v>3374</v>
      </c>
    </row>
    <row r="2490" spans="1:8" hidden="1" x14ac:dyDescent="0.3">
      <c r="A2490" t="s">
        <v>5613</v>
      </c>
      <c r="B2490" t="s">
        <v>3214</v>
      </c>
      <c r="C2490" t="s">
        <v>3215</v>
      </c>
      <c r="D2490" t="s">
        <v>32</v>
      </c>
      <c r="E2490">
        <v>7762</v>
      </c>
      <c r="F2490">
        <v>58</v>
      </c>
      <c r="G2490" t="s">
        <v>115</v>
      </c>
      <c r="H2490" t="s">
        <v>3374</v>
      </c>
    </row>
    <row r="2491" spans="1:8" hidden="1" x14ac:dyDescent="0.3">
      <c r="A2491" t="s">
        <v>5614</v>
      </c>
      <c r="B2491" t="s">
        <v>3214</v>
      </c>
      <c r="C2491" t="s">
        <v>3215</v>
      </c>
      <c r="D2491" t="s">
        <v>31</v>
      </c>
      <c r="E2491">
        <v>174781</v>
      </c>
      <c r="F2491">
        <v>58</v>
      </c>
      <c r="G2491" t="s">
        <v>115</v>
      </c>
      <c r="H2491" t="s">
        <v>3374</v>
      </c>
    </row>
    <row r="2492" spans="1:8" hidden="1" x14ac:dyDescent="0.3">
      <c r="A2492" t="s">
        <v>5615</v>
      </c>
      <c r="B2492" t="s">
        <v>3214</v>
      </c>
      <c r="C2492" t="s">
        <v>3215</v>
      </c>
      <c r="D2492" t="s">
        <v>34</v>
      </c>
      <c r="E2492">
        <v>17233</v>
      </c>
      <c r="F2492">
        <v>58</v>
      </c>
      <c r="G2492" t="s">
        <v>115</v>
      </c>
      <c r="H2492" t="s">
        <v>3374</v>
      </c>
    </row>
    <row r="2493" spans="1:8" hidden="1" x14ac:dyDescent="0.3">
      <c r="A2493" t="s">
        <v>5616</v>
      </c>
      <c r="B2493" t="s">
        <v>3214</v>
      </c>
      <c r="C2493" t="s">
        <v>3215</v>
      </c>
      <c r="D2493" t="s">
        <v>35</v>
      </c>
      <c r="E2493">
        <v>20746</v>
      </c>
      <c r="F2493">
        <v>58</v>
      </c>
      <c r="G2493" t="s">
        <v>115</v>
      </c>
      <c r="H2493" t="s">
        <v>3374</v>
      </c>
    </row>
    <row r="2494" spans="1:8" hidden="1" x14ac:dyDescent="0.3">
      <c r="A2494" t="s">
        <v>5617</v>
      </c>
      <c r="B2494" t="s">
        <v>3214</v>
      </c>
      <c r="C2494" t="s">
        <v>3215</v>
      </c>
      <c r="D2494" t="s">
        <v>33</v>
      </c>
      <c r="E2494">
        <v>136802</v>
      </c>
      <c r="F2494">
        <v>58</v>
      </c>
      <c r="G2494" t="s">
        <v>115</v>
      </c>
      <c r="H2494" t="s">
        <v>3374</v>
      </c>
    </row>
    <row r="2495" spans="1:8" hidden="1" x14ac:dyDescent="0.3">
      <c r="A2495" t="s">
        <v>5618</v>
      </c>
      <c r="B2495" t="s">
        <v>3226</v>
      </c>
      <c r="C2495" t="s">
        <v>232</v>
      </c>
      <c r="D2495" t="s">
        <v>60</v>
      </c>
      <c r="E2495">
        <v>103937</v>
      </c>
      <c r="F2495">
        <v>58</v>
      </c>
      <c r="G2495" t="s">
        <v>115</v>
      </c>
      <c r="H2495" t="s">
        <v>3374</v>
      </c>
    </row>
    <row r="2496" spans="1:8" hidden="1" x14ac:dyDescent="0.3">
      <c r="A2496" t="s">
        <v>5619</v>
      </c>
      <c r="B2496" t="s">
        <v>3226</v>
      </c>
      <c r="C2496" t="s">
        <v>232</v>
      </c>
      <c r="D2496" t="s">
        <v>76</v>
      </c>
      <c r="E2496">
        <v>496</v>
      </c>
      <c r="F2496">
        <v>58</v>
      </c>
      <c r="G2496" t="s">
        <v>115</v>
      </c>
      <c r="H2496" t="s">
        <v>3374</v>
      </c>
    </row>
    <row r="2497" spans="1:8" hidden="1" x14ac:dyDescent="0.3">
      <c r="A2497" t="s">
        <v>5620</v>
      </c>
      <c r="B2497" t="s">
        <v>3226</v>
      </c>
      <c r="C2497" t="s">
        <v>232</v>
      </c>
      <c r="D2497" t="s">
        <v>72</v>
      </c>
      <c r="E2497">
        <v>47804</v>
      </c>
      <c r="F2497">
        <v>58</v>
      </c>
      <c r="G2497" t="s">
        <v>115</v>
      </c>
      <c r="H2497" t="s">
        <v>3374</v>
      </c>
    </row>
    <row r="2498" spans="1:8" hidden="1" x14ac:dyDescent="0.3">
      <c r="A2498" t="s">
        <v>5621</v>
      </c>
      <c r="B2498" t="s">
        <v>3226</v>
      </c>
      <c r="C2498" t="s">
        <v>232</v>
      </c>
      <c r="D2498" t="s">
        <v>73</v>
      </c>
      <c r="E2498">
        <v>42018</v>
      </c>
      <c r="F2498">
        <v>58</v>
      </c>
      <c r="G2498" t="s">
        <v>115</v>
      </c>
      <c r="H2498" t="s">
        <v>3374</v>
      </c>
    </row>
    <row r="2499" spans="1:8" hidden="1" x14ac:dyDescent="0.3">
      <c r="A2499" t="s">
        <v>5622</v>
      </c>
      <c r="B2499" t="s">
        <v>3226</v>
      </c>
      <c r="C2499" t="s">
        <v>232</v>
      </c>
      <c r="D2499" t="s">
        <v>75</v>
      </c>
      <c r="E2499">
        <v>1829</v>
      </c>
      <c r="F2499">
        <v>58</v>
      </c>
      <c r="G2499" t="s">
        <v>115</v>
      </c>
      <c r="H2499" t="s">
        <v>3374</v>
      </c>
    </row>
    <row r="2500" spans="1:8" hidden="1" x14ac:dyDescent="0.3">
      <c r="A2500" t="s">
        <v>5623</v>
      </c>
      <c r="B2500" t="s">
        <v>3226</v>
      </c>
      <c r="C2500" t="s">
        <v>232</v>
      </c>
      <c r="D2500" t="s">
        <v>74</v>
      </c>
      <c r="E2500">
        <v>11848</v>
      </c>
      <c r="F2500">
        <v>58</v>
      </c>
      <c r="G2500" t="s">
        <v>115</v>
      </c>
      <c r="H2500" t="s">
        <v>3374</v>
      </c>
    </row>
    <row r="2501" spans="1:8" hidden="1" x14ac:dyDescent="0.3">
      <c r="A2501" t="s">
        <v>5624</v>
      </c>
      <c r="B2501" t="s">
        <v>3076</v>
      </c>
      <c r="C2501" t="s">
        <v>236</v>
      </c>
      <c r="D2501" t="s">
        <v>29</v>
      </c>
      <c r="E2501">
        <v>189304</v>
      </c>
      <c r="F2501">
        <v>59</v>
      </c>
      <c r="G2501" t="s">
        <v>114</v>
      </c>
      <c r="H2501" t="s">
        <v>3376</v>
      </c>
    </row>
    <row r="2502" spans="1:8" hidden="1" x14ac:dyDescent="0.3">
      <c r="A2502" t="s">
        <v>5625</v>
      </c>
      <c r="B2502" t="s">
        <v>3076</v>
      </c>
      <c r="C2502" t="s">
        <v>236</v>
      </c>
      <c r="D2502" t="s">
        <v>49</v>
      </c>
      <c r="E2502">
        <v>69201</v>
      </c>
      <c r="F2502">
        <v>59</v>
      </c>
      <c r="G2502" t="s">
        <v>114</v>
      </c>
      <c r="H2502" t="s">
        <v>3376</v>
      </c>
    </row>
    <row r="2503" spans="1:8" hidden="1" x14ac:dyDescent="0.3">
      <c r="A2503" t="s">
        <v>5626</v>
      </c>
      <c r="B2503" t="s">
        <v>3076</v>
      </c>
      <c r="C2503" t="s">
        <v>236</v>
      </c>
      <c r="D2503" t="s">
        <v>48</v>
      </c>
      <c r="E2503">
        <v>21672</v>
      </c>
      <c r="F2503">
        <v>59</v>
      </c>
      <c r="G2503" t="s">
        <v>114</v>
      </c>
      <c r="H2503" t="s">
        <v>3376</v>
      </c>
    </row>
    <row r="2504" spans="1:8" hidden="1" x14ac:dyDescent="0.3">
      <c r="A2504" t="s">
        <v>5627</v>
      </c>
      <c r="B2504" t="s">
        <v>3076</v>
      </c>
      <c r="C2504" t="s">
        <v>236</v>
      </c>
      <c r="D2504" t="s">
        <v>42</v>
      </c>
      <c r="E2504">
        <v>8360</v>
      </c>
      <c r="F2504">
        <v>59</v>
      </c>
      <c r="G2504" t="s">
        <v>114</v>
      </c>
      <c r="H2504" t="s">
        <v>3376</v>
      </c>
    </row>
    <row r="2505" spans="1:8" hidden="1" x14ac:dyDescent="0.3">
      <c r="A2505" t="s">
        <v>5628</v>
      </c>
      <c r="B2505" t="s">
        <v>3076</v>
      </c>
      <c r="C2505" t="s">
        <v>236</v>
      </c>
      <c r="D2505" t="s">
        <v>82</v>
      </c>
      <c r="E2505">
        <v>13355</v>
      </c>
      <c r="F2505">
        <v>59</v>
      </c>
      <c r="G2505" t="s">
        <v>114</v>
      </c>
      <c r="H2505" t="s">
        <v>3376</v>
      </c>
    </row>
    <row r="2506" spans="1:8" hidden="1" x14ac:dyDescent="0.3">
      <c r="A2506" t="s">
        <v>5629</v>
      </c>
      <c r="B2506" t="s">
        <v>3076</v>
      </c>
      <c r="C2506" t="s">
        <v>236</v>
      </c>
      <c r="D2506" t="s">
        <v>50</v>
      </c>
      <c r="E2506">
        <v>4585</v>
      </c>
      <c r="F2506">
        <v>59</v>
      </c>
      <c r="G2506" t="s">
        <v>114</v>
      </c>
      <c r="H2506" t="s">
        <v>3376</v>
      </c>
    </row>
    <row r="2507" spans="1:8" hidden="1" x14ac:dyDescent="0.3">
      <c r="A2507" t="s">
        <v>5630</v>
      </c>
      <c r="B2507" t="s">
        <v>3076</v>
      </c>
      <c r="C2507" t="s">
        <v>236</v>
      </c>
      <c r="D2507" t="s">
        <v>46</v>
      </c>
      <c r="E2507">
        <v>14287</v>
      </c>
      <c r="F2507">
        <v>59</v>
      </c>
      <c r="G2507" t="s">
        <v>114</v>
      </c>
      <c r="H2507" t="s">
        <v>3376</v>
      </c>
    </row>
    <row r="2508" spans="1:8" hidden="1" x14ac:dyDescent="0.3">
      <c r="A2508" t="s">
        <v>5631</v>
      </c>
      <c r="B2508" t="s">
        <v>3076</v>
      </c>
      <c r="C2508" t="s">
        <v>236</v>
      </c>
      <c r="D2508" t="s">
        <v>45</v>
      </c>
      <c r="E2508">
        <v>10017</v>
      </c>
      <c r="F2508">
        <v>59</v>
      </c>
      <c r="G2508" t="s">
        <v>114</v>
      </c>
      <c r="H2508" t="s">
        <v>3376</v>
      </c>
    </row>
    <row r="2509" spans="1:8" hidden="1" x14ac:dyDescent="0.3">
      <c r="A2509" t="s">
        <v>5632</v>
      </c>
      <c r="B2509" t="s">
        <v>3076</v>
      </c>
      <c r="C2509" t="s">
        <v>236</v>
      </c>
      <c r="D2509" t="s">
        <v>47</v>
      </c>
      <c r="E2509">
        <v>5931</v>
      </c>
      <c r="F2509">
        <v>59</v>
      </c>
      <c r="G2509" t="s">
        <v>114</v>
      </c>
      <c r="H2509" t="s">
        <v>3376</v>
      </c>
    </row>
    <row r="2510" spans="1:8" hidden="1" x14ac:dyDescent="0.3">
      <c r="A2510" t="s">
        <v>5633</v>
      </c>
      <c r="B2510" t="s">
        <v>3076</v>
      </c>
      <c r="C2510" t="s">
        <v>236</v>
      </c>
      <c r="D2510" t="s">
        <v>43</v>
      </c>
      <c r="E2510">
        <v>31271</v>
      </c>
      <c r="F2510">
        <v>59</v>
      </c>
      <c r="G2510" t="s">
        <v>114</v>
      </c>
      <c r="H2510" t="s">
        <v>3376</v>
      </c>
    </row>
    <row r="2511" spans="1:8" hidden="1" x14ac:dyDescent="0.3">
      <c r="A2511" t="s">
        <v>5634</v>
      </c>
      <c r="B2511" t="s">
        <v>3076</v>
      </c>
      <c r="C2511" t="s">
        <v>236</v>
      </c>
      <c r="D2511" t="s">
        <v>44</v>
      </c>
      <c r="E2511">
        <v>10650</v>
      </c>
      <c r="F2511">
        <v>59</v>
      </c>
      <c r="G2511" t="s">
        <v>114</v>
      </c>
      <c r="H2511" t="s">
        <v>3376</v>
      </c>
    </row>
    <row r="2512" spans="1:8" hidden="1" x14ac:dyDescent="0.3">
      <c r="A2512" t="s">
        <v>3375</v>
      </c>
      <c r="B2512" t="s">
        <v>3089</v>
      </c>
      <c r="C2512" t="s">
        <v>3090</v>
      </c>
      <c r="D2512" t="s">
        <v>434</v>
      </c>
      <c r="E2512">
        <v>2901</v>
      </c>
      <c r="F2512">
        <v>59</v>
      </c>
      <c r="G2512" t="s">
        <v>114</v>
      </c>
      <c r="H2512" t="s">
        <v>3376</v>
      </c>
    </row>
    <row r="2513" spans="1:8" hidden="1" x14ac:dyDescent="0.3">
      <c r="A2513" t="s">
        <v>4941</v>
      </c>
      <c r="B2513" t="s">
        <v>3089</v>
      </c>
      <c r="C2513" t="s">
        <v>3090</v>
      </c>
      <c r="D2513" t="s">
        <v>436</v>
      </c>
      <c r="E2513">
        <v>9913</v>
      </c>
      <c r="F2513">
        <v>59</v>
      </c>
      <c r="G2513" t="s">
        <v>114</v>
      </c>
      <c r="H2513" t="s">
        <v>3376</v>
      </c>
    </row>
    <row r="2514" spans="1:8" hidden="1" x14ac:dyDescent="0.3">
      <c r="A2514" t="s">
        <v>5758</v>
      </c>
      <c r="B2514" t="s">
        <v>3089</v>
      </c>
      <c r="C2514" t="s">
        <v>3090</v>
      </c>
      <c r="D2514" t="s">
        <v>437</v>
      </c>
      <c r="E2514">
        <v>34040</v>
      </c>
      <c r="F2514">
        <v>59</v>
      </c>
      <c r="G2514" t="s">
        <v>114</v>
      </c>
      <c r="H2514" t="s">
        <v>3376</v>
      </c>
    </row>
    <row r="2515" spans="1:8" hidden="1" x14ac:dyDescent="0.3">
      <c r="A2515" t="s">
        <v>7392</v>
      </c>
      <c r="B2515" t="s">
        <v>3089</v>
      </c>
      <c r="C2515" t="s">
        <v>3090</v>
      </c>
      <c r="D2515" t="s">
        <v>439</v>
      </c>
      <c r="E2515">
        <v>27727</v>
      </c>
      <c r="F2515">
        <v>59</v>
      </c>
      <c r="G2515" t="s">
        <v>114</v>
      </c>
      <c r="H2515" t="s">
        <v>3376</v>
      </c>
    </row>
    <row r="2516" spans="1:8" hidden="1" x14ac:dyDescent="0.3">
      <c r="A2516" t="s">
        <v>4232</v>
      </c>
      <c r="B2516" t="s">
        <v>3089</v>
      </c>
      <c r="C2516" t="s">
        <v>3090</v>
      </c>
      <c r="D2516" t="s">
        <v>435</v>
      </c>
      <c r="E2516">
        <v>11639</v>
      </c>
      <c r="F2516">
        <v>59</v>
      </c>
      <c r="G2516" t="s">
        <v>114</v>
      </c>
      <c r="H2516" t="s">
        <v>3376</v>
      </c>
    </row>
    <row r="2517" spans="1:8" hidden="1" x14ac:dyDescent="0.3">
      <c r="A2517" t="s">
        <v>8918</v>
      </c>
      <c r="B2517" t="s">
        <v>3089</v>
      </c>
      <c r="C2517" t="s">
        <v>3090</v>
      </c>
      <c r="D2517" t="s">
        <v>441</v>
      </c>
      <c r="E2517">
        <v>11837</v>
      </c>
      <c r="F2517">
        <v>59</v>
      </c>
      <c r="G2517" t="s">
        <v>114</v>
      </c>
      <c r="H2517" t="s">
        <v>3376</v>
      </c>
    </row>
    <row r="2518" spans="1:8" hidden="1" x14ac:dyDescent="0.3">
      <c r="A2518" t="s">
        <v>8209</v>
      </c>
      <c r="B2518" t="s">
        <v>3089</v>
      </c>
      <c r="C2518" t="s">
        <v>3090</v>
      </c>
      <c r="D2518" t="s">
        <v>440</v>
      </c>
      <c r="E2518">
        <v>52436</v>
      </c>
      <c r="F2518">
        <v>59</v>
      </c>
      <c r="G2518" t="s">
        <v>114</v>
      </c>
      <c r="H2518" t="s">
        <v>3376</v>
      </c>
    </row>
    <row r="2519" spans="1:8" hidden="1" x14ac:dyDescent="0.3">
      <c r="A2519" t="s">
        <v>9735</v>
      </c>
      <c r="B2519" t="s">
        <v>3089</v>
      </c>
      <c r="C2519" t="s">
        <v>3090</v>
      </c>
      <c r="D2519" t="s">
        <v>349</v>
      </c>
      <c r="E2519">
        <v>164552</v>
      </c>
      <c r="F2519">
        <v>59</v>
      </c>
      <c r="G2519" t="s">
        <v>114</v>
      </c>
      <c r="H2519" t="s">
        <v>3376</v>
      </c>
    </row>
    <row r="2520" spans="1:8" hidden="1" x14ac:dyDescent="0.3">
      <c r="A2520" t="s">
        <v>6575</v>
      </c>
      <c r="B2520" t="s">
        <v>3089</v>
      </c>
      <c r="C2520" t="s">
        <v>3090</v>
      </c>
      <c r="D2520" t="s">
        <v>438</v>
      </c>
      <c r="E2520">
        <v>14115</v>
      </c>
      <c r="F2520">
        <v>59</v>
      </c>
      <c r="G2520" t="s">
        <v>114</v>
      </c>
      <c r="H2520" t="s">
        <v>3376</v>
      </c>
    </row>
    <row r="2521" spans="1:8" hidden="1" x14ac:dyDescent="0.3">
      <c r="A2521" t="s">
        <v>5644</v>
      </c>
      <c r="B2521" t="s">
        <v>3108</v>
      </c>
      <c r="C2521" t="s">
        <v>3109</v>
      </c>
      <c r="D2521" t="s">
        <v>3110</v>
      </c>
      <c r="E2521">
        <v>9487</v>
      </c>
      <c r="F2521">
        <v>59</v>
      </c>
      <c r="G2521" t="s">
        <v>114</v>
      </c>
      <c r="H2521" t="s">
        <v>3376</v>
      </c>
    </row>
    <row r="2522" spans="1:8" hidden="1" x14ac:dyDescent="0.3">
      <c r="A2522" t="s">
        <v>5645</v>
      </c>
      <c r="B2522" t="s">
        <v>3108</v>
      </c>
      <c r="C2522" t="s">
        <v>3109</v>
      </c>
      <c r="D2522" t="s">
        <v>3112</v>
      </c>
      <c r="E2522">
        <v>32599</v>
      </c>
      <c r="F2522">
        <v>59</v>
      </c>
      <c r="G2522" t="s">
        <v>114</v>
      </c>
      <c r="H2522" t="s">
        <v>3376</v>
      </c>
    </row>
    <row r="2523" spans="1:8" hidden="1" x14ac:dyDescent="0.3">
      <c r="A2523" t="s">
        <v>5646</v>
      </c>
      <c r="B2523" t="s">
        <v>3108</v>
      </c>
      <c r="C2523" t="s">
        <v>3109</v>
      </c>
      <c r="D2523" t="s">
        <v>3114</v>
      </c>
      <c r="E2523">
        <v>21255</v>
      </c>
      <c r="F2523">
        <v>59</v>
      </c>
      <c r="G2523" t="s">
        <v>114</v>
      </c>
      <c r="H2523" t="s">
        <v>3376</v>
      </c>
    </row>
    <row r="2524" spans="1:8" hidden="1" x14ac:dyDescent="0.3">
      <c r="A2524" t="s">
        <v>5647</v>
      </c>
      <c r="B2524" t="s">
        <v>3108</v>
      </c>
      <c r="C2524" t="s">
        <v>3109</v>
      </c>
      <c r="D2524" t="s">
        <v>3116</v>
      </c>
      <c r="E2524">
        <v>16854</v>
      </c>
      <c r="F2524">
        <v>59</v>
      </c>
      <c r="G2524" t="s">
        <v>114</v>
      </c>
      <c r="H2524" t="s">
        <v>3376</v>
      </c>
    </row>
    <row r="2525" spans="1:8" hidden="1" x14ac:dyDescent="0.3">
      <c r="A2525" t="s">
        <v>5648</v>
      </c>
      <c r="B2525" t="s">
        <v>3108</v>
      </c>
      <c r="C2525" t="s">
        <v>3109</v>
      </c>
      <c r="D2525" t="s">
        <v>3118</v>
      </c>
      <c r="E2525">
        <v>15484</v>
      </c>
      <c r="F2525">
        <v>59</v>
      </c>
      <c r="G2525" t="s">
        <v>114</v>
      </c>
      <c r="H2525" t="s">
        <v>3376</v>
      </c>
    </row>
    <row r="2526" spans="1:8" hidden="1" x14ac:dyDescent="0.3">
      <c r="A2526" t="s">
        <v>5649</v>
      </c>
      <c r="B2526" t="s">
        <v>3108</v>
      </c>
      <c r="C2526" t="s">
        <v>3109</v>
      </c>
      <c r="D2526" t="s">
        <v>3120</v>
      </c>
      <c r="E2526">
        <v>15748</v>
      </c>
      <c r="F2526">
        <v>59</v>
      </c>
      <c r="G2526" t="s">
        <v>114</v>
      </c>
      <c r="H2526" t="s">
        <v>3376</v>
      </c>
    </row>
    <row r="2527" spans="1:8" hidden="1" x14ac:dyDescent="0.3">
      <c r="A2527" t="s">
        <v>5650</v>
      </c>
      <c r="B2527" t="s">
        <v>3108</v>
      </c>
      <c r="C2527" t="s">
        <v>3109</v>
      </c>
      <c r="D2527" t="s">
        <v>3122</v>
      </c>
      <c r="E2527">
        <v>17375</v>
      </c>
      <c r="F2527">
        <v>59</v>
      </c>
      <c r="G2527" t="s">
        <v>114</v>
      </c>
      <c r="H2527" t="s">
        <v>3376</v>
      </c>
    </row>
    <row r="2528" spans="1:8" hidden="1" x14ac:dyDescent="0.3">
      <c r="A2528" t="s">
        <v>5651</v>
      </c>
      <c r="B2528" t="s">
        <v>3108</v>
      </c>
      <c r="C2528" t="s">
        <v>3109</v>
      </c>
      <c r="D2528" t="s">
        <v>3124</v>
      </c>
      <c r="E2528">
        <v>12503</v>
      </c>
      <c r="F2528">
        <v>59</v>
      </c>
      <c r="G2528" t="s">
        <v>114</v>
      </c>
      <c r="H2528" t="s">
        <v>3376</v>
      </c>
    </row>
    <row r="2529" spans="1:8" hidden="1" x14ac:dyDescent="0.3">
      <c r="A2529" t="s">
        <v>5652</v>
      </c>
      <c r="B2529" t="s">
        <v>3108</v>
      </c>
      <c r="C2529" t="s">
        <v>3109</v>
      </c>
      <c r="D2529" t="s">
        <v>3126</v>
      </c>
      <c r="E2529">
        <v>23322</v>
      </c>
      <c r="F2529">
        <v>59</v>
      </c>
      <c r="G2529" t="s">
        <v>114</v>
      </c>
      <c r="H2529" t="s">
        <v>3376</v>
      </c>
    </row>
    <row r="2530" spans="1:8" hidden="1" x14ac:dyDescent="0.3">
      <c r="A2530" t="s">
        <v>5653</v>
      </c>
      <c r="B2530" t="s">
        <v>3108</v>
      </c>
      <c r="C2530" t="s">
        <v>3109</v>
      </c>
      <c r="D2530" t="s">
        <v>349</v>
      </c>
      <c r="E2530">
        <v>164536</v>
      </c>
      <c r="F2530">
        <v>59</v>
      </c>
      <c r="G2530" t="s">
        <v>114</v>
      </c>
      <c r="H2530" t="s">
        <v>3376</v>
      </c>
    </row>
    <row r="2531" spans="1:8" hidden="1" x14ac:dyDescent="0.3">
      <c r="A2531" t="s">
        <v>5654</v>
      </c>
      <c r="B2531" t="s">
        <v>3129</v>
      </c>
      <c r="C2531" t="s">
        <v>238</v>
      </c>
      <c r="D2531" t="s">
        <v>54</v>
      </c>
      <c r="E2531">
        <v>22073</v>
      </c>
      <c r="F2531">
        <v>59</v>
      </c>
      <c r="G2531" t="s">
        <v>114</v>
      </c>
      <c r="H2531" t="s">
        <v>3376</v>
      </c>
    </row>
    <row r="2532" spans="1:8" hidden="1" x14ac:dyDescent="0.3">
      <c r="A2532" t="s">
        <v>5655</v>
      </c>
      <c r="B2532" t="s">
        <v>3129</v>
      </c>
      <c r="C2532" t="s">
        <v>238</v>
      </c>
      <c r="D2532" t="s">
        <v>55</v>
      </c>
      <c r="E2532">
        <v>38066</v>
      </c>
      <c r="F2532">
        <v>59</v>
      </c>
      <c r="G2532" t="s">
        <v>114</v>
      </c>
      <c r="H2532" t="s">
        <v>3376</v>
      </c>
    </row>
    <row r="2533" spans="1:8" hidden="1" x14ac:dyDescent="0.3">
      <c r="A2533" t="s">
        <v>5656</v>
      </c>
      <c r="B2533" t="s">
        <v>3129</v>
      </c>
      <c r="C2533" t="s">
        <v>238</v>
      </c>
      <c r="D2533" t="s">
        <v>56</v>
      </c>
      <c r="E2533">
        <v>21196</v>
      </c>
      <c r="F2533">
        <v>59</v>
      </c>
      <c r="G2533" t="s">
        <v>114</v>
      </c>
      <c r="H2533" t="s">
        <v>3376</v>
      </c>
    </row>
    <row r="2534" spans="1:8" hidden="1" x14ac:dyDescent="0.3">
      <c r="A2534" t="s">
        <v>5657</v>
      </c>
      <c r="B2534" t="s">
        <v>3129</v>
      </c>
      <c r="C2534" t="s">
        <v>238</v>
      </c>
      <c r="D2534" t="s">
        <v>57</v>
      </c>
      <c r="E2534">
        <v>12361</v>
      </c>
      <c r="F2534">
        <v>59</v>
      </c>
      <c r="G2534" t="s">
        <v>114</v>
      </c>
      <c r="H2534" t="s">
        <v>3376</v>
      </c>
    </row>
    <row r="2535" spans="1:8" hidden="1" x14ac:dyDescent="0.3">
      <c r="A2535" t="s">
        <v>5658</v>
      </c>
      <c r="B2535" t="s">
        <v>3129</v>
      </c>
      <c r="C2535" t="s">
        <v>238</v>
      </c>
      <c r="D2535" t="s">
        <v>58</v>
      </c>
      <c r="E2535">
        <v>11490</v>
      </c>
      <c r="F2535">
        <v>59</v>
      </c>
      <c r="G2535" t="s">
        <v>114</v>
      </c>
      <c r="H2535" t="s">
        <v>3376</v>
      </c>
    </row>
    <row r="2536" spans="1:8" hidden="1" x14ac:dyDescent="0.3">
      <c r="A2536" t="s">
        <v>5659</v>
      </c>
      <c r="B2536" t="s">
        <v>3129</v>
      </c>
      <c r="C2536" t="s">
        <v>238</v>
      </c>
      <c r="D2536" t="s">
        <v>59</v>
      </c>
      <c r="E2536">
        <v>21134</v>
      </c>
      <c r="F2536">
        <v>59</v>
      </c>
      <c r="G2536" t="s">
        <v>114</v>
      </c>
      <c r="H2536" t="s">
        <v>3376</v>
      </c>
    </row>
    <row r="2537" spans="1:8" hidden="1" x14ac:dyDescent="0.3">
      <c r="A2537" t="s">
        <v>5660</v>
      </c>
      <c r="B2537" t="s">
        <v>3129</v>
      </c>
      <c r="C2537" t="s">
        <v>238</v>
      </c>
      <c r="D2537" t="s">
        <v>51</v>
      </c>
      <c r="E2537">
        <v>24676</v>
      </c>
      <c r="F2537">
        <v>59</v>
      </c>
      <c r="G2537" t="s">
        <v>114</v>
      </c>
      <c r="H2537" t="s">
        <v>3376</v>
      </c>
    </row>
    <row r="2538" spans="1:8" hidden="1" x14ac:dyDescent="0.3">
      <c r="A2538" t="s">
        <v>5661</v>
      </c>
      <c r="B2538" t="s">
        <v>3129</v>
      </c>
      <c r="C2538" t="s">
        <v>238</v>
      </c>
      <c r="D2538" t="s">
        <v>52</v>
      </c>
      <c r="E2538">
        <v>20223</v>
      </c>
      <c r="F2538">
        <v>59</v>
      </c>
      <c r="G2538" t="s">
        <v>114</v>
      </c>
      <c r="H2538" t="s">
        <v>3376</v>
      </c>
    </row>
    <row r="2539" spans="1:8" hidden="1" x14ac:dyDescent="0.3">
      <c r="A2539" t="s">
        <v>5662</v>
      </c>
      <c r="B2539" t="s">
        <v>3129</v>
      </c>
      <c r="C2539" t="s">
        <v>238</v>
      </c>
      <c r="D2539" t="s">
        <v>53</v>
      </c>
      <c r="E2539">
        <v>18063</v>
      </c>
      <c r="F2539">
        <v>59</v>
      </c>
      <c r="G2539" t="s">
        <v>114</v>
      </c>
      <c r="H2539" t="s">
        <v>3376</v>
      </c>
    </row>
    <row r="2540" spans="1:8" hidden="1" x14ac:dyDescent="0.3">
      <c r="A2540" t="s">
        <v>5663</v>
      </c>
      <c r="B2540" t="s">
        <v>3129</v>
      </c>
      <c r="C2540" t="s">
        <v>238</v>
      </c>
      <c r="D2540" t="s">
        <v>349</v>
      </c>
      <c r="E2540">
        <v>189273</v>
      </c>
      <c r="F2540">
        <v>59</v>
      </c>
      <c r="G2540" t="s">
        <v>114</v>
      </c>
      <c r="H2540" t="s">
        <v>3376</v>
      </c>
    </row>
    <row r="2541" spans="1:8" hidden="1" x14ac:dyDescent="0.3">
      <c r="A2541" t="s">
        <v>5664</v>
      </c>
      <c r="B2541" t="s">
        <v>3140</v>
      </c>
      <c r="C2541" t="s">
        <v>229</v>
      </c>
      <c r="D2541" t="s">
        <v>60</v>
      </c>
      <c r="E2541">
        <v>107602</v>
      </c>
      <c r="F2541">
        <v>59</v>
      </c>
      <c r="G2541" t="s">
        <v>114</v>
      </c>
      <c r="H2541" t="s">
        <v>3376</v>
      </c>
    </row>
    <row r="2542" spans="1:8" hidden="1" x14ac:dyDescent="0.3">
      <c r="A2542" t="s">
        <v>5665</v>
      </c>
      <c r="B2542" t="s">
        <v>3140</v>
      </c>
      <c r="C2542" t="s">
        <v>229</v>
      </c>
      <c r="D2542" t="s">
        <v>63</v>
      </c>
      <c r="E2542">
        <v>1540</v>
      </c>
      <c r="F2542">
        <v>59</v>
      </c>
      <c r="G2542" t="s">
        <v>114</v>
      </c>
      <c r="H2542" t="s">
        <v>3376</v>
      </c>
    </row>
    <row r="2543" spans="1:8" hidden="1" x14ac:dyDescent="0.3">
      <c r="A2543" t="s">
        <v>5666</v>
      </c>
      <c r="B2543" t="s">
        <v>3140</v>
      </c>
      <c r="C2543" t="s">
        <v>229</v>
      </c>
      <c r="D2543" t="s">
        <v>61</v>
      </c>
      <c r="E2543">
        <v>25173</v>
      </c>
      <c r="F2543">
        <v>59</v>
      </c>
      <c r="G2543" t="s">
        <v>114</v>
      </c>
      <c r="H2543" t="s">
        <v>3376</v>
      </c>
    </row>
    <row r="2544" spans="1:8" hidden="1" x14ac:dyDescent="0.3">
      <c r="A2544" t="s">
        <v>10330</v>
      </c>
      <c r="B2544" t="s">
        <v>3140</v>
      </c>
      <c r="C2544" t="s">
        <v>229</v>
      </c>
      <c r="D2544" t="s">
        <v>10309</v>
      </c>
      <c r="E2544">
        <v>30852</v>
      </c>
      <c r="F2544">
        <v>59</v>
      </c>
      <c r="G2544" t="s">
        <v>114</v>
      </c>
      <c r="H2544" t="s">
        <v>3376</v>
      </c>
    </row>
    <row r="2545" spans="1:8" hidden="1" x14ac:dyDescent="0.3">
      <c r="A2545" t="s">
        <v>5667</v>
      </c>
      <c r="B2545" t="s">
        <v>3140</v>
      </c>
      <c r="C2545" t="s">
        <v>229</v>
      </c>
      <c r="D2545" t="s">
        <v>341</v>
      </c>
      <c r="E2545">
        <v>33742</v>
      </c>
      <c r="F2545">
        <v>59</v>
      </c>
      <c r="G2545" t="s">
        <v>114</v>
      </c>
      <c r="H2545" t="s">
        <v>3376</v>
      </c>
    </row>
    <row r="2546" spans="1:8" hidden="1" x14ac:dyDescent="0.3">
      <c r="A2546" t="s">
        <v>5668</v>
      </c>
      <c r="B2546" t="s">
        <v>3140</v>
      </c>
      <c r="C2546" t="s">
        <v>229</v>
      </c>
      <c r="D2546" t="s">
        <v>62</v>
      </c>
      <c r="E2546">
        <v>16361</v>
      </c>
      <c r="F2546">
        <v>59</v>
      </c>
      <c r="G2546" t="s">
        <v>114</v>
      </c>
      <c r="H2546" t="s">
        <v>3376</v>
      </c>
    </row>
    <row r="2547" spans="1:8" hidden="1" x14ac:dyDescent="0.3">
      <c r="A2547" t="s">
        <v>5669</v>
      </c>
      <c r="B2547" t="s">
        <v>3146</v>
      </c>
      <c r="C2547" t="s">
        <v>230</v>
      </c>
      <c r="D2547" t="s">
        <v>353</v>
      </c>
      <c r="E2547">
        <v>225418</v>
      </c>
      <c r="F2547">
        <v>59</v>
      </c>
      <c r="G2547" t="s">
        <v>114</v>
      </c>
      <c r="H2547" t="s">
        <v>3376</v>
      </c>
    </row>
    <row r="2548" spans="1:8" hidden="1" x14ac:dyDescent="0.3">
      <c r="A2548" t="s">
        <v>5670</v>
      </c>
      <c r="B2548" t="s">
        <v>3146</v>
      </c>
      <c r="C2548" t="s">
        <v>230</v>
      </c>
      <c r="D2548" t="s">
        <v>2</v>
      </c>
      <c r="E2548">
        <v>227310</v>
      </c>
      <c r="F2548">
        <v>59</v>
      </c>
      <c r="G2548" t="s">
        <v>114</v>
      </c>
      <c r="H2548" t="s">
        <v>3376</v>
      </c>
    </row>
    <row r="2549" spans="1:8" hidden="1" x14ac:dyDescent="0.3">
      <c r="A2549" t="s">
        <v>5671</v>
      </c>
      <c r="B2549" t="s">
        <v>3146</v>
      </c>
      <c r="C2549" t="s">
        <v>230</v>
      </c>
      <c r="D2549" t="s">
        <v>337</v>
      </c>
      <c r="E2549">
        <v>274</v>
      </c>
      <c r="F2549">
        <v>59</v>
      </c>
      <c r="G2549" t="s">
        <v>114</v>
      </c>
      <c r="H2549" t="s">
        <v>3376</v>
      </c>
    </row>
    <row r="2550" spans="1:8" hidden="1" x14ac:dyDescent="0.3">
      <c r="A2550" t="s">
        <v>5672</v>
      </c>
      <c r="B2550" t="s">
        <v>3146</v>
      </c>
      <c r="C2550" t="s">
        <v>230</v>
      </c>
      <c r="D2550" t="s">
        <v>326</v>
      </c>
      <c r="E2550">
        <v>198</v>
      </c>
      <c r="F2550">
        <v>59</v>
      </c>
      <c r="G2550" t="s">
        <v>114</v>
      </c>
      <c r="H2550" t="s">
        <v>3376</v>
      </c>
    </row>
    <row r="2551" spans="1:8" hidden="1" x14ac:dyDescent="0.3">
      <c r="A2551" t="s">
        <v>5673</v>
      </c>
      <c r="B2551" t="s">
        <v>3146</v>
      </c>
      <c r="C2551" t="s">
        <v>230</v>
      </c>
      <c r="D2551" t="s">
        <v>327</v>
      </c>
      <c r="E2551">
        <v>13483</v>
      </c>
      <c r="F2551">
        <v>59</v>
      </c>
      <c r="G2551" t="s">
        <v>114</v>
      </c>
      <c r="H2551" t="s">
        <v>3376</v>
      </c>
    </row>
    <row r="2552" spans="1:8" hidden="1" x14ac:dyDescent="0.3">
      <c r="A2552" t="s">
        <v>5674</v>
      </c>
      <c r="B2552" t="s">
        <v>3146</v>
      </c>
      <c r="C2552" t="s">
        <v>230</v>
      </c>
      <c r="D2552" t="s">
        <v>328</v>
      </c>
      <c r="E2552">
        <v>19153</v>
      </c>
      <c r="F2552">
        <v>59</v>
      </c>
      <c r="G2552" t="s">
        <v>114</v>
      </c>
      <c r="H2552" t="s">
        <v>3376</v>
      </c>
    </row>
    <row r="2553" spans="1:8" hidden="1" x14ac:dyDescent="0.3">
      <c r="A2553" t="s">
        <v>5675</v>
      </c>
      <c r="B2553" t="s">
        <v>3146</v>
      </c>
      <c r="C2553" t="s">
        <v>230</v>
      </c>
      <c r="D2553" t="s">
        <v>329</v>
      </c>
      <c r="E2553">
        <v>274</v>
      </c>
      <c r="F2553">
        <v>59</v>
      </c>
      <c r="G2553" t="s">
        <v>114</v>
      </c>
      <c r="H2553" t="s">
        <v>3376</v>
      </c>
    </row>
    <row r="2554" spans="1:8" hidden="1" x14ac:dyDescent="0.3">
      <c r="A2554" t="s">
        <v>5676</v>
      </c>
      <c r="B2554" t="s">
        <v>3146</v>
      </c>
      <c r="C2554" t="s">
        <v>230</v>
      </c>
      <c r="D2554" t="s">
        <v>330</v>
      </c>
      <c r="E2554">
        <v>2385</v>
      </c>
      <c r="F2554">
        <v>59</v>
      </c>
      <c r="G2554" t="s">
        <v>114</v>
      </c>
      <c r="H2554" t="s">
        <v>3376</v>
      </c>
    </row>
    <row r="2555" spans="1:8" hidden="1" x14ac:dyDescent="0.3">
      <c r="A2555" t="s">
        <v>5677</v>
      </c>
      <c r="B2555" t="s">
        <v>3146</v>
      </c>
      <c r="C2555" t="s">
        <v>230</v>
      </c>
      <c r="D2555" t="s">
        <v>3155</v>
      </c>
      <c r="E2555">
        <v>1883</v>
      </c>
      <c r="F2555">
        <v>59</v>
      </c>
      <c r="G2555" t="s">
        <v>114</v>
      </c>
      <c r="H2555" t="s">
        <v>3376</v>
      </c>
    </row>
    <row r="2556" spans="1:8" hidden="1" x14ac:dyDescent="0.3">
      <c r="A2556" t="s">
        <v>5678</v>
      </c>
      <c r="B2556" t="s">
        <v>3146</v>
      </c>
      <c r="C2556" t="s">
        <v>230</v>
      </c>
      <c r="D2556" t="s">
        <v>3157</v>
      </c>
      <c r="E2556">
        <v>225418</v>
      </c>
      <c r="F2556">
        <v>59</v>
      </c>
      <c r="G2556" t="s">
        <v>114</v>
      </c>
      <c r="H2556" t="s">
        <v>3376</v>
      </c>
    </row>
    <row r="2557" spans="1:8" hidden="1" x14ac:dyDescent="0.3">
      <c r="A2557" t="s">
        <v>5679</v>
      </c>
      <c r="B2557" t="s">
        <v>3146</v>
      </c>
      <c r="C2557" t="s">
        <v>230</v>
      </c>
      <c r="D2557" t="s">
        <v>331</v>
      </c>
      <c r="E2557">
        <v>21671</v>
      </c>
      <c r="F2557">
        <v>59</v>
      </c>
      <c r="G2557" t="s">
        <v>114</v>
      </c>
      <c r="H2557" t="s">
        <v>3376</v>
      </c>
    </row>
    <row r="2558" spans="1:8" hidden="1" x14ac:dyDescent="0.3">
      <c r="A2558" t="s">
        <v>5680</v>
      </c>
      <c r="B2558" t="s">
        <v>3146</v>
      </c>
      <c r="C2558" t="s">
        <v>230</v>
      </c>
      <c r="D2558" t="s">
        <v>332</v>
      </c>
      <c r="E2558">
        <v>13552</v>
      </c>
      <c r="F2558">
        <v>59</v>
      </c>
      <c r="G2558" t="s">
        <v>114</v>
      </c>
      <c r="H2558" t="s">
        <v>3376</v>
      </c>
    </row>
    <row r="2559" spans="1:8" hidden="1" x14ac:dyDescent="0.3">
      <c r="A2559" t="s">
        <v>5681</v>
      </c>
      <c r="B2559" t="s">
        <v>3146</v>
      </c>
      <c r="C2559" t="s">
        <v>230</v>
      </c>
      <c r="D2559" t="s">
        <v>333</v>
      </c>
      <c r="E2559">
        <v>55100</v>
      </c>
      <c r="F2559">
        <v>59</v>
      </c>
      <c r="G2559" t="s">
        <v>114</v>
      </c>
      <c r="H2559" t="s">
        <v>3376</v>
      </c>
    </row>
    <row r="2560" spans="1:8" hidden="1" x14ac:dyDescent="0.3">
      <c r="A2560" t="s">
        <v>5682</v>
      </c>
      <c r="B2560" t="s">
        <v>3146</v>
      </c>
      <c r="C2560" t="s">
        <v>230</v>
      </c>
      <c r="D2560" t="s">
        <v>334</v>
      </c>
      <c r="E2560">
        <v>43773</v>
      </c>
      <c r="F2560">
        <v>59</v>
      </c>
      <c r="G2560" t="s">
        <v>114</v>
      </c>
      <c r="H2560" t="s">
        <v>3376</v>
      </c>
    </row>
    <row r="2561" spans="1:8" hidden="1" x14ac:dyDescent="0.3">
      <c r="A2561" t="s">
        <v>5683</v>
      </c>
      <c r="B2561" t="s">
        <v>3146</v>
      </c>
      <c r="C2561" t="s">
        <v>230</v>
      </c>
      <c r="D2561" t="s">
        <v>336</v>
      </c>
      <c r="E2561">
        <v>8594</v>
      </c>
      <c r="F2561">
        <v>59</v>
      </c>
      <c r="G2561" t="s">
        <v>114</v>
      </c>
      <c r="H2561" t="s">
        <v>3376</v>
      </c>
    </row>
    <row r="2562" spans="1:8" hidden="1" x14ac:dyDescent="0.3">
      <c r="A2562" t="s">
        <v>5684</v>
      </c>
      <c r="B2562" t="s">
        <v>3146</v>
      </c>
      <c r="C2562" t="s">
        <v>230</v>
      </c>
      <c r="D2562" t="s">
        <v>335</v>
      </c>
      <c r="E2562">
        <v>1093</v>
      </c>
      <c r="F2562">
        <v>59</v>
      </c>
      <c r="G2562" t="s">
        <v>114</v>
      </c>
      <c r="H2562" t="s">
        <v>3376</v>
      </c>
    </row>
    <row r="2563" spans="1:8" hidden="1" x14ac:dyDescent="0.3">
      <c r="A2563" t="s">
        <v>5685</v>
      </c>
      <c r="B2563" t="s">
        <v>3146</v>
      </c>
      <c r="C2563" t="s">
        <v>230</v>
      </c>
      <c r="D2563" t="s">
        <v>79</v>
      </c>
      <c r="E2563">
        <v>45914</v>
      </c>
      <c r="F2563">
        <v>59</v>
      </c>
      <c r="G2563" t="s">
        <v>114</v>
      </c>
      <c r="H2563" t="s">
        <v>3376</v>
      </c>
    </row>
    <row r="2564" spans="1:8" hidden="1" x14ac:dyDescent="0.3">
      <c r="A2564" t="s">
        <v>5686</v>
      </c>
      <c r="B2564" t="s">
        <v>3166</v>
      </c>
      <c r="C2564" t="s">
        <v>245</v>
      </c>
      <c r="D2564" t="s">
        <v>80</v>
      </c>
      <c r="E2564">
        <v>19991</v>
      </c>
      <c r="F2564">
        <v>59</v>
      </c>
      <c r="G2564" t="s">
        <v>114</v>
      </c>
      <c r="H2564" t="s">
        <v>3376</v>
      </c>
    </row>
    <row r="2565" spans="1:8" hidden="1" x14ac:dyDescent="0.3">
      <c r="A2565" t="s">
        <v>5687</v>
      </c>
      <c r="B2565" t="s">
        <v>3166</v>
      </c>
      <c r="C2565" t="s">
        <v>245</v>
      </c>
      <c r="D2565" t="s">
        <v>342</v>
      </c>
      <c r="E2565">
        <v>5301</v>
      </c>
      <c r="F2565">
        <v>59</v>
      </c>
      <c r="G2565" t="s">
        <v>114</v>
      </c>
      <c r="H2565" t="s">
        <v>3376</v>
      </c>
    </row>
    <row r="2566" spans="1:8" hidden="1" x14ac:dyDescent="0.3">
      <c r="A2566" t="s">
        <v>5688</v>
      </c>
      <c r="B2566" t="s">
        <v>3166</v>
      </c>
      <c r="C2566" t="s">
        <v>245</v>
      </c>
      <c r="D2566">
        <v>0</v>
      </c>
      <c r="E2566">
        <v>39907</v>
      </c>
      <c r="F2566">
        <v>59</v>
      </c>
      <c r="G2566" t="s">
        <v>114</v>
      </c>
      <c r="H2566" t="s">
        <v>3376</v>
      </c>
    </row>
    <row r="2567" spans="1:8" hidden="1" x14ac:dyDescent="0.3">
      <c r="A2567" t="s">
        <v>5689</v>
      </c>
      <c r="B2567" t="s">
        <v>3166</v>
      </c>
      <c r="C2567" t="s">
        <v>245</v>
      </c>
      <c r="D2567">
        <v>1</v>
      </c>
      <c r="E2567">
        <v>42355</v>
      </c>
      <c r="F2567">
        <v>59</v>
      </c>
      <c r="G2567" t="s">
        <v>114</v>
      </c>
      <c r="H2567" t="s">
        <v>3376</v>
      </c>
    </row>
    <row r="2568" spans="1:8" hidden="1" x14ac:dyDescent="0.3">
      <c r="A2568" t="s">
        <v>5690</v>
      </c>
      <c r="B2568" t="s">
        <v>3166</v>
      </c>
      <c r="C2568" t="s">
        <v>245</v>
      </c>
      <c r="D2568" t="s">
        <v>60</v>
      </c>
      <c r="E2568">
        <v>107602</v>
      </c>
      <c r="F2568">
        <v>59</v>
      </c>
      <c r="G2568" t="s">
        <v>114</v>
      </c>
      <c r="H2568" t="s">
        <v>3376</v>
      </c>
    </row>
    <row r="2569" spans="1:8" hidden="1" x14ac:dyDescent="0.3">
      <c r="A2569" t="s">
        <v>5691</v>
      </c>
      <c r="B2569" t="s">
        <v>3172</v>
      </c>
      <c r="C2569" t="s">
        <v>239</v>
      </c>
      <c r="D2569" t="s">
        <v>2</v>
      </c>
      <c r="E2569">
        <v>227310</v>
      </c>
      <c r="F2569">
        <v>59</v>
      </c>
      <c r="G2569" t="s">
        <v>114</v>
      </c>
      <c r="H2569" t="s">
        <v>3376</v>
      </c>
    </row>
    <row r="2570" spans="1:8" hidden="1" x14ac:dyDescent="0.3">
      <c r="A2570" t="s">
        <v>5692</v>
      </c>
      <c r="B2570" t="s">
        <v>3172</v>
      </c>
      <c r="C2570" t="s">
        <v>239</v>
      </c>
      <c r="D2570" t="s">
        <v>67</v>
      </c>
      <c r="E2570">
        <v>15602</v>
      </c>
      <c r="F2570">
        <v>59</v>
      </c>
      <c r="G2570" t="s">
        <v>114</v>
      </c>
      <c r="H2570" t="s">
        <v>3376</v>
      </c>
    </row>
    <row r="2571" spans="1:8" hidden="1" x14ac:dyDescent="0.3">
      <c r="A2571" t="s">
        <v>5693</v>
      </c>
      <c r="B2571" t="s">
        <v>3172</v>
      </c>
      <c r="C2571" t="s">
        <v>239</v>
      </c>
      <c r="D2571" t="s">
        <v>66</v>
      </c>
      <c r="E2571">
        <v>33937</v>
      </c>
      <c r="F2571">
        <v>59</v>
      </c>
      <c r="G2571" t="s">
        <v>114</v>
      </c>
      <c r="H2571" t="s">
        <v>3376</v>
      </c>
    </row>
    <row r="2572" spans="1:8" hidden="1" x14ac:dyDescent="0.3">
      <c r="A2572" t="s">
        <v>5694</v>
      </c>
      <c r="B2572" t="s">
        <v>3172</v>
      </c>
      <c r="C2572" t="s">
        <v>239</v>
      </c>
      <c r="D2572" t="s">
        <v>65</v>
      </c>
      <c r="E2572">
        <v>67889</v>
      </c>
      <c r="F2572">
        <v>59</v>
      </c>
      <c r="G2572" t="s">
        <v>114</v>
      </c>
      <c r="H2572" t="s">
        <v>3376</v>
      </c>
    </row>
    <row r="2573" spans="1:8" hidden="1" x14ac:dyDescent="0.3">
      <c r="A2573" t="s">
        <v>5695</v>
      </c>
      <c r="B2573" t="s">
        <v>3172</v>
      </c>
      <c r="C2573" t="s">
        <v>239</v>
      </c>
      <c r="D2573" t="s">
        <v>68</v>
      </c>
      <c r="E2573">
        <v>5257</v>
      </c>
      <c r="F2573">
        <v>59</v>
      </c>
      <c r="G2573" t="s">
        <v>114</v>
      </c>
      <c r="H2573" t="s">
        <v>3376</v>
      </c>
    </row>
    <row r="2574" spans="1:8" hidden="1" x14ac:dyDescent="0.3">
      <c r="A2574" t="s">
        <v>5696</v>
      </c>
      <c r="B2574" t="s">
        <v>3172</v>
      </c>
      <c r="C2574" t="s">
        <v>239</v>
      </c>
      <c r="D2574" t="s">
        <v>64</v>
      </c>
      <c r="E2574">
        <v>104633</v>
      </c>
      <c r="F2574">
        <v>59</v>
      </c>
      <c r="G2574" t="s">
        <v>114</v>
      </c>
      <c r="H2574" t="s">
        <v>3376</v>
      </c>
    </row>
    <row r="2575" spans="1:8" hidden="1" x14ac:dyDescent="0.3">
      <c r="A2575" t="s">
        <v>5697</v>
      </c>
      <c r="B2575" t="s">
        <v>3179</v>
      </c>
      <c r="C2575" t="s">
        <v>240</v>
      </c>
      <c r="D2575" t="s">
        <v>2</v>
      </c>
      <c r="E2575">
        <v>227310</v>
      </c>
      <c r="F2575">
        <v>59</v>
      </c>
      <c r="G2575" t="s">
        <v>114</v>
      </c>
      <c r="H2575" t="s">
        <v>3376</v>
      </c>
    </row>
    <row r="2576" spans="1:8" hidden="1" x14ac:dyDescent="0.3">
      <c r="A2576" t="s">
        <v>5698</v>
      </c>
      <c r="B2576" t="s">
        <v>3179</v>
      </c>
      <c r="C2576" t="s">
        <v>240</v>
      </c>
      <c r="D2576" t="s">
        <v>70</v>
      </c>
      <c r="E2576">
        <v>30032</v>
      </c>
      <c r="F2576">
        <v>59</v>
      </c>
      <c r="G2576" t="s">
        <v>114</v>
      </c>
      <c r="H2576" t="s">
        <v>3376</v>
      </c>
    </row>
    <row r="2577" spans="1:8" hidden="1" x14ac:dyDescent="0.3">
      <c r="A2577" t="s">
        <v>5699</v>
      </c>
      <c r="B2577" t="s">
        <v>3179</v>
      </c>
      <c r="C2577" t="s">
        <v>240</v>
      </c>
      <c r="D2577" t="s">
        <v>69</v>
      </c>
      <c r="E2577">
        <v>29632</v>
      </c>
      <c r="F2577">
        <v>59</v>
      </c>
      <c r="G2577" t="s">
        <v>114</v>
      </c>
      <c r="H2577" t="s">
        <v>3376</v>
      </c>
    </row>
    <row r="2578" spans="1:8" hidden="1" x14ac:dyDescent="0.3">
      <c r="A2578" t="s">
        <v>5700</v>
      </c>
      <c r="B2578" t="s">
        <v>3179</v>
      </c>
      <c r="C2578" t="s">
        <v>240</v>
      </c>
      <c r="D2578" t="s">
        <v>71</v>
      </c>
      <c r="E2578">
        <v>167655</v>
      </c>
      <c r="F2578">
        <v>59</v>
      </c>
      <c r="G2578" t="s">
        <v>114</v>
      </c>
      <c r="H2578" t="s">
        <v>3376</v>
      </c>
    </row>
    <row r="2579" spans="1:8" hidden="1" x14ac:dyDescent="0.3">
      <c r="A2579" t="s">
        <v>5701</v>
      </c>
      <c r="B2579" t="s">
        <v>3184</v>
      </c>
      <c r="C2579" t="s">
        <v>3185</v>
      </c>
      <c r="D2579" t="s">
        <v>2</v>
      </c>
      <c r="E2579">
        <v>227310</v>
      </c>
      <c r="F2579">
        <v>59</v>
      </c>
      <c r="G2579" t="s">
        <v>114</v>
      </c>
      <c r="H2579" t="s">
        <v>3376</v>
      </c>
    </row>
    <row r="2580" spans="1:8" hidden="1" x14ac:dyDescent="0.3">
      <c r="A2580" t="s">
        <v>5702</v>
      </c>
      <c r="B2580" t="s">
        <v>3184</v>
      </c>
      <c r="C2580" t="s">
        <v>3185</v>
      </c>
      <c r="D2580" t="s">
        <v>25</v>
      </c>
      <c r="E2580">
        <v>1944</v>
      </c>
      <c r="F2580">
        <v>59</v>
      </c>
      <c r="G2580" t="s">
        <v>114</v>
      </c>
      <c r="H2580" t="s">
        <v>3376</v>
      </c>
    </row>
    <row r="2581" spans="1:8" hidden="1" x14ac:dyDescent="0.3">
      <c r="A2581" t="s">
        <v>5703</v>
      </c>
      <c r="B2581" t="s">
        <v>3184</v>
      </c>
      <c r="C2581" t="s">
        <v>3185</v>
      </c>
      <c r="D2581" t="s">
        <v>21</v>
      </c>
      <c r="E2581">
        <v>28680</v>
      </c>
      <c r="F2581">
        <v>59</v>
      </c>
      <c r="G2581" t="s">
        <v>114</v>
      </c>
      <c r="H2581" t="s">
        <v>3376</v>
      </c>
    </row>
    <row r="2582" spans="1:8" hidden="1" x14ac:dyDescent="0.3">
      <c r="A2582" t="s">
        <v>5704</v>
      </c>
      <c r="B2582" t="s">
        <v>3184</v>
      </c>
      <c r="C2582" t="s">
        <v>3185</v>
      </c>
      <c r="D2582" t="s">
        <v>24</v>
      </c>
      <c r="E2582">
        <v>2829</v>
      </c>
      <c r="F2582">
        <v>59</v>
      </c>
      <c r="G2582" t="s">
        <v>114</v>
      </c>
      <c r="H2582" t="s">
        <v>3376</v>
      </c>
    </row>
    <row r="2583" spans="1:8" hidden="1" x14ac:dyDescent="0.3">
      <c r="A2583" t="s">
        <v>5705</v>
      </c>
      <c r="B2583" t="s">
        <v>3184</v>
      </c>
      <c r="C2583" t="s">
        <v>3185</v>
      </c>
      <c r="D2583" t="s">
        <v>354</v>
      </c>
      <c r="E2583">
        <v>24556</v>
      </c>
      <c r="F2583">
        <v>59</v>
      </c>
      <c r="G2583" t="s">
        <v>114</v>
      </c>
      <c r="H2583" t="s">
        <v>3376</v>
      </c>
    </row>
    <row r="2584" spans="1:8" hidden="1" x14ac:dyDescent="0.3">
      <c r="A2584" t="s">
        <v>5706</v>
      </c>
      <c r="B2584" t="s">
        <v>3184</v>
      </c>
      <c r="C2584" t="s">
        <v>3185</v>
      </c>
      <c r="D2584" t="s">
        <v>22</v>
      </c>
      <c r="E2584">
        <v>17672</v>
      </c>
      <c r="F2584">
        <v>59</v>
      </c>
      <c r="G2584" t="s">
        <v>114</v>
      </c>
      <c r="H2584" t="s">
        <v>3376</v>
      </c>
    </row>
    <row r="2585" spans="1:8" hidden="1" x14ac:dyDescent="0.3">
      <c r="A2585" t="s">
        <v>5707</v>
      </c>
      <c r="B2585" t="s">
        <v>3184</v>
      </c>
      <c r="C2585" t="s">
        <v>3185</v>
      </c>
      <c r="D2585" t="s">
        <v>23</v>
      </c>
      <c r="E2585">
        <v>6694</v>
      </c>
      <c r="F2585">
        <v>59</v>
      </c>
      <c r="G2585" t="s">
        <v>114</v>
      </c>
      <c r="H2585" t="s">
        <v>3376</v>
      </c>
    </row>
    <row r="2586" spans="1:8" hidden="1" x14ac:dyDescent="0.3">
      <c r="A2586" t="s">
        <v>5708</v>
      </c>
      <c r="B2586" t="s">
        <v>3184</v>
      </c>
      <c r="C2586" t="s">
        <v>3185</v>
      </c>
      <c r="D2586" t="s">
        <v>20</v>
      </c>
      <c r="E2586">
        <v>144969</v>
      </c>
      <c r="F2586">
        <v>59</v>
      </c>
      <c r="G2586" t="s">
        <v>114</v>
      </c>
      <c r="H2586" t="s">
        <v>3376</v>
      </c>
    </row>
    <row r="2587" spans="1:8" hidden="1" x14ac:dyDescent="0.3">
      <c r="A2587" t="s">
        <v>10580</v>
      </c>
      <c r="B2587" t="s">
        <v>3193</v>
      </c>
      <c r="C2587" t="s">
        <v>3194</v>
      </c>
      <c r="D2587" t="s">
        <v>10556</v>
      </c>
      <c r="E2587">
        <v>179</v>
      </c>
      <c r="F2587">
        <v>59</v>
      </c>
      <c r="G2587" t="s">
        <v>114</v>
      </c>
      <c r="H2587" t="s">
        <v>3376</v>
      </c>
    </row>
    <row r="2588" spans="1:8" hidden="1" x14ac:dyDescent="0.3">
      <c r="A2588" t="s">
        <v>5709</v>
      </c>
      <c r="B2588" t="s">
        <v>3193</v>
      </c>
      <c r="C2588" t="s">
        <v>3194</v>
      </c>
      <c r="D2588" t="s">
        <v>350</v>
      </c>
      <c r="E2588">
        <v>149</v>
      </c>
      <c r="F2588">
        <v>59</v>
      </c>
      <c r="G2588" t="s">
        <v>114</v>
      </c>
      <c r="H2588" t="s">
        <v>3376</v>
      </c>
    </row>
    <row r="2589" spans="1:8" hidden="1" x14ac:dyDescent="0.3">
      <c r="A2589" t="s">
        <v>5710</v>
      </c>
      <c r="B2589" t="s">
        <v>3193</v>
      </c>
      <c r="C2589" t="s">
        <v>3194</v>
      </c>
      <c r="D2589" t="s">
        <v>352</v>
      </c>
      <c r="E2589">
        <v>23692</v>
      </c>
      <c r="F2589">
        <v>59</v>
      </c>
      <c r="G2589" t="s">
        <v>114</v>
      </c>
      <c r="H2589" t="s">
        <v>3376</v>
      </c>
    </row>
    <row r="2590" spans="1:8" hidden="1" x14ac:dyDescent="0.3">
      <c r="A2590" t="s">
        <v>5711</v>
      </c>
      <c r="B2590" t="s">
        <v>3193</v>
      </c>
      <c r="C2590" t="s">
        <v>3194</v>
      </c>
      <c r="D2590" t="s">
        <v>351</v>
      </c>
      <c r="E2590">
        <v>518</v>
      </c>
      <c r="F2590">
        <v>59</v>
      </c>
      <c r="G2590" t="s">
        <v>114</v>
      </c>
      <c r="H2590" t="s">
        <v>3376</v>
      </c>
    </row>
    <row r="2591" spans="1:8" hidden="1" x14ac:dyDescent="0.3">
      <c r="A2591" t="s">
        <v>5712</v>
      </c>
      <c r="B2591" t="s">
        <v>3193</v>
      </c>
      <c r="C2591" t="s">
        <v>3194</v>
      </c>
      <c r="D2591" t="s">
        <v>348</v>
      </c>
      <c r="E2591">
        <v>1086</v>
      </c>
      <c r="F2591">
        <v>59</v>
      </c>
      <c r="G2591" t="s">
        <v>114</v>
      </c>
      <c r="H2591" t="s">
        <v>3376</v>
      </c>
    </row>
    <row r="2592" spans="1:8" hidden="1" x14ac:dyDescent="0.3">
      <c r="A2592" t="s">
        <v>5713</v>
      </c>
      <c r="B2592" t="s">
        <v>3193</v>
      </c>
      <c r="C2592" t="s">
        <v>3194</v>
      </c>
      <c r="D2592" t="s">
        <v>349</v>
      </c>
      <c r="E2592">
        <v>220241</v>
      </c>
      <c r="F2592">
        <v>59</v>
      </c>
      <c r="G2592" t="s">
        <v>114</v>
      </c>
      <c r="H2592" t="s">
        <v>3376</v>
      </c>
    </row>
    <row r="2593" spans="1:8" hidden="1" x14ac:dyDescent="0.3">
      <c r="A2593" t="s">
        <v>5714</v>
      </c>
      <c r="B2593" t="s">
        <v>3193</v>
      </c>
      <c r="C2593" t="s">
        <v>3194</v>
      </c>
      <c r="D2593" t="s">
        <v>347</v>
      </c>
      <c r="E2593">
        <v>219119</v>
      </c>
      <c r="F2593">
        <v>59</v>
      </c>
      <c r="G2593" t="s">
        <v>114</v>
      </c>
      <c r="H2593" t="s">
        <v>3376</v>
      </c>
    </row>
    <row r="2594" spans="1:8" hidden="1" x14ac:dyDescent="0.3">
      <c r="A2594" t="s">
        <v>5715</v>
      </c>
      <c r="B2594" t="s">
        <v>99</v>
      </c>
      <c r="C2594" t="s">
        <v>3202</v>
      </c>
      <c r="D2594" t="s">
        <v>210</v>
      </c>
      <c r="E2594">
        <v>38901</v>
      </c>
      <c r="F2594">
        <v>59</v>
      </c>
      <c r="G2594" t="s">
        <v>114</v>
      </c>
      <c r="H2594" t="s">
        <v>3376</v>
      </c>
    </row>
    <row r="2595" spans="1:8" hidden="1" x14ac:dyDescent="0.3">
      <c r="A2595" t="s">
        <v>5716</v>
      </c>
      <c r="B2595" t="s">
        <v>98</v>
      </c>
      <c r="C2595" t="s">
        <v>3202</v>
      </c>
      <c r="D2595" t="s">
        <v>209</v>
      </c>
      <c r="E2595">
        <v>161762</v>
      </c>
      <c r="F2595">
        <v>59</v>
      </c>
      <c r="G2595" t="s">
        <v>114</v>
      </c>
      <c r="H2595" t="s">
        <v>3376</v>
      </c>
    </row>
    <row r="2596" spans="1:8" hidden="1" x14ac:dyDescent="0.3">
      <c r="A2596" t="s">
        <v>5717</v>
      </c>
      <c r="B2596" t="s">
        <v>97</v>
      </c>
      <c r="C2596" t="s">
        <v>3202</v>
      </c>
      <c r="D2596" t="s">
        <v>208</v>
      </c>
      <c r="E2596">
        <v>20797</v>
      </c>
      <c r="F2596">
        <v>59</v>
      </c>
      <c r="G2596" t="s">
        <v>114</v>
      </c>
      <c r="H2596" t="s">
        <v>3376</v>
      </c>
    </row>
    <row r="2597" spans="1:8" hidden="1" x14ac:dyDescent="0.3">
      <c r="A2597" t="s">
        <v>5718</v>
      </c>
      <c r="B2597" t="s">
        <v>96</v>
      </c>
      <c r="C2597" t="s">
        <v>3202</v>
      </c>
      <c r="D2597" t="s">
        <v>207</v>
      </c>
      <c r="E2597">
        <v>14244</v>
      </c>
      <c r="F2597">
        <v>59</v>
      </c>
      <c r="G2597" t="s">
        <v>114</v>
      </c>
      <c r="H2597" t="s">
        <v>3376</v>
      </c>
    </row>
    <row r="2598" spans="1:8" hidden="1" x14ac:dyDescent="0.3">
      <c r="A2598" t="s">
        <v>5719</v>
      </c>
      <c r="B2598" t="s">
        <v>3207</v>
      </c>
      <c r="C2598" t="s">
        <v>3202</v>
      </c>
      <c r="D2598" t="s">
        <v>2</v>
      </c>
      <c r="E2598">
        <v>235704</v>
      </c>
      <c r="F2598">
        <v>59</v>
      </c>
      <c r="G2598" t="s">
        <v>114</v>
      </c>
      <c r="H2598" t="s">
        <v>3376</v>
      </c>
    </row>
    <row r="2599" spans="1:8" hidden="1" x14ac:dyDescent="0.3">
      <c r="A2599" t="s">
        <v>5720</v>
      </c>
      <c r="B2599" t="s">
        <v>3207</v>
      </c>
      <c r="C2599" t="s">
        <v>3202</v>
      </c>
      <c r="D2599" t="s">
        <v>28</v>
      </c>
      <c r="E2599">
        <v>6345.5303870131702</v>
      </c>
      <c r="F2599">
        <v>59</v>
      </c>
      <c r="G2599" t="s">
        <v>114</v>
      </c>
      <c r="H2599" t="s">
        <v>3376</v>
      </c>
    </row>
    <row r="2600" spans="1:8" hidden="1" x14ac:dyDescent="0.3">
      <c r="A2600" t="s">
        <v>5721</v>
      </c>
      <c r="B2600" t="s">
        <v>3207</v>
      </c>
      <c r="C2600" t="s">
        <v>3202</v>
      </c>
      <c r="D2600" t="s">
        <v>27</v>
      </c>
      <c r="E2600">
        <v>119845</v>
      </c>
      <c r="F2600">
        <v>59</v>
      </c>
      <c r="G2600" t="s">
        <v>114</v>
      </c>
      <c r="H2600" t="s">
        <v>3376</v>
      </c>
    </row>
    <row r="2601" spans="1:8" hidden="1" x14ac:dyDescent="0.3">
      <c r="A2601" t="s">
        <v>5722</v>
      </c>
      <c r="B2601" t="s">
        <v>3207</v>
      </c>
      <c r="C2601" t="s">
        <v>3202</v>
      </c>
      <c r="D2601" t="s">
        <v>3155</v>
      </c>
      <c r="E2601">
        <v>1883</v>
      </c>
      <c r="F2601">
        <v>59</v>
      </c>
      <c r="G2601" t="s">
        <v>114</v>
      </c>
      <c r="H2601" t="s">
        <v>3376</v>
      </c>
    </row>
    <row r="2602" spans="1:8" hidden="1" x14ac:dyDescent="0.3">
      <c r="A2602" t="s">
        <v>5723</v>
      </c>
      <c r="B2602" t="s">
        <v>3207</v>
      </c>
      <c r="C2602" t="s">
        <v>3202</v>
      </c>
      <c r="D2602" t="s">
        <v>3157</v>
      </c>
      <c r="E2602">
        <v>225418</v>
      </c>
      <c r="F2602">
        <v>59</v>
      </c>
      <c r="G2602" t="s">
        <v>114</v>
      </c>
      <c r="H2602" t="s">
        <v>3376</v>
      </c>
    </row>
    <row r="2603" spans="1:8" hidden="1" x14ac:dyDescent="0.3">
      <c r="A2603" t="s">
        <v>5724</v>
      </c>
      <c r="B2603" t="s">
        <v>3207</v>
      </c>
      <c r="C2603" t="s">
        <v>3202</v>
      </c>
      <c r="D2603" t="s">
        <v>26</v>
      </c>
      <c r="E2603">
        <v>115859</v>
      </c>
      <c r="F2603">
        <v>59</v>
      </c>
      <c r="G2603" t="s">
        <v>114</v>
      </c>
      <c r="H2603" t="s">
        <v>3376</v>
      </c>
    </row>
    <row r="2604" spans="1:8" hidden="1" x14ac:dyDescent="0.3">
      <c r="A2604" t="s">
        <v>5725</v>
      </c>
      <c r="B2604" t="s">
        <v>3214</v>
      </c>
      <c r="C2604" t="s">
        <v>3215</v>
      </c>
      <c r="D2604" t="s">
        <v>344</v>
      </c>
      <c r="E2604">
        <v>6047</v>
      </c>
      <c r="F2604">
        <v>59</v>
      </c>
      <c r="G2604" t="s">
        <v>114</v>
      </c>
      <c r="H2604" t="s">
        <v>3376</v>
      </c>
    </row>
    <row r="2605" spans="1:8" hidden="1" x14ac:dyDescent="0.3">
      <c r="A2605" t="s">
        <v>5726</v>
      </c>
      <c r="B2605" t="s">
        <v>3214</v>
      </c>
      <c r="C2605" t="s">
        <v>3215</v>
      </c>
      <c r="D2605" t="s">
        <v>2</v>
      </c>
      <c r="E2605">
        <v>227310</v>
      </c>
      <c r="F2605">
        <v>59</v>
      </c>
      <c r="G2605" t="s">
        <v>114</v>
      </c>
      <c r="H2605" t="s">
        <v>3376</v>
      </c>
    </row>
    <row r="2606" spans="1:8" hidden="1" x14ac:dyDescent="0.3">
      <c r="A2606" t="s">
        <v>5727</v>
      </c>
      <c r="B2606" t="s">
        <v>3214</v>
      </c>
      <c r="C2606" t="s">
        <v>3215</v>
      </c>
      <c r="D2606" t="s">
        <v>30</v>
      </c>
      <c r="E2606">
        <v>33422</v>
      </c>
      <c r="F2606">
        <v>59</v>
      </c>
      <c r="G2606" t="s">
        <v>114</v>
      </c>
      <c r="H2606" t="s">
        <v>3376</v>
      </c>
    </row>
    <row r="2607" spans="1:8" hidden="1" x14ac:dyDescent="0.3">
      <c r="A2607" t="s">
        <v>5728</v>
      </c>
      <c r="B2607" t="s">
        <v>3214</v>
      </c>
      <c r="C2607" t="s">
        <v>3215</v>
      </c>
      <c r="D2607" t="s">
        <v>345</v>
      </c>
      <c r="E2607">
        <v>429</v>
      </c>
      <c r="F2607">
        <v>59</v>
      </c>
      <c r="G2607" t="s">
        <v>114</v>
      </c>
      <c r="H2607" t="s">
        <v>3376</v>
      </c>
    </row>
    <row r="2608" spans="1:8" hidden="1" x14ac:dyDescent="0.3">
      <c r="A2608" t="s">
        <v>5729</v>
      </c>
      <c r="B2608" t="s">
        <v>3214</v>
      </c>
      <c r="C2608" t="s">
        <v>3215</v>
      </c>
      <c r="D2608" t="s">
        <v>36</v>
      </c>
      <c r="E2608">
        <v>3727</v>
      </c>
      <c r="F2608">
        <v>59</v>
      </c>
      <c r="G2608" t="s">
        <v>114</v>
      </c>
      <c r="H2608" t="s">
        <v>3376</v>
      </c>
    </row>
    <row r="2609" spans="1:8" hidden="1" x14ac:dyDescent="0.3">
      <c r="A2609" t="s">
        <v>5730</v>
      </c>
      <c r="B2609" t="s">
        <v>3214</v>
      </c>
      <c r="C2609" t="s">
        <v>3215</v>
      </c>
      <c r="D2609" t="s">
        <v>32</v>
      </c>
      <c r="E2609">
        <v>5109</v>
      </c>
      <c r="F2609">
        <v>59</v>
      </c>
      <c r="G2609" t="s">
        <v>114</v>
      </c>
      <c r="H2609" t="s">
        <v>3376</v>
      </c>
    </row>
    <row r="2610" spans="1:8" hidden="1" x14ac:dyDescent="0.3">
      <c r="A2610" t="s">
        <v>5731</v>
      </c>
      <c r="B2610" t="s">
        <v>3214</v>
      </c>
      <c r="C2610" t="s">
        <v>3215</v>
      </c>
      <c r="D2610" t="s">
        <v>31</v>
      </c>
      <c r="E2610">
        <v>178554</v>
      </c>
      <c r="F2610">
        <v>59</v>
      </c>
      <c r="G2610" t="s">
        <v>114</v>
      </c>
      <c r="H2610" t="s">
        <v>3376</v>
      </c>
    </row>
    <row r="2611" spans="1:8" hidden="1" x14ac:dyDescent="0.3">
      <c r="A2611" t="s">
        <v>5732</v>
      </c>
      <c r="B2611" t="s">
        <v>3214</v>
      </c>
      <c r="C2611" t="s">
        <v>3215</v>
      </c>
      <c r="D2611" t="s">
        <v>34</v>
      </c>
      <c r="E2611">
        <v>11669</v>
      </c>
      <c r="F2611">
        <v>59</v>
      </c>
      <c r="G2611" t="s">
        <v>114</v>
      </c>
      <c r="H2611" t="s">
        <v>3376</v>
      </c>
    </row>
    <row r="2612" spans="1:8" hidden="1" x14ac:dyDescent="0.3">
      <c r="A2612" t="s">
        <v>5733</v>
      </c>
      <c r="B2612" t="s">
        <v>3214</v>
      </c>
      <c r="C2612" t="s">
        <v>3215</v>
      </c>
      <c r="D2612" t="s">
        <v>35</v>
      </c>
      <c r="E2612">
        <v>16296</v>
      </c>
      <c r="F2612">
        <v>59</v>
      </c>
      <c r="G2612" t="s">
        <v>114</v>
      </c>
      <c r="H2612" t="s">
        <v>3376</v>
      </c>
    </row>
    <row r="2613" spans="1:8" hidden="1" x14ac:dyDescent="0.3">
      <c r="A2613" t="s">
        <v>5734</v>
      </c>
      <c r="B2613" t="s">
        <v>3214</v>
      </c>
      <c r="C2613" t="s">
        <v>3215</v>
      </c>
      <c r="D2613" t="s">
        <v>33</v>
      </c>
      <c r="E2613">
        <v>150589</v>
      </c>
      <c r="F2613">
        <v>59</v>
      </c>
      <c r="G2613" t="s">
        <v>114</v>
      </c>
      <c r="H2613" t="s">
        <v>3376</v>
      </c>
    </row>
    <row r="2614" spans="1:8" hidden="1" x14ac:dyDescent="0.3">
      <c r="A2614" t="s">
        <v>5735</v>
      </c>
      <c r="B2614" t="s">
        <v>3226</v>
      </c>
      <c r="C2614" t="s">
        <v>232</v>
      </c>
      <c r="D2614" t="s">
        <v>60</v>
      </c>
      <c r="E2614">
        <v>107602</v>
      </c>
      <c r="F2614">
        <v>59</v>
      </c>
      <c r="G2614" t="s">
        <v>114</v>
      </c>
      <c r="H2614" t="s">
        <v>3376</v>
      </c>
    </row>
    <row r="2615" spans="1:8" hidden="1" x14ac:dyDescent="0.3">
      <c r="A2615" t="s">
        <v>5736</v>
      </c>
      <c r="B2615" t="s">
        <v>3226</v>
      </c>
      <c r="C2615" t="s">
        <v>232</v>
      </c>
      <c r="D2615" t="s">
        <v>76</v>
      </c>
      <c r="E2615">
        <v>783</v>
      </c>
      <c r="F2615">
        <v>59</v>
      </c>
      <c r="G2615" t="s">
        <v>114</v>
      </c>
      <c r="H2615" t="s">
        <v>3376</v>
      </c>
    </row>
    <row r="2616" spans="1:8" hidden="1" x14ac:dyDescent="0.3">
      <c r="A2616" t="s">
        <v>5737</v>
      </c>
      <c r="B2616" t="s">
        <v>3226</v>
      </c>
      <c r="C2616" t="s">
        <v>232</v>
      </c>
      <c r="D2616" t="s">
        <v>72</v>
      </c>
      <c r="E2616">
        <v>43546</v>
      </c>
      <c r="F2616">
        <v>59</v>
      </c>
      <c r="G2616" t="s">
        <v>114</v>
      </c>
      <c r="H2616" t="s">
        <v>3376</v>
      </c>
    </row>
    <row r="2617" spans="1:8" hidden="1" x14ac:dyDescent="0.3">
      <c r="A2617" t="s">
        <v>5738</v>
      </c>
      <c r="B2617" t="s">
        <v>3226</v>
      </c>
      <c r="C2617" t="s">
        <v>232</v>
      </c>
      <c r="D2617" t="s">
        <v>73</v>
      </c>
      <c r="E2617">
        <v>44942</v>
      </c>
      <c r="F2617">
        <v>59</v>
      </c>
      <c r="G2617" t="s">
        <v>114</v>
      </c>
      <c r="H2617" t="s">
        <v>3376</v>
      </c>
    </row>
    <row r="2618" spans="1:8" hidden="1" x14ac:dyDescent="0.3">
      <c r="A2618" t="s">
        <v>5739</v>
      </c>
      <c r="B2618" t="s">
        <v>3226</v>
      </c>
      <c r="C2618" t="s">
        <v>232</v>
      </c>
      <c r="D2618" t="s">
        <v>75</v>
      </c>
      <c r="E2618">
        <v>2766</v>
      </c>
      <c r="F2618">
        <v>59</v>
      </c>
      <c r="G2618" t="s">
        <v>114</v>
      </c>
      <c r="H2618" t="s">
        <v>3376</v>
      </c>
    </row>
    <row r="2619" spans="1:8" hidden="1" x14ac:dyDescent="0.3">
      <c r="A2619" t="s">
        <v>5740</v>
      </c>
      <c r="B2619" t="s">
        <v>3226</v>
      </c>
      <c r="C2619" t="s">
        <v>232</v>
      </c>
      <c r="D2619" t="s">
        <v>74</v>
      </c>
      <c r="E2619">
        <v>15502</v>
      </c>
      <c r="F2619">
        <v>59</v>
      </c>
      <c r="G2619" t="s">
        <v>114</v>
      </c>
      <c r="H2619" t="s">
        <v>3376</v>
      </c>
    </row>
    <row r="2620" spans="1:8" hidden="1" x14ac:dyDescent="0.3">
      <c r="A2620" t="s">
        <v>5741</v>
      </c>
      <c r="B2620" t="s">
        <v>3076</v>
      </c>
      <c r="C2620" t="s">
        <v>236</v>
      </c>
      <c r="D2620" t="s">
        <v>29</v>
      </c>
      <c r="E2620">
        <v>525497</v>
      </c>
      <c r="F2620">
        <v>60</v>
      </c>
      <c r="G2620" t="s">
        <v>83</v>
      </c>
      <c r="H2620" t="s">
        <v>3378</v>
      </c>
    </row>
    <row r="2621" spans="1:8" hidden="1" x14ac:dyDescent="0.3">
      <c r="A2621" t="s">
        <v>5742</v>
      </c>
      <c r="B2621" t="s">
        <v>3076</v>
      </c>
      <c r="C2621" t="s">
        <v>236</v>
      </c>
      <c r="D2621" t="s">
        <v>49</v>
      </c>
      <c r="E2621">
        <v>181733</v>
      </c>
      <c r="F2621">
        <v>60</v>
      </c>
      <c r="G2621" t="s">
        <v>83</v>
      </c>
      <c r="H2621" t="s">
        <v>3378</v>
      </c>
    </row>
    <row r="2622" spans="1:8" hidden="1" x14ac:dyDescent="0.3">
      <c r="A2622" t="s">
        <v>5743</v>
      </c>
      <c r="B2622" t="s">
        <v>3076</v>
      </c>
      <c r="C2622" t="s">
        <v>236</v>
      </c>
      <c r="D2622" t="s">
        <v>48</v>
      </c>
      <c r="E2622">
        <v>54512</v>
      </c>
      <c r="F2622">
        <v>60</v>
      </c>
      <c r="G2622" t="s">
        <v>83</v>
      </c>
      <c r="H2622" t="s">
        <v>3378</v>
      </c>
    </row>
    <row r="2623" spans="1:8" hidden="1" x14ac:dyDescent="0.3">
      <c r="A2623" t="s">
        <v>5744</v>
      </c>
      <c r="B2623" t="s">
        <v>3076</v>
      </c>
      <c r="C2623" t="s">
        <v>236</v>
      </c>
      <c r="D2623" t="s">
        <v>42</v>
      </c>
      <c r="E2623">
        <v>32982</v>
      </c>
      <c r="F2623">
        <v>60</v>
      </c>
      <c r="G2623" t="s">
        <v>83</v>
      </c>
      <c r="H2623" t="s">
        <v>3378</v>
      </c>
    </row>
    <row r="2624" spans="1:8" hidden="1" x14ac:dyDescent="0.3">
      <c r="A2624" t="s">
        <v>5745</v>
      </c>
      <c r="B2624" t="s">
        <v>3076</v>
      </c>
      <c r="C2624" t="s">
        <v>236</v>
      </c>
      <c r="D2624" t="s">
        <v>82</v>
      </c>
      <c r="E2624">
        <v>32961</v>
      </c>
      <c r="F2624">
        <v>60</v>
      </c>
      <c r="G2624" t="s">
        <v>83</v>
      </c>
      <c r="H2624" t="s">
        <v>3378</v>
      </c>
    </row>
    <row r="2625" spans="1:8" hidden="1" x14ac:dyDescent="0.3">
      <c r="A2625" t="s">
        <v>5746</v>
      </c>
      <c r="B2625" t="s">
        <v>3076</v>
      </c>
      <c r="C2625" t="s">
        <v>236</v>
      </c>
      <c r="D2625" t="s">
        <v>50</v>
      </c>
      <c r="E2625">
        <v>12833</v>
      </c>
      <c r="F2625">
        <v>60</v>
      </c>
      <c r="G2625" t="s">
        <v>83</v>
      </c>
      <c r="H2625" t="s">
        <v>3378</v>
      </c>
    </row>
    <row r="2626" spans="1:8" hidden="1" x14ac:dyDescent="0.3">
      <c r="A2626" t="s">
        <v>5747</v>
      </c>
      <c r="B2626" t="s">
        <v>3076</v>
      </c>
      <c r="C2626" t="s">
        <v>236</v>
      </c>
      <c r="D2626" t="s">
        <v>46</v>
      </c>
      <c r="E2626">
        <v>40345</v>
      </c>
      <c r="F2626">
        <v>60</v>
      </c>
      <c r="G2626" t="s">
        <v>83</v>
      </c>
      <c r="H2626" t="s">
        <v>3378</v>
      </c>
    </row>
    <row r="2627" spans="1:8" hidden="1" x14ac:dyDescent="0.3">
      <c r="A2627" t="s">
        <v>5748</v>
      </c>
      <c r="B2627" t="s">
        <v>3076</v>
      </c>
      <c r="C2627" t="s">
        <v>236</v>
      </c>
      <c r="D2627" t="s">
        <v>45</v>
      </c>
      <c r="E2627">
        <v>24382</v>
      </c>
      <c r="F2627">
        <v>60</v>
      </c>
      <c r="G2627" t="s">
        <v>83</v>
      </c>
      <c r="H2627" t="s">
        <v>3378</v>
      </c>
    </row>
    <row r="2628" spans="1:8" hidden="1" x14ac:dyDescent="0.3">
      <c r="A2628" t="s">
        <v>5749</v>
      </c>
      <c r="B2628" t="s">
        <v>3076</v>
      </c>
      <c r="C2628" t="s">
        <v>236</v>
      </c>
      <c r="D2628" t="s">
        <v>47</v>
      </c>
      <c r="E2628">
        <v>16726</v>
      </c>
      <c r="F2628">
        <v>60</v>
      </c>
      <c r="G2628" t="s">
        <v>83</v>
      </c>
      <c r="H2628" t="s">
        <v>3378</v>
      </c>
    </row>
    <row r="2629" spans="1:8" hidden="1" x14ac:dyDescent="0.3">
      <c r="A2629" t="s">
        <v>5750</v>
      </c>
      <c r="B2629" t="s">
        <v>3076</v>
      </c>
      <c r="C2629" t="s">
        <v>236</v>
      </c>
      <c r="D2629" t="s">
        <v>43</v>
      </c>
      <c r="E2629">
        <v>80772</v>
      </c>
      <c r="F2629">
        <v>60</v>
      </c>
      <c r="G2629" t="s">
        <v>83</v>
      </c>
      <c r="H2629" t="s">
        <v>3378</v>
      </c>
    </row>
    <row r="2630" spans="1:8" hidden="1" x14ac:dyDescent="0.3">
      <c r="A2630" t="s">
        <v>5751</v>
      </c>
      <c r="B2630" t="s">
        <v>3076</v>
      </c>
      <c r="C2630" t="s">
        <v>236</v>
      </c>
      <c r="D2630" t="s">
        <v>44</v>
      </c>
      <c r="E2630">
        <v>48307</v>
      </c>
      <c r="F2630">
        <v>60</v>
      </c>
      <c r="G2630" t="s">
        <v>83</v>
      </c>
      <c r="H2630" t="s">
        <v>3378</v>
      </c>
    </row>
    <row r="2631" spans="1:8" hidden="1" x14ac:dyDescent="0.3">
      <c r="A2631" t="s">
        <v>3377</v>
      </c>
      <c r="B2631" t="s">
        <v>3089</v>
      </c>
      <c r="C2631" t="s">
        <v>3090</v>
      </c>
      <c r="D2631" t="s">
        <v>434</v>
      </c>
      <c r="E2631">
        <v>7920</v>
      </c>
      <c r="F2631">
        <v>60</v>
      </c>
      <c r="G2631" t="s">
        <v>83</v>
      </c>
      <c r="H2631" t="s">
        <v>3378</v>
      </c>
    </row>
    <row r="2632" spans="1:8" hidden="1" x14ac:dyDescent="0.3">
      <c r="A2632" t="s">
        <v>5050</v>
      </c>
      <c r="B2632" t="s">
        <v>3089</v>
      </c>
      <c r="C2632" t="s">
        <v>3090</v>
      </c>
      <c r="D2632" t="s">
        <v>436</v>
      </c>
      <c r="E2632">
        <v>27162</v>
      </c>
      <c r="F2632">
        <v>60</v>
      </c>
      <c r="G2632" t="s">
        <v>83</v>
      </c>
      <c r="H2632" t="s">
        <v>3378</v>
      </c>
    </row>
    <row r="2633" spans="1:8" hidden="1" x14ac:dyDescent="0.3">
      <c r="A2633" t="s">
        <v>5759</v>
      </c>
      <c r="B2633" t="s">
        <v>3089</v>
      </c>
      <c r="C2633" t="s">
        <v>3090</v>
      </c>
      <c r="D2633" t="s">
        <v>437</v>
      </c>
      <c r="E2633">
        <v>98177</v>
      </c>
      <c r="F2633">
        <v>60</v>
      </c>
      <c r="G2633" t="s">
        <v>83</v>
      </c>
      <c r="H2633" t="s">
        <v>3378</v>
      </c>
    </row>
    <row r="2634" spans="1:8" hidden="1" x14ac:dyDescent="0.3">
      <c r="A2634" t="s">
        <v>7393</v>
      </c>
      <c r="B2634" t="s">
        <v>3089</v>
      </c>
      <c r="C2634" t="s">
        <v>3090</v>
      </c>
      <c r="D2634" t="s">
        <v>439</v>
      </c>
      <c r="E2634">
        <v>75714</v>
      </c>
      <c r="F2634">
        <v>60</v>
      </c>
      <c r="G2634" t="s">
        <v>83</v>
      </c>
      <c r="H2634" t="s">
        <v>3378</v>
      </c>
    </row>
    <row r="2635" spans="1:8" hidden="1" x14ac:dyDescent="0.3">
      <c r="A2635" t="s">
        <v>4233</v>
      </c>
      <c r="B2635" t="s">
        <v>3089</v>
      </c>
      <c r="C2635" t="s">
        <v>3090</v>
      </c>
      <c r="D2635" t="s">
        <v>435</v>
      </c>
      <c r="E2635">
        <v>32257</v>
      </c>
      <c r="F2635">
        <v>60</v>
      </c>
      <c r="G2635" t="s">
        <v>83</v>
      </c>
      <c r="H2635" t="s">
        <v>3378</v>
      </c>
    </row>
    <row r="2636" spans="1:8" hidden="1" x14ac:dyDescent="0.3">
      <c r="A2636" t="s">
        <v>8919</v>
      </c>
      <c r="B2636" t="s">
        <v>3089</v>
      </c>
      <c r="C2636" t="s">
        <v>3090</v>
      </c>
      <c r="D2636" t="s">
        <v>441</v>
      </c>
      <c r="E2636">
        <v>32311</v>
      </c>
      <c r="F2636">
        <v>60</v>
      </c>
      <c r="G2636" t="s">
        <v>83</v>
      </c>
      <c r="H2636" t="s">
        <v>3378</v>
      </c>
    </row>
    <row r="2637" spans="1:8" hidden="1" x14ac:dyDescent="0.3">
      <c r="A2637" t="s">
        <v>8210</v>
      </c>
      <c r="B2637" t="s">
        <v>3089</v>
      </c>
      <c r="C2637" t="s">
        <v>3090</v>
      </c>
      <c r="D2637" t="s">
        <v>440</v>
      </c>
      <c r="E2637">
        <v>139543</v>
      </c>
      <c r="F2637">
        <v>60</v>
      </c>
      <c r="G2637" t="s">
        <v>83</v>
      </c>
      <c r="H2637" t="s">
        <v>3378</v>
      </c>
    </row>
    <row r="2638" spans="1:8" hidden="1" x14ac:dyDescent="0.3">
      <c r="A2638" t="s">
        <v>9736</v>
      </c>
      <c r="B2638" t="s">
        <v>3089</v>
      </c>
      <c r="C2638" t="s">
        <v>3090</v>
      </c>
      <c r="D2638" t="s">
        <v>349</v>
      </c>
      <c r="E2638">
        <v>450865</v>
      </c>
      <c r="F2638">
        <v>60</v>
      </c>
      <c r="G2638" t="s">
        <v>83</v>
      </c>
      <c r="H2638" t="s">
        <v>3378</v>
      </c>
    </row>
    <row r="2639" spans="1:8" hidden="1" x14ac:dyDescent="0.3">
      <c r="A2639" t="s">
        <v>6576</v>
      </c>
      <c r="B2639" t="s">
        <v>3089</v>
      </c>
      <c r="C2639" t="s">
        <v>3090</v>
      </c>
      <c r="D2639" t="s">
        <v>438</v>
      </c>
      <c r="E2639">
        <v>37988</v>
      </c>
      <c r="F2639">
        <v>60</v>
      </c>
      <c r="G2639" t="s">
        <v>83</v>
      </c>
      <c r="H2639" t="s">
        <v>3378</v>
      </c>
    </row>
    <row r="2640" spans="1:8" hidden="1" x14ac:dyDescent="0.3">
      <c r="A2640" t="s">
        <v>5761</v>
      </c>
      <c r="B2640" t="s">
        <v>3108</v>
      </c>
      <c r="C2640" t="s">
        <v>3109</v>
      </c>
      <c r="D2640" t="s">
        <v>3110</v>
      </c>
      <c r="E2640">
        <v>24195</v>
      </c>
      <c r="F2640">
        <v>60</v>
      </c>
      <c r="G2640" t="s">
        <v>83</v>
      </c>
      <c r="H2640" t="s">
        <v>3378</v>
      </c>
    </row>
    <row r="2641" spans="1:8" hidden="1" x14ac:dyDescent="0.3">
      <c r="A2641" t="s">
        <v>5762</v>
      </c>
      <c r="B2641" t="s">
        <v>3108</v>
      </c>
      <c r="C2641" t="s">
        <v>3109</v>
      </c>
      <c r="D2641" t="s">
        <v>3112</v>
      </c>
      <c r="E2641">
        <v>87627</v>
      </c>
      <c r="F2641">
        <v>60</v>
      </c>
      <c r="G2641" t="s">
        <v>83</v>
      </c>
      <c r="H2641" t="s">
        <v>3378</v>
      </c>
    </row>
    <row r="2642" spans="1:8" hidden="1" x14ac:dyDescent="0.3">
      <c r="A2642" t="s">
        <v>5763</v>
      </c>
      <c r="B2642" t="s">
        <v>3108</v>
      </c>
      <c r="C2642" t="s">
        <v>3109</v>
      </c>
      <c r="D2642" t="s">
        <v>3114</v>
      </c>
      <c r="E2642">
        <v>55712</v>
      </c>
      <c r="F2642">
        <v>60</v>
      </c>
      <c r="G2642" t="s">
        <v>83</v>
      </c>
      <c r="H2642" t="s">
        <v>3378</v>
      </c>
    </row>
    <row r="2643" spans="1:8" hidden="1" x14ac:dyDescent="0.3">
      <c r="A2643" t="s">
        <v>5764</v>
      </c>
      <c r="B2643" t="s">
        <v>3108</v>
      </c>
      <c r="C2643" t="s">
        <v>3109</v>
      </c>
      <c r="D2643" t="s">
        <v>3116</v>
      </c>
      <c r="E2643">
        <v>42955</v>
      </c>
      <c r="F2643">
        <v>60</v>
      </c>
      <c r="G2643" t="s">
        <v>83</v>
      </c>
      <c r="H2643" t="s">
        <v>3378</v>
      </c>
    </row>
    <row r="2644" spans="1:8" hidden="1" x14ac:dyDescent="0.3">
      <c r="A2644" t="s">
        <v>5765</v>
      </c>
      <c r="B2644" t="s">
        <v>3108</v>
      </c>
      <c r="C2644" t="s">
        <v>3109</v>
      </c>
      <c r="D2644" t="s">
        <v>3118</v>
      </c>
      <c r="E2644">
        <v>41605</v>
      </c>
      <c r="F2644">
        <v>60</v>
      </c>
      <c r="G2644" t="s">
        <v>83</v>
      </c>
      <c r="H2644" t="s">
        <v>3378</v>
      </c>
    </row>
    <row r="2645" spans="1:8" hidden="1" x14ac:dyDescent="0.3">
      <c r="A2645" t="s">
        <v>5766</v>
      </c>
      <c r="B2645" t="s">
        <v>3108</v>
      </c>
      <c r="C2645" t="s">
        <v>3109</v>
      </c>
      <c r="D2645" t="s">
        <v>3120</v>
      </c>
      <c r="E2645">
        <v>43702</v>
      </c>
      <c r="F2645">
        <v>60</v>
      </c>
      <c r="G2645" t="s">
        <v>83</v>
      </c>
      <c r="H2645" t="s">
        <v>3378</v>
      </c>
    </row>
    <row r="2646" spans="1:8" hidden="1" x14ac:dyDescent="0.3">
      <c r="A2646" t="s">
        <v>5767</v>
      </c>
      <c r="B2646" t="s">
        <v>3108</v>
      </c>
      <c r="C2646" t="s">
        <v>3109</v>
      </c>
      <c r="D2646" t="s">
        <v>3122</v>
      </c>
      <c r="E2646">
        <v>46988</v>
      </c>
      <c r="F2646">
        <v>60</v>
      </c>
      <c r="G2646" t="s">
        <v>83</v>
      </c>
      <c r="H2646" t="s">
        <v>3378</v>
      </c>
    </row>
    <row r="2647" spans="1:8" hidden="1" x14ac:dyDescent="0.3">
      <c r="A2647" t="s">
        <v>5768</v>
      </c>
      <c r="B2647" t="s">
        <v>3108</v>
      </c>
      <c r="C2647" t="s">
        <v>3109</v>
      </c>
      <c r="D2647" t="s">
        <v>3124</v>
      </c>
      <c r="E2647">
        <v>34601</v>
      </c>
      <c r="F2647">
        <v>60</v>
      </c>
      <c r="G2647" t="s">
        <v>83</v>
      </c>
      <c r="H2647" t="s">
        <v>3378</v>
      </c>
    </row>
    <row r="2648" spans="1:8" hidden="1" x14ac:dyDescent="0.3">
      <c r="A2648" t="s">
        <v>5769</v>
      </c>
      <c r="B2648" t="s">
        <v>3108</v>
      </c>
      <c r="C2648" t="s">
        <v>3109</v>
      </c>
      <c r="D2648" t="s">
        <v>3126</v>
      </c>
      <c r="E2648">
        <v>73475</v>
      </c>
      <c r="F2648">
        <v>60</v>
      </c>
      <c r="G2648" t="s">
        <v>83</v>
      </c>
      <c r="H2648" t="s">
        <v>3378</v>
      </c>
    </row>
    <row r="2649" spans="1:8" hidden="1" x14ac:dyDescent="0.3">
      <c r="A2649" t="s">
        <v>5770</v>
      </c>
      <c r="B2649" t="s">
        <v>3108</v>
      </c>
      <c r="C2649" t="s">
        <v>3109</v>
      </c>
      <c r="D2649" t="s">
        <v>349</v>
      </c>
      <c r="E2649">
        <v>450828</v>
      </c>
      <c r="F2649">
        <v>60</v>
      </c>
      <c r="G2649" t="s">
        <v>83</v>
      </c>
      <c r="H2649" t="s">
        <v>3378</v>
      </c>
    </row>
    <row r="2650" spans="1:8" hidden="1" x14ac:dyDescent="0.3">
      <c r="A2650" t="s">
        <v>5771</v>
      </c>
      <c r="B2650" t="s">
        <v>3129</v>
      </c>
      <c r="C2650" t="s">
        <v>238</v>
      </c>
      <c r="D2650" t="s">
        <v>54</v>
      </c>
      <c r="E2650">
        <v>58973</v>
      </c>
      <c r="F2650">
        <v>60</v>
      </c>
      <c r="G2650" t="s">
        <v>83</v>
      </c>
      <c r="H2650" t="s">
        <v>3378</v>
      </c>
    </row>
    <row r="2651" spans="1:8" hidden="1" x14ac:dyDescent="0.3">
      <c r="A2651" t="s">
        <v>5772</v>
      </c>
      <c r="B2651" t="s">
        <v>3129</v>
      </c>
      <c r="C2651" t="s">
        <v>238</v>
      </c>
      <c r="D2651" t="s">
        <v>55</v>
      </c>
      <c r="E2651">
        <v>94253</v>
      </c>
      <c r="F2651">
        <v>60</v>
      </c>
      <c r="G2651" t="s">
        <v>83</v>
      </c>
      <c r="H2651" t="s">
        <v>3378</v>
      </c>
    </row>
    <row r="2652" spans="1:8" hidden="1" x14ac:dyDescent="0.3">
      <c r="A2652" t="s">
        <v>5773</v>
      </c>
      <c r="B2652" t="s">
        <v>3129</v>
      </c>
      <c r="C2652" t="s">
        <v>238</v>
      </c>
      <c r="D2652" t="s">
        <v>56</v>
      </c>
      <c r="E2652">
        <v>53186</v>
      </c>
      <c r="F2652">
        <v>60</v>
      </c>
      <c r="G2652" t="s">
        <v>83</v>
      </c>
      <c r="H2652" t="s">
        <v>3378</v>
      </c>
    </row>
    <row r="2653" spans="1:8" hidden="1" x14ac:dyDescent="0.3">
      <c r="A2653" t="s">
        <v>5774</v>
      </c>
      <c r="B2653" t="s">
        <v>3129</v>
      </c>
      <c r="C2653" t="s">
        <v>238</v>
      </c>
      <c r="D2653" t="s">
        <v>57</v>
      </c>
      <c r="E2653">
        <v>30879</v>
      </c>
      <c r="F2653">
        <v>60</v>
      </c>
      <c r="G2653" t="s">
        <v>83</v>
      </c>
      <c r="H2653" t="s">
        <v>3378</v>
      </c>
    </row>
    <row r="2654" spans="1:8" hidden="1" x14ac:dyDescent="0.3">
      <c r="A2654" t="s">
        <v>5775</v>
      </c>
      <c r="B2654" t="s">
        <v>3129</v>
      </c>
      <c r="C2654" t="s">
        <v>238</v>
      </c>
      <c r="D2654" t="s">
        <v>58</v>
      </c>
      <c r="E2654">
        <v>30119</v>
      </c>
      <c r="F2654">
        <v>60</v>
      </c>
      <c r="G2654" t="s">
        <v>83</v>
      </c>
      <c r="H2654" t="s">
        <v>3378</v>
      </c>
    </row>
    <row r="2655" spans="1:8" hidden="1" x14ac:dyDescent="0.3">
      <c r="A2655" t="s">
        <v>5776</v>
      </c>
      <c r="B2655" t="s">
        <v>3129</v>
      </c>
      <c r="C2655" t="s">
        <v>238</v>
      </c>
      <c r="D2655" t="s">
        <v>59</v>
      </c>
      <c r="E2655">
        <v>54865</v>
      </c>
      <c r="F2655">
        <v>60</v>
      </c>
      <c r="G2655" t="s">
        <v>83</v>
      </c>
      <c r="H2655" t="s">
        <v>3378</v>
      </c>
    </row>
    <row r="2656" spans="1:8" hidden="1" x14ac:dyDescent="0.3">
      <c r="A2656" t="s">
        <v>5777</v>
      </c>
      <c r="B2656" t="s">
        <v>3129</v>
      </c>
      <c r="C2656" t="s">
        <v>238</v>
      </c>
      <c r="D2656" t="s">
        <v>51</v>
      </c>
      <c r="E2656">
        <v>69932</v>
      </c>
      <c r="F2656">
        <v>60</v>
      </c>
      <c r="G2656" t="s">
        <v>83</v>
      </c>
      <c r="H2656" t="s">
        <v>3378</v>
      </c>
    </row>
    <row r="2657" spans="1:8" hidden="1" x14ac:dyDescent="0.3">
      <c r="A2657" t="s">
        <v>5778</v>
      </c>
      <c r="B2657" t="s">
        <v>3129</v>
      </c>
      <c r="C2657" t="s">
        <v>238</v>
      </c>
      <c r="D2657" t="s">
        <v>52</v>
      </c>
      <c r="E2657">
        <v>54665</v>
      </c>
      <c r="F2657">
        <v>60</v>
      </c>
      <c r="G2657" t="s">
        <v>83</v>
      </c>
      <c r="H2657" t="s">
        <v>3378</v>
      </c>
    </row>
    <row r="2658" spans="1:8" hidden="1" x14ac:dyDescent="0.3">
      <c r="A2658" t="s">
        <v>5779</v>
      </c>
      <c r="B2658" t="s">
        <v>3129</v>
      </c>
      <c r="C2658" t="s">
        <v>238</v>
      </c>
      <c r="D2658" t="s">
        <v>53</v>
      </c>
      <c r="E2658">
        <v>78625</v>
      </c>
      <c r="F2658">
        <v>60</v>
      </c>
      <c r="G2658" t="s">
        <v>83</v>
      </c>
      <c r="H2658" t="s">
        <v>3378</v>
      </c>
    </row>
    <row r="2659" spans="1:8" hidden="1" x14ac:dyDescent="0.3">
      <c r="A2659" t="s">
        <v>5780</v>
      </c>
      <c r="B2659" t="s">
        <v>3129</v>
      </c>
      <c r="C2659" t="s">
        <v>238</v>
      </c>
      <c r="D2659" t="s">
        <v>349</v>
      </c>
      <c r="E2659">
        <v>525462</v>
      </c>
      <c r="F2659">
        <v>60</v>
      </c>
      <c r="G2659" t="s">
        <v>83</v>
      </c>
      <c r="H2659" t="s">
        <v>3378</v>
      </c>
    </row>
    <row r="2660" spans="1:8" hidden="1" x14ac:dyDescent="0.3">
      <c r="A2660" t="s">
        <v>5781</v>
      </c>
      <c r="B2660" t="s">
        <v>3140</v>
      </c>
      <c r="C2660" t="s">
        <v>229</v>
      </c>
      <c r="D2660" t="s">
        <v>60</v>
      </c>
      <c r="E2660">
        <v>293960</v>
      </c>
      <c r="F2660">
        <v>60</v>
      </c>
      <c r="G2660" t="s">
        <v>83</v>
      </c>
      <c r="H2660" t="s">
        <v>3378</v>
      </c>
    </row>
    <row r="2661" spans="1:8" hidden="1" x14ac:dyDescent="0.3">
      <c r="A2661" t="s">
        <v>5782</v>
      </c>
      <c r="B2661" t="s">
        <v>3140</v>
      </c>
      <c r="C2661" t="s">
        <v>229</v>
      </c>
      <c r="D2661" t="s">
        <v>63</v>
      </c>
      <c r="E2661">
        <v>4484</v>
      </c>
      <c r="F2661">
        <v>60</v>
      </c>
      <c r="G2661" t="s">
        <v>83</v>
      </c>
      <c r="H2661" t="s">
        <v>3378</v>
      </c>
    </row>
    <row r="2662" spans="1:8" hidden="1" x14ac:dyDescent="0.3">
      <c r="A2662" t="s">
        <v>5783</v>
      </c>
      <c r="B2662" t="s">
        <v>3140</v>
      </c>
      <c r="C2662" t="s">
        <v>229</v>
      </c>
      <c r="D2662" t="s">
        <v>61</v>
      </c>
      <c r="E2662">
        <v>63801</v>
      </c>
      <c r="F2662">
        <v>60</v>
      </c>
      <c r="G2662" t="s">
        <v>83</v>
      </c>
      <c r="H2662" t="s">
        <v>3378</v>
      </c>
    </row>
    <row r="2663" spans="1:8" hidden="1" x14ac:dyDescent="0.3">
      <c r="A2663" t="s">
        <v>10331</v>
      </c>
      <c r="B2663" t="s">
        <v>3140</v>
      </c>
      <c r="C2663" t="s">
        <v>229</v>
      </c>
      <c r="D2663" t="s">
        <v>10309</v>
      </c>
      <c r="E2663">
        <v>73580</v>
      </c>
      <c r="F2663">
        <v>60</v>
      </c>
      <c r="G2663" t="s">
        <v>83</v>
      </c>
      <c r="H2663" t="s">
        <v>3378</v>
      </c>
    </row>
    <row r="2664" spans="1:8" hidden="1" x14ac:dyDescent="0.3">
      <c r="A2664" t="s">
        <v>5784</v>
      </c>
      <c r="B2664" t="s">
        <v>3140</v>
      </c>
      <c r="C2664" t="s">
        <v>229</v>
      </c>
      <c r="D2664" t="s">
        <v>341</v>
      </c>
      <c r="E2664">
        <v>102480</v>
      </c>
      <c r="F2664">
        <v>60</v>
      </c>
      <c r="G2664" t="s">
        <v>83</v>
      </c>
      <c r="H2664" t="s">
        <v>3378</v>
      </c>
    </row>
    <row r="2665" spans="1:8" hidden="1" x14ac:dyDescent="0.3">
      <c r="A2665" t="s">
        <v>5785</v>
      </c>
      <c r="B2665" t="s">
        <v>3140</v>
      </c>
      <c r="C2665" t="s">
        <v>229</v>
      </c>
      <c r="D2665" t="s">
        <v>62</v>
      </c>
      <c r="E2665">
        <v>49602</v>
      </c>
      <c r="F2665">
        <v>60</v>
      </c>
      <c r="G2665" t="s">
        <v>83</v>
      </c>
      <c r="H2665" t="s">
        <v>3378</v>
      </c>
    </row>
    <row r="2666" spans="1:8" hidden="1" x14ac:dyDescent="0.3">
      <c r="A2666" t="s">
        <v>5786</v>
      </c>
      <c r="B2666" t="s">
        <v>3146</v>
      </c>
      <c r="C2666" t="s">
        <v>230</v>
      </c>
      <c r="D2666" t="s">
        <v>353</v>
      </c>
      <c r="E2666">
        <v>596240</v>
      </c>
      <c r="F2666">
        <v>60</v>
      </c>
      <c r="G2666" t="s">
        <v>83</v>
      </c>
      <c r="H2666" t="s">
        <v>3378</v>
      </c>
    </row>
    <row r="2667" spans="1:8" hidden="1" x14ac:dyDescent="0.3">
      <c r="A2667" t="s">
        <v>5787</v>
      </c>
      <c r="B2667" t="s">
        <v>3146</v>
      </c>
      <c r="C2667" t="s">
        <v>230</v>
      </c>
      <c r="D2667" t="s">
        <v>2</v>
      </c>
      <c r="E2667">
        <v>621170</v>
      </c>
      <c r="F2667">
        <v>60</v>
      </c>
      <c r="G2667" t="s">
        <v>83</v>
      </c>
      <c r="H2667" t="s">
        <v>3378</v>
      </c>
    </row>
    <row r="2668" spans="1:8" hidden="1" x14ac:dyDescent="0.3">
      <c r="A2668" t="s">
        <v>5788</v>
      </c>
      <c r="B2668" t="s">
        <v>3146</v>
      </c>
      <c r="C2668" t="s">
        <v>230</v>
      </c>
      <c r="D2668" t="s">
        <v>337</v>
      </c>
      <c r="E2668">
        <v>650</v>
      </c>
      <c r="F2668">
        <v>60</v>
      </c>
      <c r="G2668" t="s">
        <v>83</v>
      </c>
      <c r="H2668" t="s">
        <v>3378</v>
      </c>
    </row>
    <row r="2669" spans="1:8" hidden="1" x14ac:dyDescent="0.3">
      <c r="A2669" t="s">
        <v>5789</v>
      </c>
      <c r="B2669" t="s">
        <v>3146</v>
      </c>
      <c r="C2669" t="s">
        <v>230</v>
      </c>
      <c r="D2669" t="s">
        <v>326</v>
      </c>
      <c r="E2669">
        <v>606</v>
      </c>
      <c r="F2669">
        <v>60</v>
      </c>
      <c r="G2669" t="s">
        <v>83</v>
      </c>
      <c r="H2669" t="s">
        <v>3378</v>
      </c>
    </row>
    <row r="2670" spans="1:8" hidden="1" x14ac:dyDescent="0.3">
      <c r="A2670" t="s">
        <v>5790</v>
      </c>
      <c r="B2670" t="s">
        <v>3146</v>
      </c>
      <c r="C2670" t="s">
        <v>230</v>
      </c>
      <c r="D2670" t="s">
        <v>327</v>
      </c>
      <c r="E2670">
        <v>37102</v>
      </c>
      <c r="F2670">
        <v>60</v>
      </c>
      <c r="G2670" t="s">
        <v>83</v>
      </c>
      <c r="H2670" t="s">
        <v>3378</v>
      </c>
    </row>
    <row r="2671" spans="1:8" hidden="1" x14ac:dyDescent="0.3">
      <c r="A2671" t="s">
        <v>5791</v>
      </c>
      <c r="B2671" t="s">
        <v>3146</v>
      </c>
      <c r="C2671" t="s">
        <v>230</v>
      </c>
      <c r="D2671" t="s">
        <v>328</v>
      </c>
      <c r="E2671">
        <v>51052</v>
      </c>
      <c r="F2671">
        <v>60</v>
      </c>
      <c r="G2671" t="s">
        <v>83</v>
      </c>
      <c r="H2671" t="s">
        <v>3378</v>
      </c>
    </row>
    <row r="2672" spans="1:8" hidden="1" x14ac:dyDescent="0.3">
      <c r="A2672" t="s">
        <v>5792</v>
      </c>
      <c r="B2672" t="s">
        <v>3146</v>
      </c>
      <c r="C2672" t="s">
        <v>230</v>
      </c>
      <c r="D2672" t="s">
        <v>329</v>
      </c>
      <c r="E2672">
        <v>723</v>
      </c>
      <c r="F2672">
        <v>60</v>
      </c>
      <c r="G2672" t="s">
        <v>83</v>
      </c>
      <c r="H2672" t="s">
        <v>3378</v>
      </c>
    </row>
    <row r="2673" spans="1:8" hidden="1" x14ac:dyDescent="0.3">
      <c r="A2673" t="s">
        <v>5793</v>
      </c>
      <c r="B2673" t="s">
        <v>3146</v>
      </c>
      <c r="C2673" t="s">
        <v>230</v>
      </c>
      <c r="D2673" t="s">
        <v>330</v>
      </c>
      <c r="E2673">
        <v>6584</v>
      </c>
      <c r="F2673">
        <v>60</v>
      </c>
      <c r="G2673" t="s">
        <v>83</v>
      </c>
      <c r="H2673" t="s">
        <v>3378</v>
      </c>
    </row>
    <row r="2674" spans="1:8" hidden="1" x14ac:dyDescent="0.3">
      <c r="A2674" t="s">
        <v>5794</v>
      </c>
      <c r="B2674" t="s">
        <v>3146</v>
      </c>
      <c r="C2674" t="s">
        <v>230</v>
      </c>
      <c r="D2674" t="s">
        <v>3155</v>
      </c>
      <c r="E2674">
        <v>24927</v>
      </c>
      <c r="F2674">
        <v>60</v>
      </c>
      <c r="G2674" t="s">
        <v>83</v>
      </c>
      <c r="H2674" t="s">
        <v>3378</v>
      </c>
    </row>
    <row r="2675" spans="1:8" hidden="1" x14ac:dyDescent="0.3">
      <c r="A2675" t="s">
        <v>5795</v>
      </c>
      <c r="B2675" t="s">
        <v>3146</v>
      </c>
      <c r="C2675" t="s">
        <v>230</v>
      </c>
      <c r="D2675" t="s">
        <v>3157</v>
      </c>
      <c r="E2675">
        <v>596240</v>
      </c>
      <c r="F2675">
        <v>60</v>
      </c>
      <c r="G2675" t="s">
        <v>83</v>
      </c>
      <c r="H2675" t="s">
        <v>3378</v>
      </c>
    </row>
    <row r="2676" spans="1:8" hidden="1" x14ac:dyDescent="0.3">
      <c r="A2676" t="s">
        <v>5796</v>
      </c>
      <c r="B2676" t="s">
        <v>3146</v>
      </c>
      <c r="C2676" t="s">
        <v>230</v>
      </c>
      <c r="D2676" t="s">
        <v>331</v>
      </c>
      <c r="E2676">
        <v>61027</v>
      </c>
      <c r="F2676">
        <v>60</v>
      </c>
      <c r="G2676" t="s">
        <v>83</v>
      </c>
      <c r="H2676" t="s">
        <v>3378</v>
      </c>
    </row>
    <row r="2677" spans="1:8" hidden="1" x14ac:dyDescent="0.3">
      <c r="A2677" t="s">
        <v>5797</v>
      </c>
      <c r="B2677" t="s">
        <v>3146</v>
      </c>
      <c r="C2677" t="s">
        <v>230</v>
      </c>
      <c r="D2677" t="s">
        <v>332</v>
      </c>
      <c r="E2677">
        <v>36700</v>
      </c>
      <c r="F2677">
        <v>60</v>
      </c>
      <c r="G2677" t="s">
        <v>83</v>
      </c>
      <c r="H2677" t="s">
        <v>3378</v>
      </c>
    </row>
    <row r="2678" spans="1:8" hidden="1" x14ac:dyDescent="0.3">
      <c r="A2678" t="s">
        <v>5798</v>
      </c>
      <c r="B2678" t="s">
        <v>3146</v>
      </c>
      <c r="C2678" t="s">
        <v>230</v>
      </c>
      <c r="D2678" t="s">
        <v>333</v>
      </c>
      <c r="E2678">
        <v>124841</v>
      </c>
      <c r="F2678">
        <v>60</v>
      </c>
      <c r="G2678" t="s">
        <v>83</v>
      </c>
      <c r="H2678" t="s">
        <v>3378</v>
      </c>
    </row>
    <row r="2679" spans="1:8" hidden="1" x14ac:dyDescent="0.3">
      <c r="A2679" t="s">
        <v>5799</v>
      </c>
      <c r="B2679" t="s">
        <v>3146</v>
      </c>
      <c r="C2679" t="s">
        <v>230</v>
      </c>
      <c r="D2679" t="s">
        <v>334</v>
      </c>
      <c r="E2679">
        <v>108964</v>
      </c>
      <c r="F2679">
        <v>60</v>
      </c>
      <c r="G2679" t="s">
        <v>83</v>
      </c>
      <c r="H2679" t="s">
        <v>3378</v>
      </c>
    </row>
    <row r="2680" spans="1:8" hidden="1" x14ac:dyDescent="0.3">
      <c r="A2680" t="s">
        <v>5800</v>
      </c>
      <c r="B2680" t="s">
        <v>3146</v>
      </c>
      <c r="C2680" t="s">
        <v>230</v>
      </c>
      <c r="D2680" t="s">
        <v>336</v>
      </c>
      <c r="E2680">
        <v>26315</v>
      </c>
      <c r="F2680">
        <v>60</v>
      </c>
      <c r="G2680" t="s">
        <v>83</v>
      </c>
      <c r="H2680" t="s">
        <v>3378</v>
      </c>
    </row>
    <row r="2681" spans="1:8" hidden="1" x14ac:dyDescent="0.3">
      <c r="A2681" t="s">
        <v>5801</v>
      </c>
      <c r="B2681" t="s">
        <v>3146</v>
      </c>
      <c r="C2681" t="s">
        <v>230</v>
      </c>
      <c r="D2681" t="s">
        <v>335</v>
      </c>
      <c r="E2681">
        <v>13251</v>
      </c>
      <c r="F2681">
        <v>60</v>
      </c>
      <c r="G2681" t="s">
        <v>83</v>
      </c>
      <c r="H2681" t="s">
        <v>3378</v>
      </c>
    </row>
    <row r="2682" spans="1:8" hidden="1" x14ac:dyDescent="0.3">
      <c r="A2682" t="s">
        <v>5802</v>
      </c>
      <c r="B2682" t="s">
        <v>3146</v>
      </c>
      <c r="C2682" t="s">
        <v>230</v>
      </c>
      <c r="D2682" t="s">
        <v>79</v>
      </c>
      <c r="E2682">
        <v>128443</v>
      </c>
      <c r="F2682">
        <v>60</v>
      </c>
      <c r="G2682" t="s">
        <v>83</v>
      </c>
      <c r="H2682" t="s">
        <v>3378</v>
      </c>
    </row>
    <row r="2683" spans="1:8" hidden="1" x14ac:dyDescent="0.3">
      <c r="A2683" t="s">
        <v>5803</v>
      </c>
      <c r="B2683" t="s">
        <v>3166</v>
      </c>
      <c r="C2683" t="s">
        <v>245</v>
      </c>
      <c r="D2683" t="s">
        <v>80</v>
      </c>
      <c r="E2683">
        <v>47719</v>
      </c>
      <c r="F2683">
        <v>60</v>
      </c>
      <c r="G2683" t="s">
        <v>83</v>
      </c>
      <c r="H2683" t="s">
        <v>3378</v>
      </c>
    </row>
    <row r="2684" spans="1:8" hidden="1" x14ac:dyDescent="0.3">
      <c r="A2684" t="s">
        <v>5804</v>
      </c>
      <c r="B2684" t="s">
        <v>3166</v>
      </c>
      <c r="C2684" t="s">
        <v>245</v>
      </c>
      <c r="D2684" t="s">
        <v>342</v>
      </c>
      <c r="E2684">
        <v>13843</v>
      </c>
      <c r="F2684">
        <v>60</v>
      </c>
      <c r="G2684" t="s">
        <v>83</v>
      </c>
      <c r="H2684" t="s">
        <v>3378</v>
      </c>
    </row>
    <row r="2685" spans="1:8" hidden="1" x14ac:dyDescent="0.3">
      <c r="A2685" t="s">
        <v>5805</v>
      </c>
      <c r="B2685" t="s">
        <v>3166</v>
      </c>
      <c r="C2685" t="s">
        <v>245</v>
      </c>
      <c r="D2685">
        <v>0</v>
      </c>
      <c r="E2685">
        <v>116311</v>
      </c>
      <c r="F2685">
        <v>60</v>
      </c>
      <c r="G2685" t="s">
        <v>83</v>
      </c>
      <c r="H2685" t="s">
        <v>3378</v>
      </c>
    </row>
    <row r="2686" spans="1:8" hidden="1" x14ac:dyDescent="0.3">
      <c r="A2686" t="s">
        <v>5806</v>
      </c>
      <c r="B2686" t="s">
        <v>3166</v>
      </c>
      <c r="C2686" t="s">
        <v>245</v>
      </c>
      <c r="D2686">
        <v>1</v>
      </c>
      <c r="E2686">
        <v>116042</v>
      </c>
      <c r="F2686">
        <v>60</v>
      </c>
      <c r="G2686" t="s">
        <v>83</v>
      </c>
      <c r="H2686" t="s">
        <v>3378</v>
      </c>
    </row>
    <row r="2687" spans="1:8" hidden="1" x14ac:dyDescent="0.3">
      <c r="A2687" t="s">
        <v>5807</v>
      </c>
      <c r="B2687" t="s">
        <v>3166</v>
      </c>
      <c r="C2687" t="s">
        <v>245</v>
      </c>
      <c r="D2687" t="s">
        <v>60</v>
      </c>
      <c r="E2687">
        <v>293960</v>
      </c>
      <c r="F2687">
        <v>60</v>
      </c>
      <c r="G2687" t="s">
        <v>83</v>
      </c>
      <c r="H2687" t="s">
        <v>3378</v>
      </c>
    </row>
    <row r="2688" spans="1:8" hidden="1" x14ac:dyDescent="0.3">
      <c r="A2688" t="s">
        <v>5808</v>
      </c>
      <c r="B2688" t="s">
        <v>3172</v>
      </c>
      <c r="C2688" t="s">
        <v>239</v>
      </c>
      <c r="D2688" t="s">
        <v>2</v>
      </c>
      <c r="E2688">
        <v>621170</v>
      </c>
      <c r="F2688">
        <v>60</v>
      </c>
      <c r="G2688" t="s">
        <v>83</v>
      </c>
      <c r="H2688" t="s">
        <v>3378</v>
      </c>
    </row>
    <row r="2689" spans="1:8" hidden="1" x14ac:dyDescent="0.3">
      <c r="A2689" t="s">
        <v>5809</v>
      </c>
      <c r="B2689" t="s">
        <v>3172</v>
      </c>
      <c r="C2689" t="s">
        <v>239</v>
      </c>
      <c r="D2689" t="s">
        <v>67</v>
      </c>
      <c r="E2689">
        <v>42993</v>
      </c>
      <c r="F2689">
        <v>60</v>
      </c>
      <c r="G2689" t="s">
        <v>83</v>
      </c>
      <c r="H2689" t="s">
        <v>3378</v>
      </c>
    </row>
    <row r="2690" spans="1:8" hidden="1" x14ac:dyDescent="0.3">
      <c r="A2690" t="s">
        <v>5810</v>
      </c>
      <c r="B2690" t="s">
        <v>3172</v>
      </c>
      <c r="C2690" t="s">
        <v>239</v>
      </c>
      <c r="D2690" t="s">
        <v>66</v>
      </c>
      <c r="E2690">
        <v>91610</v>
      </c>
      <c r="F2690">
        <v>60</v>
      </c>
      <c r="G2690" t="s">
        <v>83</v>
      </c>
      <c r="H2690" t="s">
        <v>3378</v>
      </c>
    </row>
    <row r="2691" spans="1:8" hidden="1" x14ac:dyDescent="0.3">
      <c r="A2691" t="s">
        <v>5811</v>
      </c>
      <c r="B2691" t="s">
        <v>3172</v>
      </c>
      <c r="C2691" t="s">
        <v>239</v>
      </c>
      <c r="D2691" t="s">
        <v>65</v>
      </c>
      <c r="E2691">
        <v>185768</v>
      </c>
      <c r="F2691">
        <v>60</v>
      </c>
      <c r="G2691" t="s">
        <v>83</v>
      </c>
      <c r="H2691" t="s">
        <v>3378</v>
      </c>
    </row>
    <row r="2692" spans="1:8" hidden="1" x14ac:dyDescent="0.3">
      <c r="A2692" t="s">
        <v>5812</v>
      </c>
      <c r="B2692" t="s">
        <v>3172</v>
      </c>
      <c r="C2692" t="s">
        <v>239</v>
      </c>
      <c r="D2692" t="s">
        <v>68</v>
      </c>
      <c r="E2692">
        <v>14726</v>
      </c>
      <c r="F2692">
        <v>60</v>
      </c>
      <c r="G2692" t="s">
        <v>83</v>
      </c>
      <c r="H2692" t="s">
        <v>3378</v>
      </c>
    </row>
    <row r="2693" spans="1:8" hidden="1" x14ac:dyDescent="0.3">
      <c r="A2693" t="s">
        <v>5813</v>
      </c>
      <c r="B2693" t="s">
        <v>3172</v>
      </c>
      <c r="C2693" t="s">
        <v>239</v>
      </c>
      <c r="D2693" t="s">
        <v>64</v>
      </c>
      <c r="E2693">
        <v>286112</v>
      </c>
      <c r="F2693">
        <v>60</v>
      </c>
      <c r="G2693" t="s">
        <v>83</v>
      </c>
      <c r="H2693" t="s">
        <v>3378</v>
      </c>
    </row>
    <row r="2694" spans="1:8" hidden="1" x14ac:dyDescent="0.3">
      <c r="A2694" t="s">
        <v>5814</v>
      </c>
      <c r="B2694" t="s">
        <v>3179</v>
      </c>
      <c r="C2694" t="s">
        <v>240</v>
      </c>
      <c r="D2694" t="s">
        <v>2</v>
      </c>
      <c r="E2694">
        <v>621170</v>
      </c>
      <c r="F2694">
        <v>60</v>
      </c>
      <c r="G2694" t="s">
        <v>83</v>
      </c>
      <c r="H2694" t="s">
        <v>3378</v>
      </c>
    </row>
    <row r="2695" spans="1:8" hidden="1" x14ac:dyDescent="0.3">
      <c r="A2695" t="s">
        <v>5815</v>
      </c>
      <c r="B2695" t="s">
        <v>3179</v>
      </c>
      <c r="C2695" t="s">
        <v>240</v>
      </c>
      <c r="D2695" t="s">
        <v>70</v>
      </c>
      <c r="E2695">
        <v>80826</v>
      </c>
      <c r="F2695">
        <v>60</v>
      </c>
      <c r="G2695" t="s">
        <v>83</v>
      </c>
      <c r="H2695" t="s">
        <v>3378</v>
      </c>
    </row>
    <row r="2696" spans="1:8" hidden="1" x14ac:dyDescent="0.3">
      <c r="A2696" t="s">
        <v>5816</v>
      </c>
      <c r="B2696" t="s">
        <v>3179</v>
      </c>
      <c r="C2696" t="s">
        <v>240</v>
      </c>
      <c r="D2696" t="s">
        <v>69</v>
      </c>
      <c r="E2696">
        <v>80874</v>
      </c>
      <c r="F2696">
        <v>60</v>
      </c>
      <c r="G2696" t="s">
        <v>83</v>
      </c>
      <c r="H2696" t="s">
        <v>3378</v>
      </c>
    </row>
    <row r="2697" spans="1:8" hidden="1" x14ac:dyDescent="0.3">
      <c r="A2697" t="s">
        <v>5817</v>
      </c>
      <c r="B2697" t="s">
        <v>3179</v>
      </c>
      <c r="C2697" t="s">
        <v>240</v>
      </c>
      <c r="D2697" t="s">
        <v>71</v>
      </c>
      <c r="E2697">
        <v>459517</v>
      </c>
      <c r="F2697">
        <v>60</v>
      </c>
      <c r="G2697" t="s">
        <v>83</v>
      </c>
      <c r="H2697" t="s">
        <v>3378</v>
      </c>
    </row>
    <row r="2698" spans="1:8" hidden="1" x14ac:dyDescent="0.3">
      <c r="A2698" t="s">
        <v>5818</v>
      </c>
      <c r="B2698" t="s">
        <v>3184</v>
      </c>
      <c r="C2698" t="s">
        <v>3185</v>
      </c>
      <c r="D2698" t="s">
        <v>2</v>
      </c>
      <c r="E2698">
        <v>621170</v>
      </c>
      <c r="F2698">
        <v>60</v>
      </c>
      <c r="G2698" t="s">
        <v>83</v>
      </c>
      <c r="H2698" t="s">
        <v>3378</v>
      </c>
    </row>
    <row r="2699" spans="1:8" hidden="1" x14ac:dyDescent="0.3">
      <c r="A2699" t="s">
        <v>5819</v>
      </c>
      <c r="B2699" t="s">
        <v>3184</v>
      </c>
      <c r="C2699" t="s">
        <v>3185</v>
      </c>
      <c r="D2699" t="s">
        <v>25</v>
      </c>
      <c r="E2699">
        <v>6843</v>
      </c>
      <c r="F2699">
        <v>60</v>
      </c>
      <c r="G2699" t="s">
        <v>83</v>
      </c>
      <c r="H2699" t="s">
        <v>3378</v>
      </c>
    </row>
    <row r="2700" spans="1:8" hidden="1" x14ac:dyDescent="0.3">
      <c r="A2700" t="s">
        <v>5820</v>
      </c>
      <c r="B2700" t="s">
        <v>3184</v>
      </c>
      <c r="C2700" t="s">
        <v>3185</v>
      </c>
      <c r="D2700" t="s">
        <v>21</v>
      </c>
      <c r="E2700">
        <v>73089</v>
      </c>
      <c r="F2700">
        <v>60</v>
      </c>
      <c r="G2700" t="s">
        <v>83</v>
      </c>
      <c r="H2700" t="s">
        <v>3378</v>
      </c>
    </row>
    <row r="2701" spans="1:8" hidden="1" x14ac:dyDescent="0.3">
      <c r="A2701" t="s">
        <v>5821</v>
      </c>
      <c r="B2701" t="s">
        <v>3184</v>
      </c>
      <c r="C2701" t="s">
        <v>3185</v>
      </c>
      <c r="D2701" t="s">
        <v>24</v>
      </c>
      <c r="E2701">
        <v>8775</v>
      </c>
      <c r="F2701">
        <v>60</v>
      </c>
      <c r="G2701" t="s">
        <v>83</v>
      </c>
      <c r="H2701" t="s">
        <v>3378</v>
      </c>
    </row>
    <row r="2702" spans="1:8" hidden="1" x14ac:dyDescent="0.3">
      <c r="A2702" t="s">
        <v>5822</v>
      </c>
      <c r="B2702" t="s">
        <v>3184</v>
      </c>
      <c r="C2702" t="s">
        <v>3185</v>
      </c>
      <c r="D2702" t="s">
        <v>354</v>
      </c>
      <c r="E2702">
        <v>83441</v>
      </c>
      <c r="F2702">
        <v>60</v>
      </c>
      <c r="G2702" t="s">
        <v>83</v>
      </c>
      <c r="H2702" t="s">
        <v>3378</v>
      </c>
    </row>
    <row r="2703" spans="1:8" hidden="1" x14ac:dyDescent="0.3">
      <c r="A2703" t="s">
        <v>5823</v>
      </c>
      <c r="B2703" t="s">
        <v>3184</v>
      </c>
      <c r="C2703" t="s">
        <v>3185</v>
      </c>
      <c r="D2703" t="s">
        <v>22</v>
      </c>
      <c r="E2703">
        <v>44419</v>
      </c>
      <c r="F2703">
        <v>60</v>
      </c>
      <c r="G2703" t="s">
        <v>83</v>
      </c>
      <c r="H2703" t="s">
        <v>3378</v>
      </c>
    </row>
    <row r="2704" spans="1:8" hidden="1" x14ac:dyDescent="0.3">
      <c r="A2704" t="s">
        <v>5824</v>
      </c>
      <c r="B2704" t="s">
        <v>3184</v>
      </c>
      <c r="C2704" t="s">
        <v>3185</v>
      </c>
      <c r="D2704" t="s">
        <v>23</v>
      </c>
      <c r="E2704">
        <v>17835</v>
      </c>
      <c r="F2704">
        <v>60</v>
      </c>
      <c r="G2704" t="s">
        <v>83</v>
      </c>
      <c r="H2704" t="s">
        <v>3378</v>
      </c>
    </row>
    <row r="2705" spans="1:8" hidden="1" x14ac:dyDescent="0.3">
      <c r="A2705" t="s">
        <v>5825</v>
      </c>
      <c r="B2705" t="s">
        <v>3184</v>
      </c>
      <c r="C2705" t="s">
        <v>3185</v>
      </c>
      <c r="D2705" t="s">
        <v>20</v>
      </c>
      <c r="E2705">
        <v>386818</v>
      </c>
      <c r="F2705">
        <v>60</v>
      </c>
      <c r="G2705" t="s">
        <v>83</v>
      </c>
      <c r="H2705" t="s">
        <v>3378</v>
      </c>
    </row>
    <row r="2706" spans="1:8" hidden="1" x14ac:dyDescent="0.3">
      <c r="A2706" t="s">
        <v>10581</v>
      </c>
      <c r="B2706" t="s">
        <v>3193</v>
      </c>
      <c r="C2706" t="s">
        <v>3194</v>
      </c>
      <c r="D2706" t="s">
        <v>10556</v>
      </c>
      <c r="E2706">
        <v>402</v>
      </c>
      <c r="F2706">
        <v>60</v>
      </c>
      <c r="G2706" t="s">
        <v>83</v>
      </c>
      <c r="H2706" t="s">
        <v>3378</v>
      </c>
    </row>
    <row r="2707" spans="1:8" hidden="1" x14ac:dyDescent="0.3">
      <c r="A2707" t="s">
        <v>5826</v>
      </c>
      <c r="B2707" t="s">
        <v>3193</v>
      </c>
      <c r="C2707" t="s">
        <v>3194</v>
      </c>
      <c r="D2707" t="s">
        <v>350</v>
      </c>
      <c r="E2707">
        <v>380</v>
      </c>
      <c r="F2707">
        <v>60</v>
      </c>
      <c r="G2707" t="s">
        <v>83</v>
      </c>
      <c r="H2707" t="s">
        <v>3378</v>
      </c>
    </row>
    <row r="2708" spans="1:8" hidden="1" x14ac:dyDescent="0.3">
      <c r="A2708" t="s">
        <v>5827</v>
      </c>
      <c r="B2708" t="s">
        <v>3193</v>
      </c>
      <c r="C2708" t="s">
        <v>3194</v>
      </c>
      <c r="D2708" t="s">
        <v>352</v>
      </c>
      <c r="E2708">
        <v>69029</v>
      </c>
      <c r="F2708">
        <v>60</v>
      </c>
      <c r="G2708" t="s">
        <v>83</v>
      </c>
      <c r="H2708" t="s">
        <v>3378</v>
      </c>
    </row>
    <row r="2709" spans="1:8" hidden="1" x14ac:dyDescent="0.3">
      <c r="A2709" t="s">
        <v>5828</v>
      </c>
      <c r="B2709" t="s">
        <v>3193</v>
      </c>
      <c r="C2709" t="s">
        <v>3194</v>
      </c>
      <c r="D2709" t="s">
        <v>351</v>
      </c>
      <c r="E2709">
        <v>1456</v>
      </c>
      <c r="F2709">
        <v>60</v>
      </c>
      <c r="G2709" t="s">
        <v>83</v>
      </c>
      <c r="H2709" t="s">
        <v>3378</v>
      </c>
    </row>
    <row r="2710" spans="1:8" hidden="1" x14ac:dyDescent="0.3">
      <c r="A2710" t="s">
        <v>5829</v>
      </c>
      <c r="B2710" t="s">
        <v>3193</v>
      </c>
      <c r="C2710" t="s">
        <v>3194</v>
      </c>
      <c r="D2710" t="s">
        <v>348</v>
      </c>
      <c r="E2710">
        <v>2747</v>
      </c>
      <c r="F2710">
        <v>60</v>
      </c>
      <c r="G2710" t="s">
        <v>83</v>
      </c>
      <c r="H2710" t="s">
        <v>3378</v>
      </c>
    </row>
    <row r="2711" spans="1:8" hidden="1" x14ac:dyDescent="0.3">
      <c r="A2711" t="s">
        <v>5830</v>
      </c>
      <c r="B2711" t="s">
        <v>3193</v>
      </c>
      <c r="C2711" t="s">
        <v>3194</v>
      </c>
      <c r="D2711" t="s">
        <v>349</v>
      </c>
      <c r="E2711">
        <v>603579</v>
      </c>
      <c r="F2711">
        <v>60</v>
      </c>
      <c r="G2711" t="s">
        <v>83</v>
      </c>
      <c r="H2711" t="s">
        <v>3378</v>
      </c>
    </row>
    <row r="2712" spans="1:8" hidden="1" x14ac:dyDescent="0.3">
      <c r="A2712" t="s">
        <v>5831</v>
      </c>
      <c r="B2712" t="s">
        <v>3193</v>
      </c>
      <c r="C2712" t="s">
        <v>3194</v>
      </c>
      <c r="D2712" t="s">
        <v>347</v>
      </c>
      <c r="E2712">
        <v>600861</v>
      </c>
      <c r="F2712">
        <v>60</v>
      </c>
      <c r="G2712" t="s">
        <v>83</v>
      </c>
      <c r="H2712" t="s">
        <v>3378</v>
      </c>
    </row>
    <row r="2713" spans="1:8" hidden="1" x14ac:dyDescent="0.3">
      <c r="A2713" t="s">
        <v>5832</v>
      </c>
      <c r="B2713" t="s">
        <v>99</v>
      </c>
      <c r="C2713" t="s">
        <v>3202</v>
      </c>
      <c r="D2713" t="s">
        <v>210</v>
      </c>
      <c r="E2713">
        <v>98845</v>
      </c>
      <c r="F2713">
        <v>60</v>
      </c>
      <c r="G2713" t="s">
        <v>83</v>
      </c>
      <c r="H2713" t="s">
        <v>3378</v>
      </c>
    </row>
    <row r="2714" spans="1:8" hidden="1" x14ac:dyDescent="0.3">
      <c r="A2714" t="s">
        <v>5833</v>
      </c>
      <c r="B2714" t="s">
        <v>98</v>
      </c>
      <c r="C2714" t="s">
        <v>3202</v>
      </c>
      <c r="D2714" t="s">
        <v>209</v>
      </c>
      <c r="E2714">
        <v>460452</v>
      </c>
      <c r="F2714">
        <v>60</v>
      </c>
      <c r="G2714" t="s">
        <v>83</v>
      </c>
      <c r="H2714" t="s">
        <v>3378</v>
      </c>
    </row>
    <row r="2715" spans="1:8" hidden="1" x14ac:dyDescent="0.3">
      <c r="A2715" t="s">
        <v>5834</v>
      </c>
      <c r="B2715" t="s">
        <v>97</v>
      </c>
      <c r="C2715" t="s">
        <v>3202</v>
      </c>
      <c r="D2715" t="s">
        <v>208</v>
      </c>
      <c r="E2715">
        <v>53465</v>
      </c>
      <c r="F2715">
        <v>60</v>
      </c>
      <c r="G2715" t="s">
        <v>83</v>
      </c>
      <c r="H2715" t="s">
        <v>3378</v>
      </c>
    </row>
    <row r="2716" spans="1:8" hidden="1" x14ac:dyDescent="0.3">
      <c r="A2716" t="s">
        <v>5835</v>
      </c>
      <c r="B2716" t="s">
        <v>96</v>
      </c>
      <c r="C2716" t="s">
        <v>3202</v>
      </c>
      <c r="D2716" t="s">
        <v>207</v>
      </c>
      <c r="E2716">
        <v>37538</v>
      </c>
      <c r="F2716">
        <v>60</v>
      </c>
      <c r="G2716" t="s">
        <v>83</v>
      </c>
      <c r="H2716" t="s">
        <v>3378</v>
      </c>
    </row>
    <row r="2717" spans="1:8" hidden="1" x14ac:dyDescent="0.3">
      <c r="A2717" t="s">
        <v>5836</v>
      </c>
      <c r="B2717" t="s">
        <v>3207</v>
      </c>
      <c r="C2717" t="s">
        <v>3202</v>
      </c>
      <c r="D2717" t="s">
        <v>2</v>
      </c>
      <c r="E2717">
        <v>650300</v>
      </c>
      <c r="F2717">
        <v>60</v>
      </c>
      <c r="G2717" t="s">
        <v>83</v>
      </c>
      <c r="H2717" t="s">
        <v>3378</v>
      </c>
    </row>
    <row r="2718" spans="1:8" hidden="1" x14ac:dyDescent="0.3">
      <c r="A2718" t="s">
        <v>5837</v>
      </c>
      <c r="B2718" t="s">
        <v>3207</v>
      </c>
      <c r="C2718" t="s">
        <v>3202</v>
      </c>
      <c r="D2718" t="s">
        <v>28</v>
      </c>
      <c r="E2718">
        <v>17467.557228867201</v>
      </c>
      <c r="F2718">
        <v>60</v>
      </c>
      <c r="G2718" t="s">
        <v>83</v>
      </c>
      <c r="H2718" t="s">
        <v>3378</v>
      </c>
    </row>
    <row r="2719" spans="1:8" hidden="1" x14ac:dyDescent="0.3">
      <c r="A2719" t="s">
        <v>5838</v>
      </c>
      <c r="B2719" t="s">
        <v>3207</v>
      </c>
      <c r="C2719" t="s">
        <v>3202</v>
      </c>
      <c r="D2719" t="s">
        <v>27</v>
      </c>
      <c r="E2719">
        <v>332054</v>
      </c>
      <c r="F2719">
        <v>60</v>
      </c>
      <c r="G2719" t="s">
        <v>83</v>
      </c>
      <c r="H2719" t="s">
        <v>3378</v>
      </c>
    </row>
    <row r="2720" spans="1:8" hidden="1" x14ac:dyDescent="0.3">
      <c r="A2720" t="s">
        <v>5839</v>
      </c>
      <c r="B2720" t="s">
        <v>3207</v>
      </c>
      <c r="C2720" t="s">
        <v>3202</v>
      </c>
      <c r="D2720" t="s">
        <v>3155</v>
      </c>
      <c r="E2720">
        <v>24927</v>
      </c>
      <c r="F2720">
        <v>60</v>
      </c>
      <c r="G2720" t="s">
        <v>83</v>
      </c>
      <c r="H2720" t="s">
        <v>3378</v>
      </c>
    </row>
    <row r="2721" spans="1:8" hidden="1" x14ac:dyDescent="0.3">
      <c r="A2721" t="s">
        <v>5840</v>
      </c>
      <c r="B2721" t="s">
        <v>3207</v>
      </c>
      <c r="C2721" t="s">
        <v>3202</v>
      </c>
      <c r="D2721" t="s">
        <v>3157</v>
      </c>
      <c r="E2721">
        <v>596240</v>
      </c>
      <c r="F2721">
        <v>60</v>
      </c>
      <c r="G2721" t="s">
        <v>83</v>
      </c>
      <c r="H2721" t="s">
        <v>3378</v>
      </c>
    </row>
    <row r="2722" spans="1:8" hidden="1" x14ac:dyDescent="0.3">
      <c r="A2722" t="s">
        <v>5841</v>
      </c>
      <c r="B2722" t="s">
        <v>3207</v>
      </c>
      <c r="C2722" t="s">
        <v>3202</v>
      </c>
      <c r="D2722" t="s">
        <v>26</v>
      </c>
      <c r="E2722">
        <v>318246</v>
      </c>
      <c r="F2722">
        <v>60</v>
      </c>
      <c r="G2722" t="s">
        <v>83</v>
      </c>
      <c r="H2722" t="s">
        <v>3378</v>
      </c>
    </row>
    <row r="2723" spans="1:8" hidden="1" x14ac:dyDescent="0.3">
      <c r="A2723" t="s">
        <v>5842</v>
      </c>
      <c r="B2723" t="s">
        <v>3214</v>
      </c>
      <c r="C2723" t="s">
        <v>3215</v>
      </c>
      <c r="D2723" t="s">
        <v>344</v>
      </c>
      <c r="E2723">
        <v>22335</v>
      </c>
      <c r="F2723">
        <v>60</v>
      </c>
      <c r="G2723" t="s">
        <v>83</v>
      </c>
      <c r="H2723" t="s">
        <v>3378</v>
      </c>
    </row>
    <row r="2724" spans="1:8" hidden="1" x14ac:dyDescent="0.3">
      <c r="A2724" t="s">
        <v>5843</v>
      </c>
      <c r="B2724" t="s">
        <v>3214</v>
      </c>
      <c r="C2724" t="s">
        <v>3215</v>
      </c>
      <c r="D2724" t="s">
        <v>2</v>
      </c>
      <c r="E2724">
        <v>621170</v>
      </c>
      <c r="F2724">
        <v>60</v>
      </c>
      <c r="G2724" t="s">
        <v>83</v>
      </c>
      <c r="H2724" t="s">
        <v>3378</v>
      </c>
    </row>
    <row r="2725" spans="1:8" hidden="1" x14ac:dyDescent="0.3">
      <c r="A2725" t="s">
        <v>5844</v>
      </c>
      <c r="B2725" t="s">
        <v>3214</v>
      </c>
      <c r="C2725" t="s">
        <v>3215</v>
      </c>
      <c r="D2725" t="s">
        <v>30</v>
      </c>
      <c r="E2725">
        <v>68774</v>
      </c>
      <c r="F2725">
        <v>60</v>
      </c>
      <c r="G2725" t="s">
        <v>83</v>
      </c>
      <c r="H2725" t="s">
        <v>3378</v>
      </c>
    </row>
    <row r="2726" spans="1:8" hidden="1" x14ac:dyDescent="0.3">
      <c r="A2726" t="s">
        <v>5845</v>
      </c>
      <c r="B2726" t="s">
        <v>3214</v>
      </c>
      <c r="C2726" t="s">
        <v>3215</v>
      </c>
      <c r="D2726" t="s">
        <v>345</v>
      </c>
      <c r="E2726">
        <v>1448</v>
      </c>
      <c r="F2726">
        <v>60</v>
      </c>
      <c r="G2726" t="s">
        <v>83</v>
      </c>
      <c r="H2726" t="s">
        <v>3378</v>
      </c>
    </row>
    <row r="2727" spans="1:8" hidden="1" x14ac:dyDescent="0.3">
      <c r="A2727" t="s">
        <v>5846</v>
      </c>
      <c r="B2727" t="s">
        <v>3214</v>
      </c>
      <c r="C2727" t="s">
        <v>3215</v>
      </c>
      <c r="D2727" t="s">
        <v>36</v>
      </c>
      <c r="E2727">
        <v>10628</v>
      </c>
      <c r="F2727">
        <v>60</v>
      </c>
      <c r="G2727" t="s">
        <v>83</v>
      </c>
      <c r="H2727" t="s">
        <v>3378</v>
      </c>
    </row>
    <row r="2728" spans="1:8" hidden="1" x14ac:dyDescent="0.3">
      <c r="A2728" t="s">
        <v>5847</v>
      </c>
      <c r="B2728" t="s">
        <v>3214</v>
      </c>
      <c r="C2728" t="s">
        <v>3215</v>
      </c>
      <c r="D2728" t="s">
        <v>32</v>
      </c>
      <c r="E2728">
        <v>16487</v>
      </c>
      <c r="F2728">
        <v>60</v>
      </c>
      <c r="G2728" t="s">
        <v>83</v>
      </c>
      <c r="H2728" t="s">
        <v>3378</v>
      </c>
    </row>
    <row r="2729" spans="1:8" hidden="1" x14ac:dyDescent="0.3">
      <c r="A2729" t="s">
        <v>5848</v>
      </c>
      <c r="B2729" t="s">
        <v>3214</v>
      </c>
      <c r="C2729" t="s">
        <v>3215</v>
      </c>
      <c r="D2729" t="s">
        <v>31</v>
      </c>
      <c r="E2729">
        <v>501413</v>
      </c>
      <c r="F2729">
        <v>60</v>
      </c>
      <c r="G2729" t="s">
        <v>83</v>
      </c>
      <c r="H2729" t="s">
        <v>3378</v>
      </c>
    </row>
    <row r="2730" spans="1:8" hidden="1" x14ac:dyDescent="0.3">
      <c r="A2730" t="s">
        <v>5849</v>
      </c>
      <c r="B2730" t="s">
        <v>3214</v>
      </c>
      <c r="C2730" t="s">
        <v>3215</v>
      </c>
      <c r="D2730" t="s">
        <v>34</v>
      </c>
      <c r="E2730">
        <v>35013</v>
      </c>
      <c r="F2730">
        <v>60</v>
      </c>
      <c r="G2730" t="s">
        <v>83</v>
      </c>
      <c r="H2730" t="s">
        <v>3378</v>
      </c>
    </row>
    <row r="2731" spans="1:8" hidden="1" x14ac:dyDescent="0.3">
      <c r="A2731" t="s">
        <v>5850</v>
      </c>
      <c r="B2731" t="s">
        <v>3214</v>
      </c>
      <c r="C2731" t="s">
        <v>3215</v>
      </c>
      <c r="D2731" t="s">
        <v>35</v>
      </c>
      <c r="E2731">
        <v>49415</v>
      </c>
      <c r="F2731">
        <v>60</v>
      </c>
      <c r="G2731" t="s">
        <v>83</v>
      </c>
      <c r="H2731" t="s">
        <v>3378</v>
      </c>
    </row>
    <row r="2732" spans="1:8" hidden="1" x14ac:dyDescent="0.3">
      <c r="A2732" t="s">
        <v>5851</v>
      </c>
      <c r="B2732" t="s">
        <v>3214</v>
      </c>
      <c r="C2732" t="s">
        <v>3215</v>
      </c>
      <c r="D2732" t="s">
        <v>33</v>
      </c>
      <c r="E2732">
        <v>416985</v>
      </c>
      <c r="F2732">
        <v>60</v>
      </c>
      <c r="G2732" t="s">
        <v>83</v>
      </c>
      <c r="H2732" t="s">
        <v>3378</v>
      </c>
    </row>
    <row r="2733" spans="1:8" hidden="1" x14ac:dyDescent="0.3">
      <c r="A2733" t="s">
        <v>5852</v>
      </c>
      <c r="B2733" t="s">
        <v>3226</v>
      </c>
      <c r="C2733" t="s">
        <v>232</v>
      </c>
      <c r="D2733" t="s">
        <v>60</v>
      </c>
      <c r="E2733">
        <v>293960</v>
      </c>
      <c r="F2733">
        <v>60</v>
      </c>
      <c r="G2733" t="s">
        <v>83</v>
      </c>
      <c r="H2733" t="s">
        <v>3378</v>
      </c>
    </row>
    <row r="2734" spans="1:8" hidden="1" x14ac:dyDescent="0.3">
      <c r="A2734" t="s">
        <v>5853</v>
      </c>
      <c r="B2734" t="s">
        <v>3226</v>
      </c>
      <c r="C2734" t="s">
        <v>232</v>
      </c>
      <c r="D2734" t="s">
        <v>76</v>
      </c>
      <c r="E2734">
        <v>1746</v>
      </c>
      <c r="F2734">
        <v>60</v>
      </c>
      <c r="G2734" t="s">
        <v>83</v>
      </c>
      <c r="H2734" t="s">
        <v>3378</v>
      </c>
    </row>
    <row r="2735" spans="1:8" hidden="1" x14ac:dyDescent="0.3">
      <c r="A2735" t="s">
        <v>5854</v>
      </c>
      <c r="B2735" t="s">
        <v>3226</v>
      </c>
      <c r="C2735" t="s">
        <v>232</v>
      </c>
      <c r="D2735" t="s">
        <v>72</v>
      </c>
      <c r="E2735">
        <v>128326</v>
      </c>
      <c r="F2735">
        <v>60</v>
      </c>
      <c r="G2735" t="s">
        <v>83</v>
      </c>
      <c r="H2735" t="s">
        <v>3378</v>
      </c>
    </row>
    <row r="2736" spans="1:8" hidden="1" x14ac:dyDescent="0.3">
      <c r="A2736" t="s">
        <v>5855</v>
      </c>
      <c r="B2736" t="s">
        <v>3226</v>
      </c>
      <c r="C2736" t="s">
        <v>232</v>
      </c>
      <c r="D2736" t="s">
        <v>73</v>
      </c>
      <c r="E2736">
        <v>118610</v>
      </c>
      <c r="F2736">
        <v>60</v>
      </c>
      <c r="G2736" t="s">
        <v>83</v>
      </c>
      <c r="H2736" t="s">
        <v>3378</v>
      </c>
    </row>
    <row r="2737" spans="1:8" hidden="1" x14ac:dyDescent="0.3">
      <c r="A2737" t="s">
        <v>5856</v>
      </c>
      <c r="B2737" t="s">
        <v>3226</v>
      </c>
      <c r="C2737" t="s">
        <v>232</v>
      </c>
      <c r="D2737" t="s">
        <v>75</v>
      </c>
      <c r="E2737">
        <v>6605</v>
      </c>
      <c r="F2737">
        <v>60</v>
      </c>
      <c r="G2737" t="s">
        <v>83</v>
      </c>
      <c r="H2737" t="s">
        <v>3378</v>
      </c>
    </row>
    <row r="2738" spans="1:8" hidden="1" x14ac:dyDescent="0.3">
      <c r="A2738" t="s">
        <v>5857</v>
      </c>
      <c r="B2738" t="s">
        <v>3226</v>
      </c>
      <c r="C2738" t="s">
        <v>232</v>
      </c>
      <c r="D2738" t="s">
        <v>74</v>
      </c>
      <c r="E2738">
        <v>38642</v>
      </c>
      <c r="F2738">
        <v>60</v>
      </c>
      <c r="G2738" t="s">
        <v>83</v>
      </c>
      <c r="H2738" t="s">
        <v>3378</v>
      </c>
    </row>
    <row r="2739" spans="1:8" hidden="1" x14ac:dyDescent="0.3">
      <c r="A2739" t="s">
        <v>5858</v>
      </c>
      <c r="B2739" t="s">
        <v>3076</v>
      </c>
      <c r="C2739" t="s">
        <v>236</v>
      </c>
      <c r="D2739" t="s">
        <v>29</v>
      </c>
      <c r="E2739">
        <v>12979</v>
      </c>
      <c r="F2739">
        <v>38</v>
      </c>
      <c r="G2739" t="s">
        <v>13</v>
      </c>
      <c r="H2739" t="s">
        <v>3380</v>
      </c>
    </row>
    <row r="2740" spans="1:8" hidden="1" x14ac:dyDescent="0.3">
      <c r="A2740" t="s">
        <v>5859</v>
      </c>
      <c r="B2740" t="s">
        <v>3076</v>
      </c>
      <c r="C2740" t="s">
        <v>236</v>
      </c>
      <c r="D2740" t="s">
        <v>49</v>
      </c>
      <c r="E2740">
        <v>3885</v>
      </c>
      <c r="F2740">
        <v>38</v>
      </c>
      <c r="G2740" t="s">
        <v>13</v>
      </c>
      <c r="H2740" t="s">
        <v>3380</v>
      </c>
    </row>
    <row r="2741" spans="1:8" hidden="1" x14ac:dyDescent="0.3">
      <c r="A2741" t="s">
        <v>5860</v>
      </c>
      <c r="B2741" t="s">
        <v>3076</v>
      </c>
      <c r="C2741" t="s">
        <v>236</v>
      </c>
      <c r="D2741" t="s">
        <v>48</v>
      </c>
      <c r="E2741">
        <v>1745</v>
      </c>
      <c r="F2741">
        <v>38</v>
      </c>
      <c r="G2741" t="s">
        <v>13</v>
      </c>
      <c r="H2741" t="s">
        <v>3380</v>
      </c>
    </row>
    <row r="2742" spans="1:8" hidden="1" x14ac:dyDescent="0.3">
      <c r="A2742" t="s">
        <v>5861</v>
      </c>
      <c r="B2742" t="s">
        <v>3076</v>
      </c>
      <c r="C2742" t="s">
        <v>236</v>
      </c>
      <c r="D2742" t="s">
        <v>42</v>
      </c>
      <c r="E2742">
        <v>707</v>
      </c>
      <c r="F2742">
        <v>38</v>
      </c>
      <c r="G2742" t="s">
        <v>13</v>
      </c>
      <c r="H2742" t="s">
        <v>3380</v>
      </c>
    </row>
    <row r="2743" spans="1:8" hidden="1" x14ac:dyDescent="0.3">
      <c r="A2743" t="s">
        <v>5862</v>
      </c>
      <c r="B2743" t="s">
        <v>3076</v>
      </c>
      <c r="C2743" t="s">
        <v>236</v>
      </c>
      <c r="D2743" t="s">
        <v>82</v>
      </c>
      <c r="E2743">
        <v>1249</v>
      </c>
      <c r="F2743">
        <v>38</v>
      </c>
      <c r="G2743" t="s">
        <v>13</v>
      </c>
      <c r="H2743" t="s">
        <v>3380</v>
      </c>
    </row>
    <row r="2744" spans="1:8" hidden="1" x14ac:dyDescent="0.3">
      <c r="A2744" t="s">
        <v>5863</v>
      </c>
      <c r="B2744" t="s">
        <v>3076</v>
      </c>
      <c r="C2744" t="s">
        <v>236</v>
      </c>
      <c r="D2744" t="s">
        <v>50</v>
      </c>
      <c r="E2744">
        <v>466</v>
      </c>
      <c r="F2744">
        <v>38</v>
      </c>
      <c r="G2744" t="s">
        <v>13</v>
      </c>
      <c r="H2744" t="s">
        <v>3380</v>
      </c>
    </row>
    <row r="2745" spans="1:8" hidden="1" x14ac:dyDescent="0.3">
      <c r="A2745" t="s">
        <v>5864</v>
      </c>
      <c r="B2745" t="s">
        <v>3076</v>
      </c>
      <c r="C2745" t="s">
        <v>236</v>
      </c>
      <c r="D2745" t="s">
        <v>46</v>
      </c>
      <c r="E2745">
        <v>1099</v>
      </c>
      <c r="F2745">
        <v>38</v>
      </c>
      <c r="G2745" t="s">
        <v>13</v>
      </c>
      <c r="H2745" t="s">
        <v>3380</v>
      </c>
    </row>
    <row r="2746" spans="1:8" hidden="1" x14ac:dyDescent="0.3">
      <c r="A2746" t="s">
        <v>5865</v>
      </c>
      <c r="B2746" t="s">
        <v>3076</v>
      </c>
      <c r="C2746" t="s">
        <v>236</v>
      </c>
      <c r="D2746" t="s">
        <v>45</v>
      </c>
      <c r="E2746">
        <v>965</v>
      </c>
      <c r="F2746">
        <v>38</v>
      </c>
      <c r="G2746" t="s">
        <v>13</v>
      </c>
      <c r="H2746" t="s">
        <v>3380</v>
      </c>
    </row>
    <row r="2747" spans="1:8" hidden="1" x14ac:dyDescent="0.3">
      <c r="A2747" t="s">
        <v>5866</v>
      </c>
      <c r="B2747" t="s">
        <v>3076</v>
      </c>
      <c r="C2747" t="s">
        <v>236</v>
      </c>
      <c r="D2747" t="s">
        <v>47</v>
      </c>
      <c r="E2747">
        <v>543</v>
      </c>
      <c r="F2747">
        <v>38</v>
      </c>
      <c r="G2747" t="s">
        <v>13</v>
      </c>
      <c r="H2747" t="s">
        <v>3380</v>
      </c>
    </row>
    <row r="2748" spans="1:8" hidden="1" x14ac:dyDescent="0.3">
      <c r="A2748" t="s">
        <v>5867</v>
      </c>
      <c r="B2748" t="s">
        <v>3076</v>
      </c>
      <c r="C2748" t="s">
        <v>236</v>
      </c>
      <c r="D2748" t="s">
        <v>43</v>
      </c>
      <c r="E2748">
        <v>1341</v>
      </c>
      <c r="F2748">
        <v>38</v>
      </c>
      <c r="G2748" t="s">
        <v>13</v>
      </c>
      <c r="H2748" t="s">
        <v>3380</v>
      </c>
    </row>
    <row r="2749" spans="1:8" hidden="1" x14ac:dyDescent="0.3">
      <c r="A2749" t="s">
        <v>5868</v>
      </c>
      <c r="B2749" t="s">
        <v>3076</v>
      </c>
      <c r="C2749" t="s">
        <v>236</v>
      </c>
      <c r="D2749" t="s">
        <v>44</v>
      </c>
      <c r="E2749">
        <v>959</v>
      </c>
      <c r="F2749">
        <v>38</v>
      </c>
      <c r="G2749" t="s">
        <v>13</v>
      </c>
      <c r="H2749" t="s">
        <v>3380</v>
      </c>
    </row>
    <row r="2750" spans="1:8" hidden="1" x14ac:dyDescent="0.3">
      <c r="A2750" t="s">
        <v>3379</v>
      </c>
      <c r="B2750" t="s">
        <v>3089</v>
      </c>
      <c r="C2750" t="s">
        <v>3090</v>
      </c>
      <c r="D2750" t="s">
        <v>434</v>
      </c>
      <c r="E2750">
        <v>143</v>
      </c>
      <c r="F2750">
        <v>38</v>
      </c>
      <c r="G2750" t="s">
        <v>13</v>
      </c>
      <c r="H2750" t="s">
        <v>3380</v>
      </c>
    </row>
    <row r="2751" spans="1:8" hidden="1" x14ac:dyDescent="0.3">
      <c r="A2751" t="s">
        <v>5051</v>
      </c>
      <c r="B2751" t="s">
        <v>3089</v>
      </c>
      <c r="C2751" t="s">
        <v>3090</v>
      </c>
      <c r="D2751" t="s">
        <v>436</v>
      </c>
      <c r="E2751">
        <v>483</v>
      </c>
      <c r="F2751">
        <v>38</v>
      </c>
      <c r="G2751" t="s">
        <v>13</v>
      </c>
      <c r="H2751" t="s">
        <v>3380</v>
      </c>
    </row>
    <row r="2752" spans="1:8" hidden="1" x14ac:dyDescent="0.3">
      <c r="A2752" t="s">
        <v>5760</v>
      </c>
      <c r="B2752" t="s">
        <v>3089</v>
      </c>
      <c r="C2752" t="s">
        <v>3090</v>
      </c>
      <c r="D2752" t="s">
        <v>437</v>
      </c>
      <c r="E2752">
        <v>2731</v>
      </c>
      <c r="F2752">
        <v>38</v>
      </c>
      <c r="G2752" t="s">
        <v>13</v>
      </c>
      <c r="H2752" t="s">
        <v>3380</v>
      </c>
    </row>
    <row r="2753" spans="1:8" hidden="1" x14ac:dyDescent="0.3">
      <c r="A2753" t="s">
        <v>7394</v>
      </c>
      <c r="B2753" t="s">
        <v>3089</v>
      </c>
      <c r="C2753" t="s">
        <v>3090</v>
      </c>
      <c r="D2753" t="s">
        <v>439</v>
      </c>
      <c r="E2753">
        <v>1784</v>
      </c>
      <c r="F2753">
        <v>38</v>
      </c>
      <c r="G2753" t="s">
        <v>13</v>
      </c>
      <c r="H2753" t="s">
        <v>3380</v>
      </c>
    </row>
    <row r="2754" spans="1:8" hidden="1" x14ac:dyDescent="0.3">
      <c r="A2754" t="s">
        <v>4234</v>
      </c>
      <c r="B2754" t="s">
        <v>3089</v>
      </c>
      <c r="C2754" t="s">
        <v>3090</v>
      </c>
      <c r="D2754" t="s">
        <v>435</v>
      </c>
      <c r="E2754">
        <v>651</v>
      </c>
      <c r="F2754">
        <v>38</v>
      </c>
      <c r="G2754" t="s">
        <v>13</v>
      </c>
      <c r="H2754" t="s">
        <v>3380</v>
      </c>
    </row>
    <row r="2755" spans="1:8" hidden="1" x14ac:dyDescent="0.3">
      <c r="A2755" t="s">
        <v>9028</v>
      </c>
      <c r="B2755" t="s">
        <v>3089</v>
      </c>
      <c r="C2755" t="s">
        <v>3090</v>
      </c>
      <c r="D2755" t="s">
        <v>441</v>
      </c>
      <c r="E2755">
        <v>976</v>
      </c>
      <c r="F2755">
        <v>38</v>
      </c>
      <c r="G2755" t="s">
        <v>13</v>
      </c>
      <c r="H2755" t="s">
        <v>3380</v>
      </c>
    </row>
    <row r="2756" spans="1:8" hidden="1" x14ac:dyDescent="0.3">
      <c r="A2756" t="s">
        <v>8211</v>
      </c>
      <c r="B2756" t="s">
        <v>3089</v>
      </c>
      <c r="C2756" t="s">
        <v>3090</v>
      </c>
      <c r="D2756" t="s">
        <v>440</v>
      </c>
      <c r="E2756">
        <v>2711</v>
      </c>
      <c r="F2756">
        <v>38</v>
      </c>
      <c r="G2756" t="s">
        <v>13</v>
      </c>
      <c r="H2756" t="s">
        <v>3380</v>
      </c>
    </row>
    <row r="2757" spans="1:8" hidden="1" x14ac:dyDescent="0.3">
      <c r="A2757" t="s">
        <v>9737</v>
      </c>
      <c r="B2757" t="s">
        <v>3089</v>
      </c>
      <c r="C2757" t="s">
        <v>3090</v>
      </c>
      <c r="D2757" t="s">
        <v>349</v>
      </c>
      <c r="E2757">
        <v>10609</v>
      </c>
      <c r="F2757">
        <v>38</v>
      </c>
      <c r="G2757" t="s">
        <v>13</v>
      </c>
      <c r="H2757" t="s">
        <v>3380</v>
      </c>
    </row>
    <row r="2758" spans="1:8" hidden="1" x14ac:dyDescent="0.3">
      <c r="A2758" t="s">
        <v>6577</v>
      </c>
      <c r="B2758" t="s">
        <v>3089</v>
      </c>
      <c r="C2758" t="s">
        <v>3090</v>
      </c>
      <c r="D2758" t="s">
        <v>438</v>
      </c>
      <c r="E2758">
        <v>1142</v>
      </c>
      <c r="F2758">
        <v>38</v>
      </c>
      <c r="G2758" t="s">
        <v>13</v>
      </c>
      <c r="H2758" t="s">
        <v>3380</v>
      </c>
    </row>
    <row r="2759" spans="1:8" hidden="1" x14ac:dyDescent="0.3">
      <c r="A2759" t="s">
        <v>5878</v>
      </c>
      <c r="B2759" t="s">
        <v>3108</v>
      </c>
      <c r="C2759" t="s">
        <v>3109</v>
      </c>
      <c r="D2759" t="s">
        <v>3110</v>
      </c>
      <c r="E2759">
        <v>510</v>
      </c>
      <c r="F2759">
        <v>38</v>
      </c>
      <c r="G2759" t="s">
        <v>13</v>
      </c>
      <c r="H2759" t="s">
        <v>3380</v>
      </c>
    </row>
    <row r="2760" spans="1:8" hidden="1" x14ac:dyDescent="0.3">
      <c r="A2760" t="s">
        <v>5879</v>
      </c>
      <c r="B2760" t="s">
        <v>3108</v>
      </c>
      <c r="C2760" t="s">
        <v>3109</v>
      </c>
      <c r="D2760" t="s">
        <v>3112</v>
      </c>
      <c r="E2760">
        <v>1790</v>
      </c>
      <c r="F2760">
        <v>38</v>
      </c>
      <c r="G2760" t="s">
        <v>13</v>
      </c>
      <c r="H2760" t="s">
        <v>3380</v>
      </c>
    </row>
    <row r="2761" spans="1:8" hidden="1" x14ac:dyDescent="0.3">
      <c r="A2761" t="s">
        <v>5880</v>
      </c>
      <c r="B2761" t="s">
        <v>3108</v>
      </c>
      <c r="C2761" t="s">
        <v>3109</v>
      </c>
      <c r="D2761" t="s">
        <v>3114</v>
      </c>
      <c r="E2761">
        <v>1550</v>
      </c>
      <c r="F2761">
        <v>38</v>
      </c>
      <c r="G2761" t="s">
        <v>13</v>
      </c>
      <c r="H2761" t="s">
        <v>3380</v>
      </c>
    </row>
    <row r="2762" spans="1:8" hidden="1" x14ac:dyDescent="0.3">
      <c r="A2762" t="s">
        <v>5881</v>
      </c>
      <c r="B2762" t="s">
        <v>3108</v>
      </c>
      <c r="C2762" t="s">
        <v>3109</v>
      </c>
      <c r="D2762" t="s">
        <v>3116</v>
      </c>
      <c r="E2762">
        <v>899</v>
      </c>
      <c r="F2762">
        <v>38</v>
      </c>
      <c r="G2762" t="s">
        <v>13</v>
      </c>
      <c r="H2762" t="s">
        <v>3380</v>
      </c>
    </row>
    <row r="2763" spans="1:8" hidden="1" x14ac:dyDescent="0.3">
      <c r="A2763" t="s">
        <v>5882</v>
      </c>
      <c r="B2763" t="s">
        <v>3108</v>
      </c>
      <c r="C2763" t="s">
        <v>3109</v>
      </c>
      <c r="D2763" t="s">
        <v>3118</v>
      </c>
      <c r="E2763">
        <v>1078</v>
      </c>
      <c r="F2763">
        <v>38</v>
      </c>
      <c r="G2763" t="s">
        <v>13</v>
      </c>
      <c r="H2763" t="s">
        <v>3380</v>
      </c>
    </row>
    <row r="2764" spans="1:8" hidden="1" x14ac:dyDescent="0.3">
      <c r="A2764" t="s">
        <v>5883</v>
      </c>
      <c r="B2764" t="s">
        <v>3108</v>
      </c>
      <c r="C2764" t="s">
        <v>3109</v>
      </c>
      <c r="D2764" t="s">
        <v>3120</v>
      </c>
      <c r="E2764">
        <v>886</v>
      </c>
      <c r="F2764">
        <v>38</v>
      </c>
      <c r="G2764" t="s">
        <v>13</v>
      </c>
      <c r="H2764" t="s">
        <v>3380</v>
      </c>
    </row>
    <row r="2765" spans="1:8" hidden="1" x14ac:dyDescent="0.3">
      <c r="A2765" t="s">
        <v>5884</v>
      </c>
      <c r="B2765" t="s">
        <v>3108</v>
      </c>
      <c r="C2765" t="s">
        <v>3109</v>
      </c>
      <c r="D2765" t="s">
        <v>3122</v>
      </c>
      <c r="E2765">
        <v>1223</v>
      </c>
      <c r="F2765">
        <v>38</v>
      </c>
      <c r="G2765" t="s">
        <v>13</v>
      </c>
      <c r="H2765" t="s">
        <v>3380</v>
      </c>
    </row>
    <row r="2766" spans="1:8" hidden="1" x14ac:dyDescent="0.3">
      <c r="A2766" t="s">
        <v>5885</v>
      </c>
      <c r="B2766" t="s">
        <v>3108</v>
      </c>
      <c r="C2766" t="s">
        <v>3109</v>
      </c>
      <c r="D2766" t="s">
        <v>3124</v>
      </c>
      <c r="E2766">
        <v>919</v>
      </c>
      <c r="F2766">
        <v>38</v>
      </c>
      <c r="G2766" t="s">
        <v>13</v>
      </c>
      <c r="H2766" t="s">
        <v>3380</v>
      </c>
    </row>
    <row r="2767" spans="1:8" hidden="1" x14ac:dyDescent="0.3">
      <c r="A2767" t="s">
        <v>5886</v>
      </c>
      <c r="B2767" t="s">
        <v>3108</v>
      </c>
      <c r="C2767" t="s">
        <v>3109</v>
      </c>
      <c r="D2767" t="s">
        <v>3126</v>
      </c>
      <c r="E2767">
        <v>1781</v>
      </c>
      <c r="F2767">
        <v>38</v>
      </c>
      <c r="G2767" t="s">
        <v>13</v>
      </c>
      <c r="H2767" t="s">
        <v>3380</v>
      </c>
    </row>
    <row r="2768" spans="1:8" hidden="1" x14ac:dyDescent="0.3">
      <c r="A2768" t="s">
        <v>5887</v>
      </c>
      <c r="B2768" t="s">
        <v>3108</v>
      </c>
      <c r="C2768" t="s">
        <v>3109</v>
      </c>
      <c r="D2768" t="s">
        <v>349</v>
      </c>
      <c r="E2768">
        <v>10609</v>
      </c>
      <c r="F2768">
        <v>38</v>
      </c>
      <c r="G2768" t="s">
        <v>13</v>
      </c>
      <c r="H2768" t="s">
        <v>3380</v>
      </c>
    </row>
    <row r="2769" spans="1:8" hidden="1" x14ac:dyDescent="0.3">
      <c r="A2769" t="s">
        <v>5888</v>
      </c>
      <c r="B2769" t="s">
        <v>3129</v>
      </c>
      <c r="C2769" t="s">
        <v>238</v>
      </c>
      <c r="D2769" t="s">
        <v>54</v>
      </c>
      <c r="E2769">
        <v>1155</v>
      </c>
      <c r="F2769">
        <v>38</v>
      </c>
      <c r="G2769" t="s">
        <v>13</v>
      </c>
      <c r="H2769" t="s">
        <v>3380</v>
      </c>
    </row>
    <row r="2770" spans="1:8" hidden="1" x14ac:dyDescent="0.3">
      <c r="A2770" t="s">
        <v>5889</v>
      </c>
      <c r="B2770" t="s">
        <v>3129</v>
      </c>
      <c r="C2770" t="s">
        <v>238</v>
      </c>
      <c r="D2770" t="s">
        <v>55</v>
      </c>
      <c r="E2770">
        <v>2360</v>
      </c>
      <c r="F2770">
        <v>38</v>
      </c>
      <c r="G2770" t="s">
        <v>13</v>
      </c>
      <c r="H2770" t="s">
        <v>3380</v>
      </c>
    </row>
    <row r="2771" spans="1:8" hidden="1" x14ac:dyDescent="0.3">
      <c r="A2771" t="s">
        <v>5890</v>
      </c>
      <c r="B2771" t="s">
        <v>3129</v>
      </c>
      <c r="C2771" t="s">
        <v>238</v>
      </c>
      <c r="D2771" t="s">
        <v>56</v>
      </c>
      <c r="E2771">
        <v>1133</v>
      </c>
      <c r="F2771">
        <v>38</v>
      </c>
      <c r="G2771" t="s">
        <v>13</v>
      </c>
      <c r="H2771" t="s">
        <v>3380</v>
      </c>
    </row>
    <row r="2772" spans="1:8" hidden="1" x14ac:dyDescent="0.3">
      <c r="A2772" t="s">
        <v>5891</v>
      </c>
      <c r="B2772" t="s">
        <v>3129</v>
      </c>
      <c r="C2772" t="s">
        <v>238</v>
      </c>
      <c r="D2772" t="s">
        <v>57</v>
      </c>
      <c r="E2772">
        <v>1069</v>
      </c>
      <c r="F2772">
        <v>38</v>
      </c>
      <c r="G2772" t="s">
        <v>13</v>
      </c>
      <c r="H2772" t="s">
        <v>3380</v>
      </c>
    </row>
    <row r="2773" spans="1:8" hidden="1" x14ac:dyDescent="0.3">
      <c r="A2773" t="s">
        <v>5892</v>
      </c>
      <c r="B2773" t="s">
        <v>3129</v>
      </c>
      <c r="C2773" t="s">
        <v>238</v>
      </c>
      <c r="D2773" t="s">
        <v>58</v>
      </c>
      <c r="E2773">
        <v>764</v>
      </c>
      <c r="F2773">
        <v>38</v>
      </c>
      <c r="G2773" t="s">
        <v>13</v>
      </c>
      <c r="H2773" t="s">
        <v>3380</v>
      </c>
    </row>
    <row r="2774" spans="1:8" hidden="1" x14ac:dyDescent="0.3">
      <c r="A2774" t="s">
        <v>5893</v>
      </c>
      <c r="B2774" t="s">
        <v>3129</v>
      </c>
      <c r="C2774" t="s">
        <v>238</v>
      </c>
      <c r="D2774" t="s">
        <v>59</v>
      </c>
      <c r="E2774">
        <v>1262</v>
      </c>
      <c r="F2774">
        <v>38</v>
      </c>
      <c r="G2774" t="s">
        <v>13</v>
      </c>
      <c r="H2774" t="s">
        <v>3380</v>
      </c>
    </row>
    <row r="2775" spans="1:8" hidden="1" x14ac:dyDescent="0.3">
      <c r="A2775" t="s">
        <v>5894</v>
      </c>
      <c r="B2775" t="s">
        <v>3129</v>
      </c>
      <c r="C2775" t="s">
        <v>238</v>
      </c>
      <c r="D2775" t="s">
        <v>51</v>
      </c>
      <c r="E2775">
        <v>1715</v>
      </c>
      <c r="F2775">
        <v>38</v>
      </c>
      <c r="G2775" t="s">
        <v>13</v>
      </c>
      <c r="H2775" t="s">
        <v>3380</v>
      </c>
    </row>
    <row r="2776" spans="1:8" hidden="1" x14ac:dyDescent="0.3">
      <c r="A2776" t="s">
        <v>5895</v>
      </c>
      <c r="B2776" t="s">
        <v>3129</v>
      </c>
      <c r="C2776" t="s">
        <v>238</v>
      </c>
      <c r="D2776" t="s">
        <v>52</v>
      </c>
      <c r="E2776">
        <v>1941</v>
      </c>
      <c r="F2776">
        <v>38</v>
      </c>
      <c r="G2776" t="s">
        <v>13</v>
      </c>
      <c r="H2776" t="s">
        <v>3380</v>
      </c>
    </row>
    <row r="2777" spans="1:8" hidden="1" x14ac:dyDescent="0.3">
      <c r="A2777" t="s">
        <v>5896</v>
      </c>
      <c r="B2777" t="s">
        <v>3129</v>
      </c>
      <c r="C2777" t="s">
        <v>238</v>
      </c>
      <c r="D2777" t="s">
        <v>53</v>
      </c>
      <c r="E2777">
        <v>1577</v>
      </c>
      <c r="F2777">
        <v>38</v>
      </c>
      <c r="G2777" t="s">
        <v>13</v>
      </c>
      <c r="H2777" t="s">
        <v>3380</v>
      </c>
    </row>
    <row r="2778" spans="1:8" hidden="1" x14ac:dyDescent="0.3">
      <c r="A2778" t="s">
        <v>5897</v>
      </c>
      <c r="B2778" t="s">
        <v>3129</v>
      </c>
      <c r="C2778" t="s">
        <v>238</v>
      </c>
      <c r="D2778" t="s">
        <v>349</v>
      </c>
      <c r="E2778">
        <v>12971</v>
      </c>
      <c r="F2778">
        <v>38</v>
      </c>
      <c r="G2778" t="s">
        <v>13</v>
      </c>
      <c r="H2778" t="s">
        <v>3380</v>
      </c>
    </row>
    <row r="2779" spans="1:8" hidden="1" x14ac:dyDescent="0.3">
      <c r="A2779" t="s">
        <v>5898</v>
      </c>
      <c r="B2779" t="s">
        <v>3140</v>
      </c>
      <c r="C2779" t="s">
        <v>229</v>
      </c>
      <c r="D2779" t="s">
        <v>60</v>
      </c>
      <c r="E2779">
        <v>7719</v>
      </c>
      <c r="F2779">
        <v>38</v>
      </c>
      <c r="G2779" t="s">
        <v>13</v>
      </c>
      <c r="H2779" t="s">
        <v>3380</v>
      </c>
    </row>
    <row r="2780" spans="1:8" hidden="1" x14ac:dyDescent="0.3">
      <c r="A2780" t="s">
        <v>5899</v>
      </c>
      <c r="B2780" t="s">
        <v>3140</v>
      </c>
      <c r="C2780" t="s">
        <v>229</v>
      </c>
      <c r="D2780" t="s">
        <v>63</v>
      </c>
      <c r="E2780">
        <v>97</v>
      </c>
      <c r="F2780">
        <v>38</v>
      </c>
      <c r="G2780" t="s">
        <v>13</v>
      </c>
      <c r="H2780" t="s">
        <v>3380</v>
      </c>
    </row>
    <row r="2781" spans="1:8" hidden="1" x14ac:dyDescent="0.3">
      <c r="A2781" t="s">
        <v>5900</v>
      </c>
      <c r="B2781" t="s">
        <v>3140</v>
      </c>
      <c r="C2781" t="s">
        <v>229</v>
      </c>
      <c r="D2781" t="s">
        <v>61</v>
      </c>
      <c r="E2781">
        <v>1116</v>
      </c>
      <c r="F2781">
        <v>38</v>
      </c>
      <c r="G2781" t="s">
        <v>13</v>
      </c>
      <c r="H2781" t="s">
        <v>3380</v>
      </c>
    </row>
    <row r="2782" spans="1:8" hidden="1" x14ac:dyDescent="0.3">
      <c r="A2782" t="s">
        <v>10332</v>
      </c>
      <c r="B2782" t="s">
        <v>3140</v>
      </c>
      <c r="C2782" t="s">
        <v>229</v>
      </c>
      <c r="D2782" t="s">
        <v>10309</v>
      </c>
      <c r="E2782">
        <v>1511</v>
      </c>
      <c r="F2782">
        <v>38</v>
      </c>
      <c r="G2782" t="s">
        <v>13</v>
      </c>
      <c r="H2782" t="s">
        <v>3380</v>
      </c>
    </row>
    <row r="2783" spans="1:8" hidden="1" x14ac:dyDescent="0.3">
      <c r="A2783" t="s">
        <v>5901</v>
      </c>
      <c r="B2783" t="s">
        <v>3140</v>
      </c>
      <c r="C2783" t="s">
        <v>229</v>
      </c>
      <c r="D2783" t="s">
        <v>341</v>
      </c>
      <c r="E2783">
        <v>3040</v>
      </c>
      <c r="F2783">
        <v>38</v>
      </c>
      <c r="G2783" t="s">
        <v>13</v>
      </c>
      <c r="H2783" t="s">
        <v>3380</v>
      </c>
    </row>
    <row r="2784" spans="1:8" hidden="1" x14ac:dyDescent="0.3">
      <c r="A2784" t="s">
        <v>5902</v>
      </c>
      <c r="B2784" t="s">
        <v>3140</v>
      </c>
      <c r="C2784" t="s">
        <v>229</v>
      </c>
      <c r="D2784" t="s">
        <v>62</v>
      </c>
      <c r="E2784">
        <v>1945</v>
      </c>
      <c r="F2784">
        <v>38</v>
      </c>
      <c r="G2784" t="s">
        <v>13</v>
      </c>
      <c r="H2784" t="s">
        <v>3380</v>
      </c>
    </row>
    <row r="2785" spans="1:8" hidden="1" x14ac:dyDescent="0.3">
      <c r="A2785" t="s">
        <v>5903</v>
      </c>
      <c r="B2785" t="s">
        <v>3146</v>
      </c>
      <c r="C2785" t="s">
        <v>230</v>
      </c>
      <c r="D2785" t="s">
        <v>353</v>
      </c>
      <c r="E2785">
        <v>16016</v>
      </c>
      <c r="F2785">
        <v>38</v>
      </c>
      <c r="G2785" t="s">
        <v>13</v>
      </c>
      <c r="H2785" t="s">
        <v>3380</v>
      </c>
    </row>
    <row r="2786" spans="1:8" hidden="1" x14ac:dyDescent="0.3">
      <c r="A2786" t="s">
        <v>5904</v>
      </c>
      <c r="B2786" t="s">
        <v>3146</v>
      </c>
      <c r="C2786" t="s">
        <v>230</v>
      </c>
      <c r="D2786" t="s">
        <v>2</v>
      </c>
      <c r="E2786">
        <v>16044</v>
      </c>
      <c r="F2786">
        <v>38</v>
      </c>
      <c r="G2786" t="s">
        <v>13</v>
      </c>
      <c r="H2786" t="s">
        <v>3380</v>
      </c>
    </row>
    <row r="2787" spans="1:8" hidden="1" x14ac:dyDescent="0.3">
      <c r="A2787" t="s">
        <v>5905</v>
      </c>
      <c r="B2787" t="s">
        <v>3146</v>
      </c>
      <c r="C2787" t="s">
        <v>230</v>
      </c>
      <c r="D2787" t="s">
        <v>337</v>
      </c>
      <c r="E2787">
        <v>30</v>
      </c>
      <c r="F2787">
        <v>38</v>
      </c>
      <c r="G2787" t="s">
        <v>13</v>
      </c>
      <c r="H2787" t="s">
        <v>3380</v>
      </c>
    </row>
    <row r="2788" spans="1:8" hidden="1" x14ac:dyDescent="0.3">
      <c r="A2788" t="s">
        <v>5906</v>
      </c>
      <c r="B2788" t="s">
        <v>3146</v>
      </c>
      <c r="C2788" t="s">
        <v>230</v>
      </c>
      <c r="D2788" t="s">
        <v>326</v>
      </c>
      <c r="E2788">
        <v>9</v>
      </c>
      <c r="F2788">
        <v>38</v>
      </c>
      <c r="G2788" t="s">
        <v>13</v>
      </c>
      <c r="H2788" t="s">
        <v>3380</v>
      </c>
    </row>
    <row r="2789" spans="1:8" hidden="1" x14ac:dyDescent="0.3">
      <c r="A2789" t="s">
        <v>5907</v>
      </c>
      <c r="B2789" t="s">
        <v>3146</v>
      </c>
      <c r="C2789" t="s">
        <v>230</v>
      </c>
      <c r="D2789" t="s">
        <v>327</v>
      </c>
      <c r="E2789">
        <v>763</v>
      </c>
      <c r="F2789">
        <v>38</v>
      </c>
      <c r="G2789" t="s">
        <v>13</v>
      </c>
      <c r="H2789" t="s">
        <v>3380</v>
      </c>
    </row>
    <row r="2790" spans="1:8" hidden="1" x14ac:dyDescent="0.3">
      <c r="A2790" t="s">
        <v>5908</v>
      </c>
      <c r="B2790" t="s">
        <v>3146</v>
      </c>
      <c r="C2790" t="s">
        <v>230</v>
      </c>
      <c r="D2790" t="s">
        <v>328</v>
      </c>
      <c r="E2790">
        <v>1285</v>
      </c>
      <c r="F2790">
        <v>38</v>
      </c>
      <c r="G2790" t="s">
        <v>13</v>
      </c>
      <c r="H2790" t="s">
        <v>3380</v>
      </c>
    </row>
    <row r="2791" spans="1:8" hidden="1" x14ac:dyDescent="0.3">
      <c r="A2791" t="s">
        <v>5909</v>
      </c>
      <c r="B2791" t="s">
        <v>3146</v>
      </c>
      <c r="C2791" t="s">
        <v>230</v>
      </c>
      <c r="D2791" t="s">
        <v>329</v>
      </c>
      <c r="E2791">
        <v>40</v>
      </c>
      <c r="F2791">
        <v>38</v>
      </c>
      <c r="G2791" t="s">
        <v>13</v>
      </c>
      <c r="H2791" t="s">
        <v>3380</v>
      </c>
    </row>
    <row r="2792" spans="1:8" hidden="1" x14ac:dyDescent="0.3">
      <c r="A2792" t="s">
        <v>5910</v>
      </c>
      <c r="B2792" t="s">
        <v>3146</v>
      </c>
      <c r="C2792" t="s">
        <v>230</v>
      </c>
      <c r="D2792" t="s">
        <v>330</v>
      </c>
      <c r="E2792">
        <v>261</v>
      </c>
      <c r="F2792">
        <v>38</v>
      </c>
      <c r="G2792" t="s">
        <v>13</v>
      </c>
      <c r="H2792" t="s">
        <v>3380</v>
      </c>
    </row>
    <row r="2793" spans="1:8" hidden="1" x14ac:dyDescent="0.3">
      <c r="A2793" t="s">
        <v>5911</v>
      </c>
      <c r="B2793" t="s">
        <v>3146</v>
      </c>
      <c r="C2793" t="s">
        <v>230</v>
      </c>
      <c r="D2793" t="s">
        <v>3155</v>
      </c>
      <c r="E2793">
        <v>32</v>
      </c>
      <c r="F2793">
        <v>38</v>
      </c>
      <c r="G2793" t="s">
        <v>13</v>
      </c>
      <c r="H2793" t="s">
        <v>3380</v>
      </c>
    </row>
    <row r="2794" spans="1:8" hidden="1" x14ac:dyDescent="0.3">
      <c r="A2794" t="s">
        <v>5912</v>
      </c>
      <c r="B2794" t="s">
        <v>3146</v>
      </c>
      <c r="C2794" t="s">
        <v>230</v>
      </c>
      <c r="D2794" t="s">
        <v>3157</v>
      </c>
      <c r="E2794">
        <v>16016</v>
      </c>
      <c r="F2794">
        <v>38</v>
      </c>
      <c r="G2794" t="s">
        <v>13</v>
      </c>
      <c r="H2794" t="s">
        <v>3380</v>
      </c>
    </row>
    <row r="2795" spans="1:8" hidden="1" x14ac:dyDescent="0.3">
      <c r="A2795" t="s">
        <v>5913</v>
      </c>
      <c r="B2795" t="s">
        <v>3146</v>
      </c>
      <c r="C2795" t="s">
        <v>230</v>
      </c>
      <c r="D2795" t="s">
        <v>331</v>
      </c>
      <c r="E2795">
        <v>1132</v>
      </c>
      <c r="F2795">
        <v>38</v>
      </c>
      <c r="G2795" t="s">
        <v>13</v>
      </c>
      <c r="H2795" t="s">
        <v>3380</v>
      </c>
    </row>
    <row r="2796" spans="1:8" hidden="1" x14ac:dyDescent="0.3">
      <c r="A2796" t="s">
        <v>5914</v>
      </c>
      <c r="B2796" t="s">
        <v>3146</v>
      </c>
      <c r="C2796" t="s">
        <v>230</v>
      </c>
      <c r="D2796" t="s">
        <v>332</v>
      </c>
      <c r="E2796">
        <v>704</v>
      </c>
      <c r="F2796">
        <v>38</v>
      </c>
      <c r="G2796" t="s">
        <v>13</v>
      </c>
      <c r="H2796" t="s">
        <v>3380</v>
      </c>
    </row>
    <row r="2797" spans="1:8" hidden="1" x14ac:dyDescent="0.3">
      <c r="A2797" t="s">
        <v>5915</v>
      </c>
      <c r="B2797" t="s">
        <v>3146</v>
      </c>
      <c r="C2797" t="s">
        <v>230</v>
      </c>
      <c r="D2797" t="s">
        <v>333</v>
      </c>
      <c r="E2797">
        <v>5117</v>
      </c>
      <c r="F2797">
        <v>38</v>
      </c>
      <c r="G2797" t="s">
        <v>13</v>
      </c>
      <c r="H2797" t="s">
        <v>3380</v>
      </c>
    </row>
    <row r="2798" spans="1:8" hidden="1" x14ac:dyDescent="0.3">
      <c r="A2798" t="s">
        <v>5916</v>
      </c>
      <c r="B2798" t="s">
        <v>3146</v>
      </c>
      <c r="C2798" t="s">
        <v>230</v>
      </c>
      <c r="D2798" t="s">
        <v>334</v>
      </c>
      <c r="E2798">
        <v>1861</v>
      </c>
      <c r="F2798">
        <v>38</v>
      </c>
      <c r="G2798" t="s">
        <v>13</v>
      </c>
      <c r="H2798" t="s">
        <v>3380</v>
      </c>
    </row>
    <row r="2799" spans="1:8" hidden="1" x14ac:dyDescent="0.3">
      <c r="A2799" t="s">
        <v>5917</v>
      </c>
      <c r="B2799" t="s">
        <v>3146</v>
      </c>
      <c r="C2799" t="s">
        <v>230</v>
      </c>
      <c r="D2799" t="s">
        <v>336</v>
      </c>
      <c r="E2799">
        <v>896</v>
      </c>
      <c r="F2799">
        <v>38</v>
      </c>
      <c r="G2799" t="s">
        <v>13</v>
      </c>
      <c r="H2799" t="s">
        <v>3380</v>
      </c>
    </row>
    <row r="2800" spans="1:8" hidden="1" x14ac:dyDescent="0.3">
      <c r="A2800" t="s">
        <v>5918</v>
      </c>
      <c r="B2800" t="s">
        <v>3146</v>
      </c>
      <c r="C2800" t="s">
        <v>230</v>
      </c>
      <c r="D2800" t="s">
        <v>335</v>
      </c>
      <c r="E2800">
        <v>65</v>
      </c>
      <c r="F2800">
        <v>38</v>
      </c>
      <c r="G2800" t="s">
        <v>13</v>
      </c>
      <c r="H2800" t="s">
        <v>3380</v>
      </c>
    </row>
    <row r="2801" spans="1:8" hidden="1" x14ac:dyDescent="0.3">
      <c r="A2801" t="s">
        <v>5919</v>
      </c>
      <c r="B2801" t="s">
        <v>3146</v>
      </c>
      <c r="C2801" t="s">
        <v>230</v>
      </c>
      <c r="D2801" t="s">
        <v>79</v>
      </c>
      <c r="E2801">
        <v>3844</v>
      </c>
      <c r="F2801">
        <v>38</v>
      </c>
      <c r="G2801" t="s">
        <v>13</v>
      </c>
      <c r="H2801" t="s">
        <v>3380</v>
      </c>
    </row>
    <row r="2802" spans="1:8" hidden="1" x14ac:dyDescent="0.3">
      <c r="A2802" t="s">
        <v>5920</v>
      </c>
      <c r="B2802" t="s">
        <v>3166</v>
      </c>
      <c r="C2802" t="s">
        <v>245</v>
      </c>
      <c r="D2802" t="s">
        <v>80</v>
      </c>
      <c r="E2802">
        <v>508</v>
      </c>
      <c r="F2802">
        <v>38</v>
      </c>
      <c r="G2802" t="s">
        <v>13</v>
      </c>
      <c r="H2802" t="s">
        <v>3380</v>
      </c>
    </row>
    <row r="2803" spans="1:8" hidden="1" x14ac:dyDescent="0.3">
      <c r="A2803" t="s">
        <v>5921</v>
      </c>
      <c r="B2803" t="s">
        <v>3166</v>
      </c>
      <c r="C2803" t="s">
        <v>245</v>
      </c>
      <c r="D2803" t="s">
        <v>342</v>
      </c>
      <c r="E2803">
        <v>812</v>
      </c>
      <c r="F2803">
        <v>38</v>
      </c>
      <c r="G2803" t="s">
        <v>13</v>
      </c>
      <c r="H2803" t="s">
        <v>3380</v>
      </c>
    </row>
    <row r="2804" spans="1:8" hidden="1" x14ac:dyDescent="0.3">
      <c r="A2804" t="s">
        <v>5922</v>
      </c>
      <c r="B2804" t="s">
        <v>3166</v>
      </c>
      <c r="C2804" t="s">
        <v>245</v>
      </c>
      <c r="D2804">
        <v>0</v>
      </c>
      <c r="E2804">
        <v>4152</v>
      </c>
      <c r="F2804">
        <v>38</v>
      </c>
      <c r="G2804" t="s">
        <v>13</v>
      </c>
      <c r="H2804" t="s">
        <v>3380</v>
      </c>
    </row>
    <row r="2805" spans="1:8" hidden="1" x14ac:dyDescent="0.3">
      <c r="A2805" t="s">
        <v>5923</v>
      </c>
      <c r="B2805" t="s">
        <v>3166</v>
      </c>
      <c r="C2805" t="s">
        <v>245</v>
      </c>
      <c r="D2805">
        <v>1</v>
      </c>
      <c r="E2805">
        <v>2237</v>
      </c>
      <c r="F2805">
        <v>38</v>
      </c>
      <c r="G2805" t="s">
        <v>13</v>
      </c>
      <c r="H2805" t="s">
        <v>3380</v>
      </c>
    </row>
    <row r="2806" spans="1:8" hidden="1" x14ac:dyDescent="0.3">
      <c r="A2806" t="s">
        <v>5924</v>
      </c>
      <c r="B2806" t="s">
        <v>3166</v>
      </c>
      <c r="C2806" t="s">
        <v>245</v>
      </c>
      <c r="D2806" t="s">
        <v>60</v>
      </c>
      <c r="E2806">
        <v>7719</v>
      </c>
      <c r="F2806">
        <v>38</v>
      </c>
      <c r="G2806" t="s">
        <v>13</v>
      </c>
      <c r="H2806" t="s">
        <v>3380</v>
      </c>
    </row>
    <row r="2807" spans="1:8" hidden="1" x14ac:dyDescent="0.3">
      <c r="A2807" t="s">
        <v>5925</v>
      </c>
      <c r="B2807" t="s">
        <v>3172</v>
      </c>
      <c r="C2807" t="s">
        <v>239</v>
      </c>
      <c r="D2807" t="s">
        <v>2</v>
      </c>
      <c r="E2807">
        <v>16044</v>
      </c>
      <c r="F2807">
        <v>38</v>
      </c>
      <c r="G2807" t="s">
        <v>13</v>
      </c>
      <c r="H2807" t="s">
        <v>3380</v>
      </c>
    </row>
    <row r="2808" spans="1:8" hidden="1" x14ac:dyDescent="0.3">
      <c r="A2808" t="s">
        <v>5926</v>
      </c>
      <c r="B2808" t="s">
        <v>3172</v>
      </c>
      <c r="C2808" t="s">
        <v>239</v>
      </c>
      <c r="D2808" t="s">
        <v>67</v>
      </c>
      <c r="E2808">
        <v>1059</v>
      </c>
      <c r="F2808">
        <v>38</v>
      </c>
      <c r="G2808" t="s">
        <v>13</v>
      </c>
      <c r="H2808" t="s">
        <v>3380</v>
      </c>
    </row>
    <row r="2809" spans="1:8" hidden="1" x14ac:dyDescent="0.3">
      <c r="A2809" t="s">
        <v>5927</v>
      </c>
      <c r="B2809" t="s">
        <v>3172</v>
      </c>
      <c r="C2809" t="s">
        <v>239</v>
      </c>
      <c r="D2809" t="s">
        <v>66</v>
      </c>
      <c r="E2809">
        <v>2371</v>
      </c>
      <c r="F2809">
        <v>38</v>
      </c>
      <c r="G2809" t="s">
        <v>13</v>
      </c>
      <c r="H2809" t="s">
        <v>3380</v>
      </c>
    </row>
    <row r="2810" spans="1:8" hidden="1" x14ac:dyDescent="0.3">
      <c r="A2810" t="s">
        <v>5928</v>
      </c>
      <c r="B2810" t="s">
        <v>3172</v>
      </c>
      <c r="C2810" t="s">
        <v>239</v>
      </c>
      <c r="D2810" t="s">
        <v>65</v>
      </c>
      <c r="E2810">
        <v>5143</v>
      </c>
      <c r="F2810">
        <v>38</v>
      </c>
      <c r="G2810" t="s">
        <v>13</v>
      </c>
      <c r="H2810" t="s">
        <v>3380</v>
      </c>
    </row>
    <row r="2811" spans="1:8" hidden="1" x14ac:dyDescent="0.3">
      <c r="A2811" t="s">
        <v>5929</v>
      </c>
      <c r="B2811" t="s">
        <v>3172</v>
      </c>
      <c r="C2811" t="s">
        <v>239</v>
      </c>
      <c r="D2811" t="s">
        <v>68</v>
      </c>
      <c r="E2811">
        <v>378</v>
      </c>
      <c r="F2811">
        <v>38</v>
      </c>
      <c r="G2811" t="s">
        <v>13</v>
      </c>
      <c r="H2811" t="s">
        <v>3380</v>
      </c>
    </row>
    <row r="2812" spans="1:8" hidden="1" x14ac:dyDescent="0.3">
      <c r="A2812" t="s">
        <v>5930</v>
      </c>
      <c r="B2812" t="s">
        <v>3172</v>
      </c>
      <c r="C2812" t="s">
        <v>239</v>
      </c>
      <c r="D2812" t="s">
        <v>64</v>
      </c>
      <c r="E2812">
        <v>7087</v>
      </c>
      <c r="F2812">
        <v>38</v>
      </c>
      <c r="G2812" t="s">
        <v>13</v>
      </c>
      <c r="H2812" t="s">
        <v>3380</v>
      </c>
    </row>
    <row r="2813" spans="1:8" hidden="1" x14ac:dyDescent="0.3">
      <c r="A2813" t="s">
        <v>5931</v>
      </c>
      <c r="B2813" t="s">
        <v>3179</v>
      </c>
      <c r="C2813" t="s">
        <v>240</v>
      </c>
      <c r="D2813" t="s">
        <v>2</v>
      </c>
      <c r="E2813">
        <v>16044</v>
      </c>
      <c r="F2813">
        <v>38</v>
      </c>
      <c r="G2813" t="s">
        <v>13</v>
      </c>
      <c r="H2813" t="s">
        <v>3380</v>
      </c>
    </row>
    <row r="2814" spans="1:8" hidden="1" x14ac:dyDescent="0.3">
      <c r="A2814" t="s">
        <v>5932</v>
      </c>
      <c r="B2814" t="s">
        <v>3179</v>
      </c>
      <c r="C2814" t="s">
        <v>240</v>
      </c>
      <c r="D2814" t="s">
        <v>70</v>
      </c>
      <c r="E2814">
        <v>2104</v>
      </c>
      <c r="F2814">
        <v>38</v>
      </c>
      <c r="G2814" t="s">
        <v>13</v>
      </c>
      <c r="H2814" t="s">
        <v>3380</v>
      </c>
    </row>
    <row r="2815" spans="1:8" hidden="1" x14ac:dyDescent="0.3">
      <c r="A2815" t="s">
        <v>5933</v>
      </c>
      <c r="B2815" t="s">
        <v>3179</v>
      </c>
      <c r="C2815" t="s">
        <v>240</v>
      </c>
      <c r="D2815" t="s">
        <v>69</v>
      </c>
      <c r="E2815">
        <v>1911</v>
      </c>
      <c r="F2815">
        <v>38</v>
      </c>
      <c r="G2815" t="s">
        <v>13</v>
      </c>
      <c r="H2815" t="s">
        <v>3380</v>
      </c>
    </row>
    <row r="2816" spans="1:8" hidden="1" x14ac:dyDescent="0.3">
      <c r="A2816" t="s">
        <v>5934</v>
      </c>
      <c r="B2816" t="s">
        <v>3179</v>
      </c>
      <c r="C2816" t="s">
        <v>240</v>
      </c>
      <c r="D2816" t="s">
        <v>71</v>
      </c>
      <c r="E2816">
        <v>12035</v>
      </c>
      <c r="F2816">
        <v>38</v>
      </c>
      <c r="G2816" t="s">
        <v>13</v>
      </c>
      <c r="H2816" t="s">
        <v>3380</v>
      </c>
    </row>
    <row r="2817" spans="1:8" hidden="1" x14ac:dyDescent="0.3">
      <c r="A2817" t="s">
        <v>5935</v>
      </c>
      <c r="B2817" t="s">
        <v>3184</v>
      </c>
      <c r="C2817" t="s">
        <v>3185</v>
      </c>
      <c r="D2817" t="s">
        <v>2</v>
      </c>
      <c r="E2817">
        <v>16044</v>
      </c>
      <c r="F2817">
        <v>38</v>
      </c>
      <c r="G2817" t="s">
        <v>13</v>
      </c>
      <c r="H2817" t="s">
        <v>3380</v>
      </c>
    </row>
    <row r="2818" spans="1:8" hidden="1" x14ac:dyDescent="0.3">
      <c r="A2818" t="s">
        <v>5936</v>
      </c>
      <c r="B2818" t="s">
        <v>3184</v>
      </c>
      <c r="C2818" t="s">
        <v>3185</v>
      </c>
      <c r="D2818" t="s">
        <v>25</v>
      </c>
      <c r="E2818">
        <v>161</v>
      </c>
      <c r="F2818">
        <v>38</v>
      </c>
      <c r="G2818" t="s">
        <v>13</v>
      </c>
      <c r="H2818" t="s">
        <v>3380</v>
      </c>
    </row>
    <row r="2819" spans="1:8" hidden="1" x14ac:dyDescent="0.3">
      <c r="A2819" t="s">
        <v>5937</v>
      </c>
      <c r="B2819" t="s">
        <v>3184</v>
      </c>
      <c r="C2819" t="s">
        <v>3185</v>
      </c>
      <c r="D2819" t="s">
        <v>21</v>
      </c>
      <c r="E2819">
        <v>2158</v>
      </c>
      <c r="F2819">
        <v>38</v>
      </c>
      <c r="G2819" t="s">
        <v>13</v>
      </c>
      <c r="H2819" t="s">
        <v>3380</v>
      </c>
    </row>
    <row r="2820" spans="1:8" hidden="1" x14ac:dyDescent="0.3">
      <c r="A2820" t="s">
        <v>5938</v>
      </c>
      <c r="B2820" t="s">
        <v>3184</v>
      </c>
      <c r="C2820" t="s">
        <v>3185</v>
      </c>
      <c r="D2820" t="s">
        <v>24</v>
      </c>
      <c r="E2820">
        <v>280</v>
      </c>
      <c r="F2820">
        <v>38</v>
      </c>
      <c r="G2820" t="s">
        <v>13</v>
      </c>
      <c r="H2820" t="s">
        <v>3380</v>
      </c>
    </row>
    <row r="2821" spans="1:8" hidden="1" x14ac:dyDescent="0.3">
      <c r="A2821" t="s">
        <v>5939</v>
      </c>
      <c r="B2821" t="s">
        <v>3184</v>
      </c>
      <c r="C2821" t="s">
        <v>3185</v>
      </c>
      <c r="D2821" t="s">
        <v>354</v>
      </c>
      <c r="E2821">
        <v>3712</v>
      </c>
      <c r="F2821">
        <v>38</v>
      </c>
      <c r="G2821" t="s">
        <v>13</v>
      </c>
      <c r="H2821" t="s">
        <v>3380</v>
      </c>
    </row>
    <row r="2822" spans="1:8" hidden="1" x14ac:dyDescent="0.3">
      <c r="A2822" t="s">
        <v>5940</v>
      </c>
      <c r="B2822" t="s">
        <v>3184</v>
      </c>
      <c r="C2822" t="s">
        <v>3185</v>
      </c>
      <c r="D2822" t="s">
        <v>22</v>
      </c>
      <c r="E2822">
        <v>1021</v>
      </c>
      <c r="F2822">
        <v>38</v>
      </c>
      <c r="G2822" t="s">
        <v>13</v>
      </c>
      <c r="H2822" t="s">
        <v>3380</v>
      </c>
    </row>
    <row r="2823" spans="1:8" hidden="1" x14ac:dyDescent="0.3">
      <c r="A2823" t="s">
        <v>5941</v>
      </c>
      <c r="B2823" t="s">
        <v>3184</v>
      </c>
      <c r="C2823" t="s">
        <v>3185</v>
      </c>
      <c r="D2823" t="s">
        <v>23</v>
      </c>
      <c r="E2823">
        <v>811</v>
      </c>
      <c r="F2823">
        <v>38</v>
      </c>
      <c r="G2823" t="s">
        <v>13</v>
      </c>
      <c r="H2823" t="s">
        <v>3380</v>
      </c>
    </row>
    <row r="2824" spans="1:8" hidden="1" x14ac:dyDescent="0.3">
      <c r="A2824" t="s">
        <v>5942</v>
      </c>
      <c r="B2824" t="s">
        <v>3184</v>
      </c>
      <c r="C2824" t="s">
        <v>3185</v>
      </c>
      <c r="D2824" t="s">
        <v>20</v>
      </c>
      <c r="E2824">
        <v>7913</v>
      </c>
      <c r="F2824">
        <v>38</v>
      </c>
      <c r="G2824" t="s">
        <v>13</v>
      </c>
      <c r="H2824" t="s">
        <v>3380</v>
      </c>
    </row>
    <row r="2825" spans="1:8" hidden="1" x14ac:dyDescent="0.3">
      <c r="A2825" t="s">
        <v>10582</v>
      </c>
      <c r="B2825" t="s">
        <v>3193</v>
      </c>
      <c r="C2825" t="s">
        <v>3194</v>
      </c>
      <c r="D2825" t="s">
        <v>10556</v>
      </c>
      <c r="E2825">
        <v>9</v>
      </c>
      <c r="F2825">
        <v>38</v>
      </c>
      <c r="G2825" t="s">
        <v>13</v>
      </c>
      <c r="H2825" t="s">
        <v>3380</v>
      </c>
    </row>
    <row r="2826" spans="1:8" hidden="1" x14ac:dyDescent="0.3">
      <c r="A2826" t="s">
        <v>5943</v>
      </c>
      <c r="B2826" t="s">
        <v>3193</v>
      </c>
      <c r="C2826" t="s">
        <v>3194</v>
      </c>
      <c r="D2826" t="s">
        <v>350</v>
      </c>
      <c r="E2826">
        <v>9</v>
      </c>
      <c r="F2826">
        <v>38</v>
      </c>
      <c r="G2826" t="s">
        <v>13</v>
      </c>
      <c r="H2826" t="s">
        <v>3380</v>
      </c>
    </row>
    <row r="2827" spans="1:8" hidden="1" x14ac:dyDescent="0.3">
      <c r="A2827" t="s">
        <v>5944</v>
      </c>
      <c r="B2827" t="s">
        <v>3193</v>
      </c>
      <c r="C2827" t="s">
        <v>3194</v>
      </c>
      <c r="D2827" t="s">
        <v>352</v>
      </c>
      <c r="E2827">
        <v>3924</v>
      </c>
      <c r="F2827">
        <v>38</v>
      </c>
      <c r="G2827" t="s">
        <v>13</v>
      </c>
      <c r="H2827" t="s">
        <v>3380</v>
      </c>
    </row>
    <row r="2828" spans="1:8" hidden="1" x14ac:dyDescent="0.3">
      <c r="A2828" t="s">
        <v>5945</v>
      </c>
      <c r="B2828" t="s">
        <v>3193</v>
      </c>
      <c r="C2828" t="s">
        <v>3194</v>
      </c>
      <c r="D2828" t="s">
        <v>351</v>
      </c>
      <c r="E2828">
        <v>47</v>
      </c>
      <c r="F2828">
        <v>38</v>
      </c>
      <c r="G2828" t="s">
        <v>13</v>
      </c>
      <c r="H2828" t="s">
        <v>3380</v>
      </c>
    </row>
    <row r="2829" spans="1:8" hidden="1" x14ac:dyDescent="0.3">
      <c r="A2829" t="s">
        <v>5946</v>
      </c>
      <c r="B2829" t="s">
        <v>3193</v>
      </c>
      <c r="C2829" t="s">
        <v>3194</v>
      </c>
      <c r="D2829" t="s">
        <v>348</v>
      </c>
      <c r="E2829">
        <v>222</v>
      </c>
      <c r="F2829">
        <v>38</v>
      </c>
      <c r="G2829" t="s">
        <v>13</v>
      </c>
      <c r="H2829" t="s">
        <v>3380</v>
      </c>
    </row>
    <row r="2830" spans="1:8" hidden="1" x14ac:dyDescent="0.3">
      <c r="A2830" t="s">
        <v>5947</v>
      </c>
      <c r="B2830" t="s">
        <v>3193</v>
      </c>
      <c r="C2830" t="s">
        <v>3194</v>
      </c>
      <c r="D2830" t="s">
        <v>349</v>
      </c>
      <c r="E2830">
        <v>15423</v>
      </c>
      <c r="F2830">
        <v>38</v>
      </c>
      <c r="G2830" t="s">
        <v>13</v>
      </c>
      <c r="H2830" t="s">
        <v>3380</v>
      </c>
    </row>
    <row r="2831" spans="1:8" hidden="1" x14ac:dyDescent="0.3">
      <c r="A2831" t="s">
        <v>5948</v>
      </c>
      <c r="B2831" t="s">
        <v>3193</v>
      </c>
      <c r="C2831" t="s">
        <v>3194</v>
      </c>
      <c r="D2831" t="s">
        <v>347</v>
      </c>
      <c r="E2831">
        <v>15192</v>
      </c>
      <c r="F2831">
        <v>38</v>
      </c>
      <c r="G2831" t="s">
        <v>13</v>
      </c>
      <c r="H2831" t="s">
        <v>3380</v>
      </c>
    </row>
    <row r="2832" spans="1:8" hidden="1" x14ac:dyDescent="0.3">
      <c r="A2832" t="s">
        <v>5949</v>
      </c>
      <c r="B2832" t="s">
        <v>99</v>
      </c>
      <c r="C2832" t="s">
        <v>3202</v>
      </c>
      <c r="D2832" t="s">
        <v>210</v>
      </c>
      <c r="E2832">
        <v>3347</v>
      </c>
      <c r="F2832">
        <v>38</v>
      </c>
      <c r="G2832" t="s">
        <v>13</v>
      </c>
      <c r="H2832" t="s">
        <v>3380</v>
      </c>
    </row>
    <row r="2833" spans="1:8" hidden="1" x14ac:dyDescent="0.3">
      <c r="A2833" t="s">
        <v>5950</v>
      </c>
      <c r="B2833" t="s">
        <v>98</v>
      </c>
      <c r="C2833" t="s">
        <v>3202</v>
      </c>
      <c r="D2833" t="s">
        <v>209</v>
      </c>
      <c r="E2833">
        <v>12458</v>
      </c>
      <c r="F2833">
        <v>38</v>
      </c>
      <c r="G2833" t="s">
        <v>13</v>
      </c>
      <c r="H2833" t="s">
        <v>3380</v>
      </c>
    </row>
    <row r="2834" spans="1:8" hidden="1" x14ac:dyDescent="0.3">
      <c r="A2834" t="s">
        <v>5951</v>
      </c>
      <c r="B2834" t="s">
        <v>97</v>
      </c>
      <c r="C2834" t="s">
        <v>3202</v>
      </c>
      <c r="D2834" t="s">
        <v>208</v>
      </c>
      <c r="E2834">
        <v>948</v>
      </c>
      <c r="F2834">
        <v>38</v>
      </c>
      <c r="G2834" t="s">
        <v>13</v>
      </c>
      <c r="H2834" t="s">
        <v>3380</v>
      </c>
    </row>
    <row r="2835" spans="1:8" hidden="1" x14ac:dyDescent="0.3">
      <c r="A2835" t="s">
        <v>5952</v>
      </c>
      <c r="B2835" t="s">
        <v>96</v>
      </c>
      <c r="C2835" t="s">
        <v>3202</v>
      </c>
      <c r="D2835" t="s">
        <v>207</v>
      </c>
      <c r="E2835">
        <v>581</v>
      </c>
      <c r="F2835">
        <v>38</v>
      </c>
      <c r="G2835" t="s">
        <v>13</v>
      </c>
      <c r="H2835" t="s">
        <v>3380</v>
      </c>
    </row>
    <row r="2836" spans="1:8" hidden="1" x14ac:dyDescent="0.3">
      <c r="A2836" t="s">
        <v>5953</v>
      </c>
      <c r="B2836" t="s">
        <v>3207</v>
      </c>
      <c r="C2836" t="s">
        <v>3202</v>
      </c>
      <c r="D2836" t="s">
        <v>2</v>
      </c>
      <c r="E2836">
        <v>17334</v>
      </c>
      <c r="F2836">
        <v>38</v>
      </c>
      <c r="G2836" t="s">
        <v>13</v>
      </c>
      <c r="H2836" t="s">
        <v>3380</v>
      </c>
    </row>
    <row r="2837" spans="1:8" hidden="1" x14ac:dyDescent="0.3">
      <c r="A2837" t="s">
        <v>5954</v>
      </c>
      <c r="B2837" t="s">
        <v>3207</v>
      </c>
      <c r="C2837" t="s">
        <v>3202</v>
      </c>
      <c r="D2837" t="s">
        <v>28</v>
      </c>
      <c r="E2837">
        <v>190.703521964282</v>
      </c>
      <c r="F2837">
        <v>38</v>
      </c>
      <c r="G2837" t="s">
        <v>13</v>
      </c>
      <c r="H2837" t="s">
        <v>3380</v>
      </c>
    </row>
    <row r="2838" spans="1:8" hidden="1" x14ac:dyDescent="0.3">
      <c r="A2838" t="s">
        <v>5955</v>
      </c>
      <c r="B2838" t="s">
        <v>3207</v>
      </c>
      <c r="C2838" t="s">
        <v>3202</v>
      </c>
      <c r="D2838" t="s">
        <v>27</v>
      </c>
      <c r="E2838">
        <v>8233</v>
      </c>
      <c r="F2838">
        <v>38</v>
      </c>
      <c r="G2838" t="s">
        <v>13</v>
      </c>
      <c r="H2838" t="s">
        <v>3380</v>
      </c>
    </row>
    <row r="2839" spans="1:8" hidden="1" x14ac:dyDescent="0.3">
      <c r="A2839" t="s">
        <v>5956</v>
      </c>
      <c r="B2839" t="s">
        <v>3207</v>
      </c>
      <c r="C2839" t="s">
        <v>3202</v>
      </c>
      <c r="D2839" t="s">
        <v>3155</v>
      </c>
      <c r="E2839">
        <v>32</v>
      </c>
      <c r="F2839">
        <v>38</v>
      </c>
      <c r="G2839" t="s">
        <v>13</v>
      </c>
      <c r="H2839" t="s">
        <v>3380</v>
      </c>
    </row>
    <row r="2840" spans="1:8" hidden="1" x14ac:dyDescent="0.3">
      <c r="A2840" t="s">
        <v>5957</v>
      </c>
      <c r="B2840" t="s">
        <v>3207</v>
      </c>
      <c r="C2840" t="s">
        <v>3202</v>
      </c>
      <c r="D2840" t="s">
        <v>3157</v>
      </c>
      <c r="E2840">
        <v>16016</v>
      </c>
      <c r="F2840">
        <v>38</v>
      </c>
      <c r="G2840" t="s">
        <v>13</v>
      </c>
      <c r="H2840" t="s">
        <v>3380</v>
      </c>
    </row>
    <row r="2841" spans="1:8" hidden="1" x14ac:dyDescent="0.3">
      <c r="A2841" t="s">
        <v>5958</v>
      </c>
      <c r="B2841" t="s">
        <v>3207</v>
      </c>
      <c r="C2841" t="s">
        <v>3202</v>
      </c>
      <c r="D2841" t="s">
        <v>26</v>
      </c>
      <c r="E2841">
        <v>9101</v>
      </c>
      <c r="F2841">
        <v>38</v>
      </c>
      <c r="G2841" t="s">
        <v>13</v>
      </c>
      <c r="H2841" t="s">
        <v>3380</v>
      </c>
    </row>
    <row r="2842" spans="1:8" hidden="1" x14ac:dyDescent="0.3">
      <c r="A2842" t="s">
        <v>5959</v>
      </c>
      <c r="B2842" t="s">
        <v>3214</v>
      </c>
      <c r="C2842" t="s">
        <v>3215</v>
      </c>
      <c r="D2842" t="s">
        <v>344</v>
      </c>
      <c r="E2842">
        <v>476</v>
      </c>
      <c r="F2842">
        <v>38</v>
      </c>
      <c r="G2842" t="s">
        <v>13</v>
      </c>
      <c r="H2842" t="s">
        <v>3380</v>
      </c>
    </row>
    <row r="2843" spans="1:8" hidden="1" x14ac:dyDescent="0.3">
      <c r="A2843" t="s">
        <v>5960</v>
      </c>
      <c r="B2843" t="s">
        <v>3214</v>
      </c>
      <c r="C2843" t="s">
        <v>3215</v>
      </c>
      <c r="D2843" t="s">
        <v>2</v>
      </c>
      <c r="E2843">
        <v>16044</v>
      </c>
      <c r="F2843">
        <v>38</v>
      </c>
      <c r="G2843" t="s">
        <v>13</v>
      </c>
      <c r="H2843" t="s">
        <v>3380</v>
      </c>
    </row>
    <row r="2844" spans="1:8" hidden="1" x14ac:dyDescent="0.3">
      <c r="A2844" t="s">
        <v>5961</v>
      </c>
      <c r="B2844" t="s">
        <v>3214</v>
      </c>
      <c r="C2844" t="s">
        <v>3215</v>
      </c>
      <c r="D2844" t="s">
        <v>30</v>
      </c>
      <c r="E2844">
        <v>5486</v>
      </c>
      <c r="F2844">
        <v>38</v>
      </c>
      <c r="G2844" t="s">
        <v>13</v>
      </c>
      <c r="H2844" t="s">
        <v>3380</v>
      </c>
    </row>
    <row r="2845" spans="1:8" hidden="1" x14ac:dyDescent="0.3">
      <c r="A2845" t="s">
        <v>5962</v>
      </c>
      <c r="B2845" t="s">
        <v>3214</v>
      </c>
      <c r="C2845" t="s">
        <v>3215</v>
      </c>
      <c r="D2845" t="s">
        <v>345</v>
      </c>
      <c r="E2845">
        <v>34</v>
      </c>
      <c r="F2845">
        <v>38</v>
      </c>
      <c r="G2845" t="s">
        <v>13</v>
      </c>
      <c r="H2845" t="s">
        <v>3380</v>
      </c>
    </row>
    <row r="2846" spans="1:8" hidden="1" x14ac:dyDescent="0.3">
      <c r="A2846" t="s">
        <v>5963</v>
      </c>
      <c r="B2846" t="s">
        <v>3214</v>
      </c>
      <c r="C2846" t="s">
        <v>3215</v>
      </c>
      <c r="D2846" t="s">
        <v>36</v>
      </c>
      <c r="E2846">
        <v>438</v>
      </c>
      <c r="F2846">
        <v>38</v>
      </c>
      <c r="G2846" t="s">
        <v>13</v>
      </c>
      <c r="H2846" t="s">
        <v>3380</v>
      </c>
    </row>
    <row r="2847" spans="1:8" hidden="1" x14ac:dyDescent="0.3">
      <c r="A2847" t="s">
        <v>5964</v>
      </c>
      <c r="B2847" t="s">
        <v>3214</v>
      </c>
      <c r="C2847" t="s">
        <v>3215</v>
      </c>
      <c r="D2847" t="s">
        <v>32</v>
      </c>
      <c r="E2847">
        <v>647</v>
      </c>
      <c r="F2847">
        <v>38</v>
      </c>
      <c r="G2847" t="s">
        <v>13</v>
      </c>
      <c r="H2847" t="s">
        <v>3380</v>
      </c>
    </row>
    <row r="2848" spans="1:8" hidden="1" x14ac:dyDescent="0.3">
      <c r="A2848" t="s">
        <v>5965</v>
      </c>
      <c r="B2848" t="s">
        <v>3214</v>
      </c>
      <c r="C2848" t="s">
        <v>3215</v>
      </c>
      <c r="D2848" t="s">
        <v>31</v>
      </c>
      <c r="E2848">
        <v>8980</v>
      </c>
      <c r="F2848">
        <v>38</v>
      </c>
      <c r="G2848" t="s">
        <v>13</v>
      </c>
      <c r="H2848" t="s">
        <v>3380</v>
      </c>
    </row>
    <row r="2849" spans="1:8" hidden="1" x14ac:dyDescent="0.3">
      <c r="A2849" t="s">
        <v>5966</v>
      </c>
      <c r="B2849" t="s">
        <v>3214</v>
      </c>
      <c r="C2849" t="s">
        <v>3215</v>
      </c>
      <c r="D2849" t="s">
        <v>34</v>
      </c>
      <c r="E2849">
        <v>983</v>
      </c>
      <c r="F2849">
        <v>38</v>
      </c>
      <c r="G2849" t="s">
        <v>13</v>
      </c>
      <c r="H2849" t="s">
        <v>3380</v>
      </c>
    </row>
    <row r="2850" spans="1:8" hidden="1" x14ac:dyDescent="0.3">
      <c r="A2850" t="s">
        <v>5967</v>
      </c>
      <c r="B2850" t="s">
        <v>3214</v>
      </c>
      <c r="C2850" t="s">
        <v>3215</v>
      </c>
      <c r="D2850" t="s">
        <v>35</v>
      </c>
      <c r="E2850">
        <v>1857</v>
      </c>
      <c r="F2850">
        <v>38</v>
      </c>
      <c r="G2850" t="s">
        <v>13</v>
      </c>
      <c r="H2850" t="s">
        <v>3380</v>
      </c>
    </row>
    <row r="2851" spans="1:8" hidden="1" x14ac:dyDescent="0.3">
      <c r="A2851" t="s">
        <v>5968</v>
      </c>
      <c r="B2851" t="s">
        <v>3214</v>
      </c>
      <c r="C2851" t="s">
        <v>3215</v>
      </c>
      <c r="D2851" t="s">
        <v>33</v>
      </c>
      <c r="E2851">
        <v>6140</v>
      </c>
      <c r="F2851">
        <v>38</v>
      </c>
      <c r="G2851" t="s">
        <v>13</v>
      </c>
      <c r="H2851" t="s">
        <v>3380</v>
      </c>
    </row>
    <row r="2852" spans="1:8" hidden="1" x14ac:dyDescent="0.3">
      <c r="A2852" t="s">
        <v>5969</v>
      </c>
      <c r="B2852" t="s">
        <v>3226</v>
      </c>
      <c r="C2852" t="s">
        <v>232</v>
      </c>
      <c r="D2852" t="s">
        <v>60</v>
      </c>
      <c r="E2852">
        <v>7719</v>
      </c>
      <c r="F2852">
        <v>38</v>
      </c>
      <c r="G2852" t="s">
        <v>13</v>
      </c>
      <c r="H2852" t="s">
        <v>3380</v>
      </c>
    </row>
    <row r="2853" spans="1:8" hidden="1" x14ac:dyDescent="0.3">
      <c r="A2853" t="s">
        <v>5970</v>
      </c>
      <c r="B2853" t="s">
        <v>3226</v>
      </c>
      <c r="C2853" t="s">
        <v>232</v>
      </c>
      <c r="D2853" t="s">
        <v>76</v>
      </c>
      <c r="E2853">
        <v>21</v>
      </c>
      <c r="F2853">
        <v>38</v>
      </c>
      <c r="G2853" t="s">
        <v>13</v>
      </c>
      <c r="H2853" t="s">
        <v>3380</v>
      </c>
    </row>
    <row r="2854" spans="1:8" hidden="1" x14ac:dyDescent="0.3">
      <c r="A2854" t="s">
        <v>5971</v>
      </c>
      <c r="B2854" t="s">
        <v>3226</v>
      </c>
      <c r="C2854" t="s">
        <v>232</v>
      </c>
      <c r="D2854" t="s">
        <v>72</v>
      </c>
      <c r="E2854">
        <v>4234</v>
      </c>
      <c r="F2854">
        <v>38</v>
      </c>
      <c r="G2854" t="s">
        <v>13</v>
      </c>
      <c r="H2854" t="s">
        <v>3380</v>
      </c>
    </row>
    <row r="2855" spans="1:8" hidden="1" x14ac:dyDescent="0.3">
      <c r="A2855" t="s">
        <v>5972</v>
      </c>
      <c r="B2855" t="s">
        <v>3226</v>
      </c>
      <c r="C2855" t="s">
        <v>232</v>
      </c>
      <c r="D2855" t="s">
        <v>73</v>
      </c>
      <c r="E2855">
        <v>2774</v>
      </c>
      <c r="F2855">
        <v>38</v>
      </c>
      <c r="G2855" t="s">
        <v>13</v>
      </c>
      <c r="H2855" t="s">
        <v>3380</v>
      </c>
    </row>
    <row r="2856" spans="1:8" hidden="1" x14ac:dyDescent="0.3">
      <c r="A2856" t="s">
        <v>5973</v>
      </c>
      <c r="B2856" t="s">
        <v>3226</v>
      </c>
      <c r="C2856" t="s">
        <v>232</v>
      </c>
      <c r="D2856" t="s">
        <v>75</v>
      </c>
      <c r="E2856">
        <v>117</v>
      </c>
      <c r="F2856">
        <v>38</v>
      </c>
      <c r="G2856" t="s">
        <v>13</v>
      </c>
      <c r="H2856" t="s">
        <v>3380</v>
      </c>
    </row>
    <row r="2857" spans="1:8" hidden="1" x14ac:dyDescent="0.3">
      <c r="A2857" t="s">
        <v>5974</v>
      </c>
      <c r="B2857" t="s">
        <v>3226</v>
      </c>
      <c r="C2857" t="s">
        <v>232</v>
      </c>
      <c r="D2857" t="s">
        <v>74</v>
      </c>
      <c r="E2857">
        <v>568</v>
      </c>
      <c r="F2857">
        <v>38</v>
      </c>
      <c r="G2857" t="s">
        <v>13</v>
      </c>
      <c r="H2857" t="s">
        <v>3380</v>
      </c>
    </row>
    <row r="2858" spans="1:8" hidden="1" x14ac:dyDescent="0.3">
      <c r="A2858" t="s">
        <v>5975</v>
      </c>
      <c r="B2858" t="s">
        <v>3076</v>
      </c>
      <c r="C2858" t="s">
        <v>236</v>
      </c>
      <c r="D2858" t="s">
        <v>29</v>
      </c>
      <c r="E2858">
        <v>8450</v>
      </c>
      <c r="F2858">
        <v>39</v>
      </c>
      <c r="G2858" t="s">
        <v>14</v>
      </c>
      <c r="H2858" t="s">
        <v>3382</v>
      </c>
    </row>
    <row r="2859" spans="1:8" hidden="1" x14ac:dyDescent="0.3">
      <c r="A2859" t="s">
        <v>5976</v>
      </c>
      <c r="B2859" t="s">
        <v>3076</v>
      </c>
      <c r="C2859" t="s">
        <v>236</v>
      </c>
      <c r="D2859" t="s">
        <v>49</v>
      </c>
      <c r="E2859">
        <v>3431</v>
      </c>
      <c r="F2859">
        <v>39</v>
      </c>
      <c r="G2859" t="s">
        <v>14</v>
      </c>
      <c r="H2859" t="s">
        <v>3382</v>
      </c>
    </row>
    <row r="2860" spans="1:8" hidden="1" x14ac:dyDescent="0.3">
      <c r="A2860" t="s">
        <v>5977</v>
      </c>
      <c r="B2860" t="s">
        <v>3076</v>
      </c>
      <c r="C2860" t="s">
        <v>236</v>
      </c>
      <c r="D2860" t="s">
        <v>48</v>
      </c>
      <c r="E2860">
        <v>838</v>
      </c>
      <c r="F2860">
        <v>39</v>
      </c>
      <c r="G2860" t="s">
        <v>14</v>
      </c>
      <c r="H2860" t="s">
        <v>3382</v>
      </c>
    </row>
    <row r="2861" spans="1:8" hidden="1" x14ac:dyDescent="0.3">
      <c r="A2861" t="s">
        <v>5978</v>
      </c>
      <c r="B2861" t="s">
        <v>3076</v>
      </c>
      <c r="C2861" t="s">
        <v>236</v>
      </c>
      <c r="D2861" t="s">
        <v>42</v>
      </c>
      <c r="E2861">
        <v>366</v>
      </c>
      <c r="F2861">
        <v>39</v>
      </c>
      <c r="G2861" t="s">
        <v>14</v>
      </c>
      <c r="H2861" t="s">
        <v>3382</v>
      </c>
    </row>
    <row r="2862" spans="1:8" hidden="1" x14ac:dyDescent="0.3">
      <c r="A2862" t="s">
        <v>5979</v>
      </c>
      <c r="B2862" t="s">
        <v>3076</v>
      </c>
      <c r="C2862" t="s">
        <v>236</v>
      </c>
      <c r="D2862" t="s">
        <v>82</v>
      </c>
      <c r="E2862">
        <v>437</v>
      </c>
      <c r="F2862">
        <v>39</v>
      </c>
      <c r="G2862" t="s">
        <v>14</v>
      </c>
      <c r="H2862" t="s">
        <v>3382</v>
      </c>
    </row>
    <row r="2863" spans="1:8" hidden="1" x14ac:dyDescent="0.3">
      <c r="A2863" t="s">
        <v>5980</v>
      </c>
      <c r="B2863" t="s">
        <v>3076</v>
      </c>
      <c r="C2863" t="s">
        <v>236</v>
      </c>
      <c r="D2863" t="s">
        <v>50</v>
      </c>
      <c r="E2863">
        <v>261</v>
      </c>
      <c r="F2863">
        <v>39</v>
      </c>
      <c r="G2863" t="s">
        <v>14</v>
      </c>
      <c r="H2863" t="s">
        <v>3382</v>
      </c>
    </row>
    <row r="2864" spans="1:8" hidden="1" x14ac:dyDescent="0.3">
      <c r="A2864" t="s">
        <v>5981</v>
      </c>
      <c r="B2864" t="s">
        <v>3076</v>
      </c>
      <c r="C2864" t="s">
        <v>236</v>
      </c>
      <c r="D2864" t="s">
        <v>46</v>
      </c>
      <c r="E2864">
        <v>773</v>
      </c>
      <c r="F2864">
        <v>39</v>
      </c>
      <c r="G2864" t="s">
        <v>14</v>
      </c>
      <c r="H2864" t="s">
        <v>3382</v>
      </c>
    </row>
    <row r="2865" spans="1:8" hidden="1" x14ac:dyDescent="0.3">
      <c r="A2865" t="s">
        <v>5982</v>
      </c>
      <c r="B2865" t="s">
        <v>3076</v>
      </c>
      <c r="C2865" t="s">
        <v>236</v>
      </c>
      <c r="D2865" t="s">
        <v>45</v>
      </c>
      <c r="E2865">
        <v>457</v>
      </c>
      <c r="F2865">
        <v>39</v>
      </c>
      <c r="G2865" t="s">
        <v>14</v>
      </c>
      <c r="H2865" t="s">
        <v>3382</v>
      </c>
    </row>
    <row r="2866" spans="1:8" hidden="1" x14ac:dyDescent="0.3">
      <c r="A2866" t="s">
        <v>5983</v>
      </c>
      <c r="B2866" t="s">
        <v>3076</v>
      </c>
      <c r="C2866" t="s">
        <v>236</v>
      </c>
      <c r="D2866" t="s">
        <v>47</v>
      </c>
      <c r="E2866">
        <v>287</v>
      </c>
      <c r="F2866">
        <v>39</v>
      </c>
      <c r="G2866" t="s">
        <v>14</v>
      </c>
      <c r="H2866" t="s">
        <v>3382</v>
      </c>
    </row>
    <row r="2867" spans="1:8" hidden="1" x14ac:dyDescent="0.3">
      <c r="A2867" t="s">
        <v>5984</v>
      </c>
      <c r="B2867" t="s">
        <v>3076</v>
      </c>
      <c r="C2867" t="s">
        <v>236</v>
      </c>
      <c r="D2867" t="s">
        <v>43</v>
      </c>
      <c r="E2867">
        <v>1107</v>
      </c>
      <c r="F2867">
        <v>39</v>
      </c>
      <c r="G2867" t="s">
        <v>14</v>
      </c>
      <c r="H2867" t="s">
        <v>3382</v>
      </c>
    </row>
    <row r="2868" spans="1:8" hidden="1" x14ac:dyDescent="0.3">
      <c r="A2868" t="s">
        <v>5985</v>
      </c>
      <c r="B2868" t="s">
        <v>3076</v>
      </c>
      <c r="C2868" t="s">
        <v>236</v>
      </c>
      <c r="D2868" t="s">
        <v>44</v>
      </c>
      <c r="E2868">
        <v>506</v>
      </c>
      <c r="F2868">
        <v>39</v>
      </c>
      <c r="G2868" t="s">
        <v>14</v>
      </c>
      <c r="H2868" t="s">
        <v>3382</v>
      </c>
    </row>
    <row r="2869" spans="1:8" hidden="1" x14ac:dyDescent="0.3">
      <c r="A2869" t="s">
        <v>3381</v>
      </c>
      <c r="B2869" t="s">
        <v>3089</v>
      </c>
      <c r="C2869" t="s">
        <v>3090</v>
      </c>
      <c r="D2869" t="s">
        <v>434</v>
      </c>
      <c r="E2869">
        <v>114</v>
      </c>
      <c r="F2869">
        <v>39</v>
      </c>
      <c r="G2869" t="s">
        <v>14</v>
      </c>
      <c r="H2869" t="s">
        <v>3382</v>
      </c>
    </row>
    <row r="2870" spans="1:8" hidden="1" x14ac:dyDescent="0.3">
      <c r="A2870" t="s">
        <v>5052</v>
      </c>
      <c r="B2870" t="s">
        <v>3089</v>
      </c>
      <c r="C2870" t="s">
        <v>3090</v>
      </c>
      <c r="D2870" t="s">
        <v>436</v>
      </c>
      <c r="E2870">
        <v>468</v>
      </c>
      <c r="F2870">
        <v>39</v>
      </c>
      <c r="G2870" t="s">
        <v>14</v>
      </c>
      <c r="H2870" t="s">
        <v>3382</v>
      </c>
    </row>
    <row r="2871" spans="1:8" hidden="1" x14ac:dyDescent="0.3">
      <c r="A2871" t="s">
        <v>5869</v>
      </c>
      <c r="B2871" t="s">
        <v>3089</v>
      </c>
      <c r="C2871" t="s">
        <v>3090</v>
      </c>
      <c r="D2871" t="s">
        <v>437</v>
      </c>
      <c r="E2871">
        <v>1487</v>
      </c>
      <c r="F2871">
        <v>39</v>
      </c>
      <c r="G2871" t="s">
        <v>14</v>
      </c>
      <c r="H2871" t="s">
        <v>3382</v>
      </c>
    </row>
    <row r="2872" spans="1:8" hidden="1" x14ac:dyDescent="0.3">
      <c r="A2872" t="s">
        <v>7395</v>
      </c>
      <c r="B2872" t="s">
        <v>3089</v>
      </c>
      <c r="C2872" t="s">
        <v>3090</v>
      </c>
      <c r="D2872" t="s">
        <v>439</v>
      </c>
      <c r="E2872">
        <v>1446</v>
      </c>
      <c r="F2872">
        <v>39</v>
      </c>
      <c r="G2872" t="s">
        <v>14</v>
      </c>
      <c r="H2872" t="s">
        <v>3382</v>
      </c>
    </row>
    <row r="2873" spans="1:8" hidden="1" x14ac:dyDescent="0.3">
      <c r="A2873" t="s">
        <v>4235</v>
      </c>
      <c r="B2873" t="s">
        <v>3089</v>
      </c>
      <c r="C2873" t="s">
        <v>3090</v>
      </c>
      <c r="D2873" t="s">
        <v>435</v>
      </c>
      <c r="E2873">
        <v>501</v>
      </c>
      <c r="F2873">
        <v>39</v>
      </c>
      <c r="G2873" t="s">
        <v>14</v>
      </c>
      <c r="H2873" t="s">
        <v>3382</v>
      </c>
    </row>
    <row r="2874" spans="1:8" hidden="1" x14ac:dyDescent="0.3">
      <c r="A2874" t="s">
        <v>9029</v>
      </c>
      <c r="B2874" t="s">
        <v>3089</v>
      </c>
      <c r="C2874" t="s">
        <v>3090</v>
      </c>
      <c r="D2874" t="s">
        <v>441</v>
      </c>
      <c r="E2874">
        <v>455</v>
      </c>
      <c r="F2874">
        <v>39</v>
      </c>
      <c r="G2874" t="s">
        <v>14</v>
      </c>
      <c r="H2874" t="s">
        <v>3382</v>
      </c>
    </row>
    <row r="2875" spans="1:8" hidden="1" x14ac:dyDescent="0.3">
      <c r="A2875" t="s">
        <v>8212</v>
      </c>
      <c r="B2875" t="s">
        <v>3089</v>
      </c>
      <c r="C2875" t="s">
        <v>3090</v>
      </c>
      <c r="D2875" t="s">
        <v>440</v>
      </c>
      <c r="E2875">
        <v>2039</v>
      </c>
      <c r="F2875">
        <v>39</v>
      </c>
      <c r="G2875" t="s">
        <v>14</v>
      </c>
      <c r="H2875" t="s">
        <v>3382</v>
      </c>
    </row>
    <row r="2876" spans="1:8" hidden="1" x14ac:dyDescent="0.3">
      <c r="A2876" t="s">
        <v>9738</v>
      </c>
      <c r="B2876" t="s">
        <v>3089</v>
      </c>
      <c r="C2876" t="s">
        <v>3090</v>
      </c>
      <c r="D2876" t="s">
        <v>349</v>
      </c>
      <c r="E2876">
        <v>7224</v>
      </c>
      <c r="F2876">
        <v>39</v>
      </c>
      <c r="G2876" t="s">
        <v>14</v>
      </c>
      <c r="H2876" t="s">
        <v>3382</v>
      </c>
    </row>
    <row r="2877" spans="1:8" hidden="1" x14ac:dyDescent="0.3">
      <c r="A2877" t="s">
        <v>6578</v>
      </c>
      <c r="B2877" t="s">
        <v>3089</v>
      </c>
      <c r="C2877" t="s">
        <v>3090</v>
      </c>
      <c r="D2877" t="s">
        <v>438</v>
      </c>
      <c r="E2877">
        <v>745</v>
      </c>
      <c r="F2877">
        <v>39</v>
      </c>
      <c r="G2877" t="s">
        <v>14</v>
      </c>
      <c r="H2877" t="s">
        <v>3382</v>
      </c>
    </row>
    <row r="2878" spans="1:8" hidden="1" x14ac:dyDescent="0.3">
      <c r="A2878" t="s">
        <v>5995</v>
      </c>
      <c r="B2878" t="s">
        <v>3108</v>
      </c>
      <c r="C2878" t="s">
        <v>3109</v>
      </c>
      <c r="D2878" t="s">
        <v>3110</v>
      </c>
      <c r="E2878">
        <v>363</v>
      </c>
      <c r="F2878">
        <v>39</v>
      </c>
      <c r="G2878" t="s">
        <v>14</v>
      </c>
      <c r="H2878" t="s">
        <v>3382</v>
      </c>
    </row>
    <row r="2879" spans="1:8" hidden="1" x14ac:dyDescent="0.3">
      <c r="A2879" t="s">
        <v>5996</v>
      </c>
      <c r="B2879" t="s">
        <v>3108</v>
      </c>
      <c r="C2879" t="s">
        <v>3109</v>
      </c>
      <c r="D2879" t="s">
        <v>3112</v>
      </c>
      <c r="E2879">
        <v>1630</v>
      </c>
      <c r="F2879">
        <v>39</v>
      </c>
      <c r="G2879" t="s">
        <v>14</v>
      </c>
      <c r="H2879" t="s">
        <v>3382</v>
      </c>
    </row>
    <row r="2880" spans="1:8" hidden="1" x14ac:dyDescent="0.3">
      <c r="A2880" t="s">
        <v>5997</v>
      </c>
      <c r="B2880" t="s">
        <v>3108</v>
      </c>
      <c r="C2880" t="s">
        <v>3109</v>
      </c>
      <c r="D2880" t="s">
        <v>3114</v>
      </c>
      <c r="E2880">
        <v>971</v>
      </c>
      <c r="F2880">
        <v>39</v>
      </c>
      <c r="G2880" t="s">
        <v>14</v>
      </c>
      <c r="H2880" t="s">
        <v>3382</v>
      </c>
    </row>
    <row r="2881" spans="1:8" hidden="1" x14ac:dyDescent="0.3">
      <c r="A2881" t="s">
        <v>5998</v>
      </c>
      <c r="B2881" t="s">
        <v>3108</v>
      </c>
      <c r="C2881" t="s">
        <v>3109</v>
      </c>
      <c r="D2881" t="s">
        <v>3116</v>
      </c>
      <c r="E2881">
        <v>590</v>
      </c>
      <c r="F2881">
        <v>39</v>
      </c>
      <c r="G2881" t="s">
        <v>14</v>
      </c>
      <c r="H2881" t="s">
        <v>3382</v>
      </c>
    </row>
    <row r="2882" spans="1:8" hidden="1" x14ac:dyDescent="0.3">
      <c r="A2882" t="s">
        <v>5999</v>
      </c>
      <c r="B2882" t="s">
        <v>3108</v>
      </c>
      <c r="C2882" t="s">
        <v>3109</v>
      </c>
      <c r="D2882" t="s">
        <v>3118</v>
      </c>
      <c r="E2882">
        <v>642</v>
      </c>
      <c r="F2882">
        <v>39</v>
      </c>
      <c r="G2882" t="s">
        <v>14</v>
      </c>
      <c r="H2882" t="s">
        <v>3382</v>
      </c>
    </row>
    <row r="2883" spans="1:8" hidden="1" x14ac:dyDescent="0.3">
      <c r="A2883" t="s">
        <v>6000</v>
      </c>
      <c r="B2883" t="s">
        <v>3108</v>
      </c>
      <c r="C2883" t="s">
        <v>3109</v>
      </c>
      <c r="D2883" t="s">
        <v>3120</v>
      </c>
      <c r="E2883">
        <v>651</v>
      </c>
      <c r="F2883">
        <v>39</v>
      </c>
      <c r="G2883" t="s">
        <v>14</v>
      </c>
      <c r="H2883" t="s">
        <v>3382</v>
      </c>
    </row>
    <row r="2884" spans="1:8" hidden="1" x14ac:dyDescent="0.3">
      <c r="A2884" t="s">
        <v>6001</v>
      </c>
      <c r="B2884" t="s">
        <v>3108</v>
      </c>
      <c r="C2884" t="s">
        <v>3109</v>
      </c>
      <c r="D2884" t="s">
        <v>3122</v>
      </c>
      <c r="E2884">
        <v>678</v>
      </c>
      <c r="F2884">
        <v>39</v>
      </c>
      <c r="G2884" t="s">
        <v>14</v>
      </c>
      <c r="H2884" t="s">
        <v>3382</v>
      </c>
    </row>
    <row r="2885" spans="1:8" hidden="1" x14ac:dyDescent="0.3">
      <c r="A2885" t="s">
        <v>6002</v>
      </c>
      <c r="B2885" t="s">
        <v>3108</v>
      </c>
      <c r="C2885" t="s">
        <v>3109</v>
      </c>
      <c r="D2885" t="s">
        <v>3124</v>
      </c>
      <c r="E2885">
        <v>578</v>
      </c>
      <c r="F2885">
        <v>39</v>
      </c>
      <c r="G2885" t="s">
        <v>14</v>
      </c>
      <c r="H2885" t="s">
        <v>3382</v>
      </c>
    </row>
    <row r="2886" spans="1:8" hidden="1" x14ac:dyDescent="0.3">
      <c r="A2886" t="s">
        <v>6003</v>
      </c>
      <c r="B2886" t="s">
        <v>3108</v>
      </c>
      <c r="C2886" t="s">
        <v>3109</v>
      </c>
      <c r="D2886" t="s">
        <v>3126</v>
      </c>
      <c r="E2886">
        <v>1138</v>
      </c>
      <c r="F2886">
        <v>39</v>
      </c>
      <c r="G2886" t="s">
        <v>14</v>
      </c>
      <c r="H2886" t="s">
        <v>3382</v>
      </c>
    </row>
    <row r="2887" spans="1:8" hidden="1" x14ac:dyDescent="0.3">
      <c r="A2887" t="s">
        <v>6004</v>
      </c>
      <c r="B2887" t="s">
        <v>3108</v>
      </c>
      <c r="C2887" t="s">
        <v>3109</v>
      </c>
      <c r="D2887" t="s">
        <v>349</v>
      </c>
      <c r="E2887">
        <v>7224</v>
      </c>
      <c r="F2887">
        <v>39</v>
      </c>
      <c r="G2887" t="s">
        <v>14</v>
      </c>
      <c r="H2887" t="s">
        <v>3382</v>
      </c>
    </row>
    <row r="2888" spans="1:8" hidden="1" x14ac:dyDescent="0.3">
      <c r="A2888" t="s">
        <v>6005</v>
      </c>
      <c r="B2888" t="s">
        <v>3129</v>
      </c>
      <c r="C2888" t="s">
        <v>238</v>
      </c>
      <c r="D2888" t="s">
        <v>54</v>
      </c>
      <c r="E2888">
        <v>1162</v>
      </c>
      <c r="F2888">
        <v>39</v>
      </c>
      <c r="G2888" t="s">
        <v>14</v>
      </c>
      <c r="H2888" t="s">
        <v>3382</v>
      </c>
    </row>
    <row r="2889" spans="1:8" hidden="1" x14ac:dyDescent="0.3">
      <c r="A2889" t="s">
        <v>6006</v>
      </c>
      <c r="B2889" t="s">
        <v>3129</v>
      </c>
      <c r="C2889" t="s">
        <v>238</v>
      </c>
      <c r="D2889" t="s">
        <v>55</v>
      </c>
      <c r="E2889">
        <v>1604</v>
      </c>
      <c r="F2889">
        <v>39</v>
      </c>
      <c r="G2889" t="s">
        <v>14</v>
      </c>
      <c r="H2889" t="s">
        <v>3382</v>
      </c>
    </row>
    <row r="2890" spans="1:8" hidden="1" x14ac:dyDescent="0.3">
      <c r="A2890" t="s">
        <v>6007</v>
      </c>
      <c r="B2890" t="s">
        <v>3129</v>
      </c>
      <c r="C2890" t="s">
        <v>238</v>
      </c>
      <c r="D2890" t="s">
        <v>56</v>
      </c>
      <c r="E2890">
        <v>787</v>
      </c>
      <c r="F2890">
        <v>39</v>
      </c>
      <c r="G2890" t="s">
        <v>14</v>
      </c>
      <c r="H2890" t="s">
        <v>3382</v>
      </c>
    </row>
    <row r="2891" spans="1:8" hidden="1" x14ac:dyDescent="0.3">
      <c r="A2891" t="s">
        <v>6008</v>
      </c>
      <c r="B2891" t="s">
        <v>3129</v>
      </c>
      <c r="C2891" t="s">
        <v>238</v>
      </c>
      <c r="D2891" t="s">
        <v>57</v>
      </c>
      <c r="E2891">
        <v>426</v>
      </c>
      <c r="F2891">
        <v>39</v>
      </c>
      <c r="G2891" t="s">
        <v>14</v>
      </c>
      <c r="H2891" t="s">
        <v>3382</v>
      </c>
    </row>
    <row r="2892" spans="1:8" hidden="1" x14ac:dyDescent="0.3">
      <c r="A2892" t="s">
        <v>6009</v>
      </c>
      <c r="B2892" t="s">
        <v>3129</v>
      </c>
      <c r="C2892" t="s">
        <v>238</v>
      </c>
      <c r="D2892" t="s">
        <v>58</v>
      </c>
      <c r="E2892">
        <v>503</v>
      </c>
      <c r="F2892">
        <v>39</v>
      </c>
      <c r="G2892" t="s">
        <v>14</v>
      </c>
      <c r="H2892" t="s">
        <v>3382</v>
      </c>
    </row>
    <row r="2893" spans="1:8" hidden="1" x14ac:dyDescent="0.3">
      <c r="A2893" t="s">
        <v>6010</v>
      </c>
      <c r="B2893" t="s">
        <v>3129</v>
      </c>
      <c r="C2893" t="s">
        <v>238</v>
      </c>
      <c r="D2893" t="s">
        <v>59</v>
      </c>
      <c r="E2893">
        <v>898</v>
      </c>
      <c r="F2893">
        <v>39</v>
      </c>
      <c r="G2893" t="s">
        <v>14</v>
      </c>
      <c r="H2893" t="s">
        <v>3382</v>
      </c>
    </row>
    <row r="2894" spans="1:8" hidden="1" x14ac:dyDescent="0.3">
      <c r="A2894" t="s">
        <v>6011</v>
      </c>
      <c r="B2894" t="s">
        <v>3129</v>
      </c>
      <c r="C2894" t="s">
        <v>238</v>
      </c>
      <c r="D2894" t="s">
        <v>51</v>
      </c>
      <c r="E2894">
        <v>1177</v>
      </c>
      <c r="F2894">
        <v>39</v>
      </c>
      <c r="G2894" t="s">
        <v>14</v>
      </c>
      <c r="H2894" t="s">
        <v>3382</v>
      </c>
    </row>
    <row r="2895" spans="1:8" hidden="1" x14ac:dyDescent="0.3">
      <c r="A2895" t="s">
        <v>6012</v>
      </c>
      <c r="B2895" t="s">
        <v>3129</v>
      </c>
      <c r="C2895" t="s">
        <v>238</v>
      </c>
      <c r="D2895" t="s">
        <v>52</v>
      </c>
      <c r="E2895">
        <v>1088</v>
      </c>
      <c r="F2895">
        <v>39</v>
      </c>
      <c r="G2895" t="s">
        <v>14</v>
      </c>
      <c r="H2895" t="s">
        <v>3382</v>
      </c>
    </row>
    <row r="2896" spans="1:8" hidden="1" x14ac:dyDescent="0.3">
      <c r="A2896" t="s">
        <v>6013</v>
      </c>
      <c r="B2896" t="s">
        <v>3129</v>
      </c>
      <c r="C2896" t="s">
        <v>238</v>
      </c>
      <c r="D2896" t="s">
        <v>53</v>
      </c>
      <c r="E2896">
        <v>822</v>
      </c>
      <c r="F2896">
        <v>39</v>
      </c>
      <c r="G2896" t="s">
        <v>14</v>
      </c>
      <c r="H2896" t="s">
        <v>3382</v>
      </c>
    </row>
    <row r="2897" spans="1:8" hidden="1" x14ac:dyDescent="0.3">
      <c r="A2897" t="s">
        <v>6014</v>
      </c>
      <c r="B2897" t="s">
        <v>3129</v>
      </c>
      <c r="C2897" t="s">
        <v>238</v>
      </c>
      <c r="D2897" t="s">
        <v>349</v>
      </c>
      <c r="E2897">
        <v>8449</v>
      </c>
      <c r="F2897">
        <v>39</v>
      </c>
      <c r="G2897" t="s">
        <v>14</v>
      </c>
      <c r="H2897" t="s">
        <v>3382</v>
      </c>
    </row>
    <row r="2898" spans="1:8" hidden="1" x14ac:dyDescent="0.3">
      <c r="A2898" t="s">
        <v>6015</v>
      </c>
      <c r="B2898" t="s">
        <v>3140</v>
      </c>
      <c r="C2898" t="s">
        <v>229</v>
      </c>
      <c r="D2898" t="s">
        <v>60</v>
      </c>
      <c r="E2898">
        <v>5406</v>
      </c>
      <c r="F2898">
        <v>39</v>
      </c>
      <c r="G2898" t="s">
        <v>14</v>
      </c>
      <c r="H2898" t="s">
        <v>3382</v>
      </c>
    </row>
    <row r="2899" spans="1:8" hidden="1" x14ac:dyDescent="0.3">
      <c r="A2899" t="s">
        <v>6016</v>
      </c>
      <c r="B2899" t="s">
        <v>3140</v>
      </c>
      <c r="C2899" t="s">
        <v>229</v>
      </c>
      <c r="D2899" t="s">
        <v>63</v>
      </c>
      <c r="E2899">
        <v>60</v>
      </c>
      <c r="F2899">
        <v>39</v>
      </c>
      <c r="G2899" t="s">
        <v>14</v>
      </c>
      <c r="H2899" t="s">
        <v>3382</v>
      </c>
    </row>
    <row r="2900" spans="1:8" hidden="1" x14ac:dyDescent="0.3">
      <c r="A2900" t="s">
        <v>6017</v>
      </c>
      <c r="B2900" t="s">
        <v>3140</v>
      </c>
      <c r="C2900" t="s">
        <v>229</v>
      </c>
      <c r="D2900" t="s">
        <v>61</v>
      </c>
      <c r="E2900">
        <v>632</v>
      </c>
      <c r="F2900">
        <v>39</v>
      </c>
      <c r="G2900" t="s">
        <v>14</v>
      </c>
      <c r="H2900" t="s">
        <v>3382</v>
      </c>
    </row>
    <row r="2901" spans="1:8" hidden="1" x14ac:dyDescent="0.3">
      <c r="A2901" t="s">
        <v>10333</v>
      </c>
      <c r="B2901" t="s">
        <v>3140</v>
      </c>
      <c r="C2901" t="s">
        <v>229</v>
      </c>
      <c r="D2901" t="s">
        <v>10309</v>
      </c>
      <c r="E2901">
        <v>1401</v>
      </c>
      <c r="F2901">
        <v>39</v>
      </c>
      <c r="G2901" t="s">
        <v>14</v>
      </c>
      <c r="H2901" t="s">
        <v>3382</v>
      </c>
    </row>
    <row r="2902" spans="1:8" hidden="1" x14ac:dyDescent="0.3">
      <c r="A2902" t="s">
        <v>6018</v>
      </c>
      <c r="B2902" t="s">
        <v>3140</v>
      </c>
      <c r="C2902" t="s">
        <v>229</v>
      </c>
      <c r="D2902" t="s">
        <v>341</v>
      </c>
      <c r="E2902">
        <v>2534</v>
      </c>
      <c r="F2902">
        <v>39</v>
      </c>
      <c r="G2902" t="s">
        <v>14</v>
      </c>
      <c r="H2902" t="s">
        <v>3382</v>
      </c>
    </row>
    <row r="2903" spans="1:8" hidden="1" x14ac:dyDescent="0.3">
      <c r="A2903" t="s">
        <v>6019</v>
      </c>
      <c r="B2903" t="s">
        <v>3140</v>
      </c>
      <c r="C2903" t="s">
        <v>229</v>
      </c>
      <c r="D2903" t="s">
        <v>62</v>
      </c>
      <c r="E2903">
        <v>785</v>
      </c>
      <c r="F2903">
        <v>39</v>
      </c>
      <c r="G2903" t="s">
        <v>14</v>
      </c>
      <c r="H2903" t="s">
        <v>3382</v>
      </c>
    </row>
    <row r="2904" spans="1:8" hidden="1" x14ac:dyDescent="0.3">
      <c r="A2904" t="s">
        <v>6020</v>
      </c>
      <c r="B2904" t="s">
        <v>3146</v>
      </c>
      <c r="C2904" t="s">
        <v>230</v>
      </c>
      <c r="D2904" t="s">
        <v>353</v>
      </c>
      <c r="E2904">
        <v>10065</v>
      </c>
      <c r="F2904">
        <v>39</v>
      </c>
      <c r="G2904" t="s">
        <v>14</v>
      </c>
      <c r="H2904" t="s">
        <v>3382</v>
      </c>
    </row>
    <row r="2905" spans="1:8" hidden="1" x14ac:dyDescent="0.3">
      <c r="A2905" t="s">
        <v>6021</v>
      </c>
      <c r="B2905" t="s">
        <v>3146</v>
      </c>
      <c r="C2905" t="s">
        <v>230</v>
      </c>
      <c r="D2905" t="s">
        <v>2</v>
      </c>
      <c r="E2905">
        <v>10086</v>
      </c>
      <c r="F2905">
        <v>39</v>
      </c>
      <c r="G2905" t="s">
        <v>14</v>
      </c>
      <c r="H2905" t="s">
        <v>3382</v>
      </c>
    </row>
    <row r="2906" spans="1:8" hidden="1" x14ac:dyDescent="0.3">
      <c r="A2906" t="s">
        <v>6022</v>
      </c>
      <c r="B2906" t="s">
        <v>3146</v>
      </c>
      <c r="C2906" t="s">
        <v>230</v>
      </c>
      <c r="D2906" t="s">
        <v>337</v>
      </c>
      <c r="E2906">
        <v>9</v>
      </c>
      <c r="F2906">
        <v>39</v>
      </c>
      <c r="G2906" t="s">
        <v>14</v>
      </c>
      <c r="H2906" t="s">
        <v>3382</v>
      </c>
    </row>
    <row r="2907" spans="1:8" hidden="1" x14ac:dyDescent="0.3">
      <c r="A2907" t="s">
        <v>6023</v>
      </c>
      <c r="B2907" t="s">
        <v>3146</v>
      </c>
      <c r="C2907" t="s">
        <v>230</v>
      </c>
      <c r="D2907" t="s">
        <v>326</v>
      </c>
      <c r="E2907">
        <v>14</v>
      </c>
      <c r="F2907">
        <v>39</v>
      </c>
      <c r="G2907" t="s">
        <v>14</v>
      </c>
      <c r="H2907" t="s">
        <v>3382</v>
      </c>
    </row>
    <row r="2908" spans="1:8" hidden="1" x14ac:dyDescent="0.3">
      <c r="A2908" t="s">
        <v>6024</v>
      </c>
      <c r="B2908" t="s">
        <v>3146</v>
      </c>
      <c r="C2908" t="s">
        <v>230</v>
      </c>
      <c r="D2908" t="s">
        <v>327</v>
      </c>
      <c r="E2908">
        <v>508</v>
      </c>
      <c r="F2908">
        <v>39</v>
      </c>
      <c r="G2908" t="s">
        <v>14</v>
      </c>
      <c r="H2908" t="s">
        <v>3382</v>
      </c>
    </row>
    <row r="2909" spans="1:8" hidden="1" x14ac:dyDescent="0.3">
      <c r="A2909" t="s">
        <v>6025</v>
      </c>
      <c r="B2909" t="s">
        <v>3146</v>
      </c>
      <c r="C2909" t="s">
        <v>230</v>
      </c>
      <c r="D2909" t="s">
        <v>328</v>
      </c>
      <c r="E2909">
        <v>956</v>
      </c>
      <c r="F2909">
        <v>39</v>
      </c>
      <c r="G2909" t="s">
        <v>14</v>
      </c>
      <c r="H2909" t="s">
        <v>3382</v>
      </c>
    </row>
    <row r="2910" spans="1:8" hidden="1" x14ac:dyDescent="0.3">
      <c r="A2910" t="s">
        <v>6026</v>
      </c>
      <c r="B2910" t="s">
        <v>3146</v>
      </c>
      <c r="C2910" t="s">
        <v>230</v>
      </c>
      <c r="D2910" t="s">
        <v>329</v>
      </c>
      <c r="E2910">
        <v>0</v>
      </c>
      <c r="F2910">
        <v>39</v>
      </c>
      <c r="G2910" t="s">
        <v>14</v>
      </c>
      <c r="H2910" t="s">
        <v>3382</v>
      </c>
    </row>
    <row r="2911" spans="1:8" hidden="1" x14ac:dyDescent="0.3">
      <c r="A2911" t="s">
        <v>6027</v>
      </c>
      <c r="B2911" t="s">
        <v>3146</v>
      </c>
      <c r="C2911" t="s">
        <v>230</v>
      </c>
      <c r="D2911" t="s">
        <v>330</v>
      </c>
      <c r="E2911">
        <v>166</v>
      </c>
      <c r="F2911">
        <v>39</v>
      </c>
      <c r="G2911" t="s">
        <v>14</v>
      </c>
      <c r="H2911" t="s">
        <v>3382</v>
      </c>
    </row>
    <row r="2912" spans="1:8" hidden="1" x14ac:dyDescent="0.3">
      <c r="A2912" t="s">
        <v>6028</v>
      </c>
      <c r="B2912" t="s">
        <v>3146</v>
      </c>
      <c r="C2912" t="s">
        <v>230</v>
      </c>
      <c r="D2912" t="s">
        <v>3155</v>
      </c>
      <c r="E2912">
        <v>24</v>
      </c>
      <c r="F2912">
        <v>39</v>
      </c>
      <c r="G2912" t="s">
        <v>14</v>
      </c>
      <c r="H2912" t="s">
        <v>3382</v>
      </c>
    </row>
    <row r="2913" spans="1:8" hidden="1" x14ac:dyDescent="0.3">
      <c r="A2913" t="s">
        <v>6029</v>
      </c>
      <c r="B2913" t="s">
        <v>3146</v>
      </c>
      <c r="C2913" t="s">
        <v>230</v>
      </c>
      <c r="D2913" t="s">
        <v>3157</v>
      </c>
      <c r="E2913">
        <v>10065</v>
      </c>
      <c r="F2913">
        <v>39</v>
      </c>
      <c r="G2913" t="s">
        <v>14</v>
      </c>
      <c r="H2913" t="s">
        <v>3382</v>
      </c>
    </row>
    <row r="2914" spans="1:8" hidden="1" x14ac:dyDescent="0.3">
      <c r="A2914" t="s">
        <v>6030</v>
      </c>
      <c r="B2914" t="s">
        <v>3146</v>
      </c>
      <c r="C2914" t="s">
        <v>230</v>
      </c>
      <c r="D2914" t="s">
        <v>331</v>
      </c>
      <c r="E2914">
        <v>1053</v>
      </c>
      <c r="F2914">
        <v>39</v>
      </c>
      <c r="G2914" t="s">
        <v>14</v>
      </c>
      <c r="H2914" t="s">
        <v>3382</v>
      </c>
    </row>
    <row r="2915" spans="1:8" hidden="1" x14ac:dyDescent="0.3">
      <c r="A2915" t="s">
        <v>6031</v>
      </c>
      <c r="B2915" t="s">
        <v>3146</v>
      </c>
      <c r="C2915" t="s">
        <v>230</v>
      </c>
      <c r="D2915" t="s">
        <v>332</v>
      </c>
      <c r="E2915">
        <v>559</v>
      </c>
      <c r="F2915">
        <v>39</v>
      </c>
      <c r="G2915" t="s">
        <v>14</v>
      </c>
      <c r="H2915" t="s">
        <v>3382</v>
      </c>
    </row>
    <row r="2916" spans="1:8" hidden="1" x14ac:dyDescent="0.3">
      <c r="A2916" t="s">
        <v>6032</v>
      </c>
      <c r="B2916" t="s">
        <v>3146</v>
      </c>
      <c r="C2916" t="s">
        <v>230</v>
      </c>
      <c r="D2916" t="s">
        <v>333</v>
      </c>
      <c r="E2916">
        <v>2110</v>
      </c>
      <c r="F2916">
        <v>39</v>
      </c>
      <c r="G2916" t="s">
        <v>14</v>
      </c>
      <c r="H2916" t="s">
        <v>3382</v>
      </c>
    </row>
    <row r="2917" spans="1:8" hidden="1" x14ac:dyDescent="0.3">
      <c r="A2917" t="s">
        <v>6033</v>
      </c>
      <c r="B2917" t="s">
        <v>3146</v>
      </c>
      <c r="C2917" t="s">
        <v>230</v>
      </c>
      <c r="D2917" t="s">
        <v>334</v>
      </c>
      <c r="E2917">
        <v>1329</v>
      </c>
      <c r="F2917">
        <v>39</v>
      </c>
      <c r="G2917" t="s">
        <v>14</v>
      </c>
      <c r="H2917" t="s">
        <v>3382</v>
      </c>
    </row>
    <row r="2918" spans="1:8" hidden="1" x14ac:dyDescent="0.3">
      <c r="A2918" t="s">
        <v>6034</v>
      </c>
      <c r="B2918" t="s">
        <v>3146</v>
      </c>
      <c r="C2918" t="s">
        <v>230</v>
      </c>
      <c r="D2918" t="s">
        <v>336</v>
      </c>
      <c r="E2918">
        <v>569</v>
      </c>
      <c r="F2918">
        <v>39</v>
      </c>
      <c r="G2918" t="s">
        <v>14</v>
      </c>
      <c r="H2918" t="s">
        <v>3382</v>
      </c>
    </row>
    <row r="2919" spans="1:8" hidden="1" x14ac:dyDescent="0.3">
      <c r="A2919" t="s">
        <v>6035</v>
      </c>
      <c r="B2919" t="s">
        <v>3146</v>
      </c>
      <c r="C2919" t="s">
        <v>230</v>
      </c>
      <c r="D2919" t="s">
        <v>335</v>
      </c>
      <c r="E2919">
        <v>101</v>
      </c>
      <c r="F2919">
        <v>39</v>
      </c>
      <c r="G2919" t="s">
        <v>14</v>
      </c>
      <c r="H2919" t="s">
        <v>3382</v>
      </c>
    </row>
    <row r="2920" spans="1:8" hidden="1" x14ac:dyDescent="0.3">
      <c r="A2920" t="s">
        <v>6036</v>
      </c>
      <c r="B2920" t="s">
        <v>3146</v>
      </c>
      <c r="C2920" t="s">
        <v>230</v>
      </c>
      <c r="D2920" t="s">
        <v>79</v>
      </c>
      <c r="E2920">
        <v>2708</v>
      </c>
      <c r="F2920">
        <v>39</v>
      </c>
      <c r="G2920" t="s">
        <v>14</v>
      </c>
      <c r="H2920" t="s">
        <v>3382</v>
      </c>
    </row>
    <row r="2921" spans="1:8" hidden="1" x14ac:dyDescent="0.3">
      <c r="A2921" t="s">
        <v>6037</v>
      </c>
      <c r="B2921" t="s">
        <v>3166</v>
      </c>
      <c r="C2921" t="s">
        <v>245</v>
      </c>
      <c r="D2921" t="s">
        <v>80</v>
      </c>
      <c r="E2921">
        <v>495</v>
      </c>
      <c r="F2921">
        <v>39</v>
      </c>
      <c r="G2921" t="s">
        <v>14</v>
      </c>
      <c r="H2921" t="s">
        <v>3382</v>
      </c>
    </row>
    <row r="2922" spans="1:8" hidden="1" x14ac:dyDescent="0.3">
      <c r="A2922" t="s">
        <v>6038</v>
      </c>
      <c r="B2922" t="s">
        <v>3166</v>
      </c>
      <c r="C2922" t="s">
        <v>245</v>
      </c>
      <c r="D2922" t="s">
        <v>342</v>
      </c>
      <c r="E2922">
        <v>263</v>
      </c>
      <c r="F2922">
        <v>39</v>
      </c>
      <c r="G2922" t="s">
        <v>14</v>
      </c>
      <c r="H2922" t="s">
        <v>3382</v>
      </c>
    </row>
    <row r="2923" spans="1:8" hidden="1" x14ac:dyDescent="0.3">
      <c r="A2923" t="s">
        <v>6039</v>
      </c>
      <c r="B2923" t="s">
        <v>3166</v>
      </c>
      <c r="C2923" t="s">
        <v>245</v>
      </c>
      <c r="D2923">
        <v>0</v>
      </c>
      <c r="E2923">
        <v>2252</v>
      </c>
      <c r="F2923">
        <v>39</v>
      </c>
      <c r="G2923" t="s">
        <v>14</v>
      </c>
      <c r="H2923" t="s">
        <v>3382</v>
      </c>
    </row>
    <row r="2924" spans="1:8" hidden="1" x14ac:dyDescent="0.3">
      <c r="A2924" t="s">
        <v>6040</v>
      </c>
      <c r="B2924" t="s">
        <v>3166</v>
      </c>
      <c r="C2924" t="s">
        <v>245</v>
      </c>
      <c r="D2924">
        <v>1</v>
      </c>
      <c r="E2924">
        <v>2390</v>
      </c>
      <c r="F2924">
        <v>39</v>
      </c>
      <c r="G2924" t="s">
        <v>14</v>
      </c>
      <c r="H2924" t="s">
        <v>3382</v>
      </c>
    </row>
    <row r="2925" spans="1:8" hidden="1" x14ac:dyDescent="0.3">
      <c r="A2925" t="s">
        <v>6041</v>
      </c>
      <c r="B2925" t="s">
        <v>3166</v>
      </c>
      <c r="C2925" t="s">
        <v>245</v>
      </c>
      <c r="D2925" t="s">
        <v>60</v>
      </c>
      <c r="E2925">
        <v>5406</v>
      </c>
      <c r="F2925">
        <v>39</v>
      </c>
      <c r="G2925" t="s">
        <v>14</v>
      </c>
      <c r="H2925" t="s">
        <v>3382</v>
      </c>
    </row>
    <row r="2926" spans="1:8" hidden="1" x14ac:dyDescent="0.3">
      <c r="A2926" t="s">
        <v>6042</v>
      </c>
      <c r="B2926" t="s">
        <v>3172</v>
      </c>
      <c r="C2926" t="s">
        <v>239</v>
      </c>
      <c r="D2926" t="s">
        <v>2</v>
      </c>
      <c r="E2926">
        <v>10086</v>
      </c>
      <c r="F2926">
        <v>39</v>
      </c>
      <c r="G2926" t="s">
        <v>14</v>
      </c>
      <c r="H2926" t="s">
        <v>3382</v>
      </c>
    </row>
    <row r="2927" spans="1:8" hidden="1" x14ac:dyDescent="0.3">
      <c r="A2927" t="s">
        <v>6043</v>
      </c>
      <c r="B2927" t="s">
        <v>3172</v>
      </c>
      <c r="C2927" t="s">
        <v>239</v>
      </c>
      <c r="D2927" t="s">
        <v>67</v>
      </c>
      <c r="E2927">
        <v>798</v>
      </c>
      <c r="F2927">
        <v>39</v>
      </c>
      <c r="G2927" t="s">
        <v>14</v>
      </c>
      <c r="H2927" t="s">
        <v>3382</v>
      </c>
    </row>
    <row r="2928" spans="1:8" hidden="1" x14ac:dyDescent="0.3">
      <c r="A2928" t="s">
        <v>6044</v>
      </c>
      <c r="B2928" t="s">
        <v>3172</v>
      </c>
      <c r="C2928" t="s">
        <v>239</v>
      </c>
      <c r="D2928" t="s">
        <v>66</v>
      </c>
      <c r="E2928">
        <v>1480</v>
      </c>
      <c r="F2928">
        <v>39</v>
      </c>
      <c r="G2928" t="s">
        <v>14</v>
      </c>
      <c r="H2928" t="s">
        <v>3382</v>
      </c>
    </row>
    <row r="2929" spans="1:8" hidden="1" x14ac:dyDescent="0.3">
      <c r="A2929" t="s">
        <v>6045</v>
      </c>
      <c r="B2929" t="s">
        <v>3172</v>
      </c>
      <c r="C2929" t="s">
        <v>239</v>
      </c>
      <c r="D2929" t="s">
        <v>65</v>
      </c>
      <c r="E2929">
        <v>3011</v>
      </c>
      <c r="F2929">
        <v>39</v>
      </c>
      <c r="G2929" t="s">
        <v>14</v>
      </c>
      <c r="H2929" t="s">
        <v>3382</v>
      </c>
    </row>
    <row r="2930" spans="1:8" hidden="1" x14ac:dyDescent="0.3">
      <c r="A2930" t="s">
        <v>6046</v>
      </c>
      <c r="B2930" t="s">
        <v>3172</v>
      </c>
      <c r="C2930" t="s">
        <v>239</v>
      </c>
      <c r="D2930" t="s">
        <v>68</v>
      </c>
      <c r="E2930">
        <v>306</v>
      </c>
      <c r="F2930">
        <v>39</v>
      </c>
      <c r="G2930" t="s">
        <v>14</v>
      </c>
      <c r="H2930" t="s">
        <v>3382</v>
      </c>
    </row>
    <row r="2931" spans="1:8" hidden="1" x14ac:dyDescent="0.3">
      <c r="A2931" t="s">
        <v>6047</v>
      </c>
      <c r="B2931" t="s">
        <v>3172</v>
      </c>
      <c r="C2931" t="s">
        <v>239</v>
      </c>
      <c r="D2931" t="s">
        <v>64</v>
      </c>
      <c r="E2931">
        <v>4490</v>
      </c>
      <c r="F2931">
        <v>39</v>
      </c>
      <c r="G2931" t="s">
        <v>14</v>
      </c>
      <c r="H2931" t="s">
        <v>3382</v>
      </c>
    </row>
    <row r="2932" spans="1:8" hidden="1" x14ac:dyDescent="0.3">
      <c r="A2932" t="s">
        <v>6048</v>
      </c>
      <c r="B2932" t="s">
        <v>3179</v>
      </c>
      <c r="C2932" t="s">
        <v>240</v>
      </c>
      <c r="D2932" t="s">
        <v>2</v>
      </c>
      <c r="E2932">
        <v>10086</v>
      </c>
      <c r="F2932">
        <v>39</v>
      </c>
      <c r="G2932" t="s">
        <v>14</v>
      </c>
      <c r="H2932" t="s">
        <v>3382</v>
      </c>
    </row>
    <row r="2933" spans="1:8" hidden="1" x14ac:dyDescent="0.3">
      <c r="A2933" t="s">
        <v>6049</v>
      </c>
      <c r="B2933" t="s">
        <v>3179</v>
      </c>
      <c r="C2933" t="s">
        <v>240</v>
      </c>
      <c r="D2933" t="s">
        <v>70</v>
      </c>
      <c r="E2933">
        <v>1255</v>
      </c>
      <c r="F2933">
        <v>39</v>
      </c>
      <c r="G2933" t="s">
        <v>14</v>
      </c>
      <c r="H2933" t="s">
        <v>3382</v>
      </c>
    </row>
    <row r="2934" spans="1:8" hidden="1" x14ac:dyDescent="0.3">
      <c r="A2934" t="s">
        <v>6050</v>
      </c>
      <c r="B2934" t="s">
        <v>3179</v>
      </c>
      <c r="C2934" t="s">
        <v>240</v>
      </c>
      <c r="D2934" t="s">
        <v>69</v>
      </c>
      <c r="E2934">
        <v>1502</v>
      </c>
      <c r="F2934">
        <v>39</v>
      </c>
      <c r="G2934" t="s">
        <v>14</v>
      </c>
      <c r="H2934" t="s">
        <v>3382</v>
      </c>
    </row>
    <row r="2935" spans="1:8" hidden="1" x14ac:dyDescent="0.3">
      <c r="A2935" t="s">
        <v>6051</v>
      </c>
      <c r="B2935" t="s">
        <v>3179</v>
      </c>
      <c r="C2935" t="s">
        <v>240</v>
      </c>
      <c r="D2935" t="s">
        <v>71</v>
      </c>
      <c r="E2935">
        <v>7341</v>
      </c>
      <c r="F2935">
        <v>39</v>
      </c>
      <c r="G2935" t="s">
        <v>14</v>
      </c>
      <c r="H2935" t="s">
        <v>3382</v>
      </c>
    </row>
    <row r="2936" spans="1:8" hidden="1" x14ac:dyDescent="0.3">
      <c r="A2936" t="s">
        <v>6052</v>
      </c>
      <c r="B2936" t="s">
        <v>3184</v>
      </c>
      <c r="C2936" t="s">
        <v>3185</v>
      </c>
      <c r="D2936" t="s">
        <v>2</v>
      </c>
      <c r="E2936">
        <v>10086</v>
      </c>
      <c r="F2936">
        <v>39</v>
      </c>
      <c r="G2936" t="s">
        <v>14</v>
      </c>
      <c r="H2936" t="s">
        <v>3382</v>
      </c>
    </row>
    <row r="2937" spans="1:8" hidden="1" x14ac:dyDescent="0.3">
      <c r="A2937" t="s">
        <v>6053</v>
      </c>
      <c r="B2937" t="s">
        <v>3184</v>
      </c>
      <c r="C2937" t="s">
        <v>3185</v>
      </c>
      <c r="D2937" t="s">
        <v>25</v>
      </c>
      <c r="E2937">
        <v>65</v>
      </c>
      <c r="F2937">
        <v>39</v>
      </c>
      <c r="G2937" t="s">
        <v>14</v>
      </c>
      <c r="H2937" t="s">
        <v>3382</v>
      </c>
    </row>
    <row r="2938" spans="1:8" hidden="1" x14ac:dyDescent="0.3">
      <c r="A2938" t="s">
        <v>6054</v>
      </c>
      <c r="B2938" t="s">
        <v>3184</v>
      </c>
      <c r="C2938" t="s">
        <v>3185</v>
      </c>
      <c r="D2938" t="s">
        <v>21</v>
      </c>
      <c r="E2938">
        <v>1118</v>
      </c>
      <c r="F2938">
        <v>39</v>
      </c>
      <c r="G2938" t="s">
        <v>14</v>
      </c>
      <c r="H2938" t="s">
        <v>3382</v>
      </c>
    </row>
    <row r="2939" spans="1:8" hidden="1" x14ac:dyDescent="0.3">
      <c r="A2939" t="s">
        <v>6055</v>
      </c>
      <c r="B2939" t="s">
        <v>3184</v>
      </c>
      <c r="C2939" t="s">
        <v>3185</v>
      </c>
      <c r="D2939" t="s">
        <v>24</v>
      </c>
      <c r="E2939">
        <v>107</v>
      </c>
      <c r="F2939">
        <v>39</v>
      </c>
      <c r="G2939" t="s">
        <v>14</v>
      </c>
      <c r="H2939" t="s">
        <v>3382</v>
      </c>
    </row>
    <row r="2940" spans="1:8" hidden="1" x14ac:dyDescent="0.3">
      <c r="A2940" t="s">
        <v>6056</v>
      </c>
      <c r="B2940" t="s">
        <v>3184</v>
      </c>
      <c r="C2940" t="s">
        <v>3185</v>
      </c>
      <c r="D2940" t="s">
        <v>354</v>
      </c>
      <c r="E2940">
        <v>1868</v>
      </c>
      <c r="F2940">
        <v>39</v>
      </c>
      <c r="G2940" t="s">
        <v>14</v>
      </c>
      <c r="H2940" t="s">
        <v>3382</v>
      </c>
    </row>
    <row r="2941" spans="1:8" hidden="1" x14ac:dyDescent="0.3">
      <c r="A2941" t="s">
        <v>6057</v>
      </c>
      <c r="B2941" t="s">
        <v>3184</v>
      </c>
      <c r="C2941" t="s">
        <v>3185</v>
      </c>
      <c r="D2941" t="s">
        <v>22</v>
      </c>
      <c r="E2941">
        <v>640</v>
      </c>
      <c r="F2941">
        <v>39</v>
      </c>
      <c r="G2941" t="s">
        <v>14</v>
      </c>
      <c r="H2941" t="s">
        <v>3382</v>
      </c>
    </row>
    <row r="2942" spans="1:8" hidden="1" x14ac:dyDescent="0.3">
      <c r="A2942" t="s">
        <v>6058</v>
      </c>
      <c r="B2942" t="s">
        <v>3184</v>
      </c>
      <c r="C2942" t="s">
        <v>3185</v>
      </c>
      <c r="D2942" t="s">
        <v>23</v>
      </c>
      <c r="E2942">
        <v>458</v>
      </c>
      <c r="F2942">
        <v>39</v>
      </c>
      <c r="G2942" t="s">
        <v>14</v>
      </c>
      <c r="H2942" t="s">
        <v>3382</v>
      </c>
    </row>
    <row r="2943" spans="1:8" hidden="1" x14ac:dyDescent="0.3">
      <c r="A2943" t="s">
        <v>6059</v>
      </c>
      <c r="B2943" t="s">
        <v>3184</v>
      </c>
      <c r="C2943" t="s">
        <v>3185</v>
      </c>
      <c r="D2943" t="s">
        <v>20</v>
      </c>
      <c r="E2943">
        <v>5823</v>
      </c>
      <c r="F2943">
        <v>39</v>
      </c>
      <c r="G2943" t="s">
        <v>14</v>
      </c>
      <c r="H2943" t="s">
        <v>3382</v>
      </c>
    </row>
    <row r="2944" spans="1:8" hidden="1" x14ac:dyDescent="0.3">
      <c r="A2944" t="s">
        <v>10583</v>
      </c>
      <c r="B2944" t="s">
        <v>3193</v>
      </c>
      <c r="C2944" t="s">
        <v>3194</v>
      </c>
      <c r="D2944" t="s">
        <v>10556</v>
      </c>
      <c r="E2944">
        <v>9</v>
      </c>
      <c r="F2944">
        <v>39</v>
      </c>
      <c r="G2944" t="s">
        <v>14</v>
      </c>
      <c r="H2944" t="s">
        <v>3382</v>
      </c>
    </row>
    <row r="2945" spans="1:8" hidden="1" x14ac:dyDescent="0.3">
      <c r="A2945" t="s">
        <v>6060</v>
      </c>
      <c r="B2945" t="s">
        <v>3193</v>
      </c>
      <c r="C2945" t="s">
        <v>3194</v>
      </c>
      <c r="D2945" t="s">
        <v>350</v>
      </c>
      <c r="E2945">
        <v>4</v>
      </c>
      <c r="F2945">
        <v>39</v>
      </c>
      <c r="G2945" t="s">
        <v>14</v>
      </c>
      <c r="H2945" t="s">
        <v>3382</v>
      </c>
    </row>
    <row r="2946" spans="1:8" hidden="1" x14ac:dyDescent="0.3">
      <c r="A2946" t="s">
        <v>6061</v>
      </c>
      <c r="B2946" t="s">
        <v>3193</v>
      </c>
      <c r="C2946" t="s">
        <v>3194</v>
      </c>
      <c r="D2946" t="s">
        <v>352</v>
      </c>
      <c r="E2946">
        <v>1523</v>
      </c>
      <c r="F2946">
        <v>39</v>
      </c>
      <c r="G2946" t="s">
        <v>14</v>
      </c>
      <c r="H2946" t="s">
        <v>3382</v>
      </c>
    </row>
    <row r="2947" spans="1:8" hidden="1" x14ac:dyDescent="0.3">
      <c r="A2947" t="s">
        <v>6062</v>
      </c>
      <c r="B2947" t="s">
        <v>3193</v>
      </c>
      <c r="C2947" t="s">
        <v>3194</v>
      </c>
      <c r="D2947" t="s">
        <v>351</v>
      </c>
      <c r="E2947">
        <v>31</v>
      </c>
      <c r="F2947">
        <v>39</v>
      </c>
      <c r="G2947" t="s">
        <v>14</v>
      </c>
      <c r="H2947" t="s">
        <v>3382</v>
      </c>
    </row>
    <row r="2948" spans="1:8" hidden="1" x14ac:dyDescent="0.3">
      <c r="A2948" t="s">
        <v>6063</v>
      </c>
      <c r="B2948" t="s">
        <v>3193</v>
      </c>
      <c r="C2948" t="s">
        <v>3194</v>
      </c>
      <c r="D2948" t="s">
        <v>348</v>
      </c>
      <c r="E2948">
        <v>47</v>
      </c>
      <c r="F2948">
        <v>39</v>
      </c>
      <c r="G2948" t="s">
        <v>14</v>
      </c>
      <c r="H2948" t="s">
        <v>3382</v>
      </c>
    </row>
    <row r="2949" spans="1:8" hidden="1" x14ac:dyDescent="0.3">
      <c r="A2949" t="s">
        <v>6064</v>
      </c>
      <c r="B2949" t="s">
        <v>3193</v>
      </c>
      <c r="C2949" t="s">
        <v>3194</v>
      </c>
      <c r="D2949" t="s">
        <v>349</v>
      </c>
      <c r="E2949">
        <v>9742</v>
      </c>
      <c r="F2949">
        <v>39</v>
      </c>
      <c r="G2949" t="s">
        <v>14</v>
      </c>
      <c r="H2949" t="s">
        <v>3382</v>
      </c>
    </row>
    <row r="2950" spans="1:8" hidden="1" x14ac:dyDescent="0.3">
      <c r="A2950" t="s">
        <v>6065</v>
      </c>
      <c r="B2950" t="s">
        <v>3193</v>
      </c>
      <c r="C2950" t="s">
        <v>3194</v>
      </c>
      <c r="D2950" t="s">
        <v>347</v>
      </c>
      <c r="E2950">
        <v>9706</v>
      </c>
      <c r="F2950">
        <v>39</v>
      </c>
      <c r="G2950" t="s">
        <v>14</v>
      </c>
      <c r="H2950" t="s">
        <v>3382</v>
      </c>
    </row>
    <row r="2951" spans="1:8" hidden="1" x14ac:dyDescent="0.3">
      <c r="A2951" t="s">
        <v>6066</v>
      </c>
      <c r="B2951" t="s">
        <v>99</v>
      </c>
      <c r="C2951" t="s">
        <v>3202</v>
      </c>
      <c r="D2951" t="s">
        <v>210</v>
      </c>
      <c r="E2951">
        <v>1744</v>
      </c>
      <c r="F2951">
        <v>39</v>
      </c>
      <c r="G2951" t="s">
        <v>14</v>
      </c>
      <c r="H2951" t="s">
        <v>3382</v>
      </c>
    </row>
    <row r="2952" spans="1:8" hidden="1" x14ac:dyDescent="0.3">
      <c r="A2952" t="s">
        <v>6067</v>
      </c>
      <c r="B2952" t="s">
        <v>98</v>
      </c>
      <c r="C2952" t="s">
        <v>3202</v>
      </c>
      <c r="D2952" t="s">
        <v>209</v>
      </c>
      <c r="E2952">
        <v>7612</v>
      </c>
      <c r="F2952">
        <v>39</v>
      </c>
      <c r="G2952" t="s">
        <v>14</v>
      </c>
      <c r="H2952" t="s">
        <v>3382</v>
      </c>
    </row>
    <row r="2953" spans="1:8" hidden="1" x14ac:dyDescent="0.3">
      <c r="A2953" t="s">
        <v>6068</v>
      </c>
      <c r="B2953" t="s">
        <v>97</v>
      </c>
      <c r="C2953" t="s">
        <v>3202</v>
      </c>
      <c r="D2953" t="s">
        <v>208</v>
      </c>
      <c r="E2953">
        <v>763</v>
      </c>
      <c r="F2953">
        <v>39</v>
      </c>
      <c r="G2953" t="s">
        <v>14</v>
      </c>
      <c r="H2953" t="s">
        <v>3382</v>
      </c>
    </row>
    <row r="2954" spans="1:8" hidden="1" x14ac:dyDescent="0.3">
      <c r="A2954" t="s">
        <v>6069</v>
      </c>
      <c r="B2954" t="s">
        <v>96</v>
      </c>
      <c r="C2954" t="s">
        <v>3202</v>
      </c>
      <c r="D2954" t="s">
        <v>207</v>
      </c>
      <c r="E2954">
        <v>527</v>
      </c>
      <c r="F2954">
        <v>39</v>
      </c>
      <c r="G2954" t="s">
        <v>14</v>
      </c>
      <c r="H2954" t="s">
        <v>3382</v>
      </c>
    </row>
    <row r="2955" spans="1:8" hidden="1" x14ac:dyDescent="0.3">
      <c r="A2955" t="s">
        <v>6070</v>
      </c>
      <c r="B2955" t="s">
        <v>3207</v>
      </c>
      <c r="C2955" t="s">
        <v>3202</v>
      </c>
      <c r="D2955" t="s">
        <v>2</v>
      </c>
      <c r="E2955">
        <v>10646</v>
      </c>
      <c r="F2955">
        <v>39</v>
      </c>
      <c r="G2955" t="s">
        <v>14</v>
      </c>
      <c r="H2955" t="s">
        <v>3382</v>
      </c>
    </row>
    <row r="2956" spans="1:8" hidden="1" x14ac:dyDescent="0.3">
      <c r="A2956" t="s">
        <v>6071</v>
      </c>
      <c r="B2956" t="s">
        <v>3207</v>
      </c>
      <c r="C2956" t="s">
        <v>3202</v>
      </c>
      <c r="D2956" t="s">
        <v>28</v>
      </c>
      <c r="E2956">
        <v>192.27206138465499</v>
      </c>
      <c r="F2956">
        <v>39</v>
      </c>
      <c r="G2956" t="s">
        <v>14</v>
      </c>
      <c r="H2956" t="s">
        <v>3382</v>
      </c>
    </row>
    <row r="2957" spans="1:8" hidden="1" x14ac:dyDescent="0.3">
      <c r="A2957" t="s">
        <v>6072</v>
      </c>
      <c r="B2957" t="s">
        <v>3207</v>
      </c>
      <c r="C2957" t="s">
        <v>3202</v>
      </c>
      <c r="D2957" t="s">
        <v>27</v>
      </c>
      <c r="E2957">
        <v>5231</v>
      </c>
      <c r="F2957">
        <v>39</v>
      </c>
      <c r="G2957" t="s">
        <v>14</v>
      </c>
      <c r="H2957" t="s">
        <v>3382</v>
      </c>
    </row>
    <row r="2958" spans="1:8" hidden="1" x14ac:dyDescent="0.3">
      <c r="A2958" t="s">
        <v>6073</v>
      </c>
      <c r="B2958" t="s">
        <v>3207</v>
      </c>
      <c r="C2958" t="s">
        <v>3202</v>
      </c>
      <c r="D2958" t="s">
        <v>3155</v>
      </c>
      <c r="E2958">
        <v>24</v>
      </c>
      <c r="F2958">
        <v>39</v>
      </c>
      <c r="G2958" t="s">
        <v>14</v>
      </c>
      <c r="H2958" t="s">
        <v>3382</v>
      </c>
    </row>
    <row r="2959" spans="1:8" hidden="1" x14ac:dyDescent="0.3">
      <c r="A2959" t="s">
        <v>6074</v>
      </c>
      <c r="B2959" t="s">
        <v>3207</v>
      </c>
      <c r="C2959" t="s">
        <v>3202</v>
      </c>
      <c r="D2959" t="s">
        <v>3157</v>
      </c>
      <c r="E2959">
        <v>10065</v>
      </c>
      <c r="F2959">
        <v>39</v>
      </c>
      <c r="G2959" t="s">
        <v>14</v>
      </c>
      <c r="H2959" t="s">
        <v>3382</v>
      </c>
    </row>
    <row r="2960" spans="1:8" hidden="1" x14ac:dyDescent="0.3">
      <c r="A2960" t="s">
        <v>6075</v>
      </c>
      <c r="B2960" t="s">
        <v>3207</v>
      </c>
      <c r="C2960" t="s">
        <v>3202</v>
      </c>
      <c r="D2960" t="s">
        <v>26</v>
      </c>
      <c r="E2960">
        <v>5415</v>
      </c>
      <c r="F2960">
        <v>39</v>
      </c>
      <c r="G2960" t="s">
        <v>14</v>
      </c>
      <c r="H2960" t="s">
        <v>3382</v>
      </c>
    </row>
    <row r="2961" spans="1:8" hidden="1" x14ac:dyDescent="0.3">
      <c r="A2961" t="s">
        <v>6076</v>
      </c>
      <c r="B2961" t="s">
        <v>3214</v>
      </c>
      <c r="C2961" t="s">
        <v>3215</v>
      </c>
      <c r="D2961" t="s">
        <v>344</v>
      </c>
      <c r="E2961">
        <v>801</v>
      </c>
      <c r="F2961">
        <v>39</v>
      </c>
      <c r="G2961" t="s">
        <v>14</v>
      </c>
      <c r="H2961" t="s">
        <v>3382</v>
      </c>
    </row>
    <row r="2962" spans="1:8" hidden="1" x14ac:dyDescent="0.3">
      <c r="A2962" t="s">
        <v>6077</v>
      </c>
      <c r="B2962" t="s">
        <v>3214</v>
      </c>
      <c r="C2962" t="s">
        <v>3215</v>
      </c>
      <c r="D2962" t="s">
        <v>2</v>
      </c>
      <c r="E2962">
        <v>10086</v>
      </c>
      <c r="F2962">
        <v>39</v>
      </c>
      <c r="G2962" t="s">
        <v>14</v>
      </c>
      <c r="H2962" t="s">
        <v>3382</v>
      </c>
    </row>
    <row r="2963" spans="1:8" hidden="1" x14ac:dyDescent="0.3">
      <c r="A2963" t="s">
        <v>6078</v>
      </c>
      <c r="B2963" t="s">
        <v>3214</v>
      </c>
      <c r="C2963" t="s">
        <v>3215</v>
      </c>
      <c r="D2963" t="s">
        <v>30</v>
      </c>
      <c r="E2963">
        <v>1365</v>
      </c>
      <c r="F2963">
        <v>39</v>
      </c>
      <c r="G2963" t="s">
        <v>14</v>
      </c>
      <c r="H2963" t="s">
        <v>3382</v>
      </c>
    </row>
    <row r="2964" spans="1:8" hidden="1" x14ac:dyDescent="0.3">
      <c r="A2964" t="s">
        <v>6079</v>
      </c>
      <c r="B2964" t="s">
        <v>3214</v>
      </c>
      <c r="C2964" t="s">
        <v>3215</v>
      </c>
      <c r="D2964" t="s">
        <v>345</v>
      </c>
      <c r="E2964">
        <v>39</v>
      </c>
      <c r="F2964">
        <v>39</v>
      </c>
      <c r="G2964" t="s">
        <v>14</v>
      </c>
      <c r="H2964" t="s">
        <v>3382</v>
      </c>
    </row>
    <row r="2965" spans="1:8" hidden="1" x14ac:dyDescent="0.3">
      <c r="A2965" t="s">
        <v>6080</v>
      </c>
      <c r="B2965" t="s">
        <v>3214</v>
      </c>
      <c r="C2965" t="s">
        <v>3215</v>
      </c>
      <c r="D2965" t="s">
        <v>36</v>
      </c>
      <c r="E2965">
        <v>204</v>
      </c>
      <c r="F2965">
        <v>39</v>
      </c>
      <c r="G2965" t="s">
        <v>14</v>
      </c>
      <c r="H2965" t="s">
        <v>3382</v>
      </c>
    </row>
    <row r="2966" spans="1:8" hidden="1" x14ac:dyDescent="0.3">
      <c r="A2966" t="s">
        <v>6081</v>
      </c>
      <c r="B2966" t="s">
        <v>3214</v>
      </c>
      <c r="C2966" t="s">
        <v>3215</v>
      </c>
      <c r="D2966" t="s">
        <v>32</v>
      </c>
      <c r="E2966">
        <v>357</v>
      </c>
      <c r="F2966">
        <v>39</v>
      </c>
      <c r="G2966" t="s">
        <v>14</v>
      </c>
      <c r="H2966" t="s">
        <v>3382</v>
      </c>
    </row>
    <row r="2967" spans="1:8" hidden="1" x14ac:dyDescent="0.3">
      <c r="A2967" t="s">
        <v>6082</v>
      </c>
      <c r="B2967" t="s">
        <v>3214</v>
      </c>
      <c r="C2967" t="s">
        <v>3215</v>
      </c>
      <c r="D2967" t="s">
        <v>31</v>
      </c>
      <c r="E2967">
        <v>7303</v>
      </c>
      <c r="F2967">
        <v>39</v>
      </c>
      <c r="G2967" t="s">
        <v>14</v>
      </c>
      <c r="H2967" t="s">
        <v>3382</v>
      </c>
    </row>
    <row r="2968" spans="1:8" hidden="1" x14ac:dyDescent="0.3">
      <c r="A2968" t="s">
        <v>6083</v>
      </c>
      <c r="B2968" t="s">
        <v>3214</v>
      </c>
      <c r="C2968" t="s">
        <v>3215</v>
      </c>
      <c r="D2968" t="s">
        <v>34</v>
      </c>
      <c r="E2968">
        <v>366</v>
      </c>
      <c r="F2968">
        <v>39</v>
      </c>
      <c r="G2968" t="s">
        <v>14</v>
      </c>
      <c r="H2968" t="s">
        <v>3382</v>
      </c>
    </row>
    <row r="2969" spans="1:8" hidden="1" x14ac:dyDescent="0.3">
      <c r="A2969" t="s">
        <v>6084</v>
      </c>
      <c r="B2969" t="s">
        <v>3214</v>
      </c>
      <c r="C2969" t="s">
        <v>3215</v>
      </c>
      <c r="D2969" t="s">
        <v>35</v>
      </c>
      <c r="E2969">
        <v>1012</v>
      </c>
      <c r="F2969">
        <v>39</v>
      </c>
      <c r="G2969" t="s">
        <v>14</v>
      </c>
      <c r="H2969" t="s">
        <v>3382</v>
      </c>
    </row>
    <row r="2970" spans="1:8" hidden="1" x14ac:dyDescent="0.3">
      <c r="A2970" t="s">
        <v>6085</v>
      </c>
      <c r="B2970" t="s">
        <v>3214</v>
      </c>
      <c r="C2970" t="s">
        <v>3215</v>
      </c>
      <c r="D2970" t="s">
        <v>33</v>
      </c>
      <c r="E2970">
        <v>5925</v>
      </c>
      <c r="F2970">
        <v>39</v>
      </c>
      <c r="G2970" t="s">
        <v>14</v>
      </c>
      <c r="H2970" t="s">
        <v>3382</v>
      </c>
    </row>
    <row r="2971" spans="1:8" hidden="1" x14ac:dyDescent="0.3">
      <c r="A2971" t="s">
        <v>6086</v>
      </c>
      <c r="B2971" t="s">
        <v>3226</v>
      </c>
      <c r="C2971" t="s">
        <v>232</v>
      </c>
      <c r="D2971" t="s">
        <v>60</v>
      </c>
      <c r="E2971">
        <v>5406</v>
      </c>
      <c r="F2971">
        <v>39</v>
      </c>
      <c r="G2971" t="s">
        <v>14</v>
      </c>
      <c r="H2971" t="s">
        <v>3382</v>
      </c>
    </row>
    <row r="2972" spans="1:8" hidden="1" x14ac:dyDescent="0.3">
      <c r="A2972" t="s">
        <v>6087</v>
      </c>
      <c r="B2972" t="s">
        <v>3226</v>
      </c>
      <c r="C2972" t="s">
        <v>232</v>
      </c>
      <c r="D2972" t="s">
        <v>76</v>
      </c>
      <c r="E2972">
        <v>9</v>
      </c>
      <c r="F2972">
        <v>39</v>
      </c>
      <c r="G2972" t="s">
        <v>14</v>
      </c>
      <c r="H2972" t="s">
        <v>3382</v>
      </c>
    </row>
    <row r="2973" spans="1:8" hidden="1" x14ac:dyDescent="0.3">
      <c r="A2973" t="s">
        <v>6088</v>
      </c>
      <c r="B2973" t="s">
        <v>3226</v>
      </c>
      <c r="C2973" t="s">
        <v>232</v>
      </c>
      <c r="D2973" t="s">
        <v>72</v>
      </c>
      <c r="E2973">
        <v>2676</v>
      </c>
      <c r="F2973">
        <v>39</v>
      </c>
      <c r="G2973" t="s">
        <v>14</v>
      </c>
      <c r="H2973" t="s">
        <v>3382</v>
      </c>
    </row>
    <row r="2974" spans="1:8" hidden="1" x14ac:dyDescent="0.3">
      <c r="A2974" t="s">
        <v>6089</v>
      </c>
      <c r="B2974" t="s">
        <v>3226</v>
      </c>
      <c r="C2974" t="s">
        <v>232</v>
      </c>
      <c r="D2974" t="s">
        <v>73</v>
      </c>
      <c r="E2974">
        <v>2198</v>
      </c>
      <c r="F2974">
        <v>39</v>
      </c>
      <c r="G2974" t="s">
        <v>14</v>
      </c>
      <c r="H2974" t="s">
        <v>3382</v>
      </c>
    </row>
    <row r="2975" spans="1:8" hidden="1" x14ac:dyDescent="0.3">
      <c r="A2975" t="s">
        <v>6090</v>
      </c>
      <c r="B2975" t="s">
        <v>3226</v>
      </c>
      <c r="C2975" t="s">
        <v>232</v>
      </c>
      <c r="D2975" t="s">
        <v>75</v>
      </c>
      <c r="E2975">
        <v>72</v>
      </c>
      <c r="F2975">
        <v>39</v>
      </c>
      <c r="G2975" t="s">
        <v>14</v>
      </c>
      <c r="H2975" t="s">
        <v>3382</v>
      </c>
    </row>
    <row r="2976" spans="1:8" hidden="1" x14ac:dyDescent="0.3">
      <c r="A2976" t="s">
        <v>6091</v>
      </c>
      <c r="B2976" t="s">
        <v>3226</v>
      </c>
      <c r="C2976" t="s">
        <v>232</v>
      </c>
      <c r="D2976" t="s">
        <v>74</v>
      </c>
      <c r="E2976">
        <v>450</v>
      </c>
      <c r="F2976">
        <v>39</v>
      </c>
      <c r="G2976" t="s">
        <v>14</v>
      </c>
      <c r="H2976" t="s">
        <v>3382</v>
      </c>
    </row>
    <row r="2977" spans="1:8" hidden="1" x14ac:dyDescent="0.3">
      <c r="A2977" t="s">
        <v>6092</v>
      </c>
      <c r="B2977" t="s">
        <v>3076</v>
      </c>
      <c r="C2977" t="s">
        <v>236</v>
      </c>
      <c r="D2977" t="s">
        <v>29</v>
      </c>
      <c r="E2977">
        <v>11586</v>
      </c>
      <c r="F2977">
        <v>26</v>
      </c>
      <c r="G2977" t="s">
        <v>8</v>
      </c>
      <c r="H2977" t="s">
        <v>3384</v>
      </c>
    </row>
    <row r="2978" spans="1:8" hidden="1" x14ac:dyDescent="0.3">
      <c r="A2978" t="s">
        <v>6093</v>
      </c>
      <c r="B2978" t="s">
        <v>3076</v>
      </c>
      <c r="C2978" t="s">
        <v>236</v>
      </c>
      <c r="D2978" t="s">
        <v>49</v>
      </c>
      <c r="E2978">
        <v>3724</v>
      </c>
      <c r="F2978">
        <v>26</v>
      </c>
      <c r="G2978" t="s">
        <v>8</v>
      </c>
      <c r="H2978" t="s">
        <v>3384</v>
      </c>
    </row>
    <row r="2979" spans="1:8" hidden="1" x14ac:dyDescent="0.3">
      <c r="A2979" t="s">
        <v>6094</v>
      </c>
      <c r="B2979" t="s">
        <v>3076</v>
      </c>
      <c r="C2979" t="s">
        <v>236</v>
      </c>
      <c r="D2979" t="s">
        <v>48</v>
      </c>
      <c r="E2979">
        <v>1399</v>
      </c>
      <c r="F2979">
        <v>26</v>
      </c>
      <c r="G2979" t="s">
        <v>8</v>
      </c>
      <c r="H2979" t="s">
        <v>3384</v>
      </c>
    </row>
    <row r="2980" spans="1:8" hidden="1" x14ac:dyDescent="0.3">
      <c r="A2980" t="s">
        <v>6095</v>
      </c>
      <c r="B2980" t="s">
        <v>3076</v>
      </c>
      <c r="C2980" t="s">
        <v>236</v>
      </c>
      <c r="D2980" t="s">
        <v>42</v>
      </c>
      <c r="E2980">
        <v>522</v>
      </c>
      <c r="F2980">
        <v>26</v>
      </c>
      <c r="G2980" t="s">
        <v>8</v>
      </c>
      <c r="H2980" t="s">
        <v>3384</v>
      </c>
    </row>
    <row r="2981" spans="1:8" hidden="1" x14ac:dyDescent="0.3">
      <c r="A2981" t="s">
        <v>6096</v>
      </c>
      <c r="B2981" t="s">
        <v>3076</v>
      </c>
      <c r="C2981" t="s">
        <v>236</v>
      </c>
      <c r="D2981" t="s">
        <v>82</v>
      </c>
      <c r="E2981">
        <v>604</v>
      </c>
      <c r="F2981">
        <v>26</v>
      </c>
      <c r="G2981" t="s">
        <v>8</v>
      </c>
      <c r="H2981" t="s">
        <v>3384</v>
      </c>
    </row>
    <row r="2982" spans="1:8" hidden="1" x14ac:dyDescent="0.3">
      <c r="A2982" t="s">
        <v>6097</v>
      </c>
      <c r="B2982" t="s">
        <v>3076</v>
      </c>
      <c r="C2982" t="s">
        <v>236</v>
      </c>
      <c r="D2982" t="s">
        <v>50</v>
      </c>
      <c r="E2982">
        <v>386</v>
      </c>
      <c r="F2982">
        <v>26</v>
      </c>
      <c r="G2982" t="s">
        <v>8</v>
      </c>
      <c r="H2982" t="s">
        <v>3384</v>
      </c>
    </row>
    <row r="2983" spans="1:8" hidden="1" x14ac:dyDescent="0.3">
      <c r="A2983" t="s">
        <v>6098</v>
      </c>
      <c r="B2983" t="s">
        <v>3076</v>
      </c>
      <c r="C2983" t="s">
        <v>236</v>
      </c>
      <c r="D2983" t="s">
        <v>46</v>
      </c>
      <c r="E2983">
        <v>1335</v>
      </c>
      <c r="F2983">
        <v>26</v>
      </c>
      <c r="G2983" t="s">
        <v>8</v>
      </c>
      <c r="H2983" t="s">
        <v>3384</v>
      </c>
    </row>
    <row r="2984" spans="1:8" hidden="1" x14ac:dyDescent="0.3">
      <c r="A2984" t="s">
        <v>6099</v>
      </c>
      <c r="B2984" t="s">
        <v>3076</v>
      </c>
      <c r="C2984" t="s">
        <v>236</v>
      </c>
      <c r="D2984" t="s">
        <v>45</v>
      </c>
      <c r="E2984">
        <v>655</v>
      </c>
      <c r="F2984">
        <v>26</v>
      </c>
      <c r="G2984" t="s">
        <v>8</v>
      </c>
      <c r="H2984" t="s">
        <v>3384</v>
      </c>
    </row>
    <row r="2985" spans="1:8" hidden="1" x14ac:dyDescent="0.3">
      <c r="A2985" t="s">
        <v>6100</v>
      </c>
      <c r="B2985" t="s">
        <v>3076</v>
      </c>
      <c r="C2985" t="s">
        <v>236</v>
      </c>
      <c r="D2985" t="s">
        <v>47</v>
      </c>
      <c r="E2985">
        <v>490</v>
      </c>
      <c r="F2985">
        <v>26</v>
      </c>
      <c r="G2985" t="s">
        <v>8</v>
      </c>
      <c r="H2985" t="s">
        <v>3384</v>
      </c>
    </row>
    <row r="2986" spans="1:8" hidden="1" x14ac:dyDescent="0.3">
      <c r="A2986" t="s">
        <v>6101</v>
      </c>
      <c r="B2986" t="s">
        <v>3076</v>
      </c>
      <c r="C2986" t="s">
        <v>236</v>
      </c>
      <c r="D2986" t="s">
        <v>43</v>
      </c>
      <c r="E2986">
        <v>1750</v>
      </c>
      <c r="F2986">
        <v>26</v>
      </c>
      <c r="G2986" t="s">
        <v>8</v>
      </c>
      <c r="H2986" t="s">
        <v>3384</v>
      </c>
    </row>
    <row r="2987" spans="1:8" hidden="1" x14ac:dyDescent="0.3">
      <c r="A2987" t="s">
        <v>6102</v>
      </c>
      <c r="B2987" t="s">
        <v>3076</v>
      </c>
      <c r="C2987" t="s">
        <v>236</v>
      </c>
      <c r="D2987" t="s">
        <v>44</v>
      </c>
      <c r="E2987">
        <v>745</v>
      </c>
      <c r="F2987">
        <v>26</v>
      </c>
      <c r="G2987" t="s">
        <v>8</v>
      </c>
      <c r="H2987" t="s">
        <v>3384</v>
      </c>
    </row>
    <row r="2988" spans="1:8" hidden="1" x14ac:dyDescent="0.3">
      <c r="A2988" t="s">
        <v>3383</v>
      </c>
      <c r="B2988" t="s">
        <v>3089</v>
      </c>
      <c r="C2988" t="s">
        <v>3090</v>
      </c>
      <c r="D2988" t="s">
        <v>434</v>
      </c>
      <c r="E2988">
        <v>159</v>
      </c>
      <c r="F2988">
        <v>26</v>
      </c>
      <c r="G2988" t="s">
        <v>8</v>
      </c>
      <c r="H2988" t="s">
        <v>3384</v>
      </c>
    </row>
    <row r="2989" spans="1:8" hidden="1" x14ac:dyDescent="0.3">
      <c r="A2989" t="s">
        <v>5053</v>
      </c>
      <c r="B2989" t="s">
        <v>3089</v>
      </c>
      <c r="C2989" t="s">
        <v>3090</v>
      </c>
      <c r="D2989" t="s">
        <v>436</v>
      </c>
      <c r="E2989">
        <v>636</v>
      </c>
      <c r="F2989">
        <v>26</v>
      </c>
      <c r="G2989" t="s">
        <v>8</v>
      </c>
      <c r="H2989" t="s">
        <v>3384</v>
      </c>
    </row>
    <row r="2990" spans="1:8" hidden="1" x14ac:dyDescent="0.3">
      <c r="A2990" t="s">
        <v>5870</v>
      </c>
      <c r="B2990" t="s">
        <v>3089</v>
      </c>
      <c r="C2990" t="s">
        <v>3090</v>
      </c>
      <c r="D2990" t="s">
        <v>437</v>
      </c>
      <c r="E2990">
        <v>2164</v>
      </c>
      <c r="F2990">
        <v>26</v>
      </c>
      <c r="G2990" t="s">
        <v>8</v>
      </c>
      <c r="H2990" t="s">
        <v>3384</v>
      </c>
    </row>
    <row r="2991" spans="1:8" hidden="1" x14ac:dyDescent="0.3">
      <c r="A2991" t="s">
        <v>7396</v>
      </c>
      <c r="B2991" t="s">
        <v>3089</v>
      </c>
      <c r="C2991" t="s">
        <v>3090</v>
      </c>
      <c r="D2991" t="s">
        <v>439</v>
      </c>
      <c r="E2991">
        <v>1505</v>
      </c>
      <c r="F2991">
        <v>26</v>
      </c>
      <c r="G2991" t="s">
        <v>8</v>
      </c>
      <c r="H2991" t="s">
        <v>3384</v>
      </c>
    </row>
    <row r="2992" spans="1:8" hidden="1" x14ac:dyDescent="0.3">
      <c r="A2992" t="s">
        <v>4236</v>
      </c>
      <c r="B2992" t="s">
        <v>3089</v>
      </c>
      <c r="C2992" t="s">
        <v>3090</v>
      </c>
      <c r="D2992" t="s">
        <v>435</v>
      </c>
      <c r="E2992">
        <v>822</v>
      </c>
      <c r="F2992">
        <v>26</v>
      </c>
      <c r="G2992" t="s">
        <v>8</v>
      </c>
      <c r="H2992" t="s">
        <v>3384</v>
      </c>
    </row>
    <row r="2993" spans="1:8" hidden="1" x14ac:dyDescent="0.3">
      <c r="A2993" t="s">
        <v>9030</v>
      </c>
      <c r="B2993" t="s">
        <v>3089</v>
      </c>
      <c r="C2993" t="s">
        <v>3090</v>
      </c>
      <c r="D2993" t="s">
        <v>441</v>
      </c>
      <c r="E2993">
        <v>652</v>
      </c>
      <c r="F2993">
        <v>26</v>
      </c>
      <c r="G2993" t="s">
        <v>8</v>
      </c>
      <c r="H2993" t="s">
        <v>3384</v>
      </c>
    </row>
    <row r="2994" spans="1:8" hidden="1" x14ac:dyDescent="0.3">
      <c r="A2994" t="s">
        <v>8213</v>
      </c>
      <c r="B2994" t="s">
        <v>3089</v>
      </c>
      <c r="C2994" t="s">
        <v>3090</v>
      </c>
      <c r="D2994" t="s">
        <v>440</v>
      </c>
      <c r="E2994">
        <v>2941</v>
      </c>
      <c r="F2994">
        <v>26</v>
      </c>
      <c r="G2994" t="s">
        <v>8</v>
      </c>
      <c r="H2994" t="s">
        <v>3384</v>
      </c>
    </row>
    <row r="2995" spans="1:8" hidden="1" x14ac:dyDescent="0.3">
      <c r="A2995" t="s">
        <v>9847</v>
      </c>
      <c r="B2995" t="s">
        <v>3089</v>
      </c>
      <c r="C2995" t="s">
        <v>3090</v>
      </c>
      <c r="D2995" t="s">
        <v>349</v>
      </c>
      <c r="E2995">
        <v>9669</v>
      </c>
      <c r="F2995">
        <v>26</v>
      </c>
      <c r="G2995" t="s">
        <v>8</v>
      </c>
      <c r="H2995" t="s">
        <v>3384</v>
      </c>
    </row>
    <row r="2996" spans="1:8" hidden="1" x14ac:dyDescent="0.3">
      <c r="A2996" t="s">
        <v>6579</v>
      </c>
      <c r="B2996" t="s">
        <v>3089</v>
      </c>
      <c r="C2996" t="s">
        <v>3090</v>
      </c>
      <c r="D2996" t="s">
        <v>438</v>
      </c>
      <c r="E2996">
        <v>783</v>
      </c>
      <c r="F2996">
        <v>26</v>
      </c>
      <c r="G2996" t="s">
        <v>8</v>
      </c>
      <c r="H2996" t="s">
        <v>3384</v>
      </c>
    </row>
    <row r="2997" spans="1:8" hidden="1" x14ac:dyDescent="0.3">
      <c r="A2997" t="s">
        <v>6112</v>
      </c>
      <c r="B2997" t="s">
        <v>3108</v>
      </c>
      <c r="C2997" t="s">
        <v>3109</v>
      </c>
      <c r="D2997" t="s">
        <v>3110</v>
      </c>
      <c r="E2997">
        <v>383</v>
      </c>
      <c r="F2997">
        <v>26</v>
      </c>
      <c r="G2997" t="s">
        <v>8</v>
      </c>
      <c r="H2997" t="s">
        <v>3384</v>
      </c>
    </row>
    <row r="2998" spans="1:8" hidden="1" x14ac:dyDescent="0.3">
      <c r="A2998" t="s">
        <v>6113</v>
      </c>
      <c r="B2998" t="s">
        <v>3108</v>
      </c>
      <c r="C2998" t="s">
        <v>3109</v>
      </c>
      <c r="D2998" t="s">
        <v>3112</v>
      </c>
      <c r="E2998">
        <v>1071</v>
      </c>
      <c r="F2998">
        <v>26</v>
      </c>
      <c r="G2998" t="s">
        <v>8</v>
      </c>
      <c r="H2998" t="s">
        <v>3384</v>
      </c>
    </row>
    <row r="2999" spans="1:8" hidden="1" x14ac:dyDescent="0.3">
      <c r="A2999" t="s">
        <v>6114</v>
      </c>
      <c r="B2999" t="s">
        <v>3108</v>
      </c>
      <c r="C2999" t="s">
        <v>3109</v>
      </c>
      <c r="D2999" t="s">
        <v>3114</v>
      </c>
      <c r="E2999">
        <v>960</v>
      </c>
      <c r="F2999">
        <v>26</v>
      </c>
      <c r="G2999" t="s">
        <v>8</v>
      </c>
      <c r="H2999" t="s">
        <v>3384</v>
      </c>
    </row>
    <row r="3000" spans="1:8" hidden="1" x14ac:dyDescent="0.3">
      <c r="A3000" t="s">
        <v>6115</v>
      </c>
      <c r="B3000" t="s">
        <v>3108</v>
      </c>
      <c r="C3000" t="s">
        <v>3109</v>
      </c>
      <c r="D3000" t="s">
        <v>3116</v>
      </c>
      <c r="E3000">
        <v>915</v>
      </c>
      <c r="F3000">
        <v>26</v>
      </c>
      <c r="G3000" t="s">
        <v>8</v>
      </c>
      <c r="H3000" t="s">
        <v>3384</v>
      </c>
    </row>
    <row r="3001" spans="1:8" hidden="1" x14ac:dyDescent="0.3">
      <c r="A3001" t="s">
        <v>6116</v>
      </c>
      <c r="B3001" t="s">
        <v>3108</v>
      </c>
      <c r="C3001" t="s">
        <v>3109</v>
      </c>
      <c r="D3001" t="s">
        <v>3118</v>
      </c>
      <c r="E3001">
        <v>1032</v>
      </c>
      <c r="F3001">
        <v>26</v>
      </c>
      <c r="G3001" t="s">
        <v>8</v>
      </c>
      <c r="H3001" t="s">
        <v>3384</v>
      </c>
    </row>
    <row r="3002" spans="1:8" hidden="1" x14ac:dyDescent="0.3">
      <c r="A3002" t="s">
        <v>6117</v>
      </c>
      <c r="B3002" t="s">
        <v>3108</v>
      </c>
      <c r="C3002" t="s">
        <v>3109</v>
      </c>
      <c r="D3002" t="s">
        <v>3120</v>
      </c>
      <c r="E3002">
        <v>1160</v>
      </c>
      <c r="F3002">
        <v>26</v>
      </c>
      <c r="G3002" t="s">
        <v>8</v>
      </c>
      <c r="H3002" t="s">
        <v>3384</v>
      </c>
    </row>
    <row r="3003" spans="1:8" hidden="1" x14ac:dyDescent="0.3">
      <c r="A3003" t="s">
        <v>6118</v>
      </c>
      <c r="B3003" t="s">
        <v>3108</v>
      </c>
      <c r="C3003" t="s">
        <v>3109</v>
      </c>
      <c r="D3003" t="s">
        <v>3122</v>
      </c>
      <c r="E3003">
        <v>1061</v>
      </c>
      <c r="F3003">
        <v>26</v>
      </c>
      <c r="G3003" t="s">
        <v>8</v>
      </c>
      <c r="H3003" t="s">
        <v>3384</v>
      </c>
    </row>
    <row r="3004" spans="1:8" hidden="1" x14ac:dyDescent="0.3">
      <c r="A3004" t="s">
        <v>6119</v>
      </c>
      <c r="B3004" t="s">
        <v>3108</v>
      </c>
      <c r="C3004" t="s">
        <v>3109</v>
      </c>
      <c r="D3004" t="s">
        <v>3124</v>
      </c>
      <c r="E3004">
        <v>911</v>
      </c>
      <c r="F3004">
        <v>26</v>
      </c>
      <c r="G3004" t="s">
        <v>8</v>
      </c>
      <c r="H3004" t="s">
        <v>3384</v>
      </c>
    </row>
    <row r="3005" spans="1:8" hidden="1" x14ac:dyDescent="0.3">
      <c r="A3005" t="s">
        <v>6120</v>
      </c>
      <c r="B3005" t="s">
        <v>3108</v>
      </c>
      <c r="C3005" t="s">
        <v>3109</v>
      </c>
      <c r="D3005" t="s">
        <v>3126</v>
      </c>
      <c r="E3005">
        <v>2168</v>
      </c>
      <c r="F3005">
        <v>26</v>
      </c>
      <c r="G3005" t="s">
        <v>8</v>
      </c>
      <c r="H3005" t="s">
        <v>3384</v>
      </c>
    </row>
    <row r="3006" spans="1:8" hidden="1" x14ac:dyDescent="0.3">
      <c r="A3006" t="s">
        <v>6121</v>
      </c>
      <c r="B3006" t="s">
        <v>3108</v>
      </c>
      <c r="C3006" t="s">
        <v>3109</v>
      </c>
      <c r="D3006" t="s">
        <v>349</v>
      </c>
      <c r="E3006">
        <v>9662</v>
      </c>
      <c r="F3006">
        <v>26</v>
      </c>
      <c r="G3006" t="s">
        <v>8</v>
      </c>
      <c r="H3006" t="s">
        <v>3384</v>
      </c>
    </row>
    <row r="3007" spans="1:8" hidden="1" x14ac:dyDescent="0.3">
      <c r="A3007" t="s">
        <v>6122</v>
      </c>
      <c r="B3007" t="s">
        <v>3129</v>
      </c>
      <c r="C3007" t="s">
        <v>238</v>
      </c>
      <c r="D3007" t="s">
        <v>54</v>
      </c>
      <c r="E3007">
        <v>662</v>
      </c>
      <c r="F3007">
        <v>26</v>
      </c>
      <c r="G3007" t="s">
        <v>8</v>
      </c>
      <c r="H3007" t="s">
        <v>3384</v>
      </c>
    </row>
    <row r="3008" spans="1:8" hidden="1" x14ac:dyDescent="0.3">
      <c r="A3008" t="s">
        <v>6123</v>
      </c>
      <c r="B3008" t="s">
        <v>3129</v>
      </c>
      <c r="C3008" t="s">
        <v>238</v>
      </c>
      <c r="D3008" t="s">
        <v>55</v>
      </c>
      <c r="E3008">
        <v>1617</v>
      </c>
      <c r="F3008">
        <v>26</v>
      </c>
      <c r="G3008" t="s">
        <v>8</v>
      </c>
      <c r="H3008" t="s">
        <v>3384</v>
      </c>
    </row>
    <row r="3009" spans="1:8" hidden="1" x14ac:dyDescent="0.3">
      <c r="A3009" t="s">
        <v>6124</v>
      </c>
      <c r="B3009" t="s">
        <v>3129</v>
      </c>
      <c r="C3009" t="s">
        <v>238</v>
      </c>
      <c r="D3009" t="s">
        <v>56</v>
      </c>
      <c r="E3009">
        <v>1338</v>
      </c>
      <c r="F3009">
        <v>26</v>
      </c>
      <c r="G3009" t="s">
        <v>8</v>
      </c>
      <c r="H3009" t="s">
        <v>3384</v>
      </c>
    </row>
    <row r="3010" spans="1:8" hidden="1" x14ac:dyDescent="0.3">
      <c r="A3010" t="s">
        <v>6125</v>
      </c>
      <c r="B3010" t="s">
        <v>3129</v>
      </c>
      <c r="C3010" t="s">
        <v>238</v>
      </c>
      <c r="D3010" t="s">
        <v>57</v>
      </c>
      <c r="E3010">
        <v>634</v>
      </c>
      <c r="F3010">
        <v>26</v>
      </c>
      <c r="G3010" t="s">
        <v>8</v>
      </c>
      <c r="H3010" t="s">
        <v>3384</v>
      </c>
    </row>
    <row r="3011" spans="1:8" hidden="1" x14ac:dyDescent="0.3">
      <c r="A3011" t="s">
        <v>6126</v>
      </c>
      <c r="B3011" t="s">
        <v>3129</v>
      </c>
      <c r="C3011" t="s">
        <v>238</v>
      </c>
      <c r="D3011" t="s">
        <v>58</v>
      </c>
      <c r="E3011">
        <v>781</v>
      </c>
      <c r="F3011">
        <v>26</v>
      </c>
      <c r="G3011" t="s">
        <v>8</v>
      </c>
      <c r="H3011" t="s">
        <v>3384</v>
      </c>
    </row>
    <row r="3012" spans="1:8" hidden="1" x14ac:dyDescent="0.3">
      <c r="A3012" t="s">
        <v>6127</v>
      </c>
      <c r="B3012" t="s">
        <v>3129</v>
      </c>
      <c r="C3012" t="s">
        <v>238</v>
      </c>
      <c r="D3012" t="s">
        <v>59</v>
      </c>
      <c r="E3012">
        <v>1517</v>
      </c>
      <c r="F3012">
        <v>26</v>
      </c>
      <c r="G3012" t="s">
        <v>8</v>
      </c>
      <c r="H3012" t="s">
        <v>3384</v>
      </c>
    </row>
    <row r="3013" spans="1:8" hidden="1" x14ac:dyDescent="0.3">
      <c r="A3013" t="s">
        <v>6128</v>
      </c>
      <c r="B3013" t="s">
        <v>3129</v>
      </c>
      <c r="C3013" t="s">
        <v>238</v>
      </c>
      <c r="D3013" t="s">
        <v>51</v>
      </c>
      <c r="E3013">
        <v>2228</v>
      </c>
      <c r="F3013">
        <v>26</v>
      </c>
      <c r="G3013" t="s">
        <v>8</v>
      </c>
      <c r="H3013" t="s">
        <v>3384</v>
      </c>
    </row>
    <row r="3014" spans="1:8" hidden="1" x14ac:dyDescent="0.3">
      <c r="A3014" t="s">
        <v>6129</v>
      </c>
      <c r="B3014" t="s">
        <v>3129</v>
      </c>
      <c r="C3014" t="s">
        <v>238</v>
      </c>
      <c r="D3014" t="s">
        <v>52</v>
      </c>
      <c r="E3014">
        <v>1627</v>
      </c>
      <c r="F3014">
        <v>26</v>
      </c>
      <c r="G3014" t="s">
        <v>8</v>
      </c>
      <c r="H3014" t="s">
        <v>3384</v>
      </c>
    </row>
    <row r="3015" spans="1:8" hidden="1" x14ac:dyDescent="0.3">
      <c r="A3015" t="s">
        <v>6130</v>
      </c>
      <c r="B3015" t="s">
        <v>3129</v>
      </c>
      <c r="C3015" t="s">
        <v>238</v>
      </c>
      <c r="D3015" t="s">
        <v>53</v>
      </c>
      <c r="E3015">
        <v>1188</v>
      </c>
      <c r="F3015">
        <v>26</v>
      </c>
      <c r="G3015" t="s">
        <v>8</v>
      </c>
      <c r="H3015" t="s">
        <v>3384</v>
      </c>
    </row>
    <row r="3016" spans="1:8" hidden="1" x14ac:dyDescent="0.3">
      <c r="A3016" t="s">
        <v>6131</v>
      </c>
      <c r="B3016" t="s">
        <v>3129</v>
      </c>
      <c r="C3016" t="s">
        <v>238</v>
      </c>
      <c r="D3016" t="s">
        <v>349</v>
      </c>
      <c r="E3016">
        <v>11590</v>
      </c>
      <c r="F3016">
        <v>26</v>
      </c>
      <c r="G3016" t="s">
        <v>8</v>
      </c>
      <c r="H3016" t="s">
        <v>3384</v>
      </c>
    </row>
    <row r="3017" spans="1:8" hidden="1" x14ac:dyDescent="0.3">
      <c r="A3017" t="s">
        <v>6132</v>
      </c>
      <c r="B3017" t="s">
        <v>3140</v>
      </c>
      <c r="C3017" t="s">
        <v>229</v>
      </c>
      <c r="D3017" t="s">
        <v>60</v>
      </c>
      <c r="E3017">
        <v>7290</v>
      </c>
      <c r="F3017">
        <v>26</v>
      </c>
      <c r="G3017" t="s">
        <v>8</v>
      </c>
      <c r="H3017" t="s">
        <v>3384</v>
      </c>
    </row>
    <row r="3018" spans="1:8" hidden="1" x14ac:dyDescent="0.3">
      <c r="A3018" t="s">
        <v>6133</v>
      </c>
      <c r="B3018" t="s">
        <v>3140</v>
      </c>
      <c r="C3018" t="s">
        <v>229</v>
      </c>
      <c r="D3018" t="s">
        <v>63</v>
      </c>
      <c r="E3018">
        <v>142</v>
      </c>
      <c r="F3018">
        <v>26</v>
      </c>
      <c r="G3018" t="s">
        <v>8</v>
      </c>
      <c r="H3018" t="s">
        <v>3384</v>
      </c>
    </row>
    <row r="3019" spans="1:8" hidden="1" x14ac:dyDescent="0.3">
      <c r="A3019" t="s">
        <v>6134</v>
      </c>
      <c r="B3019" t="s">
        <v>3140</v>
      </c>
      <c r="C3019" t="s">
        <v>229</v>
      </c>
      <c r="D3019" t="s">
        <v>61</v>
      </c>
      <c r="E3019">
        <v>1012</v>
      </c>
      <c r="F3019">
        <v>26</v>
      </c>
      <c r="G3019" t="s">
        <v>8</v>
      </c>
      <c r="H3019" t="s">
        <v>3384</v>
      </c>
    </row>
    <row r="3020" spans="1:8" hidden="1" x14ac:dyDescent="0.3">
      <c r="A3020" t="s">
        <v>10334</v>
      </c>
      <c r="B3020" t="s">
        <v>3140</v>
      </c>
      <c r="C3020" t="s">
        <v>229</v>
      </c>
      <c r="D3020" t="s">
        <v>10309</v>
      </c>
      <c r="E3020">
        <v>1137</v>
      </c>
      <c r="F3020">
        <v>26</v>
      </c>
      <c r="G3020" t="s">
        <v>8</v>
      </c>
      <c r="H3020" t="s">
        <v>3384</v>
      </c>
    </row>
    <row r="3021" spans="1:8" hidden="1" x14ac:dyDescent="0.3">
      <c r="A3021" t="s">
        <v>6135</v>
      </c>
      <c r="B3021" t="s">
        <v>3140</v>
      </c>
      <c r="C3021" t="s">
        <v>229</v>
      </c>
      <c r="D3021" t="s">
        <v>341</v>
      </c>
      <c r="E3021">
        <v>4258</v>
      </c>
      <c r="F3021">
        <v>26</v>
      </c>
      <c r="G3021" t="s">
        <v>8</v>
      </c>
      <c r="H3021" t="s">
        <v>3384</v>
      </c>
    </row>
    <row r="3022" spans="1:8" hidden="1" x14ac:dyDescent="0.3">
      <c r="A3022" t="s">
        <v>6136</v>
      </c>
      <c r="B3022" t="s">
        <v>3140</v>
      </c>
      <c r="C3022" t="s">
        <v>229</v>
      </c>
      <c r="D3022" t="s">
        <v>62</v>
      </c>
      <c r="E3022">
        <v>737</v>
      </c>
      <c r="F3022">
        <v>26</v>
      </c>
      <c r="G3022" t="s">
        <v>8</v>
      </c>
      <c r="H3022" t="s">
        <v>3384</v>
      </c>
    </row>
    <row r="3023" spans="1:8" hidden="1" x14ac:dyDescent="0.3">
      <c r="A3023" t="s">
        <v>6137</v>
      </c>
      <c r="B3023" t="s">
        <v>3146</v>
      </c>
      <c r="C3023" t="s">
        <v>230</v>
      </c>
      <c r="D3023" t="s">
        <v>353</v>
      </c>
      <c r="E3023">
        <v>13831</v>
      </c>
      <c r="F3023">
        <v>26</v>
      </c>
      <c r="G3023" t="s">
        <v>8</v>
      </c>
      <c r="H3023" t="s">
        <v>3384</v>
      </c>
    </row>
    <row r="3024" spans="1:8" hidden="1" x14ac:dyDescent="0.3">
      <c r="A3024" t="s">
        <v>6138</v>
      </c>
      <c r="B3024" t="s">
        <v>3146</v>
      </c>
      <c r="C3024" t="s">
        <v>230</v>
      </c>
      <c r="D3024" t="s">
        <v>2</v>
      </c>
      <c r="E3024">
        <v>13904</v>
      </c>
      <c r="F3024">
        <v>26</v>
      </c>
      <c r="G3024" t="s">
        <v>8</v>
      </c>
      <c r="H3024" t="s">
        <v>3384</v>
      </c>
    </row>
    <row r="3025" spans="1:8" hidden="1" x14ac:dyDescent="0.3">
      <c r="A3025" t="s">
        <v>6139</v>
      </c>
      <c r="B3025" t="s">
        <v>3146</v>
      </c>
      <c r="C3025" t="s">
        <v>230</v>
      </c>
      <c r="D3025" t="s">
        <v>337</v>
      </c>
      <c r="E3025">
        <v>12</v>
      </c>
      <c r="F3025">
        <v>26</v>
      </c>
      <c r="G3025" t="s">
        <v>8</v>
      </c>
      <c r="H3025" t="s">
        <v>3384</v>
      </c>
    </row>
    <row r="3026" spans="1:8" hidden="1" x14ac:dyDescent="0.3">
      <c r="A3026" t="s">
        <v>6140</v>
      </c>
      <c r="B3026" t="s">
        <v>3146</v>
      </c>
      <c r="C3026" t="s">
        <v>230</v>
      </c>
      <c r="D3026" t="s">
        <v>326</v>
      </c>
      <c r="E3026">
        <v>6</v>
      </c>
      <c r="F3026">
        <v>26</v>
      </c>
      <c r="G3026" t="s">
        <v>8</v>
      </c>
      <c r="H3026" t="s">
        <v>3384</v>
      </c>
    </row>
    <row r="3027" spans="1:8" hidden="1" x14ac:dyDescent="0.3">
      <c r="A3027" t="s">
        <v>6141</v>
      </c>
      <c r="B3027" t="s">
        <v>3146</v>
      </c>
      <c r="C3027" t="s">
        <v>230</v>
      </c>
      <c r="D3027" t="s">
        <v>327</v>
      </c>
      <c r="E3027">
        <v>1022</v>
      </c>
      <c r="F3027">
        <v>26</v>
      </c>
      <c r="G3027" t="s">
        <v>8</v>
      </c>
      <c r="H3027" t="s">
        <v>3384</v>
      </c>
    </row>
    <row r="3028" spans="1:8" hidden="1" x14ac:dyDescent="0.3">
      <c r="A3028" t="s">
        <v>6142</v>
      </c>
      <c r="B3028" t="s">
        <v>3146</v>
      </c>
      <c r="C3028" t="s">
        <v>230</v>
      </c>
      <c r="D3028" t="s">
        <v>328</v>
      </c>
      <c r="E3028">
        <v>1022</v>
      </c>
      <c r="F3028">
        <v>26</v>
      </c>
      <c r="G3028" t="s">
        <v>8</v>
      </c>
      <c r="H3028" t="s">
        <v>3384</v>
      </c>
    </row>
    <row r="3029" spans="1:8" hidden="1" x14ac:dyDescent="0.3">
      <c r="A3029" t="s">
        <v>6143</v>
      </c>
      <c r="B3029" t="s">
        <v>3146</v>
      </c>
      <c r="C3029" t="s">
        <v>230</v>
      </c>
      <c r="D3029" t="s">
        <v>329</v>
      </c>
      <c r="E3029">
        <v>20</v>
      </c>
      <c r="F3029">
        <v>26</v>
      </c>
      <c r="G3029" t="s">
        <v>8</v>
      </c>
      <c r="H3029" t="s">
        <v>3384</v>
      </c>
    </row>
    <row r="3030" spans="1:8" hidden="1" x14ac:dyDescent="0.3">
      <c r="A3030" t="s">
        <v>6144</v>
      </c>
      <c r="B3030" t="s">
        <v>3146</v>
      </c>
      <c r="C3030" t="s">
        <v>230</v>
      </c>
      <c r="D3030" t="s">
        <v>330</v>
      </c>
      <c r="E3030">
        <v>121</v>
      </c>
      <c r="F3030">
        <v>26</v>
      </c>
      <c r="G3030" t="s">
        <v>8</v>
      </c>
      <c r="H3030" t="s">
        <v>3384</v>
      </c>
    </row>
    <row r="3031" spans="1:8" hidden="1" x14ac:dyDescent="0.3">
      <c r="A3031" t="s">
        <v>6145</v>
      </c>
      <c r="B3031" t="s">
        <v>3146</v>
      </c>
      <c r="C3031" t="s">
        <v>230</v>
      </c>
      <c r="D3031" t="s">
        <v>3155</v>
      </c>
      <c r="E3031">
        <v>71</v>
      </c>
      <c r="F3031">
        <v>26</v>
      </c>
      <c r="G3031" t="s">
        <v>8</v>
      </c>
      <c r="H3031" t="s">
        <v>3384</v>
      </c>
    </row>
    <row r="3032" spans="1:8" hidden="1" x14ac:dyDescent="0.3">
      <c r="A3032" t="s">
        <v>6146</v>
      </c>
      <c r="B3032" t="s">
        <v>3146</v>
      </c>
      <c r="C3032" t="s">
        <v>230</v>
      </c>
      <c r="D3032" t="s">
        <v>3157</v>
      </c>
      <c r="E3032">
        <v>13831</v>
      </c>
      <c r="F3032">
        <v>26</v>
      </c>
      <c r="G3032" t="s">
        <v>8</v>
      </c>
      <c r="H3032" t="s">
        <v>3384</v>
      </c>
    </row>
    <row r="3033" spans="1:8" hidden="1" x14ac:dyDescent="0.3">
      <c r="A3033" t="s">
        <v>6147</v>
      </c>
      <c r="B3033" t="s">
        <v>3146</v>
      </c>
      <c r="C3033" t="s">
        <v>230</v>
      </c>
      <c r="D3033" t="s">
        <v>331</v>
      </c>
      <c r="E3033">
        <v>1982</v>
      </c>
      <c r="F3033">
        <v>26</v>
      </c>
      <c r="G3033" t="s">
        <v>8</v>
      </c>
      <c r="H3033" t="s">
        <v>3384</v>
      </c>
    </row>
    <row r="3034" spans="1:8" hidden="1" x14ac:dyDescent="0.3">
      <c r="A3034" t="s">
        <v>6148</v>
      </c>
      <c r="B3034" t="s">
        <v>3146</v>
      </c>
      <c r="C3034" t="s">
        <v>230</v>
      </c>
      <c r="D3034" t="s">
        <v>332</v>
      </c>
      <c r="E3034">
        <v>1013</v>
      </c>
      <c r="F3034">
        <v>26</v>
      </c>
      <c r="G3034" t="s">
        <v>8</v>
      </c>
      <c r="H3034" t="s">
        <v>3384</v>
      </c>
    </row>
    <row r="3035" spans="1:8" hidden="1" x14ac:dyDescent="0.3">
      <c r="A3035" t="s">
        <v>6149</v>
      </c>
      <c r="B3035" t="s">
        <v>3146</v>
      </c>
      <c r="C3035" t="s">
        <v>230</v>
      </c>
      <c r="D3035" t="s">
        <v>333</v>
      </c>
      <c r="E3035">
        <v>2264</v>
      </c>
      <c r="F3035">
        <v>26</v>
      </c>
      <c r="G3035" t="s">
        <v>8</v>
      </c>
      <c r="H3035" t="s">
        <v>3384</v>
      </c>
    </row>
    <row r="3036" spans="1:8" hidden="1" x14ac:dyDescent="0.3">
      <c r="A3036" t="s">
        <v>6150</v>
      </c>
      <c r="B3036" t="s">
        <v>3146</v>
      </c>
      <c r="C3036" t="s">
        <v>230</v>
      </c>
      <c r="D3036" t="s">
        <v>334</v>
      </c>
      <c r="E3036">
        <v>2079</v>
      </c>
      <c r="F3036">
        <v>26</v>
      </c>
      <c r="G3036" t="s">
        <v>8</v>
      </c>
      <c r="H3036" t="s">
        <v>3384</v>
      </c>
    </row>
    <row r="3037" spans="1:8" hidden="1" x14ac:dyDescent="0.3">
      <c r="A3037" t="s">
        <v>6151</v>
      </c>
      <c r="B3037" t="s">
        <v>3146</v>
      </c>
      <c r="C3037" t="s">
        <v>230</v>
      </c>
      <c r="D3037" t="s">
        <v>336</v>
      </c>
      <c r="E3037">
        <v>486</v>
      </c>
      <c r="F3037">
        <v>26</v>
      </c>
      <c r="G3037" t="s">
        <v>8</v>
      </c>
      <c r="H3037" t="s">
        <v>3384</v>
      </c>
    </row>
    <row r="3038" spans="1:8" hidden="1" x14ac:dyDescent="0.3">
      <c r="A3038" t="s">
        <v>6152</v>
      </c>
      <c r="B3038" t="s">
        <v>3146</v>
      </c>
      <c r="C3038" t="s">
        <v>230</v>
      </c>
      <c r="D3038" t="s">
        <v>335</v>
      </c>
      <c r="E3038">
        <v>124</v>
      </c>
      <c r="F3038">
        <v>26</v>
      </c>
      <c r="G3038" t="s">
        <v>8</v>
      </c>
      <c r="H3038" t="s">
        <v>3384</v>
      </c>
    </row>
    <row r="3039" spans="1:8" hidden="1" x14ac:dyDescent="0.3">
      <c r="A3039" t="s">
        <v>6153</v>
      </c>
      <c r="B3039" t="s">
        <v>3146</v>
      </c>
      <c r="C3039" t="s">
        <v>230</v>
      </c>
      <c r="D3039" t="s">
        <v>79</v>
      </c>
      <c r="E3039">
        <v>3669</v>
      </c>
      <c r="F3039">
        <v>26</v>
      </c>
      <c r="G3039" t="s">
        <v>8</v>
      </c>
      <c r="H3039" t="s">
        <v>3384</v>
      </c>
    </row>
    <row r="3040" spans="1:8" hidden="1" x14ac:dyDescent="0.3">
      <c r="A3040" t="s">
        <v>6154</v>
      </c>
      <c r="B3040" t="s">
        <v>3166</v>
      </c>
      <c r="C3040" t="s">
        <v>245</v>
      </c>
      <c r="D3040" t="s">
        <v>80</v>
      </c>
      <c r="E3040">
        <v>767</v>
      </c>
      <c r="F3040">
        <v>26</v>
      </c>
      <c r="G3040" t="s">
        <v>8</v>
      </c>
      <c r="H3040" t="s">
        <v>3384</v>
      </c>
    </row>
    <row r="3041" spans="1:8" hidden="1" x14ac:dyDescent="0.3">
      <c r="A3041" t="s">
        <v>6155</v>
      </c>
      <c r="B3041" t="s">
        <v>3166</v>
      </c>
      <c r="C3041" t="s">
        <v>245</v>
      </c>
      <c r="D3041" t="s">
        <v>342</v>
      </c>
      <c r="E3041">
        <v>409</v>
      </c>
      <c r="F3041">
        <v>26</v>
      </c>
      <c r="G3041" t="s">
        <v>8</v>
      </c>
      <c r="H3041" t="s">
        <v>3384</v>
      </c>
    </row>
    <row r="3042" spans="1:8" hidden="1" x14ac:dyDescent="0.3">
      <c r="A3042" t="s">
        <v>6156</v>
      </c>
      <c r="B3042" t="s">
        <v>3166</v>
      </c>
      <c r="C3042" t="s">
        <v>245</v>
      </c>
      <c r="D3042">
        <v>0</v>
      </c>
      <c r="E3042">
        <v>3336</v>
      </c>
      <c r="F3042">
        <v>26</v>
      </c>
      <c r="G3042" t="s">
        <v>8</v>
      </c>
      <c r="H3042" t="s">
        <v>3384</v>
      </c>
    </row>
    <row r="3043" spans="1:8" hidden="1" x14ac:dyDescent="0.3">
      <c r="A3043" t="s">
        <v>6157</v>
      </c>
      <c r="B3043" t="s">
        <v>3166</v>
      </c>
      <c r="C3043" t="s">
        <v>245</v>
      </c>
      <c r="D3043">
        <v>1</v>
      </c>
      <c r="E3043">
        <v>2770</v>
      </c>
      <c r="F3043">
        <v>26</v>
      </c>
      <c r="G3043" t="s">
        <v>8</v>
      </c>
      <c r="H3043" t="s">
        <v>3384</v>
      </c>
    </row>
    <row r="3044" spans="1:8" hidden="1" x14ac:dyDescent="0.3">
      <c r="A3044" t="s">
        <v>6158</v>
      </c>
      <c r="B3044" t="s">
        <v>3166</v>
      </c>
      <c r="C3044" t="s">
        <v>245</v>
      </c>
      <c r="D3044" t="s">
        <v>60</v>
      </c>
      <c r="E3044">
        <v>7290</v>
      </c>
      <c r="F3044">
        <v>26</v>
      </c>
      <c r="G3044" t="s">
        <v>8</v>
      </c>
      <c r="H3044" t="s">
        <v>3384</v>
      </c>
    </row>
    <row r="3045" spans="1:8" hidden="1" x14ac:dyDescent="0.3">
      <c r="A3045" t="s">
        <v>6159</v>
      </c>
      <c r="B3045" t="s">
        <v>3172</v>
      </c>
      <c r="C3045" t="s">
        <v>239</v>
      </c>
      <c r="D3045" t="s">
        <v>2</v>
      </c>
      <c r="E3045">
        <v>13904</v>
      </c>
      <c r="F3045">
        <v>26</v>
      </c>
      <c r="G3045" t="s">
        <v>8</v>
      </c>
      <c r="H3045" t="s">
        <v>3384</v>
      </c>
    </row>
    <row r="3046" spans="1:8" hidden="1" x14ac:dyDescent="0.3">
      <c r="A3046" t="s">
        <v>6160</v>
      </c>
      <c r="B3046" t="s">
        <v>3172</v>
      </c>
      <c r="C3046" t="s">
        <v>239</v>
      </c>
      <c r="D3046" t="s">
        <v>67</v>
      </c>
      <c r="E3046">
        <v>1307</v>
      </c>
      <c r="F3046">
        <v>26</v>
      </c>
      <c r="G3046" t="s">
        <v>8</v>
      </c>
      <c r="H3046" t="s">
        <v>3384</v>
      </c>
    </row>
    <row r="3047" spans="1:8" hidden="1" x14ac:dyDescent="0.3">
      <c r="A3047" t="s">
        <v>6161</v>
      </c>
      <c r="B3047" t="s">
        <v>3172</v>
      </c>
      <c r="C3047" t="s">
        <v>239</v>
      </c>
      <c r="D3047" t="s">
        <v>66</v>
      </c>
      <c r="E3047">
        <v>2427</v>
      </c>
      <c r="F3047">
        <v>26</v>
      </c>
      <c r="G3047" t="s">
        <v>8</v>
      </c>
      <c r="H3047" t="s">
        <v>3384</v>
      </c>
    </row>
    <row r="3048" spans="1:8" hidden="1" x14ac:dyDescent="0.3">
      <c r="A3048" t="s">
        <v>6162</v>
      </c>
      <c r="B3048" t="s">
        <v>3172</v>
      </c>
      <c r="C3048" t="s">
        <v>239</v>
      </c>
      <c r="D3048" t="s">
        <v>65</v>
      </c>
      <c r="E3048">
        <v>4186</v>
      </c>
      <c r="F3048">
        <v>26</v>
      </c>
      <c r="G3048" t="s">
        <v>8</v>
      </c>
      <c r="H3048" t="s">
        <v>3384</v>
      </c>
    </row>
    <row r="3049" spans="1:8" hidden="1" x14ac:dyDescent="0.3">
      <c r="A3049" t="s">
        <v>6163</v>
      </c>
      <c r="B3049" t="s">
        <v>3172</v>
      </c>
      <c r="C3049" t="s">
        <v>239</v>
      </c>
      <c r="D3049" t="s">
        <v>68</v>
      </c>
      <c r="E3049">
        <v>476</v>
      </c>
      <c r="F3049">
        <v>26</v>
      </c>
      <c r="G3049" t="s">
        <v>8</v>
      </c>
      <c r="H3049" t="s">
        <v>3384</v>
      </c>
    </row>
    <row r="3050" spans="1:8" hidden="1" x14ac:dyDescent="0.3">
      <c r="A3050" t="s">
        <v>6164</v>
      </c>
      <c r="B3050" t="s">
        <v>3172</v>
      </c>
      <c r="C3050" t="s">
        <v>239</v>
      </c>
      <c r="D3050" t="s">
        <v>64</v>
      </c>
      <c r="E3050">
        <v>5496</v>
      </c>
      <c r="F3050">
        <v>26</v>
      </c>
      <c r="G3050" t="s">
        <v>8</v>
      </c>
      <c r="H3050" t="s">
        <v>3384</v>
      </c>
    </row>
    <row r="3051" spans="1:8" hidden="1" x14ac:dyDescent="0.3">
      <c r="A3051" t="s">
        <v>6165</v>
      </c>
      <c r="B3051" t="s">
        <v>3179</v>
      </c>
      <c r="C3051" t="s">
        <v>240</v>
      </c>
      <c r="D3051" t="s">
        <v>2</v>
      </c>
      <c r="E3051">
        <v>13904</v>
      </c>
      <c r="F3051">
        <v>26</v>
      </c>
      <c r="G3051" t="s">
        <v>8</v>
      </c>
      <c r="H3051" t="s">
        <v>3384</v>
      </c>
    </row>
    <row r="3052" spans="1:8" hidden="1" x14ac:dyDescent="0.3">
      <c r="A3052" t="s">
        <v>6166</v>
      </c>
      <c r="B3052" t="s">
        <v>3179</v>
      </c>
      <c r="C3052" t="s">
        <v>240</v>
      </c>
      <c r="D3052" t="s">
        <v>70</v>
      </c>
      <c r="E3052">
        <v>1944</v>
      </c>
      <c r="F3052">
        <v>26</v>
      </c>
      <c r="G3052" t="s">
        <v>8</v>
      </c>
      <c r="H3052" t="s">
        <v>3384</v>
      </c>
    </row>
    <row r="3053" spans="1:8" hidden="1" x14ac:dyDescent="0.3">
      <c r="A3053" t="s">
        <v>6167</v>
      </c>
      <c r="B3053" t="s">
        <v>3179</v>
      </c>
      <c r="C3053" t="s">
        <v>240</v>
      </c>
      <c r="D3053" t="s">
        <v>69</v>
      </c>
      <c r="E3053">
        <v>2429</v>
      </c>
      <c r="F3053">
        <v>26</v>
      </c>
      <c r="G3053" t="s">
        <v>8</v>
      </c>
      <c r="H3053" t="s">
        <v>3384</v>
      </c>
    </row>
    <row r="3054" spans="1:8" hidden="1" x14ac:dyDescent="0.3">
      <c r="A3054" t="s">
        <v>6168</v>
      </c>
      <c r="B3054" t="s">
        <v>3179</v>
      </c>
      <c r="C3054" t="s">
        <v>240</v>
      </c>
      <c r="D3054" t="s">
        <v>71</v>
      </c>
      <c r="E3054">
        <v>9534</v>
      </c>
      <c r="F3054">
        <v>26</v>
      </c>
      <c r="G3054" t="s">
        <v>8</v>
      </c>
      <c r="H3054" t="s">
        <v>3384</v>
      </c>
    </row>
    <row r="3055" spans="1:8" hidden="1" x14ac:dyDescent="0.3">
      <c r="A3055" t="s">
        <v>6169</v>
      </c>
      <c r="B3055" t="s">
        <v>3184</v>
      </c>
      <c r="C3055" t="s">
        <v>3185</v>
      </c>
      <c r="D3055" t="s">
        <v>2</v>
      </c>
      <c r="E3055">
        <v>13904</v>
      </c>
      <c r="F3055">
        <v>26</v>
      </c>
      <c r="G3055" t="s">
        <v>8</v>
      </c>
      <c r="H3055" t="s">
        <v>3384</v>
      </c>
    </row>
    <row r="3056" spans="1:8" hidden="1" x14ac:dyDescent="0.3">
      <c r="A3056" t="s">
        <v>6170</v>
      </c>
      <c r="B3056" t="s">
        <v>3184</v>
      </c>
      <c r="C3056" t="s">
        <v>3185</v>
      </c>
      <c r="D3056" t="s">
        <v>25</v>
      </c>
      <c r="E3056">
        <v>101</v>
      </c>
      <c r="F3056">
        <v>26</v>
      </c>
      <c r="G3056" t="s">
        <v>8</v>
      </c>
      <c r="H3056" t="s">
        <v>3384</v>
      </c>
    </row>
    <row r="3057" spans="1:8" hidden="1" x14ac:dyDescent="0.3">
      <c r="A3057" t="s">
        <v>6171</v>
      </c>
      <c r="B3057" t="s">
        <v>3184</v>
      </c>
      <c r="C3057" t="s">
        <v>3185</v>
      </c>
      <c r="D3057" t="s">
        <v>21</v>
      </c>
      <c r="E3057">
        <v>1422</v>
      </c>
      <c r="F3057">
        <v>26</v>
      </c>
      <c r="G3057" t="s">
        <v>8</v>
      </c>
      <c r="H3057" t="s">
        <v>3384</v>
      </c>
    </row>
    <row r="3058" spans="1:8" hidden="1" x14ac:dyDescent="0.3">
      <c r="A3058" t="s">
        <v>6172</v>
      </c>
      <c r="B3058" t="s">
        <v>3184</v>
      </c>
      <c r="C3058" t="s">
        <v>3185</v>
      </c>
      <c r="D3058" t="s">
        <v>24</v>
      </c>
      <c r="E3058">
        <v>174</v>
      </c>
      <c r="F3058">
        <v>26</v>
      </c>
      <c r="G3058" t="s">
        <v>8</v>
      </c>
      <c r="H3058" t="s">
        <v>3384</v>
      </c>
    </row>
    <row r="3059" spans="1:8" hidden="1" x14ac:dyDescent="0.3">
      <c r="A3059" t="s">
        <v>6173</v>
      </c>
      <c r="B3059" t="s">
        <v>3184</v>
      </c>
      <c r="C3059" t="s">
        <v>3185</v>
      </c>
      <c r="D3059" t="s">
        <v>354</v>
      </c>
      <c r="E3059">
        <v>1914</v>
      </c>
      <c r="F3059">
        <v>26</v>
      </c>
      <c r="G3059" t="s">
        <v>8</v>
      </c>
      <c r="H3059" t="s">
        <v>3384</v>
      </c>
    </row>
    <row r="3060" spans="1:8" hidden="1" x14ac:dyDescent="0.3">
      <c r="A3060" t="s">
        <v>6174</v>
      </c>
      <c r="B3060" t="s">
        <v>3184</v>
      </c>
      <c r="C3060" t="s">
        <v>3185</v>
      </c>
      <c r="D3060" t="s">
        <v>22</v>
      </c>
      <c r="E3060">
        <v>726</v>
      </c>
      <c r="F3060">
        <v>26</v>
      </c>
      <c r="G3060" t="s">
        <v>8</v>
      </c>
      <c r="H3060" t="s">
        <v>3384</v>
      </c>
    </row>
    <row r="3061" spans="1:8" hidden="1" x14ac:dyDescent="0.3">
      <c r="A3061" t="s">
        <v>6175</v>
      </c>
      <c r="B3061" t="s">
        <v>3184</v>
      </c>
      <c r="C3061" t="s">
        <v>3185</v>
      </c>
      <c r="D3061" t="s">
        <v>23</v>
      </c>
      <c r="E3061">
        <v>312</v>
      </c>
      <c r="F3061">
        <v>26</v>
      </c>
      <c r="G3061" t="s">
        <v>8</v>
      </c>
      <c r="H3061" t="s">
        <v>3384</v>
      </c>
    </row>
    <row r="3062" spans="1:8" hidden="1" x14ac:dyDescent="0.3">
      <c r="A3062" t="s">
        <v>6176</v>
      </c>
      <c r="B3062" t="s">
        <v>3184</v>
      </c>
      <c r="C3062" t="s">
        <v>3185</v>
      </c>
      <c r="D3062" t="s">
        <v>20</v>
      </c>
      <c r="E3062">
        <v>9249</v>
      </c>
      <c r="F3062">
        <v>26</v>
      </c>
      <c r="G3062" t="s">
        <v>8</v>
      </c>
      <c r="H3062" t="s">
        <v>3384</v>
      </c>
    </row>
    <row r="3063" spans="1:8" hidden="1" x14ac:dyDescent="0.3">
      <c r="A3063" t="s">
        <v>10584</v>
      </c>
      <c r="B3063" t="s">
        <v>3193</v>
      </c>
      <c r="C3063" t="s">
        <v>3194</v>
      </c>
      <c r="D3063" t="s">
        <v>10556</v>
      </c>
      <c r="E3063">
        <v>11</v>
      </c>
      <c r="F3063">
        <v>26</v>
      </c>
      <c r="G3063" t="s">
        <v>8</v>
      </c>
      <c r="H3063" t="s">
        <v>3384</v>
      </c>
    </row>
    <row r="3064" spans="1:8" hidden="1" x14ac:dyDescent="0.3">
      <c r="A3064" t="s">
        <v>6177</v>
      </c>
      <c r="B3064" t="s">
        <v>3193</v>
      </c>
      <c r="C3064" t="s">
        <v>3194</v>
      </c>
      <c r="D3064" t="s">
        <v>350</v>
      </c>
      <c r="E3064">
        <v>3</v>
      </c>
      <c r="F3064">
        <v>26</v>
      </c>
      <c r="G3064" t="s">
        <v>8</v>
      </c>
      <c r="H3064" t="s">
        <v>3384</v>
      </c>
    </row>
    <row r="3065" spans="1:8" hidden="1" x14ac:dyDescent="0.3">
      <c r="A3065" t="s">
        <v>6178</v>
      </c>
      <c r="B3065" t="s">
        <v>3193</v>
      </c>
      <c r="C3065" t="s">
        <v>3194</v>
      </c>
      <c r="D3065" t="s">
        <v>352</v>
      </c>
      <c r="E3065">
        <v>1754</v>
      </c>
      <c r="F3065">
        <v>26</v>
      </c>
      <c r="G3065" t="s">
        <v>8</v>
      </c>
      <c r="H3065" t="s">
        <v>3384</v>
      </c>
    </row>
    <row r="3066" spans="1:8" hidden="1" x14ac:dyDescent="0.3">
      <c r="A3066" t="s">
        <v>6179</v>
      </c>
      <c r="B3066" t="s">
        <v>3193</v>
      </c>
      <c r="C3066" t="s">
        <v>3194</v>
      </c>
      <c r="D3066" t="s">
        <v>351</v>
      </c>
      <c r="E3066">
        <v>47</v>
      </c>
      <c r="F3066">
        <v>26</v>
      </c>
      <c r="G3066" t="s">
        <v>8</v>
      </c>
      <c r="H3066" t="s">
        <v>3384</v>
      </c>
    </row>
    <row r="3067" spans="1:8" hidden="1" x14ac:dyDescent="0.3">
      <c r="A3067" t="s">
        <v>6180</v>
      </c>
      <c r="B3067" t="s">
        <v>3193</v>
      </c>
      <c r="C3067" t="s">
        <v>3194</v>
      </c>
      <c r="D3067" t="s">
        <v>348</v>
      </c>
      <c r="E3067">
        <v>78</v>
      </c>
      <c r="F3067">
        <v>26</v>
      </c>
      <c r="G3067" t="s">
        <v>8</v>
      </c>
      <c r="H3067" t="s">
        <v>3384</v>
      </c>
    </row>
    <row r="3068" spans="1:8" hidden="1" x14ac:dyDescent="0.3">
      <c r="A3068" t="s">
        <v>6181</v>
      </c>
      <c r="B3068" t="s">
        <v>3193</v>
      </c>
      <c r="C3068" t="s">
        <v>3194</v>
      </c>
      <c r="D3068" t="s">
        <v>349</v>
      </c>
      <c r="E3068">
        <v>13480</v>
      </c>
      <c r="F3068">
        <v>26</v>
      </c>
      <c r="G3068" t="s">
        <v>8</v>
      </c>
      <c r="H3068" t="s">
        <v>3384</v>
      </c>
    </row>
    <row r="3069" spans="1:8" hidden="1" x14ac:dyDescent="0.3">
      <c r="A3069" t="s">
        <v>6182</v>
      </c>
      <c r="B3069" t="s">
        <v>3193</v>
      </c>
      <c r="C3069" t="s">
        <v>3194</v>
      </c>
      <c r="D3069" t="s">
        <v>347</v>
      </c>
      <c r="E3069">
        <v>13397</v>
      </c>
      <c r="F3069">
        <v>26</v>
      </c>
      <c r="G3069" t="s">
        <v>8</v>
      </c>
      <c r="H3069" t="s">
        <v>3384</v>
      </c>
    </row>
    <row r="3070" spans="1:8" hidden="1" x14ac:dyDescent="0.3">
      <c r="A3070" t="s">
        <v>6183</v>
      </c>
      <c r="B3070" t="s">
        <v>99</v>
      </c>
      <c r="C3070" t="s">
        <v>3202</v>
      </c>
      <c r="D3070" t="s">
        <v>210</v>
      </c>
      <c r="E3070">
        <v>2425</v>
      </c>
      <c r="F3070">
        <v>26</v>
      </c>
      <c r="G3070" t="s">
        <v>8</v>
      </c>
      <c r="H3070" t="s">
        <v>3384</v>
      </c>
    </row>
    <row r="3071" spans="1:8" hidden="1" x14ac:dyDescent="0.3">
      <c r="A3071" t="s">
        <v>6184</v>
      </c>
      <c r="B3071" t="s">
        <v>98</v>
      </c>
      <c r="C3071" t="s">
        <v>3202</v>
      </c>
      <c r="D3071" t="s">
        <v>209</v>
      </c>
      <c r="E3071">
        <v>10137</v>
      </c>
      <c r="F3071">
        <v>26</v>
      </c>
      <c r="G3071" t="s">
        <v>8</v>
      </c>
      <c r="H3071" t="s">
        <v>3384</v>
      </c>
    </row>
    <row r="3072" spans="1:8" hidden="1" x14ac:dyDescent="0.3">
      <c r="A3072" t="s">
        <v>6185</v>
      </c>
      <c r="B3072" t="s">
        <v>97</v>
      </c>
      <c r="C3072" t="s">
        <v>3202</v>
      </c>
      <c r="D3072" t="s">
        <v>208</v>
      </c>
      <c r="E3072">
        <v>1296</v>
      </c>
      <c r="F3072">
        <v>26</v>
      </c>
      <c r="G3072" t="s">
        <v>8</v>
      </c>
      <c r="H3072" t="s">
        <v>3384</v>
      </c>
    </row>
    <row r="3073" spans="1:8" hidden="1" x14ac:dyDescent="0.3">
      <c r="A3073" t="s">
        <v>6186</v>
      </c>
      <c r="B3073" t="s">
        <v>96</v>
      </c>
      <c r="C3073" t="s">
        <v>3202</v>
      </c>
      <c r="D3073" t="s">
        <v>207</v>
      </c>
      <c r="E3073">
        <v>743</v>
      </c>
      <c r="F3073">
        <v>26</v>
      </c>
      <c r="G3073" t="s">
        <v>8</v>
      </c>
      <c r="H3073" t="s">
        <v>3384</v>
      </c>
    </row>
    <row r="3074" spans="1:8" hidden="1" x14ac:dyDescent="0.3">
      <c r="A3074" t="s">
        <v>6187</v>
      </c>
      <c r="B3074" t="s">
        <v>3207</v>
      </c>
      <c r="C3074" t="s">
        <v>3202</v>
      </c>
      <c r="D3074" t="s">
        <v>2</v>
      </c>
      <c r="E3074">
        <v>14601</v>
      </c>
      <c r="F3074">
        <v>26</v>
      </c>
      <c r="G3074" t="s">
        <v>8</v>
      </c>
      <c r="H3074" t="s">
        <v>3384</v>
      </c>
    </row>
    <row r="3075" spans="1:8" hidden="1" x14ac:dyDescent="0.3">
      <c r="A3075" t="s">
        <v>6188</v>
      </c>
      <c r="B3075" t="s">
        <v>3207</v>
      </c>
      <c r="C3075" t="s">
        <v>3202</v>
      </c>
      <c r="D3075" t="s">
        <v>28</v>
      </c>
      <c r="E3075">
        <v>531.27834952545902</v>
      </c>
      <c r="F3075">
        <v>26</v>
      </c>
      <c r="G3075" t="s">
        <v>8</v>
      </c>
      <c r="H3075" t="s">
        <v>3384</v>
      </c>
    </row>
    <row r="3076" spans="1:8" hidden="1" x14ac:dyDescent="0.3">
      <c r="A3076" t="s">
        <v>6189</v>
      </c>
      <c r="B3076" t="s">
        <v>3207</v>
      </c>
      <c r="C3076" t="s">
        <v>3202</v>
      </c>
      <c r="D3076" t="s">
        <v>27</v>
      </c>
      <c r="E3076">
        <v>7385</v>
      </c>
      <c r="F3076">
        <v>26</v>
      </c>
      <c r="G3076" t="s">
        <v>8</v>
      </c>
      <c r="H3076" t="s">
        <v>3384</v>
      </c>
    </row>
    <row r="3077" spans="1:8" hidden="1" x14ac:dyDescent="0.3">
      <c r="A3077" t="s">
        <v>6190</v>
      </c>
      <c r="B3077" t="s">
        <v>3207</v>
      </c>
      <c r="C3077" t="s">
        <v>3202</v>
      </c>
      <c r="D3077" t="s">
        <v>3155</v>
      </c>
      <c r="E3077">
        <v>71</v>
      </c>
      <c r="F3077">
        <v>26</v>
      </c>
      <c r="G3077" t="s">
        <v>8</v>
      </c>
      <c r="H3077" t="s">
        <v>3384</v>
      </c>
    </row>
    <row r="3078" spans="1:8" hidden="1" x14ac:dyDescent="0.3">
      <c r="A3078" t="s">
        <v>6191</v>
      </c>
      <c r="B3078" t="s">
        <v>3207</v>
      </c>
      <c r="C3078" t="s">
        <v>3202</v>
      </c>
      <c r="D3078" t="s">
        <v>3157</v>
      </c>
      <c r="E3078">
        <v>13831</v>
      </c>
      <c r="F3078">
        <v>26</v>
      </c>
      <c r="G3078" t="s">
        <v>8</v>
      </c>
      <c r="H3078" t="s">
        <v>3384</v>
      </c>
    </row>
    <row r="3079" spans="1:8" hidden="1" x14ac:dyDescent="0.3">
      <c r="A3079" t="s">
        <v>6192</v>
      </c>
      <c r="B3079" t="s">
        <v>3207</v>
      </c>
      <c r="C3079" t="s">
        <v>3202</v>
      </c>
      <c r="D3079" t="s">
        <v>26</v>
      </c>
      <c r="E3079">
        <v>7216</v>
      </c>
      <c r="F3079">
        <v>26</v>
      </c>
      <c r="G3079" t="s">
        <v>8</v>
      </c>
      <c r="H3079" t="s">
        <v>3384</v>
      </c>
    </row>
    <row r="3080" spans="1:8" hidden="1" x14ac:dyDescent="0.3">
      <c r="A3080" t="s">
        <v>6193</v>
      </c>
      <c r="B3080" t="s">
        <v>3214</v>
      </c>
      <c r="C3080" t="s">
        <v>3215</v>
      </c>
      <c r="D3080" t="s">
        <v>344</v>
      </c>
      <c r="E3080">
        <v>539</v>
      </c>
      <c r="F3080">
        <v>26</v>
      </c>
      <c r="G3080" t="s">
        <v>8</v>
      </c>
      <c r="H3080" t="s">
        <v>3384</v>
      </c>
    </row>
    <row r="3081" spans="1:8" hidden="1" x14ac:dyDescent="0.3">
      <c r="A3081" t="s">
        <v>6194</v>
      </c>
      <c r="B3081" t="s">
        <v>3214</v>
      </c>
      <c r="C3081" t="s">
        <v>3215</v>
      </c>
      <c r="D3081" t="s">
        <v>2</v>
      </c>
      <c r="E3081">
        <v>13904</v>
      </c>
      <c r="F3081">
        <v>26</v>
      </c>
      <c r="G3081" t="s">
        <v>8</v>
      </c>
      <c r="H3081" t="s">
        <v>3384</v>
      </c>
    </row>
    <row r="3082" spans="1:8" hidden="1" x14ac:dyDescent="0.3">
      <c r="A3082" t="s">
        <v>6195</v>
      </c>
      <c r="B3082" t="s">
        <v>3214</v>
      </c>
      <c r="C3082" t="s">
        <v>3215</v>
      </c>
      <c r="D3082" t="s">
        <v>30</v>
      </c>
      <c r="E3082">
        <v>966</v>
      </c>
      <c r="F3082">
        <v>26</v>
      </c>
      <c r="G3082" t="s">
        <v>8</v>
      </c>
      <c r="H3082" t="s">
        <v>3384</v>
      </c>
    </row>
    <row r="3083" spans="1:8" hidden="1" x14ac:dyDescent="0.3">
      <c r="A3083" t="s">
        <v>6196</v>
      </c>
      <c r="B3083" t="s">
        <v>3214</v>
      </c>
      <c r="C3083" t="s">
        <v>3215</v>
      </c>
      <c r="D3083" t="s">
        <v>345</v>
      </c>
      <c r="E3083">
        <v>42</v>
      </c>
      <c r="F3083">
        <v>26</v>
      </c>
      <c r="G3083" t="s">
        <v>8</v>
      </c>
      <c r="H3083" t="s">
        <v>3384</v>
      </c>
    </row>
    <row r="3084" spans="1:8" hidden="1" x14ac:dyDescent="0.3">
      <c r="A3084" t="s">
        <v>6197</v>
      </c>
      <c r="B3084" t="s">
        <v>3214</v>
      </c>
      <c r="C3084" t="s">
        <v>3215</v>
      </c>
      <c r="D3084" t="s">
        <v>36</v>
      </c>
      <c r="E3084">
        <v>208</v>
      </c>
      <c r="F3084">
        <v>26</v>
      </c>
      <c r="G3084" t="s">
        <v>8</v>
      </c>
      <c r="H3084" t="s">
        <v>3384</v>
      </c>
    </row>
    <row r="3085" spans="1:8" hidden="1" x14ac:dyDescent="0.3">
      <c r="A3085" t="s">
        <v>6198</v>
      </c>
      <c r="B3085" t="s">
        <v>3214</v>
      </c>
      <c r="C3085" t="s">
        <v>3215</v>
      </c>
      <c r="D3085" t="s">
        <v>32</v>
      </c>
      <c r="E3085">
        <v>369</v>
      </c>
      <c r="F3085">
        <v>26</v>
      </c>
      <c r="G3085" t="s">
        <v>8</v>
      </c>
      <c r="H3085" t="s">
        <v>3384</v>
      </c>
    </row>
    <row r="3086" spans="1:8" hidden="1" x14ac:dyDescent="0.3">
      <c r="A3086" t="s">
        <v>6199</v>
      </c>
      <c r="B3086" t="s">
        <v>3214</v>
      </c>
      <c r="C3086" t="s">
        <v>3215</v>
      </c>
      <c r="D3086" t="s">
        <v>31</v>
      </c>
      <c r="E3086">
        <v>11758</v>
      </c>
      <c r="F3086">
        <v>26</v>
      </c>
      <c r="G3086" t="s">
        <v>8</v>
      </c>
      <c r="H3086" t="s">
        <v>3384</v>
      </c>
    </row>
    <row r="3087" spans="1:8" hidden="1" x14ac:dyDescent="0.3">
      <c r="A3087" t="s">
        <v>6200</v>
      </c>
      <c r="B3087" t="s">
        <v>3214</v>
      </c>
      <c r="C3087" t="s">
        <v>3215</v>
      </c>
      <c r="D3087" t="s">
        <v>34</v>
      </c>
      <c r="E3087">
        <v>536</v>
      </c>
      <c r="F3087">
        <v>26</v>
      </c>
      <c r="G3087" t="s">
        <v>8</v>
      </c>
      <c r="H3087" t="s">
        <v>3384</v>
      </c>
    </row>
    <row r="3088" spans="1:8" hidden="1" x14ac:dyDescent="0.3">
      <c r="A3088" t="s">
        <v>6201</v>
      </c>
      <c r="B3088" t="s">
        <v>3214</v>
      </c>
      <c r="C3088" t="s">
        <v>3215</v>
      </c>
      <c r="D3088" t="s">
        <v>35</v>
      </c>
      <c r="E3088">
        <v>1446</v>
      </c>
      <c r="F3088">
        <v>26</v>
      </c>
      <c r="G3088" t="s">
        <v>8</v>
      </c>
      <c r="H3088" t="s">
        <v>3384</v>
      </c>
    </row>
    <row r="3089" spans="1:8" hidden="1" x14ac:dyDescent="0.3">
      <c r="A3089" t="s">
        <v>6202</v>
      </c>
      <c r="B3089" t="s">
        <v>3214</v>
      </c>
      <c r="C3089" t="s">
        <v>3215</v>
      </c>
      <c r="D3089" t="s">
        <v>33</v>
      </c>
      <c r="E3089">
        <v>9776</v>
      </c>
      <c r="F3089">
        <v>26</v>
      </c>
      <c r="G3089" t="s">
        <v>8</v>
      </c>
      <c r="H3089" t="s">
        <v>3384</v>
      </c>
    </row>
    <row r="3090" spans="1:8" hidden="1" x14ac:dyDescent="0.3">
      <c r="A3090" t="s">
        <v>6203</v>
      </c>
      <c r="B3090" t="s">
        <v>3226</v>
      </c>
      <c r="C3090" t="s">
        <v>232</v>
      </c>
      <c r="D3090" t="s">
        <v>60</v>
      </c>
      <c r="E3090">
        <v>7290</v>
      </c>
      <c r="F3090">
        <v>26</v>
      </c>
      <c r="G3090" t="s">
        <v>8</v>
      </c>
      <c r="H3090" t="s">
        <v>3384</v>
      </c>
    </row>
    <row r="3091" spans="1:8" hidden="1" x14ac:dyDescent="0.3">
      <c r="A3091" t="s">
        <v>6204</v>
      </c>
      <c r="B3091" t="s">
        <v>3226</v>
      </c>
      <c r="C3091" t="s">
        <v>232</v>
      </c>
      <c r="D3091" t="s">
        <v>76</v>
      </c>
      <c r="E3091">
        <v>17</v>
      </c>
      <c r="F3091">
        <v>26</v>
      </c>
      <c r="G3091" t="s">
        <v>8</v>
      </c>
      <c r="H3091" t="s">
        <v>3384</v>
      </c>
    </row>
    <row r="3092" spans="1:8" hidden="1" x14ac:dyDescent="0.3">
      <c r="A3092" t="s">
        <v>6205</v>
      </c>
      <c r="B3092" t="s">
        <v>3226</v>
      </c>
      <c r="C3092" t="s">
        <v>232</v>
      </c>
      <c r="D3092" t="s">
        <v>72</v>
      </c>
      <c r="E3092">
        <v>4000</v>
      </c>
      <c r="F3092">
        <v>26</v>
      </c>
      <c r="G3092" t="s">
        <v>8</v>
      </c>
      <c r="H3092" t="s">
        <v>3384</v>
      </c>
    </row>
    <row r="3093" spans="1:8" hidden="1" x14ac:dyDescent="0.3">
      <c r="A3093" t="s">
        <v>6206</v>
      </c>
      <c r="B3093" t="s">
        <v>3226</v>
      </c>
      <c r="C3093" t="s">
        <v>232</v>
      </c>
      <c r="D3093" t="s">
        <v>73</v>
      </c>
      <c r="E3093">
        <v>2571</v>
      </c>
      <c r="F3093">
        <v>26</v>
      </c>
      <c r="G3093" t="s">
        <v>8</v>
      </c>
      <c r="H3093" t="s">
        <v>3384</v>
      </c>
    </row>
    <row r="3094" spans="1:8" hidden="1" x14ac:dyDescent="0.3">
      <c r="A3094" t="s">
        <v>6207</v>
      </c>
      <c r="B3094" t="s">
        <v>3226</v>
      </c>
      <c r="C3094" t="s">
        <v>232</v>
      </c>
      <c r="D3094" t="s">
        <v>75</v>
      </c>
      <c r="E3094">
        <v>103</v>
      </c>
      <c r="F3094">
        <v>26</v>
      </c>
      <c r="G3094" t="s">
        <v>8</v>
      </c>
      <c r="H3094" t="s">
        <v>3384</v>
      </c>
    </row>
    <row r="3095" spans="1:8" hidden="1" x14ac:dyDescent="0.3">
      <c r="A3095" t="s">
        <v>6208</v>
      </c>
      <c r="B3095" t="s">
        <v>3226</v>
      </c>
      <c r="C3095" t="s">
        <v>232</v>
      </c>
      <c r="D3095" t="s">
        <v>74</v>
      </c>
      <c r="E3095">
        <v>593</v>
      </c>
      <c r="F3095">
        <v>26</v>
      </c>
      <c r="G3095" t="s">
        <v>8</v>
      </c>
      <c r="H3095" t="s">
        <v>3384</v>
      </c>
    </row>
    <row r="3096" spans="1:8" hidden="1" x14ac:dyDescent="0.3">
      <c r="A3096" t="s">
        <v>6209</v>
      </c>
      <c r="B3096" t="s">
        <v>3076</v>
      </c>
      <c r="C3096" t="s">
        <v>236</v>
      </c>
      <c r="D3096" t="s">
        <v>29</v>
      </c>
      <c r="E3096">
        <v>7470</v>
      </c>
      <c r="F3096">
        <v>50</v>
      </c>
      <c r="G3096" t="s">
        <v>284</v>
      </c>
      <c r="H3096" t="s">
        <v>3386</v>
      </c>
    </row>
    <row r="3097" spans="1:8" hidden="1" x14ac:dyDescent="0.3">
      <c r="A3097" t="s">
        <v>6210</v>
      </c>
      <c r="B3097" t="s">
        <v>3076</v>
      </c>
      <c r="C3097" t="s">
        <v>236</v>
      </c>
      <c r="D3097" t="s">
        <v>49</v>
      </c>
      <c r="E3097">
        <v>2654</v>
      </c>
      <c r="F3097">
        <v>50</v>
      </c>
      <c r="G3097" t="s">
        <v>284</v>
      </c>
      <c r="H3097" t="s">
        <v>3386</v>
      </c>
    </row>
    <row r="3098" spans="1:8" hidden="1" x14ac:dyDescent="0.3">
      <c r="A3098" t="s">
        <v>6211</v>
      </c>
      <c r="B3098" t="s">
        <v>3076</v>
      </c>
      <c r="C3098" t="s">
        <v>236</v>
      </c>
      <c r="D3098" t="s">
        <v>48</v>
      </c>
      <c r="E3098">
        <v>822</v>
      </c>
      <c r="F3098">
        <v>50</v>
      </c>
      <c r="G3098" t="s">
        <v>284</v>
      </c>
      <c r="H3098" t="s">
        <v>3386</v>
      </c>
    </row>
    <row r="3099" spans="1:8" hidden="1" x14ac:dyDescent="0.3">
      <c r="A3099" t="s">
        <v>6212</v>
      </c>
      <c r="B3099" t="s">
        <v>3076</v>
      </c>
      <c r="C3099" t="s">
        <v>236</v>
      </c>
      <c r="D3099" t="s">
        <v>42</v>
      </c>
      <c r="E3099">
        <v>318</v>
      </c>
      <c r="F3099">
        <v>50</v>
      </c>
      <c r="G3099" t="s">
        <v>284</v>
      </c>
      <c r="H3099" t="s">
        <v>3386</v>
      </c>
    </row>
    <row r="3100" spans="1:8" hidden="1" x14ac:dyDescent="0.3">
      <c r="A3100" t="s">
        <v>6213</v>
      </c>
      <c r="B3100" t="s">
        <v>3076</v>
      </c>
      <c r="C3100" t="s">
        <v>236</v>
      </c>
      <c r="D3100" t="s">
        <v>82</v>
      </c>
      <c r="E3100">
        <v>447</v>
      </c>
      <c r="F3100">
        <v>50</v>
      </c>
      <c r="G3100" t="s">
        <v>284</v>
      </c>
      <c r="H3100" t="s">
        <v>3386</v>
      </c>
    </row>
    <row r="3101" spans="1:8" hidden="1" x14ac:dyDescent="0.3">
      <c r="A3101" t="s">
        <v>6214</v>
      </c>
      <c r="B3101" t="s">
        <v>3076</v>
      </c>
      <c r="C3101" t="s">
        <v>236</v>
      </c>
      <c r="D3101" t="s">
        <v>50</v>
      </c>
      <c r="E3101">
        <v>211</v>
      </c>
      <c r="F3101">
        <v>50</v>
      </c>
      <c r="G3101" t="s">
        <v>284</v>
      </c>
      <c r="H3101" t="s">
        <v>3386</v>
      </c>
    </row>
    <row r="3102" spans="1:8" hidden="1" x14ac:dyDescent="0.3">
      <c r="A3102" t="s">
        <v>6215</v>
      </c>
      <c r="B3102" t="s">
        <v>3076</v>
      </c>
      <c r="C3102" t="s">
        <v>236</v>
      </c>
      <c r="D3102" t="s">
        <v>46</v>
      </c>
      <c r="E3102">
        <v>816</v>
      </c>
      <c r="F3102">
        <v>50</v>
      </c>
      <c r="G3102" t="s">
        <v>284</v>
      </c>
      <c r="H3102" t="s">
        <v>3386</v>
      </c>
    </row>
    <row r="3103" spans="1:8" hidden="1" x14ac:dyDescent="0.3">
      <c r="A3103" t="s">
        <v>6216</v>
      </c>
      <c r="B3103" t="s">
        <v>3076</v>
      </c>
      <c r="C3103" t="s">
        <v>236</v>
      </c>
      <c r="D3103" t="s">
        <v>45</v>
      </c>
      <c r="E3103">
        <v>413</v>
      </c>
      <c r="F3103">
        <v>50</v>
      </c>
      <c r="G3103" t="s">
        <v>284</v>
      </c>
      <c r="H3103" t="s">
        <v>3386</v>
      </c>
    </row>
    <row r="3104" spans="1:8" hidden="1" x14ac:dyDescent="0.3">
      <c r="A3104" t="s">
        <v>6217</v>
      </c>
      <c r="B3104" t="s">
        <v>3076</v>
      </c>
      <c r="C3104" t="s">
        <v>236</v>
      </c>
      <c r="D3104" t="s">
        <v>47</v>
      </c>
      <c r="E3104">
        <v>295</v>
      </c>
      <c r="F3104">
        <v>50</v>
      </c>
      <c r="G3104" t="s">
        <v>284</v>
      </c>
      <c r="H3104" t="s">
        <v>3386</v>
      </c>
    </row>
    <row r="3105" spans="1:8" hidden="1" x14ac:dyDescent="0.3">
      <c r="A3105" t="s">
        <v>6218</v>
      </c>
      <c r="B3105" t="s">
        <v>3076</v>
      </c>
      <c r="C3105" t="s">
        <v>236</v>
      </c>
      <c r="D3105" t="s">
        <v>43</v>
      </c>
      <c r="E3105">
        <v>1159</v>
      </c>
      <c r="F3105">
        <v>50</v>
      </c>
      <c r="G3105" t="s">
        <v>284</v>
      </c>
      <c r="H3105" t="s">
        <v>3386</v>
      </c>
    </row>
    <row r="3106" spans="1:8" hidden="1" x14ac:dyDescent="0.3">
      <c r="A3106" t="s">
        <v>6219</v>
      </c>
      <c r="B3106" t="s">
        <v>3076</v>
      </c>
      <c r="C3106" t="s">
        <v>236</v>
      </c>
      <c r="D3106" t="s">
        <v>44</v>
      </c>
      <c r="E3106">
        <v>342</v>
      </c>
      <c r="F3106">
        <v>50</v>
      </c>
      <c r="G3106" t="s">
        <v>284</v>
      </c>
      <c r="H3106" t="s">
        <v>3386</v>
      </c>
    </row>
    <row r="3107" spans="1:8" hidden="1" x14ac:dyDescent="0.3">
      <c r="A3107" t="s">
        <v>3385</v>
      </c>
      <c r="B3107" t="s">
        <v>3089</v>
      </c>
      <c r="C3107" t="s">
        <v>3090</v>
      </c>
      <c r="D3107" t="s">
        <v>434</v>
      </c>
      <c r="E3107">
        <v>112</v>
      </c>
      <c r="F3107">
        <v>50</v>
      </c>
      <c r="G3107" t="s">
        <v>284</v>
      </c>
      <c r="H3107" t="s">
        <v>3386</v>
      </c>
    </row>
    <row r="3108" spans="1:8" hidden="1" x14ac:dyDescent="0.3">
      <c r="A3108" t="s">
        <v>5054</v>
      </c>
      <c r="B3108" t="s">
        <v>3089</v>
      </c>
      <c r="C3108" t="s">
        <v>3090</v>
      </c>
      <c r="D3108" t="s">
        <v>436</v>
      </c>
      <c r="E3108">
        <v>498</v>
      </c>
      <c r="F3108">
        <v>50</v>
      </c>
      <c r="G3108" t="s">
        <v>284</v>
      </c>
      <c r="H3108" t="s">
        <v>3386</v>
      </c>
    </row>
    <row r="3109" spans="1:8" hidden="1" x14ac:dyDescent="0.3">
      <c r="A3109" t="s">
        <v>5871</v>
      </c>
      <c r="B3109" t="s">
        <v>3089</v>
      </c>
      <c r="C3109" t="s">
        <v>3090</v>
      </c>
      <c r="D3109" t="s">
        <v>437</v>
      </c>
      <c r="E3109">
        <v>1375</v>
      </c>
      <c r="F3109">
        <v>50</v>
      </c>
      <c r="G3109" t="s">
        <v>284</v>
      </c>
      <c r="H3109" t="s">
        <v>3386</v>
      </c>
    </row>
    <row r="3110" spans="1:8" hidden="1" x14ac:dyDescent="0.3">
      <c r="A3110" t="s">
        <v>7397</v>
      </c>
      <c r="B3110" t="s">
        <v>3089</v>
      </c>
      <c r="C3110" t="s">
        <v>3090</v>
      </c>
      <c r="D3110" t="s">
        <v>439</v>
      </c>
      <c r="E3110">
        <v>979</v>
      </c>
      <c r="F3110">
        <v>50</v>
      </c>
      <c r="G3110" t="s">
        <v>284</v>
      </c>
      <c r="H3110" t="s">
        <v>3386</v>
      </c>
    </row>
    <row r="3111" spans="1:8" hidden="1" x14ac:dyDescent="0.3">
      <c r="A3111" t="s">
        <v>4237</v>
      </c>
      <c r="B3111" t="s">
        <v>3089</v>
      </c>
      <c r="C3111" t="s">
        <v>3090</v>
      </c>
      <c r="D3111" t="s">
        <v>435</v>
      </c>
      <c r="E3111">
        <v>500</v>
      </c>
      <c r="F3111">
        <v>50</v>
      </c>
      <c r="G3111" t="s">
        <v>284</v>
      </c>
      <c r="H3111" t="s">
        <v>3386</v>
      </c>
    </row>
    <row r="3112" spans="1:8" hidden="1" x14ac:dyDescent="0.3">
      <c r="A3112" t="s">
        <v>9031</v>
      </c>
      <c r="B3112" t="s">
        <v>3089</v>
      </c>
      <c r="C3112" t="s">
        <v>3090</v>
      </c>
      <c r="D3112" t="s">
        <v>441</v>
      </c>
      <c r="E3112">
        <v>430</v>
      </c>
      <c r="F3112">
        <v>50</v>
      </c>
      <c r="G3112" t="s">
        <v>284</v>
      </c>
      <c r="H3112" t="s">
        <v>3386</v>
      </c>
    </row>
    <row r="3113" spans="1:8" hidden="1" x14ac:dyDescent="0.3">
      <c r="A3113" t="s">
        <v>8214</v>
      </c>
      <c r="B3113" t="s">
        <v>3089</v>
      </c>
      <c r="C3113" t="s">
        <v>3090</v>
      </c>
      <c r="D3113" t="s">
        <v>440</v>
      </c>
      <c r="E3113">
        <v>1839</v>
      </c>
      <c r="F3113">
        <v>50</v>
      </c>
      <c r="G3113" t="s">
        <v>284</v>
      </c>
      <c r="H3113" t="s">
        <v>3386</v>
      </c>
    </row>
    <row r="3114" spans="1:8" hidden="1" x14ac:dyDescent="0.3">
      <c r="A3114" t="s">
        <v>9848</v>
      </c>
      <c r="B3114" t="s">
        <v>3089</v>
      </c>
      <c r="C3114" t="s">
        <v>3090</v>
      </c>
      <c r="D3114" t="s">
        <v>349</v>
      </c>
      <c r="E3114">
        <v>6269</v>
      </c>
      <c r="F3114">
        <v>50</v>
      </c>
      <c r="G3114" t="s">
        <v>284</v>
      </c>
      <c r="H3114" t="s">
        <v>3386</v>
      </c>
    </row>
    <row r="3115" spans="1:8" hidden="1" x14ac:dyDescent="0.3">
      <c r="A3115" t="s">
        <v>6688</v>
      </c>
      <c r="B3115" t="s">
        <v>3089</v>
      </c>
      <c r="C3115" t="s">
        <v>3090</v>
      </c>
      <c r="D3115" t="s">
        <v>438</v>
      </c>
      <c r="E3115">
        <v>536</v>
      </c>
      <c r="F3115">
        <v>50</v>
      </c>
      <c r="G3115" t="s">
        <v>284</v>
      </c>
      <c r="H3115" t="s">
        <v>3386</v>
      </c>
    </row>
    <row r="3116" spans="1:8" hidden="1" x14ac:dyDescent="0.3">
      <c r="A3116" t="s">
        <v>6229</v>
      </c>
      <c r="B3116" t="s">
        <v>3108</v>
      </c>
      <c r="C3116" t="s">
        <v>3109</v>
      </c>
      <c r="D3116" t="s">
        <v>3110</v>
      </c>
      <c r="E3116">
        <v>288</v>
      </c>
      <c r="F3116">
        <v>50</v>
      </c>
      <c r="G3116" t="s">
        <v>284</v>
      </c>
      <c r="H3116" t="s">
        <v>3386</v>
      </c>
    </row>
    <row r="3117" spans="1:8" hidden="1" x14ac:dyDescent="0.3">
      <c r="A3117" t="s">
        <v>6230</v>
      </c>
      <c r="B3117" t="s">
        <v>3108</v>
      </c>
      <c r="C3117" t="s">
        <v>3109</v>
      </c>
      <c r="D3117" t="s">
        <v>3112</v>
      </c>
      <c r="E3117">
        <v>812</v>
      </c>
      <c r="F3117">
        <v>50</v>
      </c>
      <c r="G3117" t="s">
        <v>284</v>
      </c>
      <c r="H3117" t="s">
        <v>3386</v>
      </c>
    </row>
    <row r="3118" spans="1:8" hidden="1" x14ac:dyDescent="0.3">
      <c r="A3118" t="s">
        <v>6231</v>
      </c>
      <c r="B3118" t="s">
        <v>3108</v>
      </c>
      <c r="C3118" t="s">
        <v>3109</v>
      </c>
      <c r="D3118" t="s">
        <v>3114</v>
      </c>
      <c r="E3118">
        <v>740</v>
      </c>
      <c r="F3118">
        <v>50</v>
      </c>
      <c r="G3118" t="s">
        <v>284</v>
      </c>
      <c r="H3118" t="s">
        <v>3386</v>
      </c>
    </row>
    <row r="3119" spans="1:8" hidden="1" x14ac:dyDescent="0.3">
      <c r="A3119" t="s">
        <v>6232</v>
      </c>
      <c r="B3119" t="s">
        <v>3108</v>
      </c>
      <c r="C3119" t="s">
        <v>3109</v>
      </c>
      <c r="D3119" t="s">
        <v>3116</v>
      </c>
      <c r="E3119">
        <v>595</v>
      </c>
      <c r="F3119">
        <v>50</v>
      </c>
      <c r="G3119" t="s">
        <v>284</v>
      </c>
      <c r="H3119" t="s">
        <v>3386</v>
      </c>
    </row>
    <row r="3120" spans="1:8" hidden="1" x14ac:dyDescent="0.3">
      <c r="A3120" t="s">
        <v>6233</v>
      </c>
      <c r="B3120" t="s">
        <v>3108</v>
      </c>
      <c r="C3120" t="s">
        <v>3109</v>
      </c>
      <c r="D3120" t="s">
        <v>3118</v>
      </c>
      <c r="E3120">
        <v>637</v>
      </c>
      <c r="F3120">
        <v>50</v>
      </c>
      <c r="G3120" t="s">
        <v>284</v>
      </c>
      <c r="H3120" t="s">
        <v>3386</v>
      </c>
    </row>
    <row r="3121" spans="1:8" hidden="1" x14ac:dyDescent="0.3">
      <c r="A3121" t="s">
        <v>6234</v>
      </c>
      <c r="B3121" t="s">
        <v>3108</v>
      </c>
      <c r="C3121" t="s">
        <v>3109</v>
      </c>
      <c r="D3121" t="s">
        <v>3120</v>
      </c>
      <c r="E3121">
        <v>718</v>
      </c>
      <c r="F3121">
        <v>50</v>
      </c>
      <c r="G3121" t="s">
        <v>284</v>
      </c>
      <c r="H3121" t="s">
        <v>3386</v>
      </c>
    </row>
    <row r="3122" spans="1:8" hidden="1" x14ac:dyDescent="0.3">
      <c r="A3122" t="s">
        <v>6235</v>
      </c>
      <c r="B3122" t="s">
        <v>3108</v>
      </c>
      <c r="C3122" t="s">
        <v>3109</v>
      </c>
      <c r="D3122" t="s">
        <v>3122</v>
      </c>
      <c r="E3122">
        <v>697</v>
      </c>
      <c r="F3122">
        <v>50</v>
      </c>
      <c r="G3122" t="s">
        <v>284</v>
      </c>
      <c r="H3122" t="s">
        <v>3386</v>
      </c>
    </row>
    <row r="3123" spans="1:8" hidden="1" x14ac:dyDescent="0.3">
      <c r="A3123" t="s">
        <v>6236</v>
      </c>
      <c r="B3123" t="s">
        <v>3108</v>
      </c>
      <c r="C3123" t="s">
        <v>3109</v>
      </c>
      <c r="D3123" t="s">
        <v>3124</v>
      </c>
      <c r="E3123">
        <v>628</v>
      </c>
      <c r="F3123">
        <v>50</v>
      </c>
      <c r="G3123" t="s">
        <v>284</v>
      </c>
      <c r="H3123" t="s">
        <v>3386</v>
      </c>
    </row>
    <row r="3124" spans="1:8" hidden="1" x14ac:dyDescent="0.3">
      <c r="A3124" t="s">
        <v>6237</v>
      </c>
      <c r="B3124" t="s">
        <v>3108</v>
      </c>
      <c r="C3124" t="s">
        <v>3109</v>
      </c>
      <c r="D3124" t="s">
        <v>3126</v>
      </c>
      <c r="E3124">
        <v>1156</v>
      </c>
      <c r="F3124">
        <v>50</v>
      </c>
      <c r="G3124" t="s">
        <v>284</v>
      </c>
      <c r="H3124" t="s">
        <v>3386</v>
      </c>
    </row>
    <row r="3125" spans="1:8" hidden="1" x14ac:dyDescent="0.3">
      <c r="A3125" t="s">
        <v>6238</v>
      </c>
      <c r="B3125" t="s">
        <v>3108</v>
      </c>
      <c r="C3125" t="s">
        <v>3109</v>
      </c>
      <c r="D3125" t="s">
        <v>349</v>
      </c>
      <c r="E3125">
        <v>6268</v>
      </c>
      <c r="F3125">
        <v>50</v>
      </c>
      <c r="G3125" t="s">
        <v>284</v>
      </c>
      <c r="H3125" t="s">
        <v>3386</v>
      </c>
    </row>
    <row r="3126" spans="1:8" hidden="1" x14ac:dyDescent="0.3">
      <c r="A3126" t="s">
        <v>6239</v>
      </c>
      <c r="B3126" t="s">
        <v>3129</v>
      </c>
      <c r="C3126" t="s">
        <v>238</v>
      </c>
      <c r="D3126" t="s">
        <v>54</v>
      </c>
      <c r="E3126">
        <v>550</v>
      </c>
      <c r="F3126">
        <v>50</v>
      </c>
      <c r="G3126" t="s">
        <v>284</v>
      </c>
      <c r="H3126" t="s">
        <v>3386</v>
      </c>
    </row>
    <row r="3127" spans="1:8" hidden="1" x14ac:dyDescent="0.3">
      <c r="A3127" t="s">
        <v>6240</v>
      </c>
      <c r="B3127" t="s">
        <v>3129</v>
      </c>
      <c r="C3127" t="s">
        <v>238</v>
      </c>
      <c r="D3127" t="s">
        <v>55</v>
      </c>
      <c r="E3127">
        <v>1227</v>
      </c>
      <c r="F3127">
        <v>50</v>
      </c>
      <c r="G3127" t="s">
        <v>284</v>
      </c>
      <c r="H3127" t="s">
        <v>3386</v>
      </c>
    </row>
    <row r="3128" spans="1:8" hidden="1" x14ac:dyDescent="0.3">
      <c r="A3128" t="s">
        <v>6241</v>
      </c>
      <c r="B3128" t="s">
        <v>3129</v>
      </c>
      <c r="C3128" t="s">
        <v>238</v>
      </c>
      <c r="D3128" t="s">
        <v>56</v>
      </c>
      <c r="E3128">
        <v>806</v>
      </c>
      <c r="F3128">
        <v>50</v>
      </c>
      <c r="G3128" t="s">
        <v>284</v>
      </c>
      <c r="H3128" t="s">
        <v>3386</v>
      </c>
    </row>
    <row r="3129" spans="1:8" hidden="1" x14ac:dyDescent="0.3">
      <c r="A3129" t="s">
        <v>6242</v>
      </c>
      <c r="B3129" t="s">
        <v>3129</v>
      </c>
      <c r="C3129" t="s">
        <v>238</v>
      </c>
      <c r="D3129" t="s">
        <v>57</v>
      </c>
      <c r="E3129">
        <v>450</v>
      </c>
      <c r="F3129">
        <v>50</v>
      </c>
      <c r="G3129" t="s">
        <v>284</v>
      </c>
      <c r="H3129" t="s">
        <v>3386</v>
      </c>
    </row>
    <row r="3130" spans="1:8" hidden="1" x14ac:dyDescent="0.3">
      <c r="A3130" t="s">
        <v>6243</v>
      </c>
      <c r="B3130" t="s">
        <v>3129</v>
      </c>
      <c r="C3130" t="s">
        <v>238</v>
      </c>
      <c r="D3130" t="s">
        <v>58</v>
      </c>
      <c r="E3130">
        <v>465</v>
      </c>
      <c r="F3130">
        <v>50</v>
      </c>
      <c r="G3130" t="s">
        <v>284</v>
      </c>
      <c r="H3130" t="s">
        <v>3386</v>
      </c>
    </row>
    <row r="3131" spans="1:8" hidden="1" x14ac:dyDescent="0.3">
      <c r="A3131" t="s">
        <v>6244</v>
      </c>
      <c r="B3131" t="s">
        <v>3129</v>
      </c>
      <c r="C3131" t="s">
        <v>238</v>
      </c>
      <c r="D3131" t="s">
        <v>59</v>
      </c>
      <c r="E3131">
        <v>955</v>
      </c>
      <c r="F3131">
        <v>50</v>
      </c>
      <c r="G3131" t="s">
        <v>284</v>
      </c>
      <c r="H3131" t="s">
        <v>3386</v>
      </c>
    </row>
    <row r="3132" spans="1:8" hidden="1" x14ac:dyDescent="0.3">
      <c r="A3132" t="s">
        <v>6245</v>
      </c>
      <c r="B3132" t="s">
        <v>3129</v>
      </c>
      <c r="C3132" t="s">
        <v>238</v>
      </c>
      <c r="D3132" t="s">
        <v>51</v>
      </c>
      <c r="E3132">
        <v>1314</v>
      </c>
      <c r="F3132">
        <v>50</v>
      </c>
      <c r="G3132" t="s">
        <v>284</v>
      </c>
      <c r="H3132" t="s">
        <v>3386</v>
      </c>
    </row>
    <row r="3133" spans="1:8" hidden="1" x14ac:dyDescent="0.3">
      <c r="A3133" t="s">
        <v>6246</v>
      </c>
      <c r="B3133" t="s">
        <v>3129</v>
      </c>
      <c r="C3133" t="s">
        <v>238</v>
      </c>
      <c r="D3133" t="s">
        <v>52</v>
      </c>
      <c r="E3133">
        <v>1071</v>
      </c>
      <c r="F3133">
        <v>50</v>
      </c>
      <c r="G3133" t="s">
        <v>284</v>
      </c>
      <c r="H3133" t="s">
        <v>3386</v>
      </c>
    </row>
    <row r="3134" spans="1:8" hidden="1" x14ac:dyDescent="0.3">
      <c r="A3134" t="s">
        <v>6247</v>
      </c>
      <c r="B3134" t="s">
        <v>3129</v>
      </c>
      <c r="C3134" t="s">
        <v>238</v>
      </c>
      <c r="D3134" t="s">
        <v>53</v>
      </c>
      <c r="E3134">
        <v>633</v>
      </c>
      <c r="F3134">
        <v>50</v>
      </c>
      <c r="G3134" t="s">
        <v>284</v>
      </c>
      <c r="H3134" t="s">
        <v>3386</v>
      </c>
    </row>
    <row r="3135" spans="1:8" hidden="1" x14ac:dyDescent="0.3">
      <c r="A3135" t="s">
        <v>6248</v>
      </c>
      <c r="B3135" t="s">
        <v>3129</v>
      </c>
      <c r="C3135" t="s">
        <v>238</v>
      </c>
      <c r="D3135" t="s">
        <v>349</v>
      </c>
      <c r="E3135">
        <v>7472</v>
      </c>
      <c r="F3135">
        <v>50</v>
      </c>
      <c r="G3135" t="s">
        <v>284</v>
      </c>
      <c r="H3135" t="s">
        <v>3386</v>
      </c>
    </row>
    <row r="3136" spans="1:8" hidden="1" x14ac:dyDescent="0.3">
      <c r="A3136" t="s">
        <v>6249</v>
      </c>
      <c r="B3136" t="s">
        <v>3140</v>
      </c>
      <c r="C3136" t="s">
        <v>229</v>
      </c>
      <c r="D3136" t="s">
        <v>60</v>
      </c>
      <c r="E3136">
        <v>4634</v>
      </c>
      <c r="F3136">
        <v>50</v>
      </c>
      <c r="G3136" t="s">
        <v>284</v>
      </c>
      <c r="H3136" t="s">
        <v>3386</v>
      </c>
    </row>
    <row r="3137" spans="1:8" hidden="1" x14ac:dyDescent="0.3">
      <c r="A3137" t="s">
        <v>6250</v>
      </c>
      <c r="B3137" t="s">
        <v>3140</v>
      </c>
      <c r="C3137" t="s">
        <v>229</v>
      </c>
      <c r="D3137" t="s">
        <v>63</v>
      </c>
      <c r="E3137">
        <v>87</v>
      </c>
      <c r="F3137">
        <v>50</v>
      </c>
      <c r="G3137" t="s">
        <v>284</v>
      </c>
      <c r="H3137" t="s">
        <v>3386</v>
      </c>
    </row>
    <row r="3138" spans="1:8" hidden="1" x14ac:dyDescent="0.3">
      <c r="A3138" t="s">
        <v>6251</v>
      </c>
      <c r="B3138" t="s">
        <v>3140</v>
      </c>
      <c r="C3138" t="s">
        <v>229</v>
      </c>
      <c r="D3138" t="s">
        <v>61</v>
      </c>
      <c r="E3138">
        <v>703</v>
      </c>
      <c r="F3138">
        <v>50</v>
      </c>
      <c r="G3138" t="s">
        <v>284</v>
      </c>
      <c r="H3138" t="s">
        <v>3386</v>
      </c>
    </row>
    <row r="3139" spans="1:8" hidden="1" x14ac:dyDescent="0.3">
      <c r="A3139" t="s">
        <v>10335</v>
      </c>
      <c r="B3139" t="s">
        <v>3140</v>
      </c>
      <c r="C3139" t="s">
        <v>229</v>
      </c>
      <c r="D3139" t="s">
        <v>10309</v>
      </c>
      <c r="E3139">
        <v>1013</v>
      </c>
      <c r="F3139">
        <v>50</v>
      </c>
      <c r="G3139" t="s">
        <v>284</v>
      </c>
      <c r="H3139" t="s">
        <v>3386</v>
      </c>
    </row>
    <row r="3140" spans="1:8" hidden="1" x14ac:dyDescent="0.3">
      <c r="A3140" t="s">
        <v>6252</v>
      </c>
      <c r="B3140" t="s">
        <v>3140</v>
      </c>
      <c r="C3140" t="s">
        <v>229</v>
      </c>
      <c r="D3140" t="s">
        <v>341</v>
      </c>
      <c r="E3140">
        <v>2051</v>
      </c>
      <c r="F3140">
        <v>50</v>
      </c>
      <c r="G3140" t="s">
        <v>284</v>
      </c>
      <c r="H3140" t="s">
        <v>3386</v>
      </c>
    </row>
    <row r="3141" spans="1:8" hidden="1" x14ac:dyDescent="0.3">
      <c r="A3141" t="s">
        <v>6253</v>
      </c>
      <c r="B3141" t="s">
        <v>3140</v>
      </c>
      <c r="C3141" t="s">
        <v>229</v>
      </c>
      <c r="D3141" t="s">
        <v>62</v>
      </c>
      <c r="E3141">
        <v>786</v>
      </c>
      <c r="F3141">
        <v>50</v>
      </c>
      <c r="G3141" t="s">
        <v>284</v>
      </c>
      <c r="H3141" t="s">
        <v>3386</v>
      </c>
    </row>
    <row r="3142" spans="1:8" hidden="1" x14ac:dyDescent="0.3">
      <c r="A3142" t="s">
        <v>6254</v>
      </c>
      <c r="B3142" t="s">
        <v>3146</v>
      </c>
      <c r="C3142" t="s">
        <v>230</v>
      </c>
      <c r="D3142" t="s">
        <v>353</v>
      </c>
      <c r="E3142">
        <v>8900</v>
      </c>
      <c r="F3142">
        <v>50</v>
      </c>
      <c r="G3142" t="s">
        <v>284</v>
      </c>
      <c r="H3142" t="s">
        <v>3386</v>
      </c>
    </row>
    <row r="3143" spans="1:8" hidden="1" x14ac:dyDescent="0.3">
      <c r="A3143" t="s">
        <v>6255</v>
      </c>
      <c r="B3143" t="s">
        <v>3146</v>
      </c>
      <c r="C3143" t="s">
        <v>230</v>
      </c>
      <c r="D3143" t="s">
        <v>2</v>
      </c>
      <c r="E3143">
        <v>9010</v>
      </c>
      <c r="F3143">
        <v>50</v>
      </c>
      <c r="G3143" t="s">
        <v>284</v>
      </c>
      <c r="H3143" t="s">
        <v>3386</v>
      </c>
    </row>
    <row r="3144" spans="1:8" hidden="1" x14ac:dyDescent="0.3">
      <c r="A3144" t="s">
        <v>6256</v>
      </c>
      <c r="B3144" t="s">
        <v>3146</v>
      </c>
      <c r="C3144" t="s">
        <v>230</v>
      </c>
      <c r="D3144" t="s">
        <v>337</v>
      </c>
      <c r="E3144">
        <v>12</v>
      </c>
      <c r="F3144">
        <v>50</v>
      </c>
      <c r="G3144" t="s">
        <v>284</v>
      </c>
      <c r="H3144" t="s">
        <v>3386</v>
      </c>
    </row>
    <row r="3145" spans="1:8" hidden="1" x14ac:dyDescent="0.3">
      <c r="A3145" t="s">
        <v>6257</v>
      </c>
      <c r="B3145" t="s">
        <v>3146</v>
      </c>
      <c r="C3145" t="s">
        <v>230</v>
      </c>
      <c r="D3145" t="s">
        <v>326</v>
      </c>
      <c r="E3145">
        <v>16</v>
      </c>
      <c r="F3145">
        <v>50</v>
      </c>
      <c r="G3145" t="s">
        <v>284</v>
      </c>
      <c r="H3145" t="s">
        <v>3386</v>
      </c>
    </row>
    <row r="3146" spans="1:8" hidden="1" x14ac:dyDescent="0.3">
      <c r="A3146" t="s">
        <v>6258</v>
      </c>
      <c r="B3146" t="s">
        <v>3146</v>
      </c>
      <c r="C3146" t="s">
        <v>230</v>
      </c>
      <c r="D3146" t="s">
        <v>327</v>
      </c>
      <c r="E3146">
        <v>737</v>
      </c>
      <c r="F3146">
        <v>50</v>
      </c>
      <c r="G3146" t="s">
        <v>284</v>
      </c>
      <c r="H3146" t="s">
        <v>3386</v>
      </c>
    </row>
    <row r="3147" spans="1:8" hidden="1" x14ac:dyDescent="0.3">
      <c r="A3147" t="s">
        <v>6259</v>
      </c>
      <c r="B3147" t="s">
        <v>3146</v>
      </c>
      <c r="C3147" t="s">
        <v>230</v>
      </c>
      <c r="D3147" t="s">
        <v>328</v>
      </c>
      <c r="E3147">
        <v>869</v>
      </c>
      <c r="F3147">
        <v>50</v>
      </c>
      <c r="G3147" t="s">
        <v>284</v>
      </c>
      <c r="H3147" t="s">
        <v>3386</v>
      </c>
    </row>
    <row r="3148" spans="1:8" hidden="1" x14ac:dyDescent="0.3">
      <c r="A3148" t="s">
        <v>6260</v>
      </c>
      <c r="B3148" t="s">
        <v>3146</v>
      </c>
      <c r="C3148" t="s">
        <v>230</v>
      </c>
      <c r="D3148" t="s">
        <v>329</v>
      </c>
      <c r="E3148">
        <v>9</v>
      </c>
      <c r="F3148">
        <v>50</v>
      </c>
      <c r="G3148" t="s">
        <v>284</v>
      </c>
      <c r="H3148" t="s">
        <v>3386</v>
      </c>
    </row>
    <row r="3149" spans="1:8" hidden="1" x14ac:dyDescent="0.3">
      <c r="A3149" t="s">
        <v>6261</v>
      </c>
      <c r="B3149" t="s">
        <v>3146</v>
      </c>
      <c r="C3149" t="s">
        <v>230</v>
      </c>
      <c r="D3149" t="s">
        <v>330</v>
      </c>
      <c r="E3149">
        <v>95</v>
      </c>
      <c r="F3149">
        <v>50</v>
      </c>
      <c r="G3149" t="s">
        <v>284</v>
      </c>
      <c r="H3149" t="s">
        <v>3386</v>
      </c>
    </row>
    <row r="3150" spans="1:8" hidden="1" x14ac:dyDescent="0.3">
      <c r="A3150" t="s">
        <v>6262</v>
      </c>
      <c r="B3150" t="s">
        <v>3146</v>
      </c>
      <c r="C3150" t="s">
        <v>230</v>
      </c>
      <c r="D3150" t="s">
        <v>3155</v>
      </c>
      <c r="E3150">
        <v>107</v>
      </c>
      <c r="F3150">
        <v>50</v>
      </c>
      <c r="G3150" t="s">
        <v>284</v>
      </c>
      <c r="H3150" t="s">
        <v>3386</v>
      </c>
    </row>
    <row r="3151" spans="1:8" hidden="1" x14ac:dyDescent="0.3">
      <c r="A3151" t="s">
        <v>6263</v>
      </c>
      <c r="B3151" t="s">
        <v>3146</v>
      </c>
      <c r="C3151" t="s">
        <v>230</v>
      </c>
      <c r="D3151" t="s">
        <v>3157</v>
      </c>
      <c r="E3151">
        <v>8900</v>
      </c>
      <c r="F3151">
        <v>50</v>
      </c>
      <c r="G3151" t="s">
        <v>284</v>
      </c>
      <c r="H3151" t="s">
        <v>3386</v>
      </c>
    </row>
    <row r="3152" spans="1:8" hidden="1" x14ac:dyDescent="0.3">
      <c r="A3152" t="s">
        <v>6264</v>
      </c>
      <c r="B3152" t="s">
        <v>3146</v>
      </c>
      <c r="C3152" t="s">
        <v>230</v>
      </c>
      <c r="D3152" t="s">
        <v>331</v>
      </c>
      <c r="E3152">
        <v>1199</v>
      </c>
      <c r="F3152">
        <v>50</v>
      </c>
      <c r="G3152" t="s">
        <v>284</v>
      </c>
      <c r="H3152" t="s">
        <v>3386</v>
      </c>
    </row>
    <row r="3153" spans="1:8" hidden="1" x14ac:dyDescent="0.3">
      <c r="A3153" t="s">
        <v>6265</v>
      </c>
      <c r="B3153" t="s">
        <v>3146</v>
      </c>
      <c r="C3153" t="s">
        <v>230</v>
      </c>
      <c r="D3153" t="s">
        <v>332</v>
      </c>
      <c r="E3153">
        <v>627</v>
      </c>
      <c r="F3153">
        <v>50</v>
      </c>
      <c r="G3153" t="s">
        <v>284</v>
      </c>
      <c r="H3153" t="s">
        <v>3386</v>
      </c>
    </row>
    <row r="3154" spans="1:8" hidden="1" x14ac:dyDescent="0.3">
      <c r="A3154" t="s">
        <v>6266</v>
      </c>
      <c r="B3154" t="s">
        <v>3146</v>
      </c>
      <c r="C3154" t="s">
        <v>230</v>
      </c>
      <c r="D3154" t="s">
        <v>333</v>
      </c>
      <c r="E3154">
        <v>1513</v>
      </c>
      <c r="F3154">
        <v>50</v>
      </c>
      <c r="G3154" t="s">
        <v>284</v>
      </c>
      <c r="H3154" t="s">
        <v>3386</v>
      </c>
    </row>
    <row r="3155" spans="1:8" hidden="1" x14ac:dyDescent="0.3">
      <c r="A3155" t="s">
        <v>6267</v>
      </c>
      <c r="B3155" t="s">
        <v>3146</v>
      </c>
      <c r="C3155" t="s">
        <v>230</v>
      </c>
      <c r="D3155" t="s">
        <v>334</v>
      </c>
      <c r="E3155">
        <v>1230</v>
      </c>
      <c r="F3155">
        <v>50</v>
      </c>
      <c r="G3155" t="s">
        <v>284</v>
      </c>
      <c r="H3155" t="s">
        <v>3386</v>
      </c>
    </row>
    <row r="3156" spans="1:8" hidden="1" x14ac:dyDescent="0.3">
      <c r="A3156" t="s">
        <v>6268</v>
      </c>
      <c r="B3156" t="s">
        <v>3146</v>
      </c>
      <c r="C3156" t="s">
        <v>230</v>
      </c>
      <c r="D3156" t="s">
        <v>336</v>
      </c>
      <c r="E3156">
        <v>368</v>
      </c>
      <c r="F3156">
        <v>50</v>
      </c>
      <c r="G3156" t="s">
        <v>284</v>
      </c>
      <c r="H3156" t="s">
        <v>3386</v>
      </c>
    </row>
    <row r="3157" spans="1:8" hidden="1" x14ac:dyDescent="0.3">
      <c r="A3157" t="s">
        <v>6269</v>
      </c>
      <c r="B3157" t="s">
        <v>3146</v>
      </c>
      <c r="C3157" t="s">
        <v>230</v>
      </c>
      <c r="D3157" t="s">
        <v>335</v>
      </c>
      <c r="E3157">
        <v>22</v>
      </c>
      <c r="F3157">
        <v>50</v>
      </c>
      <c r="G3157" t="s">
        <v>284</v>
      </c>
      <c r="H3157" t="s">
        <v>3386</v>
      </c>
    </row>
    <row r="3158" spans="1:8" hidden="1" x14ac:dyDescent="0.3">
      <c r="A3158" t="s">
        <v>6270</v>
      </c>
      <c r="B3158" t="s">
        <v>3146</v>
      </c>
      <c r="C3158" t="s">
        <v>230</v>
      </c>
      <c r="D3158" t="s">
        <v>79</v>
      </c>
      <c r="E3158">
        <v>2209</v>
      </c>
      <c r="F3158">
        <v>50</v>
      </c>
      <c r="G3158" t="s">
        <v>284</v>
      </c>
      <c r="H3158" t="s">
        <v>3386</v>
      </c>
    </row>
    <row r="3159" spans="1:8" hidden="1" x14ac:dyDescent="0.3">
      <c r="A3159" t="s">
        <v>6271</v>
      </c>
      <c r="B3159" t="s">
        <v>3166</v>
      </c>
      <c r="C3159" t="s">
        <v>245</v>
      </c>
      <c r="D3159" t="s">
        <v>80</v>
      </c>
      <c r="E3159">
        <v>448</v>
      </c>
      <c r="F3159">
        <v>50</v>
      </c>
      <c r="G3159" t="s">
        <v>284</v>
      </c>
      <c r="H3159" t="s">
        <v>3386</v>
      </c>
    </row>
    <row r="3160" spans="1:8" hidden="1" x14ac:dyDescent="0.3">
      <c r="A3160" t="s">
        <v>6272</v>
      </c>
      <c r="B3160" t="s">
        <v>3166</v>
      </c>
      <c r="C3160" t="s">
        <v>245</v>
      </c>
      <c r="D3160" t="s">
        <v>342</v>
      </c>
      <c r="E3160">
        <v>196</v>
      </c>
      <c r="F3160">
        <v>50</v>
      </c>
      <c r="G3160" t="s">
        <v>284</v>
      </c>
      <c r="H3160" t="s">
        <v>3386</v>
      </c>
    </row>
    <row r="3161" spans="1:8" hidden="1" x14ac:dyDescent="0.3">
      <c r="A3161" t="s">
        <v>6273</v>
      </c>
      <c r="B3161" t="s">
        <v>3166</v>
      </c>
      <c r="C3161" t="s">
        <v>245</v>
      </c>
      <c r="D3161">
        <v>0</v>
      </c>
      <c r="E3161">
        <v>2097</v>
      </c>
      <c r="F3161">
        <v>50</v>
      </c>
      <c r="G3161" t="s">
        <v>284</v>
      </c>
      <c r="H3161" t="s">
        <v>3386</v>
      </c>
    </row>
    <row r="3162" spans="1:8" hidden="1" x14ac:dyDescent="0.3">
      <c r="A3162" t="s">
        <v>6274</v>
      </c>
      <c r="B3162" t="s">
        <v>3166</v>
      </c>
      <c r="C3162" t="s">
        <v>245</v>
      </c>
      <c r="D3162">
        <v>1</v>
      </c>
      <c r="E3162">
        <v>1891</v>
      </c>
      <c r="F3162">
        <v>50</v>
      </c>
      <c r="G3162" t="s">
        <v>284</v>
      </c>
      <c r="H3162" t="s">
        <v>3386</v>
      </c>
    </row>
    <row r="3163" spans="1:8" hidden="1" x14ac:dyDescent="0.3">
      <c r="A3163" t="s">
        <v>6275</v>
      </c>
      <c r="B3163" t="s">
        <v>3166</v>
      </c>
      <c r="C3163" t="s">
        <v>245</v>
      </c>
      <c r="D3163" t="s">
        <v>60</v>
      </c>
      <c r="E3163">
        <v>4634</v>
      </c>
      <c r="F3163">
        <v>50</v>
      </c>
      <c r="G3163" t="s">
        <v>284</v>
      </c>
      <c r="H3163" t="s">
        <v>3386</v>
      </c>
    </row>
    <row r="3164" spans="1:8" hidden="1" x14ac:dyDescent="0.3">
      <c r="A3164" t="s">
        <v>6276</v>
      </c>
      <c r="B3164" t="s">
        <v>3172</v>
      </c>
      <c r="C3164" t="s">
        <v>239</v>
      </c>
      <c r="D3164" t="s">
        <v>2</v>
      </c>
      <c r="E3164">
        <v>9010</v>
      </c>
      <c r="F3164">
        <v>50</v>
      </c>
      <c r="G3164" t="s">
        <v>284</v>
      </c>
      <c r="H3164" t="s">
        <v>3386</v>
      </c>
    </row>
    <row r="3165" spans="1:8" hidden="1" x14ac:dyDescent="0.3">
      <c r="A3165" t="s">
        <v>6277</v>
      </c>
      <c r="B3165" t="s">
        <v>3172</v>
      </c>
      <c r="C3165" t="s">
        <v>239</v>
      </c>
      <c r="D3165" t="s">
        <v>67</v>
      </c>
      <c r="E3165">
        <v>801</v>
      </c>
      <c r="F3165">
        <v>50</v>
      </c>
      <c r="G3165" t="s">
        <v>284</v>
      </c>
      <c r="H3165" t="s">
        <v>3386</v>
      </c>
    </row>
    <row r="3166" spans="1:8" hidden="1" x14ac:dyDescent="0.3">
      <c r="A3166" t="s">
        <v>6278</v>
      </c>
      <c r="B3166" t="s">
        <v>3172</v>
      </c>
      <c r="C3166" t="s">
        <v>239</v>
      </c>
      <c r="D3166" t="s">
        <v>66</v>
      </c>
      <c r="E3166">
        <v>1606</v>
      </c>
      <c r="F3166">
        <v>50</v>
      </c>
      <c r="G3166" t="s">
        <v>284</v>
      </c>
      <c r="H3166" t="s">
        <v>3386</v>
      </c>
    </row>
    <row r="3167" spans="1:8" hidden="1" x14ac:dyDescent="0.3">
      <c r="A3167" t="s">
        <v>6279</v>
      </c>
      <c r="B3167" t="s">
        <v>3172</v>
      </c>
      <c r="C3167" t="s">
        <v>239</v>
      </c>
      <c r="D3167" t="s">
        <v>65</v>
      </c>
      <c r="E3167">
        <v>2653</v>
      </c>
      <c r="F3167">
        <v>50</v>
      </c>
      <c r="G3167" t="s">
        <v>284</v>
      </c>
      <c r="H3167" t="s">
        <v>3386</v>
      </c>
    </row>
    <row r="3168" spans="1:8" hidden="1" x14ac:dyDescent="0.3">
      <c r="A3168" t="s">
        <v>6280</v>
      </c>
      <c r="B3168" t="s">
        <v>3172</v>
      </c>
      <c r="C3168" t="s">
        <v>239</v>
      </c>
      <c r="D3168" t="s">
        <v>68</v>
      </c>
      <c r="E3168">
        <v>306</v>
      </c>
      <c r="F3168">
        <v>50</v>
      </c>
      <c r="G3168" t="s">
        <v>284</v>
      </c>
      <c r="H3168" t="s">
        <v>3386</v>
      </c>
    </row>
    <row r="3169" spans="1:8" hidden="1" x14ac:dyDescent="0.3">
      <c r="A3169" t="s">
        <v>6281</v>
      </c>
      <c r="B3169" t="s">
        <v>3172</v>
      </c>
      <c r="C3169" t="s">
        <v>239</v>
      </c>
      <c r="D3169" t="s">
        <v>64</v>
      </c>
      <c r="E3169">
        <v>3640</v>
      </c>
      <c r="F3169">
        <v>50</v>
      </c>
      <c r="G3169" t="s">
        <v>284</v>
      </c>
      <c r="H3169" t="s">
        <v>3386</v>
      </c>
    </row>
    <row r="3170" spans="1:8" hidden="1" x14ac:dyDescent="0.3">
      <c r="A3170" t="s">
        <v>6282</v>
      </c>
      <c r="B3170" t="s">
        <v>3179</v>
      </c>
      <c r="C3170" t="s">
        <v>240</v>
      </c>
      <c r="D3170" t="s">
        <v>2</v>
      </c>
      <c r="E3170">
        <v>9010</v>
      </c>
      <c r="F3170">
        <v>50</v>
      </c>
      <c r="G3170" t="s">
        <v>284</v>
      </c>
      <c r="H3170" t="s">
        <v>3386</v>
      </c>
    </row>
    <row r="3171" spans="1:8" hidden="1" x14ac:dyDescent="0.3">
      <c r="A3171" t="s">
        <v>6283</v>
      </c>
      <c r="B3171" t="s">
        <v>3179</v>
      </c>
      <c r="C3171" t="s">
        <v>240</v>
      </c>
      <c r="D3171" t="s">
        <v>70</v>
      </c>
      <c r="E3171">
        <v>1278</v>
      </c>
      <c r="F3171">
        <v>50</v>
      </c>
      <c r="G3171" t="s">
        <v>284</v>
      </c>
      <c r="H3171" t="s">
        <v>3386</v>
      </c>
    </row>
    <row r="3172" spans="1:8" hidden="1" x14ac:dyDescent="0.3">
      <c r="A3172" t="s">
        <v>6284</v>
      </c>
      <c r="B3172" t="s">
        <v>3179</v>
      </c>
      <c r="C3172" t="s">
        <v>240</v>
      </c>
      <c r="D3172" t="s">
        <v>69</v>
      </c>
      <c r="E3172">
        <v>1600</v>
      </c>
      <c r="F3172">
        <v>50</v>
      </c>
      <c r="G3172" t="s">
        <v>284</v>
      </c>
      <c r="H3172" t="s">
        <v>3386</v>
      </c>
    </row>
    <row r="3173" spans="1:8" hidden="1" x14ac:dyDescent="0.3">
      <c r="A3173" t="s">
        <v>6285</v>
      </c>
      <c r="B3173" t="s">
        <v>3179</v>
      </c>
      <c r="C3173" t="s">
        <v>240</v>
      </c>
      <c r="D3173" t="s">
        <v>71</v>
      </c>
      <c r="E3173">
        <v>6131</v>
      </c>
      <c r="F3173">
        <v>50</v>
      </c>
      <c r="G3173" t="s">
        <v>284</v>
      </c>
      <c r="H3173" t="s">
        <v>3386</v>
      </c>
    </row>
    <row r="3174" spans="1:8" hidden="1" x14ac:dyDescent="0.3">
      <c r="A3174" t="s">
        <v>6286</v>
      </c>
      <c r="B3174" t="s">
        <v>3184</v>
      </c>
      <c r="C3174" t="s">
        <v>3185</v>
      </c>
      <c r="D3174" t="s">
        <v>2</v>
      </c>
      <c r="E3174">
        <v>9010</v>
      </c>
      <c r="F3174">
        <v>50</v>
      </c>
      <c r="G3174" t="s">
        <v>284</v>
      </c>
      <c r="H3174" t="s">
        <v>3386</v>
      </c>
    </row>
    <row r="3175" spans="1:8" hidden="1" x14ac:dyDescent="0.3">
      <c r="A3175" t="s">
        <v>6287</v>
      </c>
      <c r="B3175" t="s">
        <v>3184</v>
      </c>
      <c r="C3175" t="s">
        <v>3185</v>
      </c>
      <c r="D3175" t="s">
        <v>25</v>
      </c>
      <c r="E3175">
        <v>72</v>
      </c>
      <c r="F3175">
        <v>50</v>
      </c>
      <c r="G3175" t="s">
        <v>284</v>
      </c>
      <c r="H3175" t="s">
        <v>3386</v>
      </c>
    </row>
    <row r="3176" spans="1:8" hidden="1" x14ac:dyDescent="0.3">
      <c r="A3176" t="s">
        <v>6288</v>
      </c>
      <c r="B3176" t="s">
        <v>3184</v>
      </c>
      <c r="C3176" t="s">
        <v>3185</v>
      </c>
      <c r="D3176" t="s">
        <v>21</v>
      </c>
      <c r="E3176">
        <v>934</v>
      </c>
      <c r="F3176">
        <v>50</v>
      </c>
      <c r="G3176" t="s">
        <v>284</v>
      </c>
      <c r="H3176" t="s">
        <v>3386</v>
      </c>
    </row>
    <row r="3177" spans="1:8" hidden="1" x14ac:dyDescent="0.3">
      <c r="A3177" t="s">
        <v>6289</v>
      </c>
      <c r="B3177" t="s">
        <v>3184</v>
      </c>
      <c r="C3177" t="s">
        <v>3185</v>
      </c>
      <c r="D3177" t="s">
        <v>24</v>
      </c>
      <c r="E3177">
        <v>75</v>
      </c>
      <c r="F3177">
        <v>50</v>
      </c>
      <c r="G3177" t="s">
        <v>284</v>
      </c>
      <c r="H3177" t="s">
        <v>3386</v>
      </c>
    </row>
    <row r="3178" spans="1:8" hidden="1" x14ac:dyDescent="0.3">
      <c r="A3178" t="s">
        <v>6290</v>
      </c>
      <c r="B3178" t="s">
        <v>3184</v>
      </c>
      <c r="C3178" t="s">
        <v>3185</v>
      </c>
      <c r="D3178" t="s">
        <v>354</v>
      </c>
      <c r="E3178">
        <v>904</v>
      </c>
      <c r="F3178">
        <v>50</v>
      </c>
      <c r="G3178" t="s">
        <v>284</v>
      </c>
      <c r="H3178" t="s">
        <v>3386</v>
      </c>
    </row>
    <row r="3179" spans="1:8" hidden="1" x14ac:dyDescent="0.3">
      <c r="A3179" t="s">
        <v>6291</v>
      </c>
      <c r="B3179" t="s">
        <v>3184</v>
      </c>
      <c r="C3179" t="s">
        <v>3185</v>
      </c>
      <c r="D3179" t="s">
        <v>22</v>
      </c>
      <c r="E3179">
        <v>485</v>
      </c>
      <c r="F3179">
        <v>50</v>
      </c>
      <c r="G3179" t="s">
        <v>284</v>
      </c>
      <c r="H3179" t="s">
        <v>3386</v>
      </c>
    </row>
    <row r="3180" spans="1:8" hidden="1" x14ac:dyDescent="0.3">
      <c r="A3180" t="s">
        <v>6292</v>
      </c>
      <c r="B3180" t="s">
        <v>3184</v>
      </c>
      <c r="C3180" t="s">
        <v>3185</v>
      </c>
      <c r="D3180" t="s">
        <v>23</v>
      </c>
      <c r="E3180">
        <v>197</v>
      </c>
      <c r="F3180">
        <v>50</v>
      </c>
      <c r="G3180" t="s">
        <v>284</v>
      </c>
      <c r="H3180" t="s">
        <v>3386</v>
      </c>
    </row>
    <row r="3181" spans="1:8" hidden="1" x14ac:dyDescent="0.3">
      <c r="A3181" t="s">
        <v>6293</v>
      </c>
      <c r="B3181" t="s">
        <v>3184</v>
      </c>
      <c r="C3181" t="s">
        <v>3185</v>
      </c>
      <c r="D3181" t="s">
        <v>20</v>
      </c>
      <c r="E3181">
        <v>6340</v>
      </c>
      <c r="F3181">
        <v>50</v>
      </c>
      <c r="G3181" t="s">
        <v>284</v>
      </c>
      <c r="H3181" t="s">
        <v>3386</v>
      </c>
    </row>
    <row r="3182" spans="1:8" hidden="1" x14ac:dyDescent="0.3">
      <c r="A3182" t="s">
        <v>10585</v>
      </c>
      <c r="B3182" t="s">
        <v>3193</v>
      </c>
      <c r="C3182" t="s">
        <v>3194</v>
      </c>
      <c r="D3182" t="s">
        <v>10556</v>
      </c>
      <c r="E3182">
        <v>10</v>
      </c>
      <c r="F3182">
        <v>50</v>
      </c>
      <c r="G3182" t="s">
        <v>284</v>
      </c>
      <c r="H3182" t="s">
        <v>3386</v>
      </c>
    </row>
    <row r="3183" spans="1:8" hidden="1" x14ac:dyDescent="0.3">
      <c r="A3183" t="s">
        <v>6294</v>
      </c>
      <c r="B3183" t="s">
        <v>3193</v>
      </c>
      <c r="C3183" t="s">
        <v>3194</v>
      </c>
      <c r="D3183" t="s">
        <v>350</v>
      </c>
      <c r="E3183">
        <v>4</v>
      </c>
      <c r="F3183">
        <v>50</v>
      </c>
      <c r="G3183" t="s">
        <v>284</v>
      </c>
      <c r="H3183" t="s">
        <v>3386</v>
      </c>
    </row>
    <row r="3184" spans="1:8" hidden="1" x14ac:dyDescent="0.3">
      <c r="A3184" t="s">
        <v>6295</v>
      </c>
      <c r="B3184" t="s">
        <v>3193</v>
      </c>
      <c r="C3184" t="s">
        <v>3194</v>
      </c>
      <c r="D3184" t="s">
        <v>352</v>
      </c>
      <c r="E3184">
        <v>852</v>
      </c>
      <c r="F3184">
        <v>50</v>
      </c>
      <c r="G3184" t="s">
        <v>284</v>
      </c>
      <c r="H3184" t="s">
        <v>3386</v>
      </c>
    </row>
    <row r="3185" spans="1:8" hidden="1" x14ac:dyDescent="0.3">
      <c r="A3185" t="s">
        <v>6296</v>
      </c>
      <c r="B3185" t="s">
        <v>3193</v>
      </c>
      <c r="C3185" t="s">
        <v>3194</v>
      </c>
      <c r="D3185" t="s">
        <v>351</v>
      </c>
      <c r="E3185">
        <v>18</v>
      </c>
      <c r="F3185">
        <v>50</v>
      </c>
      <c r="G3185" t="s">
        <v>284</v>
      </c>
      <c r="H3185" t="s">
        <v>3386</v>
      </c>
    </row>
    <row r="3186" spans="1:8" hidden="1" x14ac:dyDescent="0.3">
      <c r="A3186" t="s">
        <v>6297</v>
      </c>
      <c r="B3186" t="s">
        <v>3193</v>
      </c>
      <c r="C3186" t="s">
        <v>3194</v>
      </c>
      <c r="D3186" t="s">
        <v>348</v>
      </c>
      <c r="E3186">
        <v>48</v>
      </c>
      <c r="F3186">
        <v>50</v>
      </c>
      <c r="G3186" t="s">
        <v>284</v>
      </c>
      <c r="H3186" t="s">
        <v>3386</v>
      </c>
    </row>
    <row r="3187" spans="1:8" hidden="1" x14ac:dyDescent="0.3">
      <c r="A3187" t="s">
        <v>6298</v>
      </c>
      <c r="B3187" t="s">
        <v>3193</v>
      </c>
      <c r="C3187" t="s">
        <v>3194</v>
      </c>
      <c r="D3187" t="s">
        <v>349</v>
      </c>
      <c r="E3187">
        <v>8742</v>
      </c>
      <c r="F3187">
        <v>50</v>
      </c>
      <c r="G3187" t="s">
        <v>284</v>
      </c>
      <c r="H3187" t="s">
        <v>3386</v>
      </c>
    </row>
    <row r="3188" spans="1:8" hidden="1" x14ac:dyDescent="0.3">
      <c r="A3188" t="s">
        <v>6299</v>
      </c>
      <c r="B3188" t="s">
        <v>3193</v>
      </c>
      <c r="C3188" t="s">
        <v>3194</v>
      </c>
      <c r="D3188" t="s">
        <v>347</v>
      </c>
      <c r="E3188">
        <v>8696</v>
      </c>
      <c r="F3188">
        <v>50</v>
      </c>
      <c r="G3188" t="s">
        <v>284</v>
      </c>
      <c r="H3188" t="s">
        <v>3386</v>
      </c>
    </row>
    <row r="3189" spans="1:8" hidden="1" x14ac:dyDescent="0.3">
      <c r="A3189" t="s">
        <v>6300</v>
      </c>
      <c r="B3189" t="s">
        <v>99</v>
      </c>
      <c r="C3189" t="s">
        <v>3202</v>
      </c>
      <c r="D3189" t="s">
        <v>210</v>
      </c>
      <c r="E3189">
        <v>1654</v>
      </c>
      <c r="F3189">
        <v>50</v>
      </c>
      <c r="G3189" t="s">
        <v>284</v>
      </c>
      <c r="H3189" t="s">
        <v>3386</v>
      </c>
    </row>
    <row r="3190" spans="1:8" hidden="1" x14ac:dyDescent="0.3">
      <c r="A3190" t="s">
        <v>6301</v>
      </c>
      <c r="B3190" t="s">
        <v>98</v>
      </c>
      <c r="C3190" t="s">
        <v>3202</v>
      </c>
      <c r="D3190" t="s">
        <v>209</v>
      </c>
      <c r="E3190">
        <v>6406</v>
      </c>
      <c r="F3190">
        <v>50</v>
      </c>
      <c r="G3190" t="s">
        <v>284</v>
      </c>
      <c r="H3190" t="s">
        <v>3386</v>
      </c>
    </row>
    <row r="3191" spans="1:8" hidden="1" x14ac:dyDescent="0.3">
      <c r="A3191" t="s">
        <v>6302</v>
      </c>
      <c r="B3191" t="s">
        <v>97</v>
      </c>
      <c r="C3191" t="s">
        <v>3202</v>
      </c>
      <c r="D3191" t="s">
        <v>208</v>
      </c>
      <c r="E3191">
        <v>751</v>
      </c>
      <c r="F3191">
        <v>50</v>
      </c>
      <c r="G3191" t="s">
        <v>284</v>
      </c>
      <c r="H3191" t="s">
        <v>3386</v>
      </c>
    </row>
    <row r="3192" spans="1:8" hidden="1" x14ac:dyDescent="0.3">
      <c r="A3192" t="s">
        <v>6303</v>
      </c>
      <c r="B3192" t="s">
        <v>96</v>
      </c>
      <c r="C3192" t="s">
        <v>3202</v>
      </c>
      <c r="D3192" t="s">
        <v>207</v>
      </c>
      <c r="E3192">
        <v>626</v>
      </c>
      <c r="F3192">
        <v>50</v>
      </c>
      <c r="G3192" t="s">
        <v>284</v>
      </c>
      <c r="H3192" t="s">
        <v>3386</v>
      </c>
    </row>
    <row r="3193" spans="1:8" hidden="1" x14ac:dyDescent="0.3">
      <c r="A3193" t="s">
        <v>6304</v>
      </c>
      <c r="B3193" t="s">
        <v>3207</v>
      </c>
      <c r="C3193" t="s">
        <v>3202</v>
      </c>
      <c r="D3193" t="s">
        <v>2</v>
      </c>
      <c r="E3193">
        <v>9437</v>
      </c>
      <c r="F3193">
        <v>50</v>
      </c>
      <c r="G3193" t="s">
        <v>284</v>
      </c>
      <c r="H3193" t="s">
        <v>3386</v>
      </c>
    </row>
    <row r="3194" spans="1:8" hidden="1" x14ac:dyDescent="0.3">
      <c r="A3194" t="s">
        <v>6305</v>
      </c>
      <c r="B3194" t="s">
        <v>3207</v>
      </c>
      <c r="C3194" t="s">
        <v>3202</v>
      </c>
      <c r="D3194" t="s">
        <v>28</v>
      </c>
      <c r="E3194">
        <v>219.98711256222401</v>
      </c>
      <c r="F3194">
        <v>50</v>
      </c>
      <c r="G3194" t="s">
        <v>284</v>
      </c>
      <c r="H3194" t="s">
        <v>3386</v>
      </c>
    </row>
    <row r="3195" spans="1:8" hidden="1" x14ac:dyDescent="0.3">
      <c r="A3195" t="s">
        <v>6306</v>
      </c>
      <c r="B3195" t="s">
        <v>3207</v>
      </c>
      <c r="C3195" t="s">
        <v>3202</v>
      </c>
      <c r="D3195" t="s">
        <v>27</v>
      </c>
      <c r="E3195">
        <v>4913</v>
      </c>
      <c r="F3195">
        <v>50</v>
      </c>
      <c r="G3195" t="s">
        <v>284</v>
      </c>
      <c r="H3195" t="s">
        <v>3386</v>
      </c>
    </row>
    <row r="3196" spans="1:8" hidden="1" x14ac:dyDescent="0.3">
      <c r="A3196" t="s">
        <v>6307</v>
      </c>
      <c r="B3196" t="s">
        <v>3207</v>
      </c>
      <c r="C3196" t="s">
        <v>3202</v>
      </c>
      <c r="D3196" t="s">
        <v>3155</v>
      </c>
      <c r="E3196">
        <v>107</v>
      </c>
      <c r="F3196">
        <v>50</v>
      </c>
      <c r="G3196" t="s">
        <v>284</v>
      </c>
      <c r="H3196" t="s">
        <v>3386</v>
      </c>
    </row>
    <row r="3197" spans="1:8" hidden="1" x14ac:dyDescent="0.3">
      <c r="A3197" t="s">
        <v>6308</v>
      </c>
      <c r="B3197" t="s">
        <v>3207</v>
      </c>
      <c r="C3197" t="s">
        <v>3202</v>
      </c>
      <c r="D3197" t="s">
        <v>3157</v>
      </c>
      <c r="E3197">
        <v>8900</v>
      </c>
      <c r="F3197">
        <v>50</v>
      </c>
      <c r="G3197" t="s">
        <v>284</v>
      </c>
      <c r="H3197" t="s">
        <v>3386</v>
      </c>
    </row>
    <row r="3198" spans="1:8" hidden="1" x14ac:dyDescent="0.3">
      <c r="A3198" t="s">
        <v>6309</v>
      </c>
      <c r="B3198" t="s">
        <v>3207</v>
      </c>
      <c r="C3198" t="s">
        <v>3202</v>
      </c>
      <c r="D3198" t="s">
        <v>26</v>
      </c>
      <c r="E3198">
        <v>4524</v>
      </c>
      <c r="F3198">
        <v>50</v>
      </c>
      <c r="G3198" t="s">
        <v>284</v>
      </c>
      <c r="H3198" t="s">
        <v>3386</v>
      </c>
    </row>
    <row r="3199" spans="1:8" hidden="1" x14ac:dyDescent="0.3">
      <c r="A3199" t="s">
        <v>6310</v>
      </c>
      <c r="B3199" t="s">
        <v>3214</v>
      </c>
      <c r="C3199" t="s">
        <v>3215</v>
      </c>
      <c r="D3199" t="s">
        <v>344</v>
      </c>
      <c r="E3199">
        <v>242</v>
      </c>
      <c r="F3199">
        <v>50</v>
      </c>
      <c r="G3199" t="s">
        <v>284</v>
      </c>
      <c r="H3199" t="s">
        <v>3386</v>
      </c>
    </row>
    <row r="3200" spans="1:8" hidden="1" x14ac:dyDescent="0.3">
      <c r="A3200" t="s">
        <v>6311</v>
      </c>
      <c r="B3200" t="s">
        <v>3214</v>
      </c>
      <c r="C3200" t="s">
        <v>3215</v>
      </c>
      <c r="D3200" t="s">
        <v>2</v>
      </c>
      <c r="E3200">
        <v>9010</v>
      </c>
      <c r="F3200">
        <v>50</v>
      </c>
      <c r="G3200" t="s">
        <v>284</v>
      </c>
      <c r="H3200" t="s">
        <v>3386</v>
      </c>
    </row>
    <row r="3201" spans="1:8" hidden="1" x14ac:dyDescent="0.3">
      <c r="A3201" t="s">
        <v>6312</v>
      </c>
      <c r="B3201" t="s">
        <v>3214</v>
      </c>
      <c r="C3201" t="s">
        <v>3215</v>
      </c>
      <c r="D3201" t="s">
        <v>30</v>
      </c>
      <c r="E3201">
        <v>434</v>
      </c>
      <c r="F3201">
        <v>50</v>
      </c>
      <c r="G3201" t="s">
        <v>284</v>
      </c>
      <c r="H3201" t="s">
        <v>3386</v>
      </c>
    </row>
    <row r="3202" spans="1:8" hidden="1" x14ac:dyDescent="0.3">
      <c r="A3202" t="s">
        <v>6313</v>
      </c>
      <c r="B3202" t="s">
        <v>3214</v>
      </c>
      <c r="C3202" t="s">
        <v>3215</v>
      </c>
      <c r="D3202" t="s">
        <v>345</v>
      </c>
      <c r="E3202">
        <v>29</v>
      </c>
      <c r="F3202">
        <v>50</v>
      </c>
      <c r="G3202" t="s">
        <v>284</v>
      </c>
      <c r="H3202" t="s">
        <v>3386</v>
      </c>
    </row>
    <row r="3203" spans="1:8" hidden="1" x14ac:dyDescent="0.3">
      <c r="A3203" t="s">
        <v>6314</v>
      </c>
      <c r="B3203" t="s">
        <v>3214</v>
      </c>
      <c r="C3203" t="s">
        <v>3215</v>
      </c>
      <c r="D3203" t="s">
        <v>36</v>
      </c>
      <c r="E3203">
        <v>113</v>
      </c>
      <c r="F3203">
        <v>50</v>
      </c>
      <c r="G3203" t="s">
        <v>284</v>
      </c>
      <c r="H3203" t="s">
        <v>3386</v>
      </c>
    </row>
    <row r="3204" spans="1:8" hidden="1" x14ac:dyDescent="0.3">
      <c r="A3204" t="s">
        <v>6315</v>
      </c>
      <c r="B3204" t="s">
        <v>3214</v>
      </c>
      <c r="C3204" t="s">
        <v>3215</v>
      </c>
      <c r="D3204" t="s">
        <v>32</v>
      </c>
      <c r="E3204">
        <v>239</v>
      </c>
      <c r="F3204">
        <v>50</v>
      </c>
      <c r="G3204" t="s">
        <v>284</v>
      </c>
      <c r="H3204" t="s">
        <v>3386</v>
      </c>
    </row>
    <row r="3205" spans="1:8" hidden="1" x14ac:dyDescent="0.3">
      <c r="A3205" t="s">
        <v>6316</v>
      </c>
      <c r="B3205" t="s">
        <v>3214</v>
      </c>
      <c r="C3205" t="s">
        <v>3215</v>
      </c>
      <c r="D3205" t="s">
        <v>31</v>
      </c>
      <c r="E3205">
        <v>7962</v>
      </c>
      <c r="F3205">
        <v>50</v>
      </c>
      <c r="G3205" t="s">
        <v>284</v>
      </c>
      <c r="H3205" t="s">
        <v>3386</v>
      </c>
    </row>
    <row r="3206" spans="1:8" hidden="1" x14ac:dyDescent="0.3">
      <c r="A3206" t="s">
        <v>6317</v>
      </c>
      <c r="B3206" t="s">
        <v>3214</v>
      </c>
      <c r="C3206" t="s">
        <v>3215</v>
      </c>
      <c r="D3206" t="s">
        <v>34</v>
      </c>
      <c r="E3206">
        <v>387</v>
      </c>
      <c r="F3206">
        <v>50</v>
      </c>
      <c r="G3206" t="s">
        <v>284</v>
      </c>
      <c r="H3206" t="s">
        <v>3386</v>
      </c>
    </row>
    <row r="3207" spans="1:8" hidden="1" x14ac:dyDescent="0.3">
      <c r="A3207" t="s">
        <v>6318</v>
      </c>
      <c r="B3207" t="s">
        <v>3214</v>
      </c>
      <c r="C3207" t="s">
        <v>3215</v>
      </c>
      <c r="D3207" t="s">
        <v>35</v>
      </c>
      <c r="E3207">
        <v>765</v>
      </c>
      <c r="F3207">
        <v>50</v>
      </c>
      <c r="G3207" t="s">
        <v>284</v>
      </c>
      <c r="H3207" t="s">
        <v>3386</v>
      </c>
    </row>
    <row r="3208" spans="1:8" hidden="1" x14ac:dyDescent="0.3">
      <c r="A3208" t="s">
        <v>6319</v>
      </c>
      <c r="B3208" t="s">
        <v>3214</v>
      </c>
      <c r="C3208" t="s">
        <v>3215</v>
      </c>
      <c r="D3208" t="s">
        <v>33</v>
      </c>
      <c r="E3208">
        <v>6810</v>
      </c>
      <c r="F3208">
        <v>50</v>
      </c>
      <c r="G3208" t="s">
        <v>284</v>
      </c>
      <c r="H3208" t="s">
        <v>3386</v>
      </c>
    </row>
    <row r="3209" spans="1:8" hidden="1" x14ac:dyDescent="0.3">
      <c r="A3209" t="s">
        <v>6320</v>
      </c>
      <c r="B3209" t="s">
        <v>3226</v>
      </c>
      <c r="C3209" t="s">
        <v>232</v>
      </c>
      <c r="D3209" t="s">
        <v>60</v>
      </c>
      <c r="E3209">
        <v>4634</v>
      </c>
      <c r="F3209">
        <v>50</v>
      </c>
      <c r="G3209" t="s">
        <v>284</v>
      </c>
      <c r="H3209" t="s">
        <v>3386</v>
      </c>
    </row>
    <row r="3210" spans="1:8" hidden="1" x14ac:dyDescent="0.3">
      <c r="A3210" t="s">
        <v>6321</v>
      </c>
      <c r="B3210" t="s">
        <v>3226</v>
      </c>
      <c r="C3210" t="s">
        <v>232</v>
      </c>
      <c r="D3210" t="s">
        <v>76</v>
      </c>
      <c r="E3210">
        <v>4</v>
      </c>
      <c r="F3210">
        <v>50</v>
      </c>
      <c r="G3210" t="s">
        <v>284</v>
      </c>
      <c r="H3210" t="s">
        <v>3386</v>
      </c>
    </row>
    <row r="3211" spans="1:8" hidden="1" x14ac:dyDescent="0.3">
      <c r="A3211" t="s">
        <v>6322</v>
      </c>
      <c r="B3211" t="s">
        <v>3226</v>
      </c>
      <c r="C3211" t="s">
        <v>232</v>
      </c>
      <c r="D3211" t="s">
        <v>72</v>
      </c>
      <c r="E3211">
        <v>2290</v>
      </c>
      <c r="F3211">
        <v>50</v>
      </c>
      <c r="G3211" t="s">
        <v>284</v>
      </c>
      <c r="H3211" t="s">
        <v>3386</v>
      </c>
    </row>
    <row r="3212" spans="1:8" hidden="1" x14ac:dyDescent="0.3">
      <c r="A3212" t="s">
        <v>6323</v>
      </c>
      <c r="B3212" t="s">
        <v>3226</v>
      </c>
      <c r="C3212" t="s">
        <v>232</v>
      </c>
      <c r="D3212" t="s">
        <v>73</v>
      </c>
      <c r="E3212">
        <v>1805</v>
      </c>
      <c r="F3212">
        <v>50</v>
      </c>
      <c r="G3212" t="s">
        <v>284</v>
      </c>
      <c r="H3212" t="s">
        <v>3386</v>
      </c>
    </row>
    <row r="3213" spans="1:8" hidden="1" x14ac:dyDescent="0.3">
      <c r="A3213" t="s">
        <v>6324</v>
      </c>
      <c r="B3213" t="s">
        <v>3226</v>
      </c>
      <c r="C3213" t="s">
        <v>232</v>
      </c>
      <c r="D3213" t="s">
        <v>75</v>
      </c>
      <c r="E3213">
        <v>48</v>
      </c>
      <c r="F3213">
        <v>50</v>
      </c>
      <c r="G3213" t="s">
        <v>284</v>
      </c>
      <c r="H3213" t="s">
        <v>3386</v>
      </c>
    </row>
    <row r="3214" spans="1:8" hidden="1" x14ac:dyDescent="0.3">
      <c r="A3214" t="s">
        <v>6325</v>
      </c>
      <c r="B3214" t="s">
        <v>3226</v>
      </c>
      <c r="C3214" t="s">
        <v>232</v>
      </c>
      <c r="D3214" t="s">
        <v>74</v>
      </c>
      <c r="E3214">
        <v>483</v>
      </c>
      <c r="F3214">
        <v>50</v>
      </c>
      <c r="G3214" t="s">
        <v>284</v>
      </c>
      <c r="H3214" t="s">
        <v>3386</v>
      </c>
    </row>
    <row r="3215" spans="1:8" hidden="1" x14ac:dyDescent="0.3">
      <c r="A3215" t="s">
        <v>6326</v>
      </c>
      <c r="B3215" t="s">
        <v>3076</v>
      </c>
      <c r="C3215" t="s">
        <v>236</v>
      </c>
      <c r="D3215" t="s">
        <v>29</v>
      </c>
      <c r="E3215">
        <v>19661</v>
      </c>
      <c r="F3215">
        <v>6</v>
      </c>
      <c r="G3215" t="s">
        <v>255</v>
      </c>
      <c r="H3215" t="s">
        <v>3496</v>
      </c>
    </row>
    <row r="3216" spans="1:8" hidden="1" x14ac:dyDescent="0.3">
      <c r="A3216" t="s">
        <v>6327</v>
      </c>
      <c r="B3216" t="s">
        <v>3076</v>
      </c>
      <c r="C3216" t="s">
        <v>236</v>
      </c>
      <c r="D3216" t="s">
        <v>49</v>
      </c>
      <c r="E3216">
        <v>5808</v>
      </c>
      <c r="F3216">
        <v>6</v>
      </c>
      <c r="G3216" t="s">
        <v>255</v>
      </c>
      <c r="H3216" t="s">
        <v>3496</v>
      </c>
    </row>
    <row r="3217" spans="1:8" hidden="1" x14ac:dyDescent="0.3">
      <c r="A3217" t="s">
        <v>6328</v>
      </c>
      <c r="B3217" t="s">
        <v>3076</v>
      </c>
      <c r="C3217" t="s">
        <v>236</v>
      </c>
      <c r="D3217" t="s">
        <v>48</v>
      </c>
      <c r="E3217">
        <v>1399</v>
      </c>
      <c r="F3217">
        <v>6</v>
      </c>
      <c r="G3217" t="s">
        <v>255</v>
      </c>
      <c r="H3217" t="s">
        <v>3496</v>
      </c>
    </row>
    <row r="3218" spans="1:8" hidden="1" x14ac:dyDescent="0.3">
      <c r="A3218" t="s">
        <v>6329</v>
      </c>
      <c r="B3218" t="s">
        <v>3076</v>
      </c>
      <c r="C3218" t="s">
        <v>236</v>
      </c>
      <c r="D3218" t="s">
        <v>42</v>
      </c>
      <c r="E3218">
        <v>2891</v>
      </c>
      <c r="F3218">
        <v>6</v>
      </c>
      <c r="G3218" t="s">
        <v>255</v>
      </c>
      <c r="H3218" t="s">
        <v>3496</v>
      </c>
    </row>
    <row r="3219" spans="1:8" hidden="1" x14ac:dyDescent="0.3">
      <c r="A3219" t="s">
        <v>6330</v>
      </c>
      <c r="B3219" t="s">
        <v>3076</v>
      </c>
      <c r="C3219" t="s">
        <v>236</v>
      </c>
      <c r="D3219" t="s">
        <v>82</v>
      </c>
      <c r="E3219">
        <v>1392</v>
      </c>
      <c r="F3219">
        <v>6</v>
      </c>
      <c r="G3219" t="s">
        <v>255</v>
      </c>
      <c r="H3219" t="s">
        <v>3496</v>
      </c>
    </row>
    <row r="3220" spans="1:8" hidden="1" x14ac:dyDescent="0.3">
      <c r="A3220" t="s">
        <v>6331</v>
      </c>
      <c r="B3220" t="s">
        <v>3076</v>
      </c>
      <c r="C3220" t="s">
        <v>236</v>
      </c>
      <c r="D3220" t="s">
        <v>50</v>
      </c>
      <c r="E3220">
        <v>442</v>
      </c>
      <c r="F3220">
        <v>6</v>
      </c>
      <c r="G3220" t="s">
        <v>255</v>
      </c>
      <c r="H3220" t="s">
        <v>3496</v>
      </c>
    </row>
    <row r="3221" spans="1:8" hidden="1" x14ac:dyDescent="0.3">
      <c r="A3221" t="s">
        <v>6332</v>
      </c>
      <c r="B3221" t="s">
        <v>3076</v>
      </c>
      <c r="C3221" t="s">
        <v>236</v>
      </c>
      <c r="D3221" t="s">
        <v>46</v>
      </c>
      <c r="E3221">
        <v>791</v>
      </c>
      <c r="F3221">
        <v>6</v>
      </c>
      <c r="G3221" t="s">
        <v>255</v>
      </c>
      <c r="H3221" t="s">
        <v>3496</v>
      </c>
    </row>
    <row r="3222" spans="1:8" hidden="1" x14ac:dyDescent="0.3">
      <c r="A3222" t="s">
        <v>6333</v>
      </c>
      <c r="B3222" t="s">
        <v>3076</v>
      </c>
      <c r="C3222" t="s">
        <v>236</v>
      </c>
      <c r="D3222" t="s">
        <v>45</v>
      </c>
      <c r="E3222">
        <v>598</v>
      </c>
      <c r="F3222">
        <v>6</v>
      </c>
      <c r="G3222" t="s">
        <v>255</v>
      </c>
      <c r="H3222" t="s">
        <v>3496</v>
      </c>
    </row>
    <row r="3223" spans="1:8" hidden="1" x14ac:dyDescent="0.3">
      <c r="A3223" t="s">
        <v>6334</v>
      </c>
      <c r="B3223" t="s">
        <v>3076</v>
      </c>
      <c r="C3223" t="s">
        <v>236</v>
      </c>
      <c r="D3223" t="s">
        <v>47</v>
      </c>
      <c r="E3223">
        <v>444</v>
      </c>
      <c r="F3223">
        <v>6</v>
      </c>
      <c r="G3223" t="s">
        <v>255</v>
      </c>
      <c r="H3223" t="s">
        <v>3496</v>
      </c>
    </row>
    <row r="3224" spans="1:8" hidden="1" x14ac:dyDescent="0.3">
      <c r="A3224" t="s">
        <v>6335</v>
      </c>
      <c r="B3224" t="s">
        <v>3076</v>
      </c>
      <c r="C3224" t="s">
        <v>236</v>
      </c>
      <c r="D3224" t="s">
        <v>43</v>
      </c>
      <c r="E3224">
        <v>1679</v>
      </c>
      <c r="F3224">
        <v>6</v>
      </c>
      <c r="G3224" t="s">
        <v>255</v>
      </c>
      <c r="H3224" t="s">
        <v>3496</v>
      </c>
    </row>
    <row r="3225" spans="1:8" hidden="1" x14ac:dyDescent="0.3">
      <c r="A3225" t="s">
        <v>6336</v>
      </c>
      <c r="B3225" t="s">
        <v>3076</v>
      </c>
      <c r="C3225" t="s">
        <v>236</v>
      </c>
      <c r="D3225" t="s">
        <v>44</v>
      </c>
      <c r="E3225">
        <v>4181</v>
      </c>
      <c r="F3225">
        <v>6</v>
      </c>
      <c r="G3225" t="s">
        <v>255</v>
      </c>
      <c r="H3225" t="s">
        <v>3496</v>
      </c>
    </row>
    <row r="3226" spans="1:8" hidden="1" x14ac:dyDescent="0.3">
      <c r="A3226" t="s">
        <v>3495</v>
      </c>
      <c r="B3226" t="s">
        <v>3089</v>
      </c>
      <c r="C3226" t="s">
        <v>3090</v>
      </c>
      <c r="D3226" t="s">
        <v>434</v>
      </c>
      <c r="E3226">
        <v>269</v>
      </c>
      <c r="F3226">
        <v>6</v>
      </c>
      <c r="G3226" t="s">
        <v>255</v>
      </c>
      <c r="H3226" t="s">
        <v>3496</v>
      </c>
    </row>
    <row r="3227" spans="1:8" hidden="1" x14ac:dyDescent="0.3">
      <c r="A3227" t="s">
        <v>5055</v>
      </c>
      <c r="B3227" t="s">
        <v>3089</v>
      </c>
      <c r="C3227" t="s">
        <v>3090</v>
      </c>
      <c r="D3227" t="s">
        <v>436</v>
      </c>
      <c r="E3227">
        <v>509</v>
      </c>
      <c r="F3227">
        <v>6</v>
      </c>
      <c r="G3227" t="s">
        <v>255</v>
      </c>
      <c r="H3227" t="s">
        <v>3496</v>
      </c>
    </row>
    <row r="3228" spans="1:8" hidden="1" x14ac:dyDescent="0.3">
      <c r="A3228" t="s">
        <v>5872</v>
      </c>
      <c r="B3228" t="s">
        <v>3089</v>
      </c>
      <c r="C3228" t="s">
        <v>3090</v>
      </c>
      <c r="D3228" t="s">
        <v>437</v>
      </c>
      <c r="E3228">
        <v>4717</v>
      </c>
      <c r="F3228">
        <v>6</v>
      </c>
      <c r="G3228" t="s">
        <v>255</v>
      </c>
      <c r="H3228" t="s">
        <v>3496</v>
      </c>
    </row>
    <row r="3229" spans="1:8" hidden="1" x14ac:dyDescent="0.3">
      <c r="A3229" t="s">
        <v>7398</v>
      </c>
      <c r="B3229" t="s">
        <v>3089</v>
      </c>
      <c r="C3229" t="s">
        <v>3090</v>
      </c>
      <c r="D3229" t="s">
        <v>439</v>
      </c>
      <c r="E3229">
        <v>2987</v>
      </c>
      <c r="F3229">
        <v>6</v>
      </c>
      <c r="G3229" t="s">
        <v>255</v>
      </c>
      <c r="H3229" t="s">
        <v>3496</v>
      </c>
    </row>
    <row r="3230" spans="1:8" hidden="1" x14ac:dyDescent="0.3">
      <c r="A3230" t="s">
        <v>4238</v>
      </c>
      <c r="B3230" t="s">
        <v>3089</v>
      </c>
      <c r="C3230" t="s">
        <v>3090</v>
      </c>
      <c r="D3230" t="s">
        <v>435</v>
      </c>
      <c r="E3230">
        <v>874</v>
      </c>
      <c r="F3230">
        <v>6</v>
      </c>
      <c r="G3230" t="s">
        <v>255</v>
      </c>
      <c r="H3230" t="s">
        <v>3496</v>
      </c>
    </row>
    <row r="3231" spans="1:8" hidden="1" x14ac:dyDescent="0.3">
      <c r="A3231" t="s">
        <v>9032</v>
      </c>
      <c r="B3231" t="s">
        <v>3089</v>
      </c>
      <c r="C3231" t="s">
        <v>3090</v>
      </c>
      <c r="D3231" t="s">
        <v>441</v>
      </c>
      <c r="E3231">
        <v>1562</v>
      </c>
      <c r="F3231">
        <v>6</v>
      </c>
      <c r="G3231" t="s">
        <v>255</v>
      </c>
      <c r="H3231" t="s">
        <v>3496</v>
      </c>
    </row>
    <row r="3232" spans="1:8" hidden="1" x14ac:dyDescent="0.3">
      <c r="A3232" t="s">
        <v>8215</v>
      </c>
      <c r="B3232" t="s">
        <v>3089</v>
      </c>
      <c r="C3232" t="s">
        <v>3090</v>
      </c>
      <c r="D3232" t="s">
        <v>440</v>
      </c>
      <c r="E3232">
        <v>4689</v>
      </c>
      <c r="F3232">
        <v>6</v>
      </c>
      <c r="G3232" t="s">
        <v>255</v>
      </c>
      <c r="H3232" t="s">
        <v>3496</v>
      </c>
    </row>
    <row r="3233" spans="1:8" hidden="1" x14ac:dyDescent="0.3">
      <c r="A3233" t="s">
        <v>9849</v>
      </c>
      <c r="B3233" t="s">
        <v>3089</v>
      </c>
      <c r="C3233" t="s">
        <v>3090</v>
      </c>
      <c r="D3233" t="s">
        <v>349</v>
      </c>
      <c r="E3233">
        <v>16883</v>
      </c>
      <c r="F3233">
        <v>6</v>
      </c>
      <c r="G3233" t="s">
        <v>255</v>
      </c>
      <c r="H3233" t="s">
        <v>3496</v>
      </c>
    </row>
    <row r="3234" spans="1:8" hidden="1" x14ac:dyDescent="0.3">
      <c r="A3234" t="s">
        <v>6689</v>
      </c>
      <c r="B3234" t="s">
        <v>3089</v>
      </c>
      <c r="C3234" t="s">
        <v>3090</v>
      </c>
      <c r="D3234" t="s">
        <v>438</v>
      </c>
      <c r="E3234">
        <v>1315</v>
      </c>
      <c r="F3234">
        <v>6</v>
      </c>
      <c r="G3234" t="s">
        <v>255</v>
      </c>
      <c r="H3234" t="s">
        <v>3496</v>
      </c>
    </row>
    <row r="3235" spans="1:8" hidden="1" x14ac:dyDescent="0.3">
      <c r="A3235" t="s">
        <v>6346</v>
      </c>
      <c r="B3235" t="s">
        <v>3108</v>
      </c>
      <c r="C3235" t="s">
        <v>3109</v>
      </c>
      <c r="D3235" t="s">
        <v>3110</v>
      </c>
      <c r="E3235">
        <v>893</v>
      </c>
      <c r="F3235">
        <v>6</v>
      </c>
      <c r="G3235" t="s">
        <v>255</v>
      </c>
      <c r="H3235" t="s">
        <v>3496</v>
      </c>
    </row>
    <row r="3236" spans="1:8" hidden="1" x14ac:dyDescent="0.3">
      <c r="A3236" t="s">
        <v>6347</v>
      </c>
      <c r="B3236" t="s">
        <v>3108</v>
      </c>
      <c r="C3236" t="s">
        <v>3109</v>
      </c>
      <c r="D3236" t="s">
        <v>3112</v>
      </c>
      <c r="E3236">
        <v>4453</v>
      </c>
      <c r="F3236">
        <v>6</v>
      </c>
      <c r="G3236" t="s">
        <v>255</v>
      </c>
      <c r="H3236" t="s">
        <v>3496</v>
      </c>
    </row>
    <row r="3237" spans="1:8" hidden="1" x14ac:dyDescent="0.3">
      <c r="A3237" t="s">
        <v>6348</v>
      </c>
      <c r="B3237" t="s">
        <v>3108</v>
      </c>
      <c r="C3237" t="s">
        <v>3109</v>
      </c>
      <c r="D3237" t="s">
        <v>3114</v>
      </c>
      <c r="E3237">
        <v>2567</v>
      </c>
      <c r="F3237">
        <v>6</v>
      </c>
      <c r="G3237" t="s">
        <v>255</v>
      </c>
      <c r="H3237" t="s">
        <v>3496</v>
      </c>
    </row>
    <row r="3238" spans="1:8" hidden="1" x14ac:dyDescent="0.3">
      <c r="A3238" t="s">
        <v>6349</v>
      </c>
      <c r="B3238" t="s">
        <v>3108</v>
      </c>
      <c r="C3238" t="s">
        <v>3109</v>
      </c>
      <c r="D3238" t="s">
        <v>3116</v>
      </c>
      <c r="E3238">
        <v>1080</v>
      </c>
      <c r="F3238">
        <v>6</v>
      </c>
      <c r="G3238" t="s">
        <v>255</v>
      </c>
      <c r="H3238" t="s">
        <v>3496</v>
      </c>
    </row>
    <row r="3239" spans="1:8" hidden="1" x14ac:dyDescent="0.3">
      <c r="A3239" t="s">
        <v>6350</v>
      </c>
      <c r="B3239" t="s">
        <v>3108</v>
      </c>
      <c r="C3239" t="s">
        <v>3109</v>
      </c>
      <c r="D3239" t="s">
        <v>3118</v>
      </c>
      <c r="E3239">
        <v>1063</v>
      </c>
      <c r="F3239">
        <v>6</v>
      </c>
      <c r="G3239" t="s">
        <v>255</v>
      </c>
      <c r="H3239" t="s">
        <v>3496</v>
      </c>
    </row>
    <row r="3240" spans="1:8" hidden="1" x14ac:dyDescent="0.3">
      <c r="A3240" t="s">
        <v>6351</v>
      </c>
      <c r="B3240" t="s">
        <v>3108</v>
      </c>
      <c r="C3240" t="s">
        <v>3109</v>
      </c>
      <c r="D3240" t="s">
        <v>3120</v>
      </c>
      <c r="E3240">
        <v>1126</v>
      </c>
      <c r="F3240">
        <v>6</v>
      </c>
      <c r="G3240" t="s">
        <v>255</v>
      </c>
      <c r="H3240" t="s">
        <v>3496</v>
      </c>
    </row>
    <row r="3241" spans="1:8" hidden="1" x14ac:dyDescent="0.3">
      <c r="A3241" t="s">
        <v>6352</v>
      </c>
      <c r="B3241" t="s">
        <v>3108</v>
      </c>
      <c r="C3241" t="s">
        <v>3109</v>
      </c>
      <c r="D3241" t="s">
        <v>3122</v>
      </c>
      <c r="E3241">
        <v>1731</v>
      </c>
      <c r="F3241">
        <v>6</v>
      </c>
      <c r="G3241" t="s">
        <v>255</v>
      </c>
      <c r="H3241" t="s">
        <v>3496</v>
      </c>
    </row>
    <row r="3242" spans="1:8" hidden="1" x14ac:dyDescent="0.3">
      <c r="A3242" t="s">
        <v>6353</v>
      </c>
      <c r="B3242" t="s">
        <v>3108</v>
      </c>
      <c r="C3242" t="s">
        <v>3109</v>
      </c>
      <c r="D3242" t="s">
        <v>3124</v>
      </c>
      <c r="E3242">
        <v>726</v>
      </c>
      <c r="F3242">
        <v>6</v>
      </c>
      <c r="G3242" t="s">
        <v>255</v>
      </c>
      <c r="H3242" t="s">
        <v>3496</v>
      </c>
    </row>
    <row r="3243" spans="1:8" hidden="1" x14ac:dyDescent="0.3">
      <c r="A3243" t="s">
        <v>6354</v>
      </c>
      <c r="B3243" t="s">
        <v>3108</v>
      </c>
      <c r="C3243" t="s">
        <v>3109</v>
      </c>
      <c r="D3243" t="s">
        <v>3126</v>
      </c>
      <c r="E3243">
        <v>3258</v>
      </c>
      <c r="F3243">
        <v>6</v>
      </c>
      <c r="G3243" t="s">
        <v>255</v>
      </c>
      <c r="H3243" t="s">
        <v>3496</v>
      </c>
    </row>
    <row r="3244" spans="1:8" hidden="1" x14ac:dyDescent="0.3">
      <c r="A3244" t="s">
        <v>6355</v>
      </c>
      <c r="B3244" t="s">
        <v>3108</v>
      </c>
      <c r="C3244" t="s">
        <v>3109</v>
      </c>
      <c r="D3244" t="s">
        <v>349</v>
      </c>
      <c r="E3244">
        <v>16882</v>
      </c>
      <c r="F3244">
        <v>6</v>
      </c>
      <c r="G3244" t="s">
        <v>255</v>
      </c>
      <c r="H3244" t="s">
        <v>3496</v>
      </c>
    </row>
    <row r="3245" spans="1:8" hidden="1" x14ac:dyDescent="0.3">
      <c r="A3245" t="s">
        <v>6356</v>
      </c>
      <c r="B3245" t="s">
        <v>3129</v>
      </c>
      <c r="C3245" t="s">
        <v>238</v>
      </c>
      <c r="D3245" t="s">
        <v>54</v>
      </c>
      <c r="E3245">
        <v>3061</v>
      </c>
      <c r="F3245">
        <v>6</v>
      </c>
      <c r="G3245" t="s">
        <v>255</v>
      </c>
      <c r="H3245" t="s">
        <v>3496</v>
      </c>
    </row>
    <row r="3246" spans="1:8" hidden="1" x14ac:dyDescent="0.3">
      <c r="A3246" t="s">
        <v>6357</v>
      </c>
      <c r="B3246" t="s">
        <v>3129</v>
      </c>
      <c r="C3246" t="s">
        <v>238</v>
      </c>
      <c r="D3246" t="s">
        <v>55</v>
      </c>
      <c r="E3246">
        <v>3207</v>
      </c>
      <c r="F3246">
        <v>6</v>
      </c>
      <c r="G3246" t="s">
        <v>255</v>
      </c>
      <c r="H3246" t="s">
        <v>3496</v>
      </c>
    </row>
    <row r="3247" spans="1:8" hidden="1" x14ac:dyDescent="0.3">
      <c r="A3247" t="s">
        <v>6358</v>
      </c>
      <c r="B3247" t="s">
        <v>3129</v>
      </c>
      <c r="C3247" t="s">
        <v>238</v>
      </c>
      <c r="D3247" t="s">
        <v>56</v>
      </c>
      <c r="E3247">
        <v>1201</v>
      </c>
      <c r="F3247">
        <v>6</v>
      </c>
      <c r="G3247" t="s">
        <v>255</v>
      </c>
      <c r="H3247" t="s">
        <v>3496</v>
      </c>
    </row>
    <row r="3248" spans="1:8" hidden="1" x14ac:dyDescent="0.3">
      <c r="A3248" t="s">
        <v>6359</v>
      </c>
      <c r="B3248" t="s">
        <v>3129</v>
      </c>
      <c r="C3248" t="s">
        <v>238</v>
      </c>
      <c r="D3248" t="s">
        <v>57</v>
      </c>
      <c r="E3248">
        <v>923</v>
      </c>
      <c r="F3248">
        <v>6</v>
      </c>
      <c r="G3248" t="s">
        <v>255</v>
      </c>
      <c r="H3248" t="s">
        <v>3496</v>
      </c>
    </row>
    <row r="3249" spans="1:8" hidden="1" x14ac:dyDescent="0.3">
      <c r="A3249" t="s">
        <v>6360</v>
      </c>
      <c r="B3249" t="s">
        <v>3129</v>
      </c>
      <c r="C3249" t="s">
        <v>238</v>
      </c>
      <c r="D3249" t="s">
        <v>58</v>
      </c>
      <c r="E3249">
        <v>654</v>
      </c>
      <c r="F3249">
        <v>6</v>
      </c>
      <c r="G3249" t="s">
        <v>255</v>
      </c>
      <c r="H3249" t="s">
        <v>3496</v>
      </c>
    </row>
    <row r="3250" spans="1:8" hidden="1" x14ac:dyDescent="0.3">
      <c r="A3250" t="s">
        <v>6361</v>
      </c>
      <c r="B3250" t="s">
        <v>3129</v>
      </c>
      <c r="C3250" t="s">
        <v>238</v>
      </c>
      <c r="D3250" t="s">
        <v>59</v>
      </c>
      <c r="E3250">
        <v>1046</v>
      </c>
      <c r="F3250">
        <v>6</v>
      </c>
      <c r="G3250" t="s">
        <v>255</v>
      </c>
      <c r="H3250" t="s">
        <v>3496</v>
      </c>
    </row>
    <row r="3251" spans="1:8" hidden="1" x14ac:dyDescent="0.3">
      <c r="A3251" t="s">
        <v>6362</v>
      </c>
      <c r="B3251" t="s">
        <v>3129</v>
      </c>
      <c r="C3251" t="s">
        <v>238</v>
      </c>
      <c r="D3251" t="s">
        <v>51</v>
      </c>
      <c r="E3251">
        <v>1367</v>
      </c>
      <c r="F3251">
        <v>6</v>
      </c>
      <c r="G3251" t="s">
        <v>255</v>
      </c>
      <c r="H3251" t="s">
        <v>3496</v>
      </c>
    </row>
    <row r="3252" spans="1:8" hidden="1" x14ac:dyDescent="0.3">
      <c r="A3252" t="s">
        <v>6363</v>
      </c>
      <c r="B3252" t="s">
        <v>3129</v>
      </c>
      <c r="C3252" t="s">
        <v>238</v>
      </c>
      <c r="D3252" t="s">
        <v>52</v>
      </c>
      <c r="E3252">
        <v>1236</v>
      </c>
      <c r="F3252">
        <v>6</v>
      </c>
      <c r="G3252" t="s">
        <v>255</v>
      </c>
      <c r="H3252" t="s">
        <v>3496</v>
      </c>
    </row>
    <row r="3253" spans="1:8" hidden="1" x14ac:dyDescent="0.3">
      <c r="A3253" t="s">
        <v>6364</v>
      </c>
      <c r="B3253" t="s">
        <v>3129</v>
      </c>
      <c r="C3253" t="s">
        <v>238</v>
      </c>
      <c r="D3253" t="s">
        <v>53</v>
      </c>
      <c r="E3253">
        <v>6971</v>
      </c>
      <c r="F3253">
        <v>6</v>
      </c>
      <c r="G3253" t="s">
        <v>255</v>
      </c>
      <c r="H3253" t="s">
        <v>3496</v>
      </c>
    </row>
    <row r="3254" spans="1:8" hidden="1" x14ac:dyDescent="0.3">
      <c r="A3254" t="s">
        <v>6365</v>
      </c>
      <c r="B3254" t="s">
        <v>3129</v>
      </c>
      <c r="C3254" t="s">
        <v>238</v>
      </c>
      <c r="D3254" t="s">
        <v>349</v>
      </c>
      <c r="E3254">
        <v>19660</v>
      </c>
      <c r="F3254">
        <v>6</v>
      </c>
      <c r="G3254" t="s">
        <v>255</v>
      </c>
      <c r="H3254" t="s">
        <v>3496</v>
      </c>
    </row>
    <row r="3255" spans="1:8" hidden="1" x14ac:dyDescent="0.3">
      <c r="A3255" t="s">
        <v>6366</v>
      </c>
      <c r="B3255" t="s">
        <v>3140</v>
      </c>
      <c r="C3255" t="s">
        <v>229</v>
      </c>
      <c r="D3255" t="s">
        <v>60</v>
      </c>
      <c r="E3255">
        <v>10021</v>
      </c>
      <c r="F3255">
        <v>6</v>
      </c>
      <c r="G3255" t="s">
        <v>255</v>
      </c>
      <c r="H3255" t="s">
        <v>3496</v>
      </c>
    </row>
    <row r="3256" spans="1:8" hidden="1" x14ac:dyDescent="0.3">
      <c r="A3256" t="s">
        <v>6367</v>
      </c>
      <c r="B3256" t="s">
        <v>3140</v>
      </c>
      <c r="C3256" t="s">
        <v>229</v>
      </c>
      <c r="D3256" t="s">
        <v>63</v>
      </c>
      <c r="E3256">
        <v>192</v>
      </c>
      <c r="F3256">
        <v>6</v>
      </c>
      <c r="G3256" t="s">
        <v>255</v>
      </c>
      <c r="H3256" t="s">
        <v>3496</v>
      </c>
    </row>
    <row r="3257" spans="1:8" hidden="1" x14ac:dyDescent="0.3">
      <c r="A3257" t="s">
        <v>6368</v>
      </c>
      <c r="B3257" t="s">
        <v>3140</v>
      </c>
      <c r="C3257" t="s">
        <v>229</v>
      </c>
      <c r="D3257" t="s">
        <v>61</v>
      </c>
      <c r="E3257">
        <v>1704</v>
      </c>
      <c r="F3257">
        <v>6</v>
      </c>
      <c r="G3257" t="s">
        <v>255</v>
      </c>
      <c r="H3257" t="s">
        <v>3496</v>
      </c>
    </row>
    <row r="3258" spans="1:8" hidden="1" x14ac:dyDescent="0.3">
      <c r="A3258" t="s">
        <v>10336</v>
      </c>
      <c r="B3258" t="s">
        <v>3140</v>
      </c>
      <c r="C3258" t="s">
        <v>229</v>
      </c>
      <c r="D3258" t="s">
        <v>10309</v>
      </c>
      <c r="E3258">
        <v>1951</v>
      </c>
      <c r="F3258">
        <v>6</v>
      </c>
      <c r="G3258" t="s">
        <v>255</v>
      </c>
      <c r="H3258" t="s">
        <v>3496</v>
      </c>
    </row>
    <row r="3259" spans="1:8" hidden="1" x14ac:dyDescent="0.3">
      <c r="A3259" t="s">
        <v>6369</v>
      </c>
      <c r="B3259" t="s">
        <v>3140</v>
      </c>
      <c r="C3259" t="s">
        <v>229</v>
      </c>
      <c r="D3259" t="s">
        <v>341</v>
      </c>
      <c r="E3259">
        <v>2479</v>
      </c>
      <c r="F3259">
        <v>6</v>
      </c>
      <c r="G3259" t="s">
        <v>255</v>
      </c>
      <c r="H3259" t="s">
        <v>3496</v>
      </c>
    </row>
    <row r="3260" spans="1:8" hidden="1" x14ac:dyDescent="0.3">
      <c r="A3260" t="s">
        <v>6370</v>
      </c>
      <c r="B3260" t="s">
        <v>3140</v>
      </c>
      <c r="C3260" t="s">
        <v>229</v>
      </c>
      <c r="D3260" t="s">
        <v>62</v>
      </c>
      <c r="E3260">
        <v>3702</v>
      </c>
      <c r="F3260">
        <v>6</v>
      </c>
      <c r="G3260" t="s">
        <v>255</v>
      </c>
      <c r="H3260" t="s">
        <v>3496</v>
      </c>
    </row>
    <row r="3261" spans="1:8" hidden="1" x14ac:dyDescent="0.3">
      <c r="A3261" t="s">
        <v>6371</v>
      </c>
      <c r="B3261" t="s">
        <v>3146</v>
      </c>
      <c r="C3261" t="s">
        <v>230</v>
      </c>
      <c r="D3261" t="s">
        <v>353</v>
      </c>
      <c r="E3261">
        <v>20418</v>
      </c>
      <c r="F3261">
        <v>6</v>
      </c>
      <c r="G3261" t="s">
        <v>255</v>
      </c>
      <c r="H3261" t="s">
        <v>3496</v>
      </c>
    </row>
    <row r="3262" spans="1:8" hidden="1" x14ac:dyDescent="0.3">
      <c r="A3262" t="s">
        <v>6372</v>
      </c>
      <c r="B3262" t="s">
        <v>3146</v>
      </c>
      <c r="C3262" t="s">
        <v>230</v>
      </c>
      <c r="D3262" t="s">
        <v>2</v>
      </c>
      <c r="E3262">
        <v>21710</v>
      </c>
      <c r="F3262">
        <v>6</v>
      </c>
      <c r="G3262" t="s">
        <v>255</v>
      </c>
      <c r="H3262" t="s">
        <v>3496</v>
      </c>
    </row>
    <row r="3263" spans="1:8" hidden="1" x14ac:dyDescent="0.3">
      <c r="A3263" t="s">
        <v>6373</v>
      </c>
      <c r="B3263" t="s">
        <v>3146</v>
      </c>
      <c r="C3263" t="s">
        <v>230</v>
      </c>
      <c r="D3263" t="s">
        <v>337</v>
      </c>
      <c r="E3263">
        <v>38</v>
      </c>
      <c r="F3263">
        <v>6</v>
      </c>
      <c r="G3263" t="s">
        <v>255</v>
      </c>
      <c r="H3263" t="s">
        <v>3496</v>
      </c>
    </row>
    <row r="3264" spans="1:8" hidden="1" x14ac:dyDescent="0.3">
      <c r="A3264" t="s">
        <v>6374</v>
      </c>
      <c r="B3264" t="s">
        <v>3146</v>
      </c>
      <c r="C3264" t="s">
        <v>230</v>
      </c>
      <c r="D3264" t="s">
        <v>326</v>
      </c>
      <c r="E3264">
        <v>33</v>
      </c>
      <c r="F3264">
        <v>6</v>
      </c>
      <c r="G3264" t="s">
        <v>255</v>
      </c>
      <c r="H3264" t="s">
        <v>3496</v>
      </c>
    </row>
    <row r="3265" spans="1:8" hidden="1" x14ac:dyDescent="0.3">
      <c r="A3265" t="s">
        <v>6375</v>
      </c>
      <c r="B3265" t="s">
        <v>3146</v>
      </c>
      <c r="C3265" t="s">
        <v>230</v>
      </c>
      <c r="D3265" t="s">
        <v>327</v>
      </c>
      <c r="E3265">
        <v>619</v>
      </c>
      <c r="F3265">
        <v>6</v>
      </c>
      <c r="G3265" t="s">
        <v>255</v>
      </c>
      <c r="H3265" t="s">
        <v>3496</v>
      </c>
    </row>
    <row r="3266" spans="1:8" hidden="1" x14ac:dyDescent="0.3">
      <c r="A3266" t="s">
        <v>6376</v>
      </c>
      <c r="B3266" t="s">
        <v>3146</v>
      </c>
      <c r="C3266" t="s">
        <v>230</v>
      </c>
      <c r="D3266" t="s">
        <v>328</v>
      </c>
      <c r="E3266">
        <v>2052</v>
      </c>
      <c r="F3266">
        <v>6</v>
      </c>
      <c r="G3266" t="s">
        <v>255</v>
      </c>
      <c r="H3266" t="s">
        <v>3496</v>
      </c>
    </row>
    <row r="3267" spans="1:8" hidden="1" x14ac:dyDescent="0.3">
      <c r="A3267" t="s">
        <v>6377</v>
      </c>
      <c r="B3267" t="s">
        <v>3146</v>
      </c>
      <c r="C3267" t="s">
        <v>230</v>
      </c>
      <c r="D3267" t="s">
        <v>329</v>
      </c>
      <c r="E3267">
        <v>54</v>
      </c>
      <c r="F3267">
        <v>6</v>
      </c>
      <c r="G3267" t="s">
        <v>255</v>
      </c>
      <c r="H3267" t="s">
        <v>3496</v>
      </c>
    </row>
    <row r="3268" spans="1:8" hidden="1" x14ac:dyDescent="0.3">
      <c r="A3268" t="s">
        <v>6378</v>
      </c>
      <c r="B3268" t="s">
        <v>3146</v>
      </c>
      <c r="C3268" t="s">
        <v>230</v>
      </c>
      <c r="D3268" t="s">
        <v>330</v>
      </c>
      <c r="E3268">
        <v>449</v>
      </c>
      <c r="F3268">
        <v>6</v>
      </c>
      <c r="G3268" t="s">
        <v>255</v>
      </c>
      <c r="H3268" t="s">
        <v>3496</v>
      </c>
    </row>
    <row r="3269" spans="1:8" hidden="1" x14ac:dyDescent="0.3">
      <c r="A3269" t="s">
        <v>6379</v>
      </c>
      <c r="B3269" t="s">
        <v>3146</v>
      </c>
      <c r="C3269" t="s">
        <v>230</v>
      </c>
      <c r="D3269" t="s">
        <v>3155</v>
      </c>
      <c r="E3269">
        <v>1307</v>
      </c>
      <c r="F3269">
        <v>6</v>
      </c>
      <c r="G3269" t="s">
        <v>255</v>
      </c>
      <c r="H3269" t="s">
        <v>3496</v>
      </c>
    </row>
    <row r="3270" spans="1:8" hidden="1" x14ac:dyDescent="0.3">
      <c r="A3270" t="s">
        <v>6380</v>
      </c>
      <c r="B3270" t="s">
        <v>3146</v>
      </c>
      <c r="C3270" t="s">
        <v>230</v>
      </c>
      <c r="D3270" t="s">
        <v>3157</v>
      </c>
      <c r="E3270">
        <v>20418</v>
      </c>
      <c r="F3270">
        <v>6</v>
      </c>
      <c r="G3270" t="s">
        <v>255</v>
      </c>
      <c r="H3270" t="s">
        <v>3496</v>
      </c>
    </row>
    <row r="3271" spans="1:8" hidden="1" x14ac:dyDescent="0.3">
      <c r="A3271" t="s">
        <v>6381</v>
      </c>
      <c r="B3271" t="s">
        <v>3146</v>
      </c>
      <c r="C3271" t="s">
        <v>230</v>
      </c>
      <c r="D3271" t="s">
        <v>331</v>
      </c>
      <c r="E3271">
        <v>1034</v>
      </c>
      <c r="F3271">
        <v>6</v>
      </c>
      <c r="G3271" t="s">
        <v>255</v>
      </c>
      <c r="H3271" t="s">
        <v>3496</v>
      </c>
    </row>
    <row r="3272" spans="1:8" hidden="1" x14ac:dyDescent="0.3">
      <c r="A3272" t="s">
        <v>6382</v>
      </c>
      <c r="B3272" t="s">
        <v>3146</v>
      </c>
      <c r="C3272" t="s">
        <v>230</v>
      </c>
      <c r="D3272" t="s">
        <v>332</v>
      </c>
      <c r="E3272">
        <v>720</v>
      </c>
      <c r="F3272">
        <v>6</v>
      </c>
      <c r="G3272" t="s">
        <v>255</v>
      </c>
      <c r="H3272" t="s">
        <v>3496</v>
      </c>
    </row>
    <row r="3273" spans="1:8" hidden="1" x14ac:dyDescent="0.3">
      <c r="A3273" t="s">
        <v>6383</v>
      </c>
      <c r="B3273" t="s">
        <v>3146</v>
      </c>
      <c r="C3273" t="s">
        <v>230</v>
      </c>
      <c r="D3273" t="s">
        <v>333</v>
      </c>
      <c r="E3273">
        <v>3096</v>
      </c>
      <c r="F3273">
        <v>6</v>
      </c>
      <c r="G3273" t="s">
        <v>255</v>
      </c>
      <c r="H3273" t="s">
        <v>3496</v>
      </c>
    </row>
    <row r="3274" spans="1:8" hidden="1" x14ac:dyDescent="0.3">
      <c r="A3274" t="s">
        <v>6384</v>
      </c>
      <c r="B3274" t="s">
        <v>3146</v>
      </c>
      <c r="C3274" t="s">
        <v>230</v>
      </c>
      <c r="D3274" t="s">
        <v>334</v>
      </c>
      <c r="E3274">
        <v>2492</v>
      </c>
      <c r="F3274">
        <v>6</v>
      </c>
      <c r="G3274" t="s">
        <v>255</v>
      </c>
      <c r="H3274" t="s">
        <v>3496</v>
      </c>
    </row>
    <row r="3275" spans="1:8" hidden="1" x14ac:dyDescent="0.3">
      <c r="A3275" t="s">
        <v>6385</v>
      </c>
      <c r="B3275" t="s">
        <v>3146</v>
      </c>
      <c r="C3275" t="s">
        <v>230</v>
      </c>
      <c r="D3275" t="s">
        <v>336</v>
      </c>
      <c r="E3275">
        <v>2247</v>
      </c>
      <c r="F3275">
        <v>6</v>
      </c>
      <c r="G3275" t="s">
        <v>255</v>
      </c>
      <c r="H3275" t="s">
        <v>3496</v>
      </c>
    </row>
    <row r="3276" spans="1:8" hidden="1" x14ac:dyDescent="0.3">
      <c r="A3276" t="s">
        <v>6386</v>
      </c>
      <c r="B3276" t="s">
        <v>3146</v>
      </c>
      <c r="C3276" t="s">
        <v>230</v>
      </c>
      <c r="D3276" t="s">
        <v>335</v>
      </c>
      <c r="E3276">
        <v>3518</v>
      </c>
      <c r="F3276">
        <v>6</v>
      </c>
      <c r="G3276" t="s">
        <v>255</v>
      </c>
      <c r="H3276" t="s">
        <v>3496</v>
      </c>
    </row>
    <row r="3277" spans="1:8" hidden="1" x14ac:dyDescent="0.3">
      <c r="A3277" t="s">
        <v>6387</v>
      </c>
      <c r="B3277" t="s">
        <v>3146</v>
      </c>
      <c r="C3277" t="s">
        <v>230</v>
      </c>
      <c r="D3277" t="s">
        <v>79</v>
      </c>
      <c r="E3277">
        <v>4051</v>
      </c>
      <c r="F3277">
        <v>6</v>
      </c>
      <c r="G3277" t="s">
        <v>255</v>
      </c>
      <c r="H3277" t="s">
        <v>3496</v>
      </c>
    </row>
    <row r="3278" spans="1:8" hidden="1" x14ac:dyDescent="0.3">
      <c r="A3278" t="s">
        <v>6388</v>
      </c>
      <c r="B3278" t="s">
        <v>3166</v>
      </c>
      <c r="C3278" t="s">
        <v>245</v>
      </c>
      <c r="D3278" t="s">
        <v>80</v>
      </c>
      <c r="E3278">
        <v>1160</v>
      </c>
      <c r="F3278">
        <v>6</v>
      </c>
      <c r="G3278" t="s">
        <v>255</v>
      </c>
      <c r="H3278" t="s">
        <v>3496</v>
      </c>
    </row>
    <row r="3279" spans="1:8" hidden="1" x14ac:dyDescent="0.3">
      <c r="A3279" t="s">
        <v>6389</v>
      </c>
      <c r="B3279" t="s">
        <v>3166</v>
      </c>
      <c r="C3279" t="s">
        <v>245</v>
      </c>
      <c r="D3279" t="s">
        <v>342</v>
      </c>
      <c r="E3279">
        <v>413</v>
      </c>
      <c r="F3279">
        <v>6</v>
      </c>
      <c r="G3279" t="s">
        <v>255</v>
      </c>
      <c r="H3279" t="s">
        <v>3496</v>
      </c>
    </row>
    <row r="3280" spans="1:8" hidden="1" x14ac:dyDescent="0.3">
      <c r="A3280" t="s">
        <v>6390</v>
      </c>
      <c r="B3280" t="s">
        <v>3166</v>
      </c>
      <c r="C3280" t="s">
        <v>245</v>
      </c>
      <c r="D3280">
        <v>0</v>
      </c>
      <c r="E3280">
        <v>4920</v>
      </c>
      <c r="F3280">
        <v>6</v>
      </c>
      <c r="G3280" t="s">
        <v>255</v>
      </c>
      <c r="H3280" t="s">
        <v>3496</v>
      </c>
    </row>
    <row r="3281" spans="1:8" hidden="1" x14ac:dyDescent="0.3">
      <c r="A3281" t="s">
        <v>6391</v>
      </c>
      <c r="B3281" t="s">
        <v>3166</v>
      </c>
      <c r="C3281" t="s">
        <v>245</v>
      </c>
      <c r="D3281">
        <v>1</v>
      </c>
      <c r="E3281">
        <v>3544</v>
      </c>
      <c r="F3281">
        <v>6</v>
      </c>
      <c r="G3281" t="s">
        <v>255</v>
      </c>
      <c r="H3281" t="s">
        <v>3496</v>
      </c>
    </row>
    <row r="3282" spans="1:8" hidden="1" x14ac:dyDescent="0.3">
      <c r="A3282" t="s">
        <v>6392</v>
      </c>
      <c r="B3282" t="s">
        <v>3166</v>
      </c>
      <c r="C3282" t="s">
        <v>245</v>
      </c>
      <c r="D3282" t="s">
        <v>60</v>
      </c>
      <c r="E3282">
        <v>10021</v>
      </c>
      <c r="F3282">
        <v>6</v>
      </c>
      <c r="G3282" t="s">
        <v>255</v>
      </c>
      <c r="H3282" t="s">
        <v>3496</v>
      </c>
    </row>
    <row r="3283" spans="1:8" hidden="1" x14ac:dyDescent="0.3">
      <c r="A3283" t="s">
        <v>6393</v>
      </c>
      <c r="B3283" t="s">
        <v>3172</v>
      </c>
      <c r="C3283" t="s">
        <v>239</v>
      </c>
      <c r="D3283" t="s">
        <v>2</v>
      </c>
      <c r="E3283">
        <v>21710</v>
      </c>
      <c r="F3283">
        <v>6</v>
      </c>
      <c r="G3283" t="s">
        <v>255</v>
      </c>
      <c r="H3283" t="s">
        <v>3496</v>
      </c>
    </row>
    <row r="3284" spans="1:8" hidden="1" x14ac:dyDescent="0.3">
      <c r="A3284" t="s">
        <v>6394</v>
      </c>
      <c r="B3284" t="s">
        <v>3172</v>
      </c>
      <c r="C3284" t="s">
        <v>239</v>
      </c>
      <c r="D3284" t="s">
        <v>67</v>
      </c>
      <c r="E3284">
        <v>900</v>
      </c>
      <c r="F3284">
        <v>6</v>
      </c>
      <c r="G3284" t="s">
        <v>255</v>
      </c>
      <c r="H3284" t="s">
        <v>3496</v>
      </c>
    </row>
    <row r="3285" spans="1:8" hidden="1" x14ac:dyDescent="0.3">
      <c r="A3285" t="s">
        <v>6395</v>
      </c>
      <c r="B3285" t="s">
        <v>3172</v>
      </c>
      <c r="C3285" t="s">
        <v>239</v>
      </c>
      <c r="D3285" t="s">
        <v>66</v>
      </c>
      <c r="E3285">
        <v>2327</v>
      </c>
      <c r="F3285">
        <v>6</v>
      </c>
      <c r="G3285" t="s">
        <v>255</v>
      </c>
      <c r="H3285" t="s">
        <v>3496</v>
      </c>
    </row>
    <row r="3286" spans="1:8" hidden="1" x14ac:dyDescent="0.3">
      <c r="A3286" t="s">
        <v>6396</v>
      </c>
      <c r="B3286" t="s">
        <v>3172</v>
      </c>
      <c r="C3286" t="s">
        <v>239</v>
      </c>
      <c r="D3286" t="s">
        <v>65</v>
      </c>
      <c r="E3286">
        <v>6373</v>
      </c>
      <c r="F3286">
        <v>6</v>
      </c>
      <c r="G3286" t="s">
        <v>255</v>
      </c>
      <c r="H3286" t="s">
        <v>3496</v>
      </c>
    </row>
    <row r="3287" spans="1:8" hidden="1" x14ac:dyDescent="0.3">
      <c r="A3287" t="s">
        <v>6397</v>
      </c>
      <c r="B3287" t="s">
        <v>3172</v>
      </c>
      <c r="C3287" t="s">
        <v>239</v>
      </c>
      <c r="D3287" t="s">
        <v>68</v>
      </c>
      <c r="E3287">
        <v>292</v>
      </c>
      <c r="F3287">
        <v>6</v>
      </c>
      <c r="G3287" t="s">
        <v>255</v>
      </c>
      <c r="H3287" t="s">
        <v>3496</v>
      </c>
    </row>
    <row r="3288" spans="1:8" hidden="1" x14ac:dyDescent="0.3">
      <c r="A3288" t="s">
        <v>6398</v>
      </c>
      <c r="B3288" t="s">
        <v>3172</v>
      </c>
      <c r="C3288" t="s">
        <v>239</v>
      </c>
      <c r="D3288" t="s">
        <v>64</v>
      </c>
      <c r="E3288">
        <v>11816</v>
      </c>
      <c r="F3288">
        <v>6</v>
      </c>
      <c r="G3288" t="s">
        <v>255</v>
      </c>
      <c r="H3288" t="s">
        <v>3496</v>
      </c>
    </row>
    <row r="3289" spans="1:8" hidden="1" x14ac:dyDescent="0.3">
      <c r="A3289" t="s">
        <v>6399</v>
      </c>
      <c r="B3289" t="s">
        <v>3179</v>
      </c>
      <c r="C3289" t="s">
        <v>240</v>
      </c>
      <c r="D3289" t="s">
        <v>2</v>
      </c>
      <c r="E3289">
        <v>21710</v>
      </c>
      <c r="F3289">
        <v>6</v>
      </c>
      <c r="G3289" t="s">
        <v>255</v>
      </c>
      <c r="H3289" t="s">
        <v>3496</v>
      </c>
    </row>
    <row r="3290" spans="1:8" hidden="1" x14ac:dyDescent="0.3">
      <c r="A3290" t="s">
        <v>6400</v>
      </c>
      <c r="B3290" t="s">
        <v>3179</v>
      </c>
      <c r="C3290" t="s">
        <v>240</v>
      </c>
      <c r="D3290" t="s">
        <v>70</v>
      </c>
      <c r="E3290">
        <v>2543</v>
      </c>
      <c r="F3290">
        <v>6</v>
      </c>
      <c r="G3290" t="s">
        <v>255</v>
      </c>
      <c r="H3290" t="s">
        <v>3496</v>
      </c>
    </row>
    <row r="3291" spans="1:8" hidden="1" x14ac:dyDescent="0.3">
      <c r="A3291" t="s">
        <v>6401</v>
      </c>
      <c r="B3291" t="s">
        <v>3179</v>
      </c>
      <c r="C3291" t="s">
        <v>240</v>
      </c>
      <c r="D3291" t="s">
        <v>69</v>
      </c>
      <c r="E3291">
        <v>1610</v>
      </c>
      <c r="F3291">
        <v>6</v>
      </c>
      <c r="G3291" t="s">
        <v>255</v>
      </c>
      <c r="H3291" t="s">
        <v>3496</v>
      </c>
    </row>
    <row r="3292" spans="1:8" hidden="1" x14ac:dyDescent="0.3">
      <c r="A3292" t="s">
        <v>6402</v>
      </c>
      <c r="B3292" t="s">
        <v>3179</v>
      </c>
      <c r="C3292" t="s">
        <v>240</v>
      </c>
      <c r="D3292" t="s">
        <v>71</v>
      </c>
      <c r="E3292">
        <v>17546</v>
      </c>
      <c r="F3292">
        <v>6</v>
      </c>
      <c r="G3292" t="s">
        <v>255</v>
      </c>
      <c r="H3292" t="s">
        <v>3496</v>
      </c>
    </row>
    <row r="3293" spans="1:8" hidden="1" x14ac:dyDescent="0.3">
      <c r="A3293" t="s">
        <v>6403</v>
      </c>
      <c r="B3293" t="s">
        <v>3184</v>
      </c>
      <c r="C3293" t="s">
        <v>3185</v>
      </c>
      <c r="D3293" t="s">
        <v>2</v>
      </c>
      <c r="E3293">
        <v>21710</v>
      </c>
      <c r="F3293">
        <v>6</v>
      </c>
      <c r="G3293" t="s">
        <v>255</v>
      </c>
      <c r="H3293" t="s">
        <v>3496</v>
      </c>
    </row>
    <row r="3294" spans="1:8" hidden="1" x14ac:dyDescent="0.3">
      <c r="A3294" t="s">
        <v>6404</v>
      </c>
      <c r="B3294" t="s">
        <v>3184</v>
      </c>
      <c r="C3294" t="s">
        <v>3185</v>
      </c>
      <c r="D3294" t="s">
        <v>25</v>
      </c>
      <c r="E3294">
        <v>696</v>
      </c>
      <c r="F3294">
        <v>6</v>
      </c>
      <c r="G3294" t="s">
        <v>255</v>
      </c>
      <c r="H3294" t="s">
        <v>3496</v>
      </c>
    </row>
    <row r="3295" spans="1:8" hidden="1" x14ac:dyDescent="0.3">
      <c r="A3295" t="s">
        <v>6405</v>
      </c>
      <c r="B3295" t="s">
        <v>3184</v>
      </c>
      <c r="C3295" t="s">
        <v>3185</v>
      </c>
      <c r="D3295" t="s">
        <v>21</v>
      </c>
      <c r="E3295">
        <v>2844</v>
      </c>
      <c r="F3295">
        <v>6</v>
      </c>
      <c r="G3295" t="s">
        <v>255</v>
      </c>
      <c r="H3295" t="s">
        <v>3496</v>
      </c>
    </row>
    <row r="3296" spans="1:8" hidden="1" x14ac:dyDescent="0.3">
      <c r="A3296" t="s">
        <v>6406</v>
      </c>
      <c r="B3296" t="s">
        <v>3184</v>
      </c>
      <c r="C3296" t="s">
        <v>3185</v>
      </c>
      <c r="D3296" t="s">
        <v>24</v>
      </c>
      <c r="E3296">
        <v>663</v>
      </c>
      <c r="F3296">
        <v>6</v>
      </c>
      <c r="G3296" t="s">
        <v>255</v>
      </c>
      <c r="H3296" t="s">
        <v>3496</v>
      </c>
    </row>
    <row r="3297" spans="1:8" hidden="1" x14ac:dyDescent="0.3">
      <c r="A3297" t="s">
        <v>6407</v>
      </c>
      <c r="B3297" t="s">
        <v>3184</v>
      </c>
      <c r="C3297" t="s">
        <v>3185</v>
      </c>
      <c r="D3297" t="s">
        <v>354</v>
      </c>
      <c r="E3297">
        <v>5016</v>
      </c>
      <c r="F3297">
        <v>6</v>
      </c>
      <c r="G3297" t="s">
        <v>255</v>
      </c>
      <c r="H3297" t="s">
        <v>3496</v>
      </c>
    </row>
    <row r="3298" spans="1:8" hidden="1" x14ac:dyDescent="0.3">
      <c r="A3298" t="s">
        <v>6408</v>
      </c>
      <c r="B3298" t="s">
        <v>3184</v>
      </c>
      <c r="C3298" t="s">
        <v>3185</v>
      </c>
      <c r="D3298" t="s">
        <v>22</v>
      </c>
      <c r="E3298">
        <v>1595</v>
      </c>
      <c r="F3298">
        <v>6</v>
      </c>
      <c r="G3298" t="s">
        <v>255</v>
      </c>
      <c r="H3298" t="s">
        <v>3496</v>
      </c>
    </row>
    <row r="3299" spans="1:8" hidden="1" x14ac:dyDescent="0.3">
      <c r="A3299" t="s">
        <v>6409</v>
      </c>
      <c r="B3299" t="s">
        <v>3184</v>
      </c>
      <c r="C3299" t="s">
        <v>3185</v>
      </c>
      <c r="D3299" t="s">
        <v>23</v>
      </c>
      <c r="E3299">
        <v>982</v>
      </c>
      <c r="F3299">
        <v>6</v>
      </c>
      <c r="G3299" t="s">
        <v>255</v>
      </c>
      <c r="H3299" t="s">
        <v>3496</v>
      </c>
    </row>
    <row r="3300" spans="1:8" hidden="1" x14ac:dyDescent="0.3">
      <c r="A3300" t="s">
        <v>6410</v>
      </c>
      <c r="B3300" t="s">
        <v>3184</v>
      </c>
      <c r="C3300" t="s">
        <v>3185</v>
      </c>
      <c r="D3300" t="s">
        <v>20</v>
      </c>
      <c r="E3300">
        <v>9918</v>
      </c>
      <c r="F3300">
        <v>6</v>
      </c>
      <c r="G3300" t="s">
        <v>255</v>
      </c>
      <c r="H3300" t="s">
        <v>3496</v>
      </c>
    </row>
    <row r="3301" spans="1:8" hidden="1" x14ac:dyDescent="0.3">
      <c r="A3301" t="s">
        <v>10586</v>
      </c>
      <c r="B3301" t="s">
        <v>3193</v>
      </c>
      <c r="C3301" t="s">
        <v>3194</v>
      </c>
      <c r="D3301" t="s">
        <v>10556</v>
      </c>
      <c r="E3301">
        <v>11</v>
      </c>
      <c r="F3301">
        <v>6</v>
      </c>
      <c r="G3301" t="s">
        <v>255</v>
      </c>
      <c r="H3301" t="s">
        <v>3496</v>
      </c>
    </row>
    <row r="3302" spans="1:8" hidden="1" x14ac:dyDescent="0.3">
      <c r="A3302" t="s">
        <v>6411</v>
      </c>
      <c r="B3302" t="s">
        <v>3193</v>
      </c>
      <c r="C3302" t="s">
        <v>3194</v>
      </c>
      <c r="D3302" t="s">
        <v>350</v>
      </c>
      <c r="E3302">
        <v>20</v>
      </c>
      <c r="F3302">
        <v>6</v>
      </c>
      <c r="G3302" t="s">
        <v>255</v>
      </c>
      <c r="H3302" t="s">
        <v>3496</v>
      </c>
    </row>
    <row r="3303" spans="1:8" hidden="1" x14ac:dyDescent="0.3">
      <c r="A3303" t="s">
        <v>6412</v>
      </c>
      <c r="B3303" t="s">
        <v>3193</v>
      </c>
      <c r="C3303" t="s">
        <v>3194</v>
      </c>
      <c r="D3303" t="s">
        <v>352</v>
      </c>
      <c r="E3303">
        <v>3625</v>
      </c>
      <c r="F3303">
        <v>6</v>
      </c>
      <c r="G3303" t="s">
        <v>255</v>
      </c>
      <c r="H3303" t="s">
        <v>3496</v>
      </c>
    </row>
    <row r="3304" spans="1:8" hidden="1" x14ac:dyDescent="0.3">
      <c r="A3304" t="s">
        <v>6413</v>
      </c>
      <c r="B3304" t="s">
        <v>3193</v>
      </c>
      <c r="C3304" t="s">
        <v>3194</v>
      </c>
      <c r="D3304" t="s">
        <v>351</v>
      </c>
      <c r="E3304">
        <v>26</v>
      </c>
      <c r="F3304">
        <v>6</v>
      </c>
      <c r="G3304" t="s">
        <v>255</v>
      </c>
      <c r="H3304" t="s">
        <v>3496</v>
      </c>
    </row>
    <row r="3305" spans="1:8" hidden="1" x14ac:dyDescent="0.3">
      <c r="A3305" t="s">
        <v>6414</v>
      </c>
      <c r="B3305" t="s">
        <v>3193</v>
      </c>
      <c r="C3305" t="s">
        <v>3194</v>
      </c>
      <c r="D3305" t="s">
        <v>348</v>
      </c>
      <c r="E3305">
        <v>112</v>
      </c>
      <c r="F3305">
        <v>6</v>
      </c>
      <c r="G3305" t="s">
        <v>255</v>
      </c>
      <c r="H3305" t="s">
        <v>3496</v>
      </c>
    </row>
    <row r="3306" spans="1:8" hidden="1" x14ac:dyDescent="0.3">
      <c r="A3306" t="s">
        <v>6415</v>
      </c>
      <c r="B3306" t="s">
        <v>3193</v>
      </c>
      <c r="C3306" t="s">
        <v>3194</v>
      </c>
      <c r="D3306" t="s">
        <v>349</v>
      </c>
      <c r="E3306">
        <v>21316</v>
      </c>
      <c r="F3306">
        <v>6</v>
      </c>
      <c r="G3306" t="s">
        <v>255</v>
      </c>
      <c r="H3306" t="s">
        <v>3496</v>
      </c>
    </row>
    <row r="3307" spans="1:8" hidden="1" x14ac:dyDescent="0.3">
      <c r="A3307" t="s">
        <v>6416</v>
      </c>
      <c r="B3307" t="s">
        <v>3193</v>
      </c>
      <c r="C3307" t="s">
        <v>3194</v>
      </c>
      <c r="D3307" t="s">
        <v>347</v>
      </c>
      <c r="E3307">
        <v>21202</v>
      </c>
      <c r="F3307">
        <v>6</v>
      </c>
      <c r="G3307" t="s">
        <v>255</v>
      </c>
      <c r="H3307" t="s">
        <v>3496</v>
      </c>
    </row>
    <row r="3308" spans="1:8" hidden="1" x14ac:dyDescent="0.3">
      <c r="A3308" t="s">
        <v>6417</v>
      </c>
      <c r="B3308" t="s">
        <v>99</v>
      </c>
      <c r="C3308" t="s">
        <v>3202</v>
      </c>
      <c r="D3308" t="s">
        <v>210</v>
      </c>
      <c r="E3308">
        <v>2195</v>
      </c>
      <c r="F3308">
        <v>6</v>
      </c>
      <c r="G3308" t="s">
        <v>255</v>
      </c>
      <c r="H3308" t="s">
        <v>3496</v>
      </c>
    </row>
    <row r="3309" spans="1:8" hidden="1" x14ac:dyDescent="0.3">
      <c r="A3309" t="s">
        <v>6418</v>
      </c>
      <c r="B3309" t="s">
        <v>98</v>
      </c>
      <c r="C3309" t="s">
        <v>3202</v>
      </c>
      <c r="D3309" t="s">
        <v>209</v>
      </c>
      <c r="E3309">
        <v>18698</v>
      </c>
      <c r="F3309">
        <v>6</v>
      </c>
      <c r="G3309" t="s">
        <v>255</v>
      </c>
      <c r="H3309" t="s">
        <v>3496</v>
      </c>
    </row>
    <row r="3310" spans="1:8" hidden="1" x14ac:dyDescent="0.3">
      <c r="A3310" t="s">
        <v>6419</v>
      </c>
      <c r="B3310" t="s">
        <v>97</v>
      </c>
      <c r="C3310" t="s">
        <v>3202</v>
      </c>
      <c r="D3310" t="s">
        <v>208</v>
      </c>
      <c r="E3310">
        <v>1168</v>
      </c>
      <c r="F3310">
        <v>6</v>
      </c>
      <c r="G3310" t="s">
        <v>255</v>
      </c>
      <c r="H3310" t="s">
        <v>3496</v>
      </c>
    </row>
    <row r="3311" spans="1:8" hidden="1" x14ac:dyDescent="0.3">
      <c r="A3311" t="s">
        <v>6420</v>
      </c>
      <c r="B3311" t="s">
        <v>96</v>
      </c>
      <c r="C3311" t="s">
        <v>3202</v>
      </c>
      <c r="D3311" t="s">
        <v>207</v>
      </c>
      <c r="E3311">
        <v>773</v>
      </c>
      <c r="F3311">
        <v>6</v>
      </c>
      <c r="G3311" t="s">
        <v>255</v>
      </c>
      <c r="H3311" t="s">
        <v>3496</v>
      </c>
    </row>
    <row r="3312" spans="1:8" hidden="1" x14ac:dyDescent="0.3">
      <c r="A3312" t="s">
        <v>6421</v>
      </c>
      <c r="B3312" t="s">
        <v>3207</v>
      </c>
      <c r="C3312" t="s">
        <v>3202</v>
      </c>
      <c r="D3312" t="s">
        <v>2</v>
      </c>
      <c r="E3312">
        <v>22834</v>
      </c>
      <c r="F3312">
        <v>6</v>
      </c>
      <c r="G3312" t="s">
        <v>255</v>
      </c>
      <c r="H3312" t="s">
        <v>3496</v>
      </c>
    </row>
    <row r="3313" spans="1:8" hidden="1" x14ac:dyDescent="0.3">
      <c r="A3313" t="s">
        <v>6422</v>
      </c>
      <c r="B3313" t="s">
        <v>3207</v>
      </c>
      <c r="C3313" t="s">
        <v>3202</v>
      </c>
      <c r="D3313" t="s">
        <v>28</v>
      </c>
      <c r="E3313">
        <v>245.89951759444</v>
      </c>
      <c r="F3313">
        <v>6</v>
      </c>
      <c r="G3313" t="s">
        <v>255</v>
      </c>
      <c r="H3313" t="s">
        <v>3496</v>
      </c>
    </row>
    <row r="3314" spans="1:8" hidden="1" x14ac:dyDescent="0.3">
      <c r="A3314" t="s">
        <v>6423</v>
      </c>
      <c r="B3314" t="s">
        <v>3207</v>
      </c>
      <c r="C3314" t="s">
        <v>3202</v>
      </c>
      <c r="D3314" t="s">
        <v>27</v>
      </c>
      <c r="E3314">
        <v>11623</v>
      </c>
      <c r="F3314">
        <v>6</v>
      </c>
      <c r="G3314" t="s">
        <v>255</v>
      </c>
      <c r="H3314" t="s">
        <v>3496</v>
      </c>
    </row>
    <row r="3315" spans="1:8" hidden="1" x14ac:dyDescent="0.3">
      <c r="A3315" t="s">
        <v>6424</v>
      </c>
      <c r="B3315" t="s">
        <v>3207</v>
      </c>
      <c r="C3315" t="s">
        <v>3202</v>
      </c>
      <c r="D3315" t="s">
        <v>3155</v>
      </c>
      <c r="E3315">
        <v>1307</v>
      </c>
      <c r="F3315">
        <v>6</v>
      </c>
      <c r="G3315" t="s">
        <v>255</v>
      </c>
      <c r="H3315" t="s">
        <v>3496</v>
      </c>
    </row>
    <row r="3316" spans="1:8" hidden="1" x14ac:dyDescent="0.3">
      <c r="A3316" t="s">
        <v>6425</v>
      </c>
      <c r="B3316" t="s">
        <v>3207</v>
      </c>
      <c r="C3316" t="s">
        <v>3202</v>
      </c>
      <c r="D3316" t="s">
        <v>3157</v>
      </c>
      <c r="E3316">
        <v>20418</v>
      </c>
      <c r="F3316">
        <v>6</v>
      </c>
      <c r="G3316" t="s">
        <v>255</v>
      </c>
      <c r="H3316" t="s">
        <v>3496</v>
      </c>
    </row>
    <row r="3317" spans="1:8" hidden="1" x14ac:dyDescent="0.3">
      <c r="A3317" t="s">
        <v>6426</v>
      </c>
      <c r="B3317" t="s">
        <v>3207</v>
      </c>
      <c r="C3317" t="s">
        <v>3202</v>
      </c>
      <c r="D3317" t="s">
        <v>26</v>
      </c>
      <c r="E3317">
        <v>11211</v>
      </c>
      <c r="F3317">
        <v>6</v>
      </c>
      <c r="G3317" t="s">
        <v>255</v>
      </c>
      <c r="H3317" t="s">
        <v>3496</v>
      </c>
    </row>
    <row r="3318" spans="1:8" hidden="1" x14ac:dyDescent="0.3">
      <c r="A3318" t="s">
        <v>6427</v>
      </c>
      <c r="B3318" t="s">
        <v>3214</v>
      </c>
      <c r="C3318" t="s">
        <v>3215</v>
      </c>
      <c r="D3318" t="s">
        <v>344</v>
      </c>
      <c r="E3318">
        <v>600</v>
      </c>
      <c r="F3318">
        <v>6</v>
      </c>
      <c r="G3318" t="s">
        <v>255</v>
      </c>
      <c r="H3318" t="s">
        <v>3496</v>
      </c>
    </row>
    <row r="3319" spans="1:8" hidden="1" x14ac:dyDescent="0.3">
      <c r="A3319" t="s">
        <v>6428</v>
      </c>
      <c r="B3319" t="s">
        <v>3214</v>
      </c>
      <c r="C3319" t="s">
        <v>3215</v>
      </c>
      <c r="D3319" t="s">
        <v>2</v>
      </c>
      <c r="E3319">
        <v>21710</v>
      </c>
      <c r="F3319">
        <v>6</v>
      </c>
      <c r="G3319" t="s">
        <v>255</v>
      </c>
      <c r="H3319" t="s">
        <v>3496</v>
      </c>
    </row>
    <row r="3320" spans="1:8" hidden="1" x14ac:dyDescent="0.3">
      <c r="A3320" t="s">
        <v>6429</v>
      </c>
      <c r="B3320" t="s">
        <v>3214</v>
      </c>
      <c r="C3320" t="s">
        <v>3215</v>
      </c>
      <c r="D3320" t="s">
        <v>30</v>
      </c>
      <c r="E3320">
        <v>3665</v>
      </c>
      <c r="F3320">
        <v>6</v>
      </c>
      <c r="G3320" t="s">
        <v>255</v>
      </c>
      <c r="H3320" t="s">
        <v>3496</v>
      </c>
    </row>
    <row r="3321" spans="1:8" hidden="1" x14ac:dyDescent="0.3">
      <c r="A3321" t="s">
        <v>6430</v>
      </c>
      <c r="B3321" t="s">
        <v>3214</v>
      </c>
      <c r="C3321" t="s">
        <v>3215</v>
      </c>
      <c r="D3321" t="s">
        <v>345</v>
      </c>
      <c r="E3321">
        <v>49</v>
      </c>
      <c r="F3321">
        <v>6</v>
      </c>
      <c r="G3321" t="s">
        <v>255</v>
      </c>
      <c r="H3321" t="s">
        <v>3496</v>
      </c>
    </row>
    <row r="3322" spans="1:8" hidden="1" x14ac:dyDescent="0.3">
      <c r="A3322" t="s">
        <v>6431</v>
      </c>
      <c r="B3322" t="s">
        <v>3214</v>
      </c>
      <c r="C3322" t="s">
        <v>3215</v>
      </c>
      <c r="D3322" t="s">
        <v>36</v>
      </c>
      <c r="E3322">
        <v>650</v>
      </c>
      <c r="F3322">
        <v>6</v>
      </c>
      <c r="G3322" t="s">
        <v>255</v>
      </c>
      <c r="H3322" t="s">
        <v>3496</v>
      </c>
    </row>
    <row r="3323" spans="1:8" hidden="1" x14ac:dyDescent="0.3">
      <c r="A3323" t="s">
        <v>6432</v>
      </c>
      <c r="B3323" t="s">
        <v>3214</v>
      </c>
      <c r="C3323" t="s">
        <v>3215</v>
      </c>
      <c r="D3323" t="s">
        <v>32</v>
      </c>
      <c r="E3323">
        <v>797</v>
      </c>
      <c r="F3323">
        <v>6</v>
      </c>
      <c r="G3323" t="s">
        <v>255</v>
      </c>
      <c r="H3323" t="s">
        <v>3496</v>
      </c>
    </row>
    <row r="3324" spans="1:8" hidden="1" x14ac:dyDescent="0.3">
      <c r="A3324" t="s">
        <v>6433</v>
      </c>
      <c r="B3324" t="s">
        <v>3214</v>
      </c>
      <c r="C3324" t="s">
        <v>3215</v>
      </c>
      <c r="D3324" t="s">
        <v>31</v>
      </c>
      <c r="E3324">
        <v>15946</v>
      </c>
      <c r="F3324">
        <v>6</v>
      </c>
      <c r="G3324" t="s">
        <v>255</v>
      </c>
      <c r="H3324" t="s">
        <v>3496</v>
      </c>
    </row>
    <row r="3325" spans="1:8" hidden="1" x14ac:dyDescent="0.3">
      <c r="A3325" t="s">
        <v>6434</v>
      </c>
      <c r="B3325" t="s">
        <v>3214</v>
      </c>
      <c r="C3325" t="s">
        <v>3215</v>
      </c>
      <c r="D3325" t="s">
        <v>34</v>
      </c>
      <c r="E3325">
        <v>2700</v>
      </c>
      <c r="F3325">
        <v>6</v>
      </c>
      <c r="G3325" t="s">
        <v>255</v>
      </c>
      <c r="H3325" t="s">
        <v>3496</v>
      </c>
    </row>
    <row r="3326" spans="1:8" hidden="1" x14ac:dyDescent="0.3">
      <c r="A3326" t="s">
        <v>6435</v>
      </c>
      <c r="B3326" t="s">
        <v>3214</v>
      </c>
      <c r="C3326" t="s">
        <v>3215</v>
      </c>
      <c r="D3326" t="s">
        <v>35</v>
      </c>
      <c r="E3326">
        <v>3059</v>
      </c>
      <c r="F3326">
        <v>6</v>
      </c>
      <c r="G3326" t="s">
        <v>255</v>
      </c>
      <c r="H3326" t="s">
        <v>3496</v>
      </c>
    </row>
    <row r="3327" spans="1:8" hidden="1" x14ac:dyDescent="0.3">
      <c r="A3327" t="s">
        <v>6436</v>
      </c>
      <c r="B3327" t="s">
        <v>3214</v>
      </c>
      <c r="C3327" t="s">
        <v>3215</v>
      </c>
      <c r="D3327" t="s">
        <v>33</v>
      </c>
      <c r="E3327">
        <v>10187</v>
      </c>
      <c r="F3327">
        <v>6</v>
      </c>
      <c r="G3327" t="s">
        <v>255</v>
      </c>
      <c r="H3327" t="s">
        <v>3496</v>
      </c>
    </row>
    <row r="3328" spans="1:8" hidden="1" x14ac:dyDescent="0.3">
      <c r="A3328" t="s">
        <v>6437</v>
      </c>
      <c r="B3328" t="s">
        <v>3226</v>
      </c>
      <c r="C3328" t="s">
        <v>232</v>
      </c>
      <c r="D3328" t="s">
        <v>60</v>
      </c>
      <c r="E3328">
        <v>10021</v>
      </c>
      <c r="F3328">
        <v>6</v>
      </c>
      <c r="G3328" t="s">
        <v>255</v>
      </c>
      <c r="H3328" t="s">
        <v>3496</v>
      </c>
    </row>
    <row r="3329" spans="1:8" hidden="1" x14ac:dyDescent="0.3">
      <c r="A3329" t="s">
        <v>6438</v>
      </c>
      <c r="B3329" t="s">
        <v>3226</v>
      </c>
      <c r="C3329" t="s">
        <v>232</v>
      </c>
      <c r="D3329" t="s">
        <v>76</v>
      </c>
      <c r="E3329">
        <v>25</v>
      </c>
      <c r="F3329">
        <v>6</v>
      </c>
      <c r="G3329" t="s">
        <v>255</v>
      </c>
      <c r="H3329" t="s">
        <v>3496</v>
      </c>
    </row>
    <row r="3330" spans="1:8" hidden="1" x14ac:dyDescent="0.3">
      <c r="A3330" t="s">
        <v>6439</v>
      </c>
      <c r="B3330" t="s">
        <v>3226</v>
      </c>
      <c r="C3330" t="s">
        <v>232</v>
      </c>
      <c r="D3330" t="s">
        <v>72</v>
      </c>
      <c r="E3330">
        <v>4999</v>
      </c>
      <c r="F3330">
        <v>6</v>
      </c>
      <c r="G3330" t="s">
        <v>255</v>
      </c>
      <c r="H3330" t="s">
        <v>3496</v>
      </c>
    </row>
    <row r="3331" spans="1:8" hidden="1" x14ac:dyDescent="0.3">
      <c r="A3331" t="s">
        <v>6440</v>
      </c>
      <c r="B3331" t="s">
        <v>3226</v>
      </c>
      <c r="C3331" t="s">
        <v>232</v>
      </c>
      <c r="D3331" t="s">
        <v>73</v>
      </c>
      <c r="E3331">
        <v>3921</v>
      </c>
      <c r="F3331">
        <v>6</v>
      </c>
      <c r="G3331" t="s">
        <v>255</v>
      </c>
      <c r="H3331" t="s">
        <v>3496</v>
      </c>
    </row>
    <row r="3332" spans="1:8" hidden="1" x14ac:dyDescent="0.3">
      <c r="A3332" t="s">
        <v>6441</v>
      </c>
      <c r="B3332" t="s">
        <v>3226</v>
      </c>
      <c r="C3332" t="s">
        <v>232</v>
      </c>
      <c r="D3332" t="s">
        <v>75</v>
      </c>
      <c r="E3332">
        <v>126</v>
      </c>
      <c r="F3332">
        <v>6</v>
      </c>
      <c r="G3332" t="s">
        <v>255</v>
      </c>
      <c r="H3332" t="s">
        <v>3496</v>
      </c>
    </row>
    <row r="3333" spans="1:8" hidden="1" x14ac:dyDescent="0.3">
      <c r="A3333" t="s">
        <v>6442</v>
      </c>
      <c r="B3333" t="s">
        <v>3226</v>
      </c>
      <c r="C3333" t="s">
        <v>232</v>
      </c>
      <c r="D3333" t="s">
        <v>74</v>
      </c>
      <c r="E3333">
        <v>952</v>
      </c>
      <c r="F3333">
        <v>6</v>
      </c>
      <c r="G3333" t="s">
        <v>255</v>
      </c>
      <c r="H3333" t="s">
        <v>3496</v>
      </c>
    </row>
    <row r="3334" spans="1:8" hidden="1" x14ac:dyDescent="0.3">
      <c r="A3334" t="s">
        <v>6443</v>
      </c>
      <c r="B3334" t="s">
        <v>3076</v>
      </c>
      <c r="C3334" t="s">
        <v>236</v>
      </c>
      <c r="D3334" t="s">
        <v>29</v>
      </c>
      <c r="E3334">
        <v>21610</v>
      </c>
      <c r="F3334">
        <v>7</v>
      </c>
      <c r="G3334" t="s">
        <v>256</v>
      </c>
      <c r="H3334" t="s">
        <v>3498</v>
      </c>
    </row>
    <row r="3335" spans="1:8" hidden="1" x14ac:dyDescent="0.3">
      <c r="A3335" t="s">
        <v>6444</v>
      </c>
      <c r="B3335" t="s">
        <v>3076</v>
      </c>
      <c r="C3335" t="s">
        <v>236</v>
      </c>
      <c r="D3335" t="s">
        <v>49</v>
      </c>
      <c r="E3335">
        <v>7266</v>
      </c>
      <c r="F3335">
        <v>7</v>
      </c>
      <c r="G3335" t="s">
        <v>256</v>
      </c>
      <c r="H3335" t="s">
        <v>3498</v>
      </c>
    </row>
    <row r="3336" spans="1:8" hidden="1" x14ac:dyDescent="0.3">
      <c r="A3336" t="s">
        <v>6445</v>
      </c>
      <c r="B3336" t="s">
        <v>3076</v>
      </c>
      <c r="C3336" t="s">
        <v>236</v>
      </c>
      <c r="D3336" t="s">
        <v>48</v>
      </c>
      <c r="E3336">
        <v>1341</v>
      </c>
      <c r="F3336">
        <v>7</v>
      </c>
      <c r="G3336" t="s">
        <v>256</v>
      </c>
      <c r="H3336" t="s">
        <v>3498</v>
      </c>
    </row>
    <row r="3337" spans="1:8" hidden="1" x14ac:dyDescent="0.3">
      <c r="A3337" t="s">
        <v>6446</v>
      </c>
      <c r="B3337" t="s">
        <v>3076</v>
      </c>
      <c r="C3337" t="s">
        <v>236</v>
      </c>
      <c r="D3337" t="s">
        <v>42</v>
      </c>
      <c r="E3337">
        <v>2317</v>
      </c>
      <c r="F3337">
        <v>7</v>
      </c>
      <c r="G3337" t="s">
        <v>256</v>
      </c>
      <c r="H3337" t="s">
        <v>3498</v>
      </c>
    </row>
    <row r="3338" spans="1:8" hidden="1" x14ac:dyDescent="0.3">
      <c r="A3338" t="s">
        <v>6447</v>
      </c>
      <c r="B3338" t="s">
        <v>3076</v>
      </c>
      <c r="C3338" t="s">
        <v>236</v>
      </c>
      <c r="D3338" t="s">
        <v>82</v>
      </c>
      <c r="E3338">
        <v>1651</v>
      </c>
      <c r="F3338">
        <v>7</v>
      </c>
      <c r="G3338" t="s">
        <v>256</v>
      </c>
      <c r="H3338" t="s">
        <v>3498</v>
      </c>
    </row>
    <row r="3339" spans="1:8" hidden="1" x14ac:dyDescent="0.3">
      <c r="A3339" t="s">
        <v>6448</v>
      </c>
      <c r="B3339" t="s">
        <v>3076</v>
      </c>
      <c r="C3339" t="s">
        <v>236</v>
      </c>
      <c r="D3339" t="s">
        <v>50</v>
      </c>
      <c r="E3339">
        <v>338</v>
      </c>
      <c r="F3339">
        <v>7</v>
      </c>
      <c r="G3339" t="s">
        <v>256</v>
      </c>
      <c r="H3339" t="s">
        <v>3498</v>
      </c>
    </row>
    <row r="3340" spans="1:8" hidden="1" x14ac:dyDescent="0.3">
      <c r="A3340" t="s">
        <v>6449</v>
      </c>
      <c r="B3340" t="s">
        <v>3076</v>
      </c>
      <c r="C3340" t="s">
        <v>236</v>
      </c>
      <c r="D3340" t="s">
        <v>46</v>
      </c>
      <c r="E3340">
        <v>606</v>
      </c>
      <c r="F3340">
        <v>7</v>
      </c>
      <c r="G3340" t="s">
        <v>256</v>
      </c>
      <c r="H3340" t="s">
        <v>3498</v>
      </c>
    </row>
    <row r="3341" spans="1:8" hidden="1" x14ac:dyDescent="0.3">
      <c r="A3341" t="s">
        <v>6450</v>
      </c>
      <c r="B3341" t="s">
        <v>3076</v>
      </c>
      <c r="C3341" t="s">
        <v>236</v>
      </c>
      <c r="D3341" t="s">
        <v>45</v>
      </c>
      <c r="E3341">
        <v>345</v>
      </c>
      <c r="F3341">
        <v>7</v>
      </c>
      <c r="G3341" t="s">
        <v>256</v>
      </c>
      <c r="H3341" t="s">
        <v>3498</v>
      </c>
    </row>
    <row r="3342" spans="1:8" hidden="1" x14ac:dyDescent="0.3">
      <c r="A3342" t="s">
        <v>6451</v>
      </c>
      <c r="B3342" t="s">
        <v>3076</v>
      </c>
      <c r="C3342" t="s">
        <v>236</v>
      </c>
      <c r="D3342" t="s">
        <v>47</v>
      </c>
      <c r="E3342">
        <v>336</v>
      </c>
      <c r="F3342">
        <v>7</v>
      </c>
      <c r="G3342" t="s">
        <v>256</v>
      </c>
      <c r="H3342" t="s">
        <v>3498</v>
      </c>
    </row>
    <row r="3343" spans="1:8" hidden="1" x14ac:dyDescent="0.3">
      <c r="A3343" t="s">
        <v>6452</v>
      </c>
      <c r="B3343" t="s">
        <v>3076</v>
      </c>
      <c r="C3343" t="s">
        <v>236</v>
      </c>
      <c r="D3343" t="s">
        <v>43</v>
      </c>
      <c r="E3343">
        <v>3136</v>
      </c>
      <c r="F3343">
        <v>7</v>
      </c>
      <c r="G3343" t="s">
        <v>256</v>
      </c>
      <c r="H3343" t="s">
        <v>3498</v>
      </c>
    </row>
    <row r="3344" spans="1:8" hidden="1" x14ac:dyDescent="0.3">
      <c r="A3344" t="s">
        <v>6453</v>
      </c>
      <c r="B3344" t="s">
        <v>3076</v>
      </c>
      <c r="C3344" t="s">
        <v>236</v>
      </c>
      <c r="D3344" t="s">
        <v>44</v>
      </c>
      <c r="E3344">
        <v>4271</v>
      </c>
      <c r="F3344">
        <v>7</v>
      </c>
      <c r="G3344" t="s">
        <v>256</v>
      </c>
      <c r="H3344" t="s">
        <v>3498</v>
      </c>
    </row>
    <row r="3345" spans="1:8" hidden="1" x14ac:dyDescent="0.3">
      <c r="A3345" t="s">
        <v>3497</v>
      </c>
      <c r="B3345" t="s">
        <v>3089</v>
      </c>
      <c r="C3345" t="s">
        <v>3090</v>
      </c>
      <c r="D3345" t="s">
        <v>434</v>
      </c>
      <c r="E3345">
        <v>309</v>
      </c>
      <c r="F3345">
        <v>7</v>
      </c>
      <c r="G3345" t="s">
        <v>256</v>
      </c>
      <c r="H3345" t="s">
        <v>3498</v>
      </c>
    </row>
    <row r="3346" spans="1:8" hidden="1" x14ac:dyDescent="0.3">
      <c r="A3346" t="s">
        <v>5056</v>
      </c>
      <c r="B3346" t="s">
        <v>3089</v>
      </c>
      <c r="C3346" t="s">
        <v>3090</v>
      </c>
      <c r="D3346" t="s">
        <v>436</v>
      </c>
      <c r="E3346">
        <v>645</v>
      </c>
      <c r="F3346">
        <v>7</v>
      </c>
      <c r="G3346" t="s">
        <v>256</v>
      </c>
      <c r="H3346" t="s">
        <v>3498</v>
      </c>
    </row>
    <row r="3347" spans="1:8" hidden="1" x14ac:dyDescent="0.3">
      <c r="A3347" t="s">
        <v>5873</v>
      </c>
      <c r="B3347" t="s">
        <v>3089</v>
      </c>
      <c r="C3347" t="s">
        <v>3090</v>
      </c>
      <c r="D3347" t="s">
        <v>437</v>
      </c>
      <c r="E3347">
        <v>3711</v>
      </c>
      <c r="F3347">
        <v>7</v>
      </c>
      <c r="G3347" t="s">
        <v>256</v>
      </c>
      <c r="H3347" t="s">
        <v>3498</v>
      </c>
    </row>
    <row r="3348" spans="1:8" hidden="1" x14ac:dyDescent="0.3">
      <c r="A3348" t="s">
        <v>7507</v>
      </c>
      <c r="B3348" t="s">
        <v>3089</v>
      </c>
      <c r="C3348" t="s">
        <v>3090</v>
      </c>
      <c r="D3348" t="s">
        <v>439</v>
      </c>
      <c r="E3348">
        <v>3423</v>
      </c>
      <c r="F3348">
        <v>7</v>
      </c>
      <c r="G3348" t="s">
        <v>256</v>
      </c>
      <c r="H3348" t="s">
        <v>3498</v>
      </c>
    </row>
    <row r="3349" spans="1:8" hidden="1" x14ac:dyDescent="0.3">
      <c r="A3349" t="s">
        <v>4239</v>
      </c>
      <c r="B3349" t="s">
        <v>3089</v>
      </c>
      <c r="C3349" t="s">
        <v>3090</v>
      </c>
      <c r="D3349" t="s">
        <v>435</v>
      </c>
      <c r="E3349">
        <v>892</v>
      </c>
      <c r="F3349">
        <v>7</v>
      </c>
      <c r="G3349" t="s">
        <v>256</v>
      </c>
      <c r="H3349" t="s">
        <v>3498</v>
      </c>
    </row>
    <row r="3350" spans="1:8" hidden="1" x14ac:dyDescent="0.3">
      <c r="A3350" t="s">
        <v>9033</v>
      </c>
      <c r="B3350" t="s">
        <v>3089</v>
      </c>
      <c r="C3350" t="s">
        <v>3090</v>
      </c>
      <c r="D3350" t="s">
        <v>441</v>
      </c>
      <c r="E3350">
        <v>1686</v>
      </c>
      <c r="F3350">
        <v>7</v>
      </c>
      <c r="G3350" t="s">
        <v>256</v>
      </c>
      <c r="H3350" t="s">
        <v>3498</v>
      </c>
    </row>
    <row r="3351" spans="1:8" hidden="1" x14ac:dyDescent="0.3">
      <c r="A3351" t="s">
        <v>8216</v>
      </c>
      <c r="B3351" t="s">
        <v>3089</v>
      </c>
      <c r="C3351" t="s">
        <v>3090</v>
      </c>
      <c r="D3351" t="s">
        <v>440</v>
      </c>
      <c r="E3351">
        <v>6764</v>
      </c>
      <c r="F3351">
        <v>7</v>
      </c>
      <c r="G3351" t="s">
        <v>256</v>
      </c>
      <c r="H3351" t="s">
        <v>3498</v>
      </c>
    </row>
    <row r="3352" spans="1:8" hidden="1" x14ac:dyDescent="0.3">
      <c r="A3352" t="s">
        <v>9850</v>
      </c>
      <c r="B3352" t="s">
        <v>3089</v>
      </c>
      <c r="C3352" t="s">
        <v>3090</v>
      </c>
      <c r="D3352" t="s">
        <v>349</v>
      </c>
      <c r="E3352">
        <v>18815</v>
      </c>
      <c r="F3352">
        <v>7</v>
      </c>
      <c r="G3352" t="s">
        <v>256</v>
      </c>
      <c r="H3352" t="s">
        <v>3498</v>
      </c>
    </row>
    <row r="3353" spans="1:8" hidden="1" x14ac:dyDescent="0.3">
      <c r="A3353" t="s">
        <v>6690</v>
      </c>
      <c r="B3353" t="s">
        <v>3089</v>
      </c>
      <c r="C3353" t="s">
        <v>3090</v>
      </c>
      <c r="D3353" t="s">
        <v>438</v>
      </c>
      <c r="E3353">
        <v>1395</v>
      </c>
      <c r="F3353">
        <v>7</v>
      </c>
      <c r="G3353" t="s">
        <v>256</v>
      </c>
      <c r="H3353" t="s">
        <v>3498</v>
      </c>
    </row>
    <row r="3354" spans="1:8" hidden="1" x14ac:dyDescent="0.3">
      <c r="A3354" t="s">
        <v>6463</v>
      </c>
      <c r="B3354" t="s">
        <v>3108</v>
      </c>
      <c r="C3354" t="s">
        <v>3109</v>
      </c>
      <c r="D3354" t="s">
        <v>3110</v>
      </c>
      <c r="E3354">
        <v>1434</v>
      </c>
      <c r="F3354">
        <v>7</v>
      </c>
      <c r="G3354" t="s">
        <v>256</v>
      </c>
      <c r="H3354" t="s">
        <v>3498</v>
      </c>
    </row>
    <row r="3355" spans="1:8" hidden="1" x14ac:dyDescent="0.3">
      <c r="A3355" t="s">
        <v>6464</v>
      </c>
      <c r="B3355" t="s">
        <v>3108</v>
      </c>
      <c r="C3355" t="s">
        <v>3109</v>
      </c>
      <c r="D3355" t="s">
        <v>3112</v>
      </c>
      <c r="E3355">
        <v>6916</v>
      </c>
      <c r="F3355">
        <v>7</v>
      </c>
      <c r="G3355" t="s">
        <v>256</v>
      </c>
      <c r="H3355" t="s">
        <v>3498</v>
      </c>
    </row>
    <row r="3356" spans="1:8" hidden="1" x14ac:dyDescent="0.3">
      <c r="A3356" t="s">
        <v>6465</v>
      </c>
      <c r="B3356" t="s">
        <v>3108</v>
      </c>
      <c r="C3356" t="s">
        <v>3109</v>
      </c>
      <c r="D3356" t="s">
        <v>3114</v>
      </c>
      <c r="E3356">
        <v>2774</v>
      </c>
      <c r="F3356">
        <v>7</v>
      </c>
      <c r="G3356" t="s">
        <v>256</v>
      </c>
      <c r="H3356" t="s">
        <v>3498</v>
      </c>
    </row>
    <row r="3357" spans="1:8" hidden="1" x14ac:dyDescent="0.3">
      <c r="A3357" t="s">
        <v>6466</v>
      </c>
      <c r="B3357" t="s">
        <v>3108</v>
      </c>
      <c r="C3357" t="s">
        <v>3109</v>
      </c>
      <c r="D3357" t="s">
        <v>3116</v>
      </c>
      <c r="E3357">
        <v>1408</v>
      </c>
      <c r="F3357">
        <v>7</v>
      </c>
      <c r="G3357" t="s">
        <v>256</v>
      </c>
      <c r="H3357" t="s">
        <v>3498</v>
      </c>
    </row>
    <row r="3358" spans="1:8" hidden="1" x14ac:dyDescent="0.3">
      <c r="A3358" t="s">
        <v>6467</v>
      </c>
      <c r="B3358" t="s">
        <v>3108</v>
      </c>
      <c r="C3358" t="s">
        <v>3109</v>
      </c>
      <c r="D3358" t="s">
        <v>3118</v>
      </c>
      <c r="E3358">
        <v>922</v>
      </c>
      <c r="F3358">
        <v>7</v>
      </c>
      <c r="G3358" t="s">
        <v>256</v>
      </c>
      <c r="H3358" t="s">
        <v>3498</v>
      </c>
    </row>
    <row r="3359" spans="1:8" hidden="1" x14ac:dyDescent="0.3">
      <c r="A3359" t="s">
        <v>6468</v>
      </c>
      <c r="B3359" t="s">
        <v>3108</v>
      </c>
      <c r="C3359" t="s">
        <v>3109</v>
      </c>
      <c r="D3359" t="s">
        <v>3120</v>
      </c>
      <c r="E3359">
        <v>1076</v>
      </c>
      <c r="F3359">
        <v>7</v>
      </c>
      <c r="G3359" t="s">
        <v>256</v>
      </c>
      <c r="H3359" t="s">
        <v>3498</v>
      </c>
    </row>
    <row r="3360" spans="1:8" hidden="1" x14ac:dyDescent="0.3">
      <c r="A3360" t="s">
        <v>6469</v>
      </c>
      <c r="B3360" t="s">
        <v>3108</v>
      </c>
      <c r="C3360" t="s">
        <v>3109</v>
      </c>
      <c r="D3360" t="s">
        <v>3122</v>
      </c>
      <c r="E3360">
        <v>1389</v>
      </c>
      <c r="F3360">
        <v>7</v>
      </c>
      <c r="G3360" t="s">
        <v>256</v>
      </c>
      <c r="H3360" t="s">
        <v>3498</v>
      </c>
    </row>
    <row r="3361" spans="1:8" hidden="1" x14ac:dyDescent="0.3">
      <c r="A3361" t="s">
        <v>6470</v>
      </c>
      <c r="B3361" t="s">
        <v>3108</v>
      </c>
      <c r="C3361" t="s">
        <v>3109</v>
      </c>
      <c r="D3361" t="s">
        <v>3124</v>
      </c>
      <c r="E3361">
        <v>525</v>
      </c>
      <c r="F3361">
        <v>7</v>
      </c>
      <c r="G3361" t="s">
        <v>256</v>
      </c>
      <c r="H3361" t="s">
        <v>3498</v>
      </c>
    </row>
    <row r="3362" spans="1:8" hidden="1" x14ac:dyDescent="0.3">
      <c r="A3362" t="s">
        <v>6471</v>
      </c>
      <c r="B3362" t="s">
        <v>3108</v>
      </c>
      <c r="C3362" t="s">
        <v>3109</v>
      </c>
      <c r="D3362" t="s">
        <v>3126</v>
      </c>
      <c r="E3362">
        <v>2384</v>
      </c>
      <c r="F3362">
        <v>7</v>
      </c>
      <c r="G3362" t="s">
        <v>256</v>
      </c>
      <c r="H3362" t="s">
        <v>3498</v>
      </c>
    </row>
    <row r="3363" spans="1:8" hidden="1" x14ac:dyDescent="0.3">
      <c r="A3363" t="s">
        <v>6472</v>
      </c>
      <c r="B3363" t="s">
        <v>3108</v>
      </c>
      <c r="C3363" t="s">
        <v>3109</v>
      </c>
      <c r="D3363" t="s">
        <v>349</v>
      </c>
      <c r="E3363">
        <v>18814</v>
      </c>
      <c r="F3363">
        <v>7</v>
      </c>
      <c r="G3363" t="s">
        <v>256</v>
      </c>
      <c r="H3363" t="s">
        <v>3498</v>
      </c>
    </row>
    <row r="3364" spans="1:8" hidden="1" x14ac:dyDescent="0.3">
      <c r="A3364" t="s">
        <v>6473</v>
      </c>
      <c r="B3364" t="s">
        <v>3129</v>
      </c>
      <c r="C3364" t="s">
        <v>238</v>
      </c>
      <c r="D3364" t="s">
        <v>54</v>
      </c>
      <c r="E3364">
        <v>5058</v>
      </c>
      <c r="F3364">
        <v>7</v>
      </c>
      <c r="G3364" t="s">
        <v>256</v>
      </c>
      <c r="H3364" t="s">
        <v>3498</v>
      </c>
    </row>
    <row r="3365" spans="1:8" hidden="1" x14ac:dyDescent="0.3">
      <c r="A3365" t="s">
        <v>6474</v>
      </c>
      <c r="B3365" t="s">
        <v>3129</v>
      </c>
      <c r="C3365" t="s">
        <v>238</v>
      </c>
      <c r="D3365" t="s">
        <v>55</v>
      </c>
      <c r="E3365">
        <v>4420</v>
      </c>
      <c r="F3365">
        <v>7</v>
      </c>
      <c r="G3365" t="s">
        <v>256</v>
      </c>
      <c r="H3365" t="s">
        <v>3498</v>
      </c>
    </row>
    <row r="3366" spans="1:8" hidden="1" x14ac:dyDescent="0.3">
      <c r="A3366" t="s">
        <v>6475</v>
      </c>
      <c r="B3366" t="s">
        <v>3129</v>
      </c>
      <c r="C3366" t="s">
        <v>238</v>
      </c>
      <c r="D3366" t="s">
        <v>56</v>
      </c>
      <c r="E3366">
        <v>1374</v>
      </c>
      <c r="F3366">
        <v>7</v>
      </c>
      <c r="G3366" t="s">
        <v>256</v>
      </c>
      <c r="H3366" t="s">
        <v>3498</v>
      </c>
    </row>
    <row r="3367" spans="1:8" hidden="1" x14ac:dyDescent="0.3">
      <c r="A3367" t="s">
        <v>6476</v>
      </c>
      <c r="B3367" t="s">
        <v>3129</v>
      </c>
      <c r="C3367" t="s">
        <v>238</v>
      </c>
      <c r="D3367" t="s">
        <v>57</v>
      </c>
      <c r="E3367">
        <v>1048</v>
      </c>
      <c r="F3367">
        <v>7</v>
      </c>
      <c r="G3367" t="s">
        <v>256</v>
      </c>
      <c r="H3367" t="s">
        <v>3498</v>
      </c>
    </row>
    <row r="3368" spans="1:8" hidden="1" x14ac:dyDescent="0.3">
      <c r="A3368" t="s">
        <v>6477</v>
      </c>
      <c r="B3368" t="s">
        <v>3129</v>
      </c>
      <c r="C3368" t="s">
        <v>238</v>
      </c>
      <c r="D3368" t="s">
        <v>58</v>
      </c>
      <c r="E3368">
        <v>598</v>
      </c>
      <c r="F3368">
        <v>7</v>
      </c>
      <c r="G3368" t="s">
        <v>256</v>
      </c>
      <c r="H3368" t="s">
        <v>3498</v>
      </c>
    </row>
    <row r="3369" spans="1:8" hidden="1" x14ac:dyDescent="0.3">
      <c r="A3369" t="s">
        <v>6478</v>
      </c>
      <c r="B3369" t="s">
        <v>3129</v>
      </c>
      <c r="C3369" t="s">
        <v>238</v>
      </c>
      <c r="D3369" t="s">
        <v>59</v>
      </c>
      <c r="E3369">
        <v>838</v>
      </c>
      <c r="F3369">
        <v>7</v>
      </c>
      <c r="G3369" t="s">
        <v>256</v>
      </c>
      <c r="H3369" t="s">
        <v>3498</v>
      </c>
    </row>
    <row r="3370" spans="1:8" hidden="1" x14ac:dyDescent="0.3">
      <c r="A3370" t="s">
        <v>6479</v>
      </c>
      <c r="B3370" t="s">
        <v>3129</v>
      </c>
      <c r="C3370" t="s">
        <v>238</v>
      </c>
      <c r="D3370" t="s">
        <v>51</v>
      </c>
      <c r="E3370">
        <v>993</v>
      </c>
      <c r="F3370">
        <v>7</v>
      </c>
      <c r="G3370" t="s">
        <v>256</v>
      </c>
      <c r="H3370" t="s">
        <v>3498</v>
      </c>
    </row>
    <row r="3371" spans="1:8" hidden="1" x14ac:dyDescent="0.3">
      <c r="A3371" t="s">
        <v>6480</v>
      </c>
      <c r="B3371" t="s">
        <v>3129</v>
      </c>
      <c r="C3371" t="s">
        <v>238</v>
      </c>
      <c r="D3371" t="s">
        <v>52</v>
      </c>
      <c r="E3371">
        <v>788</v>
      </c>
      <c r="F3371">
        <v>7</v>
      </c>
      <c r="G3371" t="s">
        <v>256</v>
      </c>
      <c r="H3371" t="s">
        <v>3498</v>
      </c>
    </row>
    <row r="3372" spans="1:8" hidden="1" x14ac:dyDescent="0.3">
      <c r="A3372" t="s">
        <v>6481</v>
      </c>
      <c r="B3372" t="s">
        <v>3129</v>
      </c>
      <c r="C3372" t="s">
        <v>238</v>
      </c>
      <c r="D3372" t="s">
        <v>53</v>
      </c>
      <c r="E3372">
        <v>6473</v>
      </c>
      <c r="F3372">
        <v>7</v>
      </c>
      <c r="G3372" t="s">
        <v>256</v>
      </c>
      <c r="H3372" t="s">
        <v>3498</v>
      </c>
    </row>
    <row r="3373" spans="1:8" hidden="1" x14ac:dyDescent="0.3">
      <c r="A3373" t="s">
        <v>6482</v>
      </c>
      <c r="B3373" t="s">
        <v>3129</v>
      </c>
      <c r="C3373" t="s">
        <v>238</v>
      </c>
      <c r="D3373" t="s">
        <v>349</v>
      </c>
      <c r="E3373">
        <v>21605</v>
      </c>
      <c r="F3373">
        <v>7</v>
      </c>
      <c r="G3373" t="s">
        <v>256</v>
      </c>
      <c r="H3373" t="s">
        <v>3498</v>
      </c>
    </row>
    <row r="3374" spans="1:8" hidden="1" x14ac:dyDescent="0.3">
      <c r="A3374" t="s">
        <v>6483</v>
      </c>
      <c r="B3374" t="s">
        <v>3140</v>
      </c>
      <c r="C3374" t="s">
        <v>229</v>
      </c>
      <c r="D3374" t="s">
        <v>60</v>
      </c>
      <c r="E3374">
        <v>11156</v>
      </c>
      <c r="F3374">
        <v>7</v>
      </c>
      <c r="G3374" t="s">
        <v>256</v>
      </c>
      <c r="H3374" t="s">
        <v>3498</v>
      </c>
    </row>
    <row r="3375" spans="1:8" hidden="1" x14ac:dyDescent="0.3">
      <c r="A3375" t="s">
        <v>6484</v>
      </c>
      <c r="B3375" t="s">
        <v>3140</v>
      </c>
      <c r="C3375" t="s">
        <v>229</v>
      </c>
      <c r="D3375" t="s">
        <v>63</v>
      </c>
      <c r="E3375">
        <v>145</v>
      </c>
      <c r="F3375">
        <v>7</v>
      </c>
      <c r="G3375" t="s">
        <v>256</v>
      </c>
      <c r="H3375" t="s">
        <v>3498</v>
      </c>
    </row>
    <row r="3376" spans="1:8" hidden="1" x14ac:dyDescent="0.3">
      <c r="A3376" t="s">
        <v>6485</v>
      </c>
      <c r="B3376" t="s">
        <v>3140</v>
      </c>
      <c r="C3376" t="s">
        <v>229</v>
      </c>
      <c r="D3376" t="s">
        <v>61</v>
      </c>
      <c r="E3376">
        <v>3121</v>
      </c>
      <c r="F3376">
        <v>7</v>
      </c>
      <c r="G3376" t="s">
        <v>256</v>
      </c>
      <c r="H3376" t="s">
        <v>3498</v>
      </c>
    </row>
    <row r="3377" spans="1:8" hidden="1" x14ac:dyDescent="0.3">
      <c r="A3377" t="s">
        <v>10337</v>
      </c>
      <c r="B3377" t="s">
        <v>3140</v>
      </c>
      <c r="C3377" t="s">
        <v>229</v>
      </c>
      <c r="D3377" t="s">
        <v>10309</v>
      </c>
      <c r="E3377">
        <v>2776</v>
      </c>
      <c r="F3377">
        <v>7</v>
      </c>
      <c r="G3377" t="s">
        <v>256</v>
      </c>
      <c r="H3377" t="s">
        <v>3498</v>
      </c>
    </row>
    <row r="3378" spans="1:8" hidden="1" x14ac:dyDescent="0.3">
      <c r="A3378" t="s">
        <v>6486</v>
      </c>
      <c r="B3378" t="s">
        <v>3140</v>
      </c>
      <c r="C3378" t="s">
        <v>229</v>
      </c>
      <c r="D3378" t="s">
        <v>341</v>
      </c>
      <c r="E3378">
        <v>1489</v>
      </c>
      <c r="F3378">
        <v>7</v>
      </c>
      <c r="G3378" t="s">
        <v>256</v>
      </c>
      <c r="H3378" t="s">
        <v>3498</v>
      </c>
    </row>
    <row r="3379" spans="1:8" hidden="1" x14ac:dyDescent="0.3">
      <c r="A3379" t="s">
        <v>6487</v>
      </c>
      <c r="B3379" t="s">
        <v>3140</v>
      </c>
      <c r="C3379" t="s">
        <v>229</v>
      </c>
      <c r="D3379" t="s">
        <v>62</v>
      </c>
      <c r="E3379">
        <v>3604</v>
      </c>
      <c r="F3379">
        <v>7</v>
      </c>
      <c r="G3379" t="s">
        <v>256</v>
      </c>
      <c r="H3379" t="s">
        <v>3498</v>
      </c>
    </row>
    <row r="3380" spans="1:8" hidden="1" x14ac:dyDescent="0.3">
      <c r="A3380" t="s">
        <v>6488</v>
      </c>
      <c r="B3380" t="s">
        <v>3146</v>
      </c>
      <c r="C3380" t="s">
        <v>230</v>
      </c>
      <c r="D3380" t="s">
        <v>353</v>
      </c>
      <c r="E3380">
        <v>20540</v>
      </c>
      <c r="F3380">
        <v>7</v>
      </c>
      <c r="G3380" t="s">
        <v>256</v>
      </c>
      <c r="H3380" t="s">
        <v>3498</v>
      </c>
    </row>
    <row r="3381" spans="1:8" hidden="1" x14ac:dyDescent="0.3">
      <c r="A3381" t="s">
        <v>6489</v>
      </c>
      <c r="B3381" t="s">
        <v>3146</v>
      </c>
      <c r="C3381" t="s">
        <v>230</v>
      </c>
      <c r="D3381" t="s">
        <v>2</v>
      </c>
      <c r="E3381">
        <v>23467</v>
      </c>
      <c r="F3381">
        <v>7</v>
      </c>
      <c r="G3381" t="s">
        <v>256</v>
      </c>
      <c r="H3381" t="s">
        <v>3498</v>
      </c>
    </row>
    <row r="3382" spans="1:8" hidden="1" x14ac:dyDescent="0.3">
      <c r="A3382" t="s">
        <v>6490</v>
      </c>
      <c r="B3382" t="s">
        <v>3146</v>
      </c>
      <c r="C3382" t="s">
        <v>230</v>
      </c>
      <c r="D3382" t="s">
        <v>337</v>
      </c>
      <c r="E3382">
        <v>8</v>
      </c>
      <c r="F3382">
        <v>7</v>
      </c>
      <c r="G3382" t="s">
        <v>256</v>
      </c>
      <c r="H3382" t="s">
        <v>3498</v>
      </c>
    </row>
    <row r="3383" spans="1:8" hidden="1" x14ac:dyDescent="0.3">
      <c r="A3383" t="s">
        <v>6491</v>
      </c>
      <c r="B3383" t="s">
        <v>3146</v>
      </c>
      <c r="C3383" t="s">
        <v>230</v>
      </c>
      <c r="D3383" t="s">
        <v>326</v>
      </c>
      <c r="E3383">
        <v>65</v>
      </c>
      <c r="F3383">
        <v>7</v>
      </c>
      <c r="G3383" t="s">
        <v>256</v>
      </c>
      <c r="H3383" t="s">
        <v>3498</v>
      </c>
    </row>
    <row r="3384" spans="1:8" hidden="1" x14ac:dyDescent="0.3">
      <c r="A3384" t="s">
        <v>6492</v>
      </c>
      <c r="B3384" t="s">
        <v>3146</v>
      </c>
      <c r="C3384" t="s">
        <v>230</v>
      </c>
      <c r="D3384" t="s">
        <v>327</v>
      </c>
      <c r="E3384">
        <v>755</v>
      </c>
      <c r="F3384">
        <v>7</v>
      </c>
      <c r="G3384" t="s">
        <v>256</v>
      </c>
      <c r="H3384" t="s">
        <v>3498</v>
      </c>
    </row>
    <row r="3385" spans="1:8" hidden="1" x14ac:dyDescent="0.3">
      <c r="A3385" t="s">
        <v>6493</v>
      </c>
      <c r="B3385" t="s">
        <v>3146</v>
      </c>
      <c r="C3385" t="s">
        <v>230</v>
      </c>
      <c r="D3385" t="s">
        <v>328</v>
      </c>
      <c r="E3385">
        <v>2836</v>
      </c>
      <c r="F3385">
        <v>7</v>
      </c>
      <c r="G3385" t="s">
        <v>256</v>
      </c>
      <c r="H3385" t="s">
        <v>3498</v>
      </c>
    </row>
    <row r="3386" spans="1:8" hidden="1" x14ac:dyDescent="0.3">
      <c r="A3386" t="s">
        <v>6494</v>
      </c>
      <c r="B3386" t="s">
        <v>3146</v>
      </c>
      <c r="C3386" t="s">
        <v>230</v>
      </c>
      <c r="D3386" t="s">
        <v>329</v>
      </c>
      <c r="E3386">
        <v>3</v>
      </c>
      <c r="F3386">
        <v>7</v>
      </c>
      <c r="G3386" t="s">
        <v>256</v>
      </c>
      <c r="H3386" t="s">
        <v>3498</v>
      </c>
    </row>
    <row r="3387" spans="1:8" hidden="1" x14ac:dyDescent="0.3">
      <c r="A3387" t="s">
        <v>6495</v>
      </c>
      <c r="B3387" t="s">
        <v>3146</v>
      </c>
      <c r="C3387" t="s">
        <v>230</v>
      </c>
      <c r="D3387" t="s">
        <v>330</v>
      </c>
      <c r="E3387">
        <v>408</v>
      </c>
      <c r="F3387">
        <v>7</v>
      </c>
      <c r="G3387" t="s">
        <v>256</v>
      </c>
      <c r="H3387" t="s">
        <v>3498</v>
      </c>
    </row>
    <row r="3388" spans="1:8" hidden="1" x14ac:dyDescent="0.3">
      <c r="A3388" t="s">
        <v>6496</v>
      </c>
      <c r="B3388" t="s">
        <v>3146</v>
      </c>
      <c r="C3388" t="s">
        <v>230</v>
      </c>
      <c r="D3388" t="s">
        <v>3155</v>
      </c>
      <c r="E3388">
        <v>2928</v>
      </c>
      <c r="F3388">
        <v>7</v>
      </c>
      <c r="G3388" t="s">
        <v>256</v>
      </c>
      <c r="H3388" t="s">
        <v>3498</v>
      </c>
    </row>
    <row r="3389" spans="1:8" hidden="1" x14ac:dyDescent="0.3">
      <c r="A3389" t="s">
        <v>6497</v>
      </c>
      <c r="B3389" t="s">
        <v>3146</v>
      </c>
      <c r="C3389" t="s">
        <v>230</v>
      </c>
      <c r="D3389" t="s">
        <v>3157</v>
      </c>
      <c r="E3389">
        <v>20540</v>
      </c>
      <c r="F3389">
        <v>7</v>
      </c>
      <c r="G3389" t="s">
        <v>256</v>
      </c>
      <c r="H3389" t="s">
        <v>3498</v>
      </c>
    </row>
    <row r="3390" spans="1:8" hidden="1" x14ac:dyDescent="0.3">
      <c r="A3390" t="s">
        <v>6498</v>
      </c>
      <c r="B3390" t="s">
        <v>3146</v>
      </c>
      <c r="C3390" t="s">
        <v>230</v>
      </c>
      <c r="D3390" t="s">
        <v>331</v>
      </c>
      <c r="E3390">
        <v>752</v>
      </c>
      <c r="F3390">
        <v>7</v>
      </c>
      <c r="G3390" t="s">
        <v>256</v>
      </c>
      <c r="H3390" t="s">
        <v>3498</v>
      </c>
    </row>
    <row r="3391" spans="1:8" hidden="1" x14ac:dyDescent="0.3">
      <c r="A3391" t="s">
        <v>6499</v>
      </c>
      <c r="B3391" t="s">
        <v>3146</v>
      </c>
      <c r="C3391" t="s">
        <v>230</v>
      </c>
      <c r="D3391" t="s">
        <v>332</v>
      </c>
      <c r="E3391">
        <v>547</v>
      </c>
      <c r="F3391">
        <v>7</v>
      </c>
      <c r="G3391" t="s">
        <v>256</v>
      </c>
      <c r="H3391" t="s">
        <v>3498</v>
      </c>
    </row>
    <row r="3392" spans="1:8" hidden="1" x14ac:dyDescent="0.3">
      <c r="A3392" t="s">
        <v>6500</v>
      </c>
      <c r="B3392" t="s">
        <v>3146</v>
      </c>
      <c r="C3392" t="s">
        <v>230</v>
      </c>
      <c r="D3392" t="s">
        <v>333</v>
      </c>
      <c r="E3392">
        <v>3262</v>
      </c>
      <c r="F3392">
        <v>7</v>
      </c>
      <c r="G3392" t="s">
        <v>256</v>
      </c>
      <c r="H3392" t="s">
        <v>3498</v>
      </c>
    </row>
    <row r="3393" spans="1:8" hidden="1" x14ac:dyDescent="0.3">
      <c r="A3393" t="s">
        <v>6501</v>
      </c>
      <c r="B3393" t="s">
        <v>3146</v>
      </c>
      <c r="C3393" t="s">
        <v>230</v>
      </c>
      <c r="D3393" t="s">
        <v>334</v>
      </c>
      <c r="E3393">
        <v>3621</v>
      </c>
      <c r="F3393">
        <v>7</v>
      </c>
      <c r="G3393" t="s">
        <v>256</v>
      </c>
      <c r="H3393" t="s">
        <v>3498</v>
      </c>
    </row>
    <row r="3394" spans="1:8" hidden="1" x14ac:dyDescent="0.3">
      <c r="A3394" t="s">
        <v>6502</v>
      </c>
      <c r="B3394" t="s">
        <v>3146</v>
      </c>
      <c r="C3394" t="s">
        <v>230</v>
      </c>
      <c r="D3394" t="s">
        <v>336</v>
      </c>
      <c r="E3394">
        <v>1486</v>
      </c>
      <c r="F3394">
        <v>7</v>
      </c>
      <c r="G3394" t="s">
        <v>256</v>
      </c>
      <c r="H3394" t="s">
        <v>3498</v>
      </c>
    </row>
    <row r="3395" spans="1:8" hidden="1" x14ac:dyDescent="0.3">
      <c r="A3395" t="s">
        <v>6503</v>
      </c>
      <c r="B3395" t="s">
        <v>3146</v>
      </c>
      <c r="C3395" t="s">
        <v>230</v>
      </c>
      <c r="D3395" t="s">
        <v>335</v>
      </c>
      <c r="E3395">
        <v>1829</v>
      </c>
      <c r="F3395">
        <v>7</v>
      </c>
      <c r="G3395" t="s">
        <v>256</v>
      </c>
      <c r="H3395" t="s">
        <v>3498</v>
      </c>
    </row>
    <row r="3396" spans="1:8" hidden="1" x14ac:dyDescent="0.3">
      <c r="A3396" t="s">
        <v>6504</v>
      </c>
      <c r="B3396" t="s">
        <v>3146</v>
      </c>
      <c r="C3396" t="s">
        <v>230</v>
      </c>
      <c r="D3396" t="s">
        <v>79</v>
      </c>
      <c r="E3396">
        <v>4964</v>
      </c>
      <c r="F3396">
        <v>7</v>
      </c>
      <c r="G3396" t="s">
        <v>256</v>
      </c>
      <c r="H3396" t="s">
        <v>3498</v>
      </c>
    </row>
    <row r="3397" spans="1:8" hidden="1" x14ac:dyDescent="0.3">
      <c r="A3397" t="s">
        <v>6505</v>
      </c>
      <c r="B3397" t="s">
        <v>3166</v>
      </c>
      <c r="C3397" t="s">
        <v>245</v>
      </c>
      <c r="D3397" t="s">
        <v>80</v>
      </c>
      <c r="E3397">
        <v>1804</v>
      </c>
      <c r="F3397">
        <v>7</v>
      </c>
      <c r="G3397" t="s">
        <v>256</v>
      </c>
      <c r="H3397" t="s">
        <v>3498</v>
      </c>
    </row>
    <row r="3398" spans="1:8" hidden="1" x14ac:dyDescent="0.3">
      <c r="A3398" t="s">
        <v>6506</v>
      </c>
      <c r="B3398" t="s">
        <v>3166</v>
      </c>
      <c r="C3398" t="s">
        <v>245</v>
      </c>
      <c r="D3398" t="s">
        <v>342</v>
      </c>
      <c r="E3398">
        <v>312</v>
      </c>
      <c r="F3398">
        <v>7</v>
      </c>
      <c r="G3398" t="s">
        <v>256</v>
      </c>
      <c r="H3398" t="s">
        <v>3498</v>
      </c>
    </row>
    <row r="3399" spans="1:8" hidden="1" x14ac:dyDescent="0.3">
      <c r="A3399" t="s">
        <v>6507</v>
      </c>
      <c r="B3399" t="s">
        <v>3166</v>
      </c>
      <c r="C3399" t="s">
        <v>245</v>
      </c>
      <c r="D3399">
        <v>0</v>
      </c>
      <c r="E3399">
        <v>4811</v>
      </c>
      <c r="F3399">
        <v>7</v>
      </c>
      <c r="G3399" t="s">
        <v>256</v>
      </c>
      <c r="H3399" t="s">
        <v>3498</v>
      </c>
    </row>
    <row r="3400" spans="1:8" hidden="1" x14ac:dyDescent="0.3">
      <c r="A3400" t="s">
        <v>6508</v>
      </c>
      <c r="B3400" t="s">
        <v>3166</v>
      </c>
      <c r="C3400" t="s">
        <v>245</v>
      </c>
      <c r="D3400">
        <v>1</v>
      </c>
      <c r="E3400">
        <v>4238</v>
      </c>
      <c r="F3400">
        <v>7</v>
      </c>
      <c r="G3400" t="s">
        <v>256</v>
      </c>
      <c r="H3400" t="s">
        <v>3498</v>
      </c>
    </row>
    <row r="3401" spans="1:8" hidden="1" x14ac:dyDescent="0.3">
      <c r="A3401" t="s">
        <v>6509</v>
      </c>
      <c r="B3401" t="s">
        <v>3166</v>
      </c>
      <c r="C3401" t="s">
        <v>245</v>
      </c>
      <c r="D3401" t="s">
        <v>60</v>
      </c>
      <c r="E3401">
        <v>11156</v>
      </c>
      <c r="F3401">
        <v>7</v>
      </c>
      <c r="G3401" t="s">
        <v>256</v>
      </c>
      <c r="H3401" t="s">
        <v>3498</v>
      </c>
    </row>
    <row r="3402" spans="1:8" hidden="1" x14ac:dyDescent="0.3">
      <c r="A3402" t="s">
        <v>6510</v>
      </c>
      <c r="B3402" t="s">
        <v>3172</v>
      </c>
      <c r="C3402" t="s">
        <v>239</v>
      </c>
      <c r="D3402" t="s">
        <v>2</v>
      </c>
      <c r="E3402">
        <v>23467</v>
      </c>
      <c r="F3402">
        <v>7</v>
      </c>
      <c r="G3402" t="s">
        <v>256</v>
      </c>
      <c r="H3402" t="s">
        <v>3498</v>
      </c>
    </row>
    <row r="3403" spans="1:8" hidden="1" x14ac:dyDescent="0.3">
      <c r="A3403" t="s">
        <v>6511</v>
      </c>
      <c r="B3403" t="s">
        <v>3172</v>
      </c>
      <c r="C3403" t="s">
        <v>239</v>
      </c>
      <c r="D3403" t="s">
        <v>67</v>
      </c>
      <c r="E3403">
        <v>810</v>
      </c>
      <c r="F3403">
        <v>7</v>
      </c>
      <c r="G3403" t="s">
        <v>256</v>
      </c>
      <c r="H3403" t="s">
        <v>3498</v>
      </c>
    </row>
    <row r="3404" spans="1:8" hidden="1" x14ac:dyDescent="0.3">
      <c r="A3404" t="s">
        <v>6512</v>
      </c>
      <c r="B3404" t="s">
        <v>3172</v>
      </c>
      <c r="C3404" t="s">
        <v>239</v>
      </c>
      <c r="D3404" t="s">
        <v>66</v>
      </c>
      <c r="E3404">
        <v>2203</v>
      </c>
      <c r="F3404">
        <v>7</v>
      </c>
      <c r="G3404" t="s">
        <v>256</v>
      </c>
      <c r="H3404" t="s">
        <v>3498</v>
      </c>
    </row>
    <row r="3405" spans="1:8" hidden="1" x14ac:dyDescent="0.3">
      <c r="A3405" t="s">
        <v>6513</v>
      </c>
      <c r="B3405" t="s">
        <v>3172</v>
      </c>
      <c r="C3405" t="s">
        <v>239</v>
      </c>
      <c r="D3405" t="s">
        <v>65</v>
      </c>
      <c r="E3405">
        <v>6813</v>
      </c>
      <c r="F3405">
        <v>7</v>
      </c>
      <c r="G3405" t="s">
        <v>256</v>
      </c>
      <c r="H3405" t="s">
        <v>3498</v>
      </c>
    </row>
    <row r="3406" spans="1:8" hidden="1" x14ac:dyDescent="0.3">
      <c r="A3406" t="s">
        <v>6514</v>
      </c>
      <c r="B3406" t="s">
        <v>3172</v>
      </c>
      <c r="C3406" t="s">
        <v>239</v>
      </c>
      <c r="D3406" t="s">
        <v>68</v>
      </c>
      <c r="E3406">
        <v>255</v>
      </c>
      <c r="F3406">
        <v>7</v>
      </c>
      <c r="G3406" t="s">
        <v>256</v>
      </c>
      <c r="H3406" t="s">
        <v>3498</v>
      </c>
    </row>
    <row r="3407" spans="1:8" hidden="1" x14ac:dyDescent="0.3">
      <c r="A3407" t="s">
        <v>6515</v>
      </c>
      <c r="B3407" t="s">
        <v>3172</v>
      </c>
      <c r="C3407" t="s">
        <v>239</v>
      </c>
      <c r="D3407" t="s">
        <v>64</v>
      </c>
      <c r="E3407">
        <v>13380</v>
      </c>
      <c r="F3407">
        <v>7</v>
      </c>
      <c r="G3407" t="s">
        <v>256</v>
      </c>
      <c r="H3407" t="s">
        <v>3498</v>
      </c>
    </row>
    <row r="3408" spans="1:8" hidden="1" x14ac:dyDescent="0.3">
      <c r="A3408" t="s">
        <v>6516</v>
      </c>
      <c r="B3408" t="s">
        <v>3179</v>
      </c>
      <c r="C3408" t="s">
        <v>240</v>
      </c>
      <c r="D3408" t="s">
        <v>2</v>
      </c>
      <c r="E3408">
        <v>23467</v>
      </c>
      <c r="F3408">
        <v>7</v>
      </c>
      <c r="G3408" t="s">
        <v>256</v>
      </c>
      <c r="H3408" t="s">
        <v>3498</v>
      </c>
    </row>
    <row r="3409" spans="1:8" hidden="1" x14ac:dyDescent="0.3">
      <c r="A3409" t="s">
        <v>6517</v>
      </c>
      <c r="B3409" t="s">
        <v>3179</v>
      </c>
      <c r="C3409" t="s">
        <v>240</v>
      </c>
      <c r="D3409" t="s">
        <v>70</v>
      </c>
      <c r="E3409">
        <v>2595</v>
      </c>
      <c r="F3409">
        <v>7</v>
      </c>
      <c r="G3409" t="s">
        <v>256</v>
      </c>
      <c r="H3409" t="s">
        <v>3498</v>
      </c>
    </row>
    <row r="3410" spans="1:8" hidden="1" x14ac:dyDescent="0.3">
      <c r="A3410" t="s">
        <v>6518</v>
      </c>
      <c r="B3410" t="s">
        <v>3179</v>
      </c>
      <c r="C3410" t="s">
        <v>240</v>
      </c>
      <c r="D3410" t="s">
        <v>69</v>
      </c>
      <c r="E3410">
        <v>1523</v>
      </c>
      <c r="F3410">
        <v>7</v>
      </c>
      <c r="G3410" t="s">
        <v>256</v>
      </c>
      <c r="H3410" t="s">
        <v>3498</v>
      </c>
    </row>
    <row r="3411" spans="1:8" hidden="1" x14ac:dyDescent="0.3">
      <c r="A3411" t="s">
        <v>6519</v>
      </c>
      <c r="B3411" t="s">
        <v>3179</v>
      </c>
      <c r="C3411" t="s">
        <v>240</v>
      </c>
      <c r="D3411" t="s">
        <v>71</v>
      </c>
      <c r="E3411">
        <v>19350</v>
      </c>
      <c r="F3411">
        <v>7</v>
      </c>
      <c r="G3411" t="s">
        <v>256</v>
      </c>
      <c r="H3411" t="s">
        <v>3498</v>
      </c>
    </row>
    <row r="3412" spans="1:8" hidden="1" x14ac:dyDescent="0.3">
      <c r="A3412" t="s">
        <v>6520</v>
      </c>
      <c r="B3412" t="s">
        <v>3184</v>
      </c>
      <c r="C3412" t="s">
        <v>3185</v>
      </c>
      <c r="D3412" t="s">
        <v>2</v>
      </c>
      <c r="E3412">
        <v>23467</v>
      </c>
      <c r="F3412">
        <v>7</v>
      </c>
      <c r="G3412" t="s">
        <v>256</v>
      </c>
      <c r="H3412" t="s">
        <v>3498</v>
      </c>
    </row>
    <row r="3413" spans="1:8" hidden="1" x14ac:dyDescent="0.3">
      <c r="A3413" t="s">
        <v>6521</v>
      </c>
      <c r="B3413" t="s">
        <v>3184</v>
      </c>
      <c r="C3413" t="s">
        <v>3185</v>
      </c>
      <c r="D3413" t="s">
        <v>25</v>
      </c>
      <c r="E3413">
        <v>645</v>
      </c>
      <c r="F3413">
        <v>7</v>
      </c>
      <c r="G3413" t="s">
        <v>256</v>
      </c>
      <c r="H3413" t="s">
        <v>3498</v>
      </c>
    </row>
    <row r="3414" spans="1:8" hidden="1" x14ac:dyDescent="0.3">
      <c r="A3414" t="s">
        <v>6522</v>
      </c>
      <c r="B3414" t="s">
        <v>3184</v>
      </c>
      <c r="C3414" t="s">
        <v>3185</v>
      </c>
      <c r="D3414" t="s">
        <v>21</v>
      </c>
      <c r="E3414">
        <v>3649</v>
      </c>
      <c r="F3414">
        <v>7</v>
      </c>
      <c r="G3414" t="s">
        <v>256</v>
      </c>
      <c r="H3414" t="s">
        <v>3498</v>
      </c>
    </row>
    <row r="3415" spans="1:8" hidden="1" x14ac:dyDescent="0.3">
      <c r="A3415" t="s">
        <v>6523</v>
      </c>
      <c r="B3415" t="s">
        <v>3184</v>
      </c>
      <c r="C3415" t="s">
        <v>3185</v>
      </c>
      <c r="D3415" t="s">
        <v>24</v>
      </c>
      <c r="E3415">
        <v>680</v>
      </c>
      <c r="F3415">
        <v>7</v>
      </c>
      <c r="G3415" t="s">
        <v>256</v>
      </c>
      <c r="H3415" t="s">
        <v>3498</v>
      </c>
    </row>
    <row r="3416" spans="1:8" hidden="1" x14ac:dyDescent="0.3">
      <c r="A3416" t="s">
        <v>6524</v>
      </c>
      <c r="B3416" t="s">
        <v>3184</v>
      </c>
      <c r="C3416" t="s">
        <v>3185</v>
      </c>
      <c r="D3416" t="s">
        <v>354</v>
      </c>
      <c r="E3416">
        <v>4952</v>
      </c>
      <c r="F3416">
        <v>7</v>
      </c>
      <c r="G3416" t="s">
        <v>256</v>
      </c>
      <c r="H3416" t="s">
        <v>3498</v>
      </c>
    </row>
    <row r="3417" spans="1:8" hidden="1" x14ac:dyDescent="0.3">
      <c r="A3417" t="s">
        <v>6525</v>
      </c>
      <c r="B3417" t="s">
        <v>3184</v>
      </c>
      <c r="C3417" t="s">
        <v>3185</v>
      </c>
      <c r="D3417" t="s">
        <v>22</v>
      </c>
      <c r="E3417">
        <v>2186</v>
      </c>
      <c r="F3417">
        <v>7</v>
      </c>
      <c r="G3417" t="s">
        <v>256</v>
      </c>
      <c r="H3417" t="s">
        <v>3498</v>
      </c>
    </row>
    <row r="3418" spans="1:8" hidden="1" x14ac:dyDescent="0.3">
      <c r="A3418" t="s">
        <v>6526</v>
      </c>
      <c r="B3418" t="s">
        <v>3184</v>
      </c>
      <c r="C3418" t="s">
        <v>3185</v>
      </c>
      <c r="D3418" t="s">
        <v>23</v>
      </c>
      <c r="E3418">
        <v>912</v>
      </c>
      <c r="F3418">
        <v>7</v>
      </c>
      <c r="G3418" t="s">
        <v>256</v>
      </c>
      <c r="H3418" t="s">
        <v>3498</v>
      </c>
    </row>
    <row r="3419" spans="1:8" hidden="1" x14ac:dyDescent="0.3">
      <c r="A3419" t="s">
        <v>6527</v>
      </c>
      <c r="B3419" t="s">
        <v>3184</v>
      </c>
      <c r="C3419" t="s">
        <v>3185</v>
      </c>
      <c r="D3419" t="s">
        <v>20</v>
      </c>
      <c r="E3419">
        <v>10460</v>
      </c>
      <c r="F3419">
        <v>7</v>
      </c>
      <c r="G3419" t="s">
        <v>256</v>
      </c>
      <c r="H3419" t="s">
        <v>3498</v>
      </c>
    </row>
    <row r="3420" spans="1:8" hidden="1" x14ac:dyDescent="0.3">
      <c r="A3420" t="s">
        <v>10587</v>
      </c>
      <c r="B3420" t="s">
        <v>3193</v>
      </c>
      <c r="C3420" t="s">
        <v>3194</v>
      </c>
      <c r="D3420" t="s">
        <v>10556</v>
      </c>
      <c r="E3420">
        <v>7</v>
      </c>
      <c r="F3420">
        <v>7</v>
      </c>
      <c r="G3420" t="s">
        <v>256</v>
      </c>
      <c r="H3420" t="s">
        <v>3498</v>
      </c>
    </row>
    <row r="3421" spans="1:8" hidden="1" x14ac:dyDescent="0.3">
      <c r="A3421" t="s">
        <v>6528</v>
      </c>
      <c r="B3421" t="s">
        <v>3193</v>
      </c>
      <c r="C3421" t="s">
        <v>3194</v>
      </c>
      <c r="D3421" t="s">
        <v>350</v>
      </c>
      <c r="E3421">
        <v>24</v>
      </c>
      <c r="F3421">
        <v>7</v>
      </c>
      <c r="G3421" t="s">
        <v>256</v>
      </c>
      <c r="H3421" t="s">
        <v>3498</v>
      </c>
    </row>
    <row r="3422" spans="1:8" hidden="1" x14ac:dyDescent="0.3">
      <c r="A3422" t="s">
        <v>6529</v>
      </c>
      <c r="B3422" t="s">
        <v>3193</v>
      </c>
      <c r="C3422" t="s">
        <v>3194</v>
      </c>
      <c r="D3422" t="s">
        <v>352</v>
      </c>
      <c r="E3422">
        <v>2997</v>
      </c>
      <c r="F3422">
        <v>7</v>
      </c>
      <c r="G3422" t="s">
        <v>256</v>
      </c>
      <c r="H3422" t="s">
        <v>3498</v>
      </c>
    </row>
    <row r="3423" spans="1:8" hidden="1" x14ac:dyDescent="0.3">
      <c r="A3423" t="s">
        <v>6530</v>
      </c>
      <c r="B3423" t="s">
        <v>3193</v>
      </c>
      <c r="C3423" t="s">
        <v>3194</v>
      </c>
      <c r="D3423" t="s">
        <v>351</v>
      </c>
      <c r="E3423">
        <v>17</v>
      </c>
      <c r="F3423">
        <v>7</v>
      </c>
      <c r="G3423" t="s">
        <v>256</v>
      </c>
      <c r="H3423" t="s">
        <v>3498</v>
      </c>
    </row>
    <row r="3424" spans="1:8" hidden="1" x14ac:dyDescent="0.3">
      <c r="A3424" t="s">
        <v>6531</v>
      </c>
      <c r="B3424" t="s">
        <v>3193</v>
      </c>
      <c r="C3424" t="s">
        <v>3194</v>
      </c>
      <c r="D3424" t="s">
        <v>348</v>
      </c>
      <c r="E3424">
        <v>33</v>
      </c>
      <c r="F3424">
        <v>7</v>
      </c>
      <c r="G3424" t="s">
        <v>256</v>
      </c>
      <c r="H3424" t="s">
        <v>3498</v>
      </c>
    </row>
    <row r="3425" spans="1:8" hidden="1" x14ac:dyDescent="0.3">
      <c r="A3425" t="s">
        <v>6532</v>
      </c>
      <c r="B3425" t="s">
        <v>3193</v>
      </c>
      <c r="C3425" t="s">
        <v>3194</v>
      </c>
      <c r="D3425" t="s">
        <v>349</v>
      </c>
      <c r="E3425">
        <v>23108</v>
      </c>
      <c r="F3425">
        <v>7</v>
      </c>
      <c r="G3425" t="s">
        <v>256</v>
      </c>
      <c r="H3425" t="s">
        <v>3498</v>
      </c>
    </row>
    <row r="3426" spans="1:8" hidden="1" x14ac:dyDescent="0.3">
      <c r="A3426" t="s">
        <v>6533</v>
      </c>
      <c r="B3426" t="s">
        <v>3193</v>
      </c>
      <c r="C3426" t="s">
        <v>3194</v>
      </c>
      <c r="D3426" t="s">
        <v>347</v>
      </c>
      <c r="E3426">
        <v>23100</v>
      </c>
      <c r="F3426">
        <v>7</v>
      </c>
      <c r="G3426" t="s">
        <v>256</v>
      </c>
      <c r="H3426" t="s">
        <v>3498</v>
      </c>
    </row>
    <row r="3427" spans="1:8" hidden="1" x14ac:dyDescent="0.3">
      <c r="A3427" t="s">
        <v>6534</v>
      </c>
      <c r="B3427" t="s">
        <v>99</v>
      </c>
      <c r="C3427" t="s">
        <v>3202</v>
      </c>
      <c r="D3427" t="s">
        <v>210</v>
      </c>
      <c r="E3427">
        <v>2045</v>
      </c>
      <c r="F3427">
        <v>7</v>
      </c>
      <c r="G3427" t="s">
        <v>256</v>
      </c>
      <c r="H3427" t="s">
        <v>3498</v>
      </c>
    </row>
    <row r="3428" spans="1:8" hidden="1" x14ac:dyDescent="0.3">
      <c r="A3428" t="s">
        <v>6535</v>
      </c>
      <c r="B3428" t="s">
        <v>98</v>
      </c>
      <c r="C3428" t="s">
        <v>3202</v>
      </c>
      <c r="D3428" t="s">
        <v>209</v>
      </c>
      <c r="E3428">
        <v>20900</v>
      </c>
      <c r="F3428">
        <v>7</v>
      </c>
      <c r="G3428" t="s">
        <v>256</v>
      </c>
      <c r="H3428" t="s">
        <v>3498</v>
      </c>
    </row>
    <row r="3429" spans="1:8" hidden="1" x14ac:dyDescent="0.3">
      <c r="A3429" t="s">
        <v>6536</v>
      </c>
      <c r="B3429" t="s">
        <v>97</v>
      </c>
      <c r="C3429" t="s">
        <v>3202</v>
      </c>
      <c r="D3429" t="s">
        <v>208</v>
      </c>
      <c r="E3429">
        <v>1959</v>
      </c>
      <c r="F3429">
        <v>7</v>
      </c>
      <c r="G3429" t="s">
        <v>256</v>
      </c>
      <c r="H3429" t="s">
        <v>3498</v>
      </c>
    </row>
    <row r="3430" spans="1:8" hidden="1" x14ac:dyDescent="0.3">
      <c r="A3430" t="s">
        <v>6537</v>
      </c>
      <c r="B3430" t="s">
        <v>96</v>
      </c>
      <c r="C3430" t="s">
        <v>3202</v>
      </c>
      <c r="D3430" t="s">
        <v>207</v>
      </c>
      <c r="E3430">
        <v>1364</v>
      </c>
      <c r="F3430">
        <v>7</v>
      </c>
      <c r="G3430" t="s">
        <v>256</v>
      </c>
      <c r="H3430" t="s">
        <v>3498</v>
      </c>
    </row>
    <row r="3431" spans="1:8" hidden="1" x14ac:dyDescent="0.3">
      <c r="A3431" t="s">
        <v>6538</v>
      </c>
      <c r="B3431" t="s">
        <v>3207</v>
      </c>
      <c r="C3431" t="s">
        <v>3202</v>
      </c>
      <c r="D3431" t="s">
        <v>2</v>
      </c>
      <c r="E3431">
        <v>26268</v>
      </c>
      <c r="F3431">
        <v>7</v>
      </c>
      <c r="G3431" t="s">
        <v>256</v>
      </c>
      <c r="H3431" t="s">
        <v>3498</v>
      </c>
    </row>
    <row r="3432" spans="1:8" hidden="1" x14ac:dyDescent="0.3">
      <c r="A3432" t="s">
        <v>6539</v>
      </c>
      <c r="B3432" t="s">
        <v>3207</v>
      </c>
      <c r="C3432" t="s">
        <v>3202</v>
      </c>
      <c r="D3432" t="s">
        <v>28</v>
      </c>
      <c r="E3432">
        <v>293.37612346514601</v>
      </c>
      <c r="F3432">
        <v>7</v>
      </c>
      <c r="G3432" t="s">
        <v>256</v>
      </c>
      <c r="H3432" t="s">
        <v>3498</v>
      </c>
    </row>
    <row r="3433" spans="1:8" hidden="1" x14ac:dyDescent="0.3">
      <c r="A3433" t="s">
        <v>6540</v>
      </c>
      <c r="B3433" t="s">
        <v>3207</v>
      </c>
      <c r="C3433" t="s">
        <v>3202</v>
      </c>
      <c r="D3433" t="s">
        <v>27</v>
      </c>
      <c r="E3433">
        <v>14151</v>
      </c>
      <c r="F3433">
        <v>7</v>
      </c>
      <c r="G3433" t="s">
        <v>256</v>
      </c>
      <c r="H3433" t="s">
        <v>3498</v>
      </c>
    </row>
    <row r="3434" spans="1:8" hidden="1" x14ac:dyDescent="0.3">
      <c r="A3434" t="s">
        <v>6541</v>
      </c>
      <c r="B3434" t="s">
        <v>3207</v>
      </c>
      <c r="C3434" t="s">
        <v>3202</v>
      </c>
      <c r="D3434" t="s">
        <v>3155</v>
      </c>
      <c r="E3434">
        <v>2928</v>
      </c>
      <c r="F3434">
        <v>7</v>
      </c>
      <c r="G3434" t="s">
        <v>256</v>
      </c>
      <c r="H3434" t="s">
        <v>3498</v>
      </c>
    </row>
    <row r="3435" spans="1:8" hidden="1" x14ac:dyDescent="0.3">
      <c r="A3435" t="s">
        <v>6542</v>
      </c>
      <c r="B3435" t="s">
        <v>3207</v>
      </c>
      <c r="C3435" t="s">
        <v>3202</v>
      </c>
      <c r="D3435" t="s">
        <v>3157</v>
      </c>
      <c r="E3435">
        <v>20540</v>
      </c>
      <c r="F3435">
        <v>7</v>
      </c>
      <c r="G3435" t="s">
        <v>256</v>
      </c>
      <c r="H3435" t="s">
        <v>3498</v>
      </c>
    </row>
    <row r="3436" spans="1:8" hidden="1" x14ac:dyDescent="0.3">
      <c r="A3436" t="s">
        <v>6543</v>
      </c>
      <c r="B3436" t="s">
        <v>3207</v>
      </c>
      <c r="C3436" t="s">
        <v>3202</v>
      </c>
      <c r="D3436" t="s">
        <v>26</v>
      </c>
      <c r="E3436">
        <v>12117</v>
      </c>
      <c r="F3436">
        <v>7</v>
      </c>
      <c r="G3436" t="s">
        <v>256</v>
      </c>
      <c r="H3436" t="s">
        <v>3498</v>
      </c>
    </row>
    <row r="3437" spans="1:8" hidden="1" x14ac:dyDescent="0.3">
      <c r="A3437" t="s">
        <v>6544</v>
      </c>
      <c r="B3437" t="s">
        <v>3214</v>
      </c>
      <c r="C3437" t="s">
        <v>3215</v>
      </c>
      <c r="D3437" t="s">
        <v>344</v>
      </c>
      <c r="E3437">
        <v>234</v>
      </c>
      <c r="F3437">
        <v>7</v>
      </c>
      <c r="G3437" t="s">
        <v>256</v>
      </c>
      <c r="H3437" t="s">
        <v>3498</v>
      </c>
    </row>
    <row r="3438" spans="1:8" hidden="1" x14ac:dyDescent="0.3">
      <c r="A3438" t="s">
        <v>6545</v>
      </c>
      <c r="B3438" t="s">
        <v>3214</v>
      </c>
      <c r="C3438" t="s">
        <v>3215</v>
      </c>
      <c r="D3438" t="s">
        <v>2</v>
      </c>
      <c r="E3438">
        <v>23467</v>
      </c>
      <c r="F3438">
        <v>7</v>
      </c>
      <c r="G3438" t="s">
        <v>256</v>
      </c>
      <c r="H3438" t="s">
        <v>3498</v>
      </c>
    </row>
    <row r="3439" spans="1:8" hidden="1" x14ac:dyDescent="0.3">
      <c r="A3439" t="s">
        <v>6546</v>
      </c>
      <c r="B3439" t="s">
        <v>3214</v>
      </c>
      <c r="C3439" t="s">
        <v>3215</v>
      </c>
      <c r="D3439" t="s">
        <v>30</v>
      </c>
      <c r="E3439">
        <v>2682</v>
      </c>
      <c r="F3439">
        <v>7</v>
      </c>
      <c r="G3439" t="s">
        <v>256</v>
      </c>
      <c r="H3439" t="s">
        <v>3498</v>
      </c>
    </row>
    <row r="3440" spans="1:8" hidden="1" x14ac:dyDescent="0.3">
      <c r="A3440" t="s">
        <v>6547</v>
      </c>
      <c r="B3440" t="s">
        <v>3214</v>
      </c>
      <c r="C3440" t="s">
        <v>3215</v>
      </c>
      <c r="D3440" t="s">
        <v>345</v>
      </c>
      <c r="E3440">
        <v>66</v>
      </c>
      <c r="F3440">
        <v>7</v>
      </c>
      <c r="G3440" t="s">
        <v>256</v>
      </c>
      <c r="H3440" t="s">
        <v>3498</v>
      </c>
    </row>
    <row r="3441" spans="1:8" hidden="1" x14ac:dyDescent="0.3">
      <c r="A3441" t="s">
        <v>6548</v>
      </c>
      <c r="B3441" t="s">
        <v>3214</v>
      </c>
      <c r="C3441" t="s">
        <v>3215</v>
      </c>
      <c r="D3441" t="s">
        <v>36</v>
      </c>
      <c r="E3441">
        <v>692</v>
      </c>
      <c r="F3441">
        <v>7</v>
      </c>
      <c r="G3441" t="s">
        <v>256</v>
      </c>
      <c r="H3441" t="s">
        <v>3498</v>
      </c>
    </row>
    <row r="3442" spans="1:8" hidden="1" x14ac:dyDescent="0.3">
      <c r="A3442" t="s">
        <v>6549</v>
      </c>
      <c r="B3442" t="s">
        <v>3214</v>
      </c>
      <c r="C3442" t="s">
        <v>3215</v>
      </c>
      <c r="D3442" t="s">
        <v>32</v>
      </c>
      <c r="E3442">
        <v>587</v>
      </c>
      <c r="F3442">
        <v>7</v>
      </c>
      <c r="G3442" t="s">
        <v>256</v>
      </c>
      <c r="H3442" t="s">
        <v>3498</v>
      </c>
    </row>
    <row r="3443" spans="1:8" hidden="1" x14ac:dyDescent="0.3">
      <c r="A3443" t="s">
        <v>6550</v>
      </c>
      <c r="B3443" t="s">
        <v>3214</v>
      </c>
      <c r="C3443" t="s">
        <v>3215</v>
      </c>
      <c r="D3443" t="s">
        <v>31</v>
      </c>
      <c r="E3443">
        <v>19205</v>
      </c>
      <c r="F3443">
        <v>7</v>
      </c>
      <c r="G3443" t="s">
        <v>256</v>
      </c>
      <c r="H3443" t="s">
        <v>3498</v>
      </c>
    </row>
    <row r="3444" spans="1:8" hidden="1" x14ac:dyDescent="0.3">
      <c r="A3444" t="s">
        <v>6551</v>
      </c>
      <c r="B3444" t="s">
        <v>3214</v>
      </c>
      <c r="C3444" t="s">
        <v>3215</v>
      </c>
      <c r="D3444" t="s">
        <v>34</v>
      </c>
      <c r="E3444">
        <v>3178</v>
      </c>
      <c r="F3444">
        <v>7</v>
      </c>
      <c r="G3444" t="s">
        <v>256</v>
      </c>
      <c r="H3444" t="s">
        <v>3498</v>
      </c>
    </row>
    <row r="3445" spans="1:8" hidden="1" x14ac:dyDescent="0.3">
      <c r="A3445" t="s">
        <v>6552</v>
      </c>
      <c r="B3445" t="s">
        <v>3214</v>
      </c>
      <c r="C3445" t="s">
        <v>3215</v>
      </c>
      <c r="D3445" t="s">
        <v>35</v>
      </c>
      <c r="E3445">
        <v>3006</v>
      </c>
      <c r="F3445">
        <v>7</v>
      </c>
      <c r="G3445" t="s">
        <v>256</v>
      </c>
      <c r="H3445" t="s">
        <v>3498</v>
      </c>
    </row>
    <row r="3446" spans="1:8" hidden="1" x14ac:dyDescent="0.3">
      <c r="A3446" t="s">
        <v>6553</v>
      </c>
      <c r="B3446" t="s">
        <v>3214</v>
      </c>
      <c r="C3446" t="s">
        <v>3215</v>
      </c>
      <c r="D3446" t="s">
        <v>33</v>
      </c>
      <c r="E3446">
        <v>13021</v>
      </c>
      <c r="F3446">
        <v>7</v>
      </c>
      <c r="G3446" t="s">
        <v>256</v>
      </c>
      <c r="H3446" t="s">
        <v>3498</v>
      </c>
    </row>
    <row r="3447" spans="1:8" hidden="1" x14ac:dyDescent="0.3">
      <c r="A3447" t="s">
        <v>6554</v>
      </c>
      <c r="B3447" t="s">
        <v>3226</v>
      </c>
      <c r="C3447" t="s">
        <v>232</v>
      </c>
      <c r="D3447" t="s">
        <v>60</v>
      </c>
      <c r="E3447">
        <v>11156</v>
      </c>
      <c r="F3447">
        <v>7</v>
      </c>
      <c r="G3447" t="s">
        <v>256</v>
      </c>
      <c r="H3447" t="s">
        <v>3498</v>
      </c>
    </row>
    <row r="3448" spans="1:8" hidden="1" x14ac:dyDescent="0.3">
      <c r="A3448" t="s">
        <v>6555</v>
      </c>
      <c r="B3448" t="s">
        <v>3226</v>
      </c>
      <c r="C3448" t="s">
        <v>232</v>
      </c>
      <c r="D3448" t="s">
        <v>76</v>
      </c>
      <c r="E3448">
        <v>41</v>
      </c>
      <c r="F3448">
        <v>7</v>
      </c>
      <c r="G3448" t="s">
        <v>256</v>
      </c>
      <c r="H3448" t="s">
        <v>3498</v>
      </c>
    </row>
    <row r="3449" spans="1:8" hidden="1" x14ac:dyDescent="0.3">
      <c r="A3449" t="s">
        <v>6556</v>
      </c>
      <c r="B3449" t="s">
        <v>3226</v>
      </c>
      <c r="C3449" t="s">
        <v>232</v>
      </c>
      <c r="D3449" t="s">
        <v>72</v>
      </c>
      <c r="E3449">
        <v>4466</v>
      </c>
      <c r="F3449">
        <v>7</v>
      </c>
      <c r="G3449" t="s">
        <v>256</v>
      </c>
      <c r="H3449" t="s">
        <v>3498</v>
      </c>
    </row>
    <row r="3450" spans="1:8" hidden="1" x14ac:dyDescent="0.3">
      <c r="A3450" t="s">
        <v>6557</v>
      </c>
      <c r="B3450" t="s">
        <v>3226</v>
      </c>
      <c r="C3450" t="s">
        <v>232</v>
      </c>
      <c r="D3450" t="s">
        <v>73</v>
      </c>
      <c r="E3450">
        <v>5089</v>
      </c>
      <c r="F3450">
        <v>7</v>
      </c>
      <c r="G3450" t="s">
        <v>256</v>
      </c>
      <c r="H3450" t="s">
        <v>3498</v>
      </c>
    </row>
    <row r="3451" spans="1:8" hidden="1" x14ac:dyDescent="0.3">
      <c r="A3451" t="s">
        <v>6558</v>
      </c>
      <c r="B3451" t="s">
        <v>3226</v>
      </c>
      <c r="C3451" t="s">
        <v>232</v>
      </c>
      <c r="D3451" t="s">
        <v>75</v>
      </c>
      <c r="E3451">
        <v>194</v>
      </c>
      <c r="F3451">
        <v>7</v>
      </c>
      <c r="G3451" t="s">
        <v>256</v>
      </c>
      <c r="H3451" t="s">
        <v>3498</v>
      </c>
    </row>
    <row r="3452" spans="1:8" hidden="1" x14ac:dyDescent="0.3">
      <c r="A3452" t="s">
        <v>6559</v>
      </c>
      <c r="B3452" t="s">
        <v>3226</v>
      </c>
      <c r="C3452" t="s">
        <v>232</v>
      </c>
      <c r="D3452" t="s">
        <v>74</v>
      </c>
      <c r="E3452">
        <v>1382</v>
      </c>
      <c r="F3452">
        <v>7</v>
      </c>
      <c r="G3452" t="s">
        <v>256</v>
      </c>
      <c r="H3452" t="s">
        <v>3498</v>
      </c>
    </row>
    <row r="3453" spans="1:8" hidden="1" x14ac:dyDescent="0.3">
      <c r="A3453" t="s">
        <v>6560</v>
      </c>
      <c r="B3453" t="s">
        <v>3076</v>
      </c>
      <c r="C3453" t="s">
        <v>236</v>
      </c>
      <c r="D3453" t="s">
        <v>29</v>
      </c>
      <c r="E3453">
        <v>11790</v>
      </c>
      <c r="F3453">
        <v>27</v>
      </c>
      <c r="G3453" t="s">
        <v>272</v>
      </c>
      <c r="H3453" t="s">
        <v>3500</v>
      </c>
    </row>
    <row r="3454" spans="1:8" hidden="1" x14ac:dyDescent="0.3">
      <c r="A3454" t="s">
        <v>6561</v>
      </c>
      <c r="B3454" t="s">
        <v>3076</v>
      </c>
      <c r="C3454" t="s">
        <v>236</v>
      </c>
      <c r="D3454" t="s">
        <v>49</v>
      </c>
      <c r="E3454">
        <v>4592</v>
      </c>
      <c r="F3454">
        <v>27</v>
      </c>
      <c r="G3454" t="s">
        <v>272</v>
      </c>
      <c r="H3454" t="s">
        <v>3500</v>
      </c>
    </row>
    <row r="3455" spans="1:8" hidden="1" x14ac:dyDescent="0.3">
      <c r="A3455" t="s">
        <v>6562</v>
      </c>
      <c r="B3455" t="s">
        <v>3076</v>
      </c>
      <c r="C3455" t="s">
        <v>236</v>
      </c>
      <c r="D3455" t="s">
        <v>48</v>
      </c>
      <c r="E3455">
        <v>1075</v>
      </c>
      <c r="F3455">
        <v>27</v>
      </c>
      <c r="G3455" t="s">
        <v>272</v>
      </c>
      <c r="H3455" t="s">
        <v>3500</v>
      </c>
    </row>
    <row r="3456" spans="1:8" hidden="1" x14ac:dyDescent="0.3">
      <c r="A3456" t="s">
        <v>6563</v>
      </c>
      <c r="B3456" t="s">
        <v>3076</v>
      </c>
      <c r="C3456" t="s">
        <v>236</v>
      </c>
      <c r="D3456" t="s">
        <v>42</v>
      </c>
      <c r="E3456">
        <v>1023</v>
      </c>
      <c r="F3456">
        <v>27</v>
      </c>
      <c r="G3456" t="s">
        <v>272</v>
      </c>
      <c r="H3456" t="s">
        <v>3500</v>
      </c>
    </row>
    <row r="3457" spans="1:8" hidden="1" x14ac:dyDescent="0.3">
      <c r="A3457" t="s">
        <v>6564</v>
      </c>
      <c r="B3457" t="s">
        <v>3076</v>
      </c>
      <c r="C3457" t="s">
        <v>236</v>
      </c>
      <c r="D3457" t="s">
        <v>82</v>
      </c>
      <c r="E3457">
        <v>757</v>
      </c>
      <c r="F3457">
        <v>27</v>
      </c>
      <c r="G3457" t="s">
        <v>272</v>
      </c>
      <c r="H3457" t="s">
        <v>3500</v>
      </c>
    </row>
    <row r="3458" spans="1:8" hidden="1" x14ac:dyDescent="0.3">
      <c r="A3458" t="s">
        <v>6565</v>
      </c>
      <c r="B3458" t="s">
        <v>3076</v>
      </c>
      <c r="C3458" t="s">
        <v>236</v>
      </c>
      <c r="D3458" t="s">
        <v>50</v>
      </c>
      <c r="E3458">
        <v>326</v>
      </c>
      <c r="F3458">
        <v>27</v>
      </c>
      <c r="G3458" t="s">
        <v>272</v>
      </c>
      <c r="H3458" t="s">
        <v>3500</v>
      </c>
    </row>
    <row r="3459" spans="1:8" hidden="1" x14ac:dyDescent="0.3">
      <c r="A3459" t="s">
        <v>6566</v>
      </c>
      <c r="B3459" t="s">
        <v>3076</v>
      </c>
      <c r="C3459" t="s">
        <v>236</v>
      </c>
      <c r="D3459" t="s">
        <v>46</v>
      </c>
      <c r="E3459">
        <v>845</v>
      </c>
      <c r="F3459">
        <v>27</v>
      </c>
      <c r="G3459" t="s">
        <v>272</v>
      </c>
      <c r="H3459" t="s">
        <v>3500</v>
      </c>
    </row>
    <row r="3460" spans="1:8" hidden="1" x14ac:dyDescent="0.3">
      <c r="A3460" t="s">
        <v>6567</v>
      </c>
      <c r="B3460" t="s">
        <v>3076</v>
      </c>
      <c r="C3460" t="s">
        <v>236</v>
      </c>
      <c r="D3460" t="s">
        <v>45</v>
      </c>
      <c r="E3460">
        <v>632</v>
      </c>
      <c r="F3460">
        <v>27</v>
      </c>
      <c r="G3460" t="s">
        <v>272</v>
      </c>
      <c r="H3460" t="s">
        <v>3500</v>
      </c>
    </row>
    <row r="3461" spans="1:8" hidden="1" x14ac:dyDescent="0.3">
      <c r="A3461" t="s">
        <v>6568</v>
      </c>
      <c r="B3461" t="s">
        <v>3076</v>
      </c>
      <c r="C3461" t="s">
        <v>236</v>
      </c>
      <c r="D3461" t="s">
        <v>47</v>
      </c>
      <c r="E3461">
        <v>344</v>
      </c>
      <c r="F3461">
        <v>27</v>
      </c>
      <c r="G3461" t="s">
        <v>272</v>
      </c>
      <c r="H3461" t="s">
        <v>3500</v>
      </c>
    </row>
    <row r="3462" spans="1:8" hidden="1" x14ac:dyDescent="0.3">
      <c r="A3462" t="s">
        <v>6569</v>
      </c>
      <c r="B3462" t="s">
        <v>3076</v>
      </c>
      <c r="C3462" t="s">
        <v>236</v>
      </c>
      <c r="D3462" t="s">
        <v>43</v>
      </c>
      <c r="E3462">
        <v>1019</v>
      </c>
      <c r="F3462">
        <v>27</v>
      </c>
      <c r="G3462" t="s">
        <v>272</v>
      </c>
      <c r="H3462" t="s">
        <v>3500</v>
      </c>
    </row>
    <row r="3463" spans="1:8" hidden="1" x14ac:dyDescent="0.3">
      <c r="A3463" t="s">
        <v>6570</v>
      </c>
      <c r="B3463" t="s">
        <v>3076</v>
      </c>
      <c r="C3463" t="s">
        <v>236</v>
      </c>
      <c r="D3463" t="s">
        <v>44</v>
      </c>
      <c r="E3463">
        <v>1206</v>
      </c>
      <c r="F3463">
        <v>27</v>
      </c>
      <c r="G3463" t="s">
        <v>272</v>
      </c>
      <c r="H3463" t="s">
        <v>3500</v>
      </c>
    </row>
    <row r="3464" spans="1:8" hidden="1" x14ac:dyDescent="0.3">
      <c r="A3464" t="s">
        <v>3499</v>
      </c>
      <c r="B3464" t="s">
        <v>3089</v>
      </c>
      <c r="C3464" t="s">
        <v>3090</v>
      </c>
      <c r="D3464" t="s">
        <v>434</v>
      </c>
      <c r="E3464">
        <v>174</v>
      </c>
      <c r="F3464">
        <v>27</v>
      </c>
      <c r="G3464" t="s">
        <v>272</v>
      </c>
      <c r="H3464" t="s">
        <v>3500</v>
      </c>
    </row>
    <row r="3465" spans="1:8" hidden="1" x14ac:dyDescent="0.3">
      <c r="A3465" t="s">
        <v>5057</v>
      </c>
      <c r="B3465" t="s">
        <v>3089</v>
      </c>
      <c r="C3465" t="s">
        <v>3090</v>
      </c>
      <c r="D3465" t="s">
        <v>436</v>
      </c>
      <c r="E3465">
        <v>439</v>
      </c>
      <c r="F3465">
        <v>27</v>
      </c>
      <c r="G3465" t="s">
        <v>272</v>
      </c>
      <c r="H3465" t="s">
        <v>3500</v>
      </c>
    </row>
    <row r="3466" spans="1:8" hidden="1" x14ac:dyDescent="0.3">
      <c r="A3466" t="s">
        <v>5874</v>
      </c>
      <c r="B3466" t="s">
        <v>3089</v>
      </c>
      <c r="C3466" t="s">
        <v>3090</v>
      </c>
      <c r="D3466" t="s">
        <v>437</v>
      </c>
      <c r="E3466">
        <v>2475</v>
      </c>
      <c r="F3466">
        <v>27</v>
      </c>
      <c r="G3466" t="s">
        <v>272</v>
      </c>
      <c r="H3466" t="s">
        <v>3500</v>
      </c>
    </row>
    <row r="3467" spans="1:8" hidden="1" x14ac:dyDescent="0.3">
      <c r="A3467" t="s">
        <v>7508</v>
      </c>
      <c r="B3467" t="s">
        <v>3089</v>
      </c>
      <c r="C3467" t="s">
        <v>3090</v>
      </c>
      <c r="D3467" t="s">
        <v>439</v>
      </c>
      <c r="E3467">
        <v>1848</v>
      </c>
      <c r="F3467">
        <v>27</v>
      </c>
      <c r="G3467" t="s">
        <v>272</v>
      </c>
      <c r="H3467" t="s">
        <v>3500</v>
      </c>
    </row>
    <row r="3468" spans="1:8" hidden="1" x14ac:dyDescent="0.3">
      <c r="A3468" t="s">
        <v>4348</v>
      </c>
      <c r="B3468" t="s">
        <v>3089</v>
      </c>
      <c r="C3468" t="s">
        <v>3090</v>
      </c>
      <c r="D3468" t="s">
        <v>435</v>
      </c>
      <c r="E3468">
        <v>657</v>
      </c>
      <c r="F3468">
        <v>27</v>
      </c>
      <c r="G3468" t="s">
        <v>272</v>
      </c>
      <c r="H3468" t="s">
        <v>3500</v>
      </c>
    </row>
    <row r="3469" spans="1:8" hidden="1" x14ac:dyDescent="0.3">
      <c r="A3469" t="s">
        <v>9034</v>
      </c>
      <c r="B3469" t="s">
        <v>3089</v>
      </c>
      <c r="C3469" t="s">
        <v>3090</v>
      </c>
      <c r="D3469" t="s">
        <v>441</v>
      </c>
      <c r="E3469">
        <v>757</v>
      </c>
      <c r="F3469">
        <v>27</v>
      </c>
      <c r="G3469" t="s">
        <v>272</v>
      </c>
      <c r="H3469" t="s">
        <v>3500</v>
      </c>
    </row>
    <row r="3470" spans="1:8" hidden="1" x14ac:dyDescent="0.3">
      <c r="A3470" t="s">
        <v>8217</v>
      </c>
      <c r="B3470" t="s">
        <v>3089</v>
      </c>
      <c r="C3470" t="s">
        <v>3090</v>
      </c>
      <c r="D3470" t="s">
        <v>440</v>
      </c>
      <c r="E3470">
        <v>2700</v>
      </c>
      <c r="F3470">
        <v>27</v>
      </c>
      <c r="G3470" t="s">
        <v>272</v>
      </c>
      <c r="H3470" t="s">
        <v>3500</v>
      </c>
    </row>
    <row r="3471" spans="1:8" hidden="1" x14ac:dyDescent="0.3">
      <c r="A3471" t="s">
        <v>9851</v>
      </c>
      <c r="B3471" t="s">
        <v>3089</v>
      </c>
      <c r="C3471" t="s">
        <v>3090</v>
      </c>
      <c r="D3471" t="s">
        <v>349</v>
      </c>
      <c r="E3471">
        <v>10114</v>
      </c>
      <c r="F3471">
        <v>27</v>
      </c>
      <c r="G3471" t="s">
        <v>272</v>
      </c>
      <c r="H3471" t="s">
        <v>3500</v>
      </c>
    </row>
    <row r="3472" spans="1:8" hidden="1" x14ac:dyDescent="0.3">
      <c r="A3472" t="s">
        <v>6691</v>
      </c>
      <c r="B3472" t="s">
        <v>3089</v>
      </c>
      <c r="C3472" t="s">
        <v>3090</v>
      </c>
      <c r="D3472" t="s">
        <v>438</v>
      </c>
      <c r="E3472">
        <v>1064</v>
      </c>
      <c r="F3472">
        <v>27</v>
      </c>
      <c r="G3472" t="s">
        <v>272</v>
      </c>
      <c r="H3472" t="s">
        <v>3500</v>
      </c>
    </row>
    <row r="3473" spans="1:8" hidden="1" x14ac:dyDescent="0.3">
      <c r="A3473" t="s">
        <v>6580</v>
      </c>
      <c r="B3473" t="s">
        <v>3108</v>
      </c>
      <c r="C3473" t="s">
        <v>3109</v>
      </c>
      <c r="D3473" t="s">
        <v>3110</v>
      </c>
      <c r="E3473">
        <v>442</v>
      </c>
      <c r="F3473">
        <v>27</v>
      </c>
      <c r="G3473" t="s">
        <v>272</v>
      </c>
      <c r="H3473" t="s">
        <v>3500</v>
      </c>
    </row>
    <row r="3474" spans="1:8" hidden="1" x14ac:dyDescent="0.3">
      <c r="A3474" t="s">
        <v>6581</v>
      </c>
      <c r="B3474" t="s">
        <v>3108</v>
      </c>
      <c r="C3474" t="s">
        <v>3109</v>
      </c>
      <c r="D3474" t="s">
        <v>3112</v>
      </c>
      <c r="E3474">
        <v>2067</v>
      </c>
      <c r="F3474">
        <v>27</v>
      </c>
      <c r="G3474" t="s">
        <v>272</v>
      </c>
      <c r="H3474" t="s">
        <v>3500</v>
      </c>
    </row>
    <row r="3475" spans="1:8" hidden="1" x14ac:dyDescent="0.3">
      <c r="A3475" t="s">
        <v>6582</v>
      </c>
      <c r="B3475" t="s">
        <v>3108</v>
      </c>
      <c r="C3475" t="s">
        <v>3109</v>
      </c>
      <c r="D3475" t="s">
        <v>3114</v>
      </c>
      <c r="E3475">
        <v>1412</v>
      </c>
      <c r="F3475">
        <v>27</v>
      </c>
      <c r="G3475" t="s">
        <v>272</v>
      </c>
      <c r="H3475" t="s">
        <v>3500</v>
      </c>
    </row>
    <row r="3476" spans="1:8" hidden="1" x14ac:dyDescent="0.3">
      <c r="A3476" t="s">
        <v>6583</v>
      </c>
      <c r="B3476" t="s">
        <v>3108</v>
      </c>
      <c r="C3476" t="s">
        <v>3109</v>
      </c>
      <c r="D3476" t="s">
        <v>3116</v>
      </c>
      <c r="E3476">
        <v>916</v>
      </c>
      <c r="F3476">
        <v>27</v>
      </c>
      <c r="G3476" t="s">
        <v>272</v>
      </c>
      <c r="H3476" t="s">
        <v>3500</v>
      </c>
    </row>
    <row r="3477" spans="1:8" hidden="1" x14ac:dyDescent="0.3">
      <c r="A3477" t="s">
        <v>6584</v>
      </c>
      <c r="B3477" t="s">
        <v>3108</v>
      </c>
      <c r="C3477" t="s">
        <v>3109</v>
      </c>
      <c r="D3477" t="s">
        <v>3118</v>
      </c>
      <c r="E3477">
        <v>864</v>
      </c>
      <c r="F3477">
        <v>27</v>
      </c>
      <c r="G3477" t="s">
        <v>272</v>
      </c>
      <c r="H3477" t="s">
        <v>3500</v>
      </c>
    </row>
    <row r="3478" spans="1:8" hidden="1" x14ac:dyDescent="0.3">
      <c r="A3478" t="s">
        <v>6585</v>
      </c>
      <c r="B3478" t="s">
        <v>3108</v>
      </c>
      <c r="C3478" t="s">
        <v>3109</v>
      </c>
      <c r="D3478" t="s">
        <v>3120</v>
      </c>
      <c r="E3478">
        <v>817</v>
      </c>
      <c r="F3478">
        <v>27</v>
      </c>
      <c r="G3478" t="s">
        <v>272</v>
      </c>
      <c r="H3478" t="s">
        <v>3500</v>
      </c>
    </row>
    <row r="3479" spans="1:8" hidden="1" x14ac:dyDescent="0.3">
      <c r="A3479" t="s">
        <v>6586</v>
      </c>
      <c r="B3479" t="s">
        <v>3108</v>
      </c>
      <c r="C3479" t="s">
        <v>3109</v>
      </c>
      <c r="D3479" t="s">
        <v>3122</v>
      </c>
      <c r="E3479">
        <v>1075</v>
      </c>
      <c r="F3479">
        <v>27</v>
      </c>
      <c r="G3479" t="s">
        <v>272</v>
      </c>
      <c r="H3479" t="s">
        <v>3500</v>
      </c>
    </row>
    <row r="3480" spans="1:8" hidden="1" x14ac:dyDescent="0.3">
      <c r="A3480" t="s">
        <v>6587</v>
      </c>
      <c r="B3480" t="s">
        <v>3108</v>
      </c>
      <c r="C3480" t="s">
        <v>3109</v>
      </c>
      <c r="D3480" t="s">
        <v>3124</v>
      </c>
      <c r="E3480">
        <v>755</v>
      </c>
      <c r="F3480">
        <v>27</v>
      </c>
      <c r="G3480" t="s">
        <v>272</v>
      </c>
      <c r="H3480" t="s">
        <v>3500</v>
      </c>
    </row>
    <row r="3481" spans="1:8" hidden="1" x14ac:dyDescent="0.3">
      <c r="A3481" t="s">
        <v>6588</v>
      </c>
      <c r="B3481" t="s">
        <v>3108</v>
      </c>
      <c r="C3481" t="s">
        <v>3109</v>
      </c>
      <c r="D3481" t="s">
        <v>3126</v>
      </c>
      <c r="E3481">
        <v>1759</v>
      </c>
      <c r="F3481">
        <v>27</v>
      </c>
      <c r="G3481" t="s">
        <v>272</v>
      </c>
      <c r="H3481" t="s">
        <v>3500</v>
      </c>
    </row>
    <row r="3482" spans="1:8" hidden="1" x14ac:dyDescent="0.3">
      <c r="A3482" t="s">
        <v>6589</v>
      </c>
      <c r="B3482" t="s">
        <v>3108</v>
      </c>
      <c r="C3482" t="s">
        <v>3109</v>
      </c>
      <c r="D3482" t="s">
        <v>349</v>
      </c>
      <c r="E3482">
        <v>10113</v>
      </c>
      <c r="F3482">
        <v>27</v>
      </c>
      <c r="G3482" t="s">
        <v>272</v>
      </c>
      <c r="H3482" t="s">
        <v>3500</v>
      </c>
    </row>
    <row r="3483" spans="1:8" hidden="1" x14ac:dyDescent="0.3">
      <c r="A3483" t="s">
        <v>6590</v>
      </c>
      <c r="B3483" t="s">
        <v>3129</v>
      </c>
      <c r="C3483" t="s">
        <v>238</v>
      </c>
      <c r="D3483" t="s">
        <v>54</v>
      </c>
      <c r="E3483">
        <v>1401</v>
      </c>
      <c r="F3483">
        <v>27</v>
      </c>
      <c r="G3483" t="s">
        <v>272</v>
      </c>
      <c r="H3483" t="s">
        <v>3500</v>
      </c>
    </row>
    <row r="3484" spans="1:8" hidden="1" x14ac:dyDescent="0.3">
      <c r="A3484" t="s">
        <v>6591</v>
      </c>
      <c r="B3484" t="s">
        <v>3129</v>
      </c>
      <c r="C3484" t="s">
        <v>238</v>
      </c>
      <c r="D3484" t="s">
        <v>55</v>
      </c>
      <c r="E3484">
        <v>2114</v>
      </c>
      <c r="F3484">
        <v>27</v>
      </c>
      <c r="G3484" t="s">
        <v>272</v>
      </c>
      <c r="H3484" t="s">
        <v>3500</v>
      </c>
    </row>
    <row r="3485" spans="1:8" hidden="1" x14ac:dyDescent="0.3">
      <c r="A3485" t="s">
        <v>6592</v>
      </c>
      <c r="B3485" t="s">
        <v>3129</v>
      </c>
      <c r="C3485" t="s">
        <v>238</v>
      </c>
      <c r="D3485" t="s">
        <v>56</v>
      </c>
      <c r="E3485">
        <v>1185</v>
      </c>
      <c r="F3485">
        <v>27</v>
      </c>
      <c r="G3485" t="s">
        <v>272</v>
      </c>
      <c r="H3485" t="s">
        <v>3500</v>
      </c>
    </row>
    <row r="3486" spans="1:8" hidden="1" x14ac:dyDescent="0.3">
      <c r="A3486" t="s">
        <v>6593</v>
      </c>
      <c r="B3486" t="s">
        <v>3129</v>
      </c>
      <c r="C3486" t="s">
        <v>238</v>
      </c>
      <c r="D3486" t="s">
        <v>57</v>
      </c>
      <c r="E3486">
        <v>641</v>
      </c>
      <c r="F3486">
        <v>27</v>
      </c>
      <c r="G3486" t="s">
        <v>272</v>
      </c>
      <c r="H3486" t="s">
        <v>3500</v>
      </c>
    </row>
    <row r="3487" spans="1:8" hidden="1" x14ac:dyDescent="0.3">
      <c r="A3487" t="s">
        <v>6594</v>
      </c>
      <c r="B3487" t="s">
        <v>3129</v>
      </c>
      <c r="C3487" t="s">
        <v>238</v>
      </c>
      <c r="D3487" t="s">
        <v>58</v>
      </c>
      <c r="E3487">
        <v>674</v>
      </c>
      <c r="F3487">
        <v>27</v>
      </c>
      <c r="G3487" t="s">
        <v>272</v>
      </c>
      <c r="H3487" t="s">
        <v>3500</v>
      </c>
    </row>
    <row r="3488" spans="1:8" hidden="1" x14ac:dyDescent="0.3">
      <c r="A3488" t="s">
        <v>6595</v>
      </c>
      <c r="B3488" t="s">
        <v>3129</v>
      </c>
      <c r="C3488" t="s">
        <v>238</v>
      </c>
      <c r="D3488" t="s">
        <v>59</v>
      </c>
      <c r="E3488">
        <v>991</v>
      </c>
      <c r="F3488">
        <v>27</v>
      </c>
      <c r="G3488" t="s">
        <v>272</v>
      </c>
      <c r="H3488" t="s">
        <v>3500</v>
      </c>
    </row>
    <row r="3489" spans="1:8" hidden="1" x14ac:dyDescent="0.3">
      <c r="A3489" t="s">
        <v>6596</v>
      </c>
      <c r="B3489" t="s">
        <v>3129</v>
      </c>
      <c r="C3489" t="s">
        <v>238</v>
      </c>
      <c r="D3489" t="s">
        <v>51</v>
      </c>
      <c r="E3489">
        <v>1369</v>
      </c>
      <c r="F3489">
        <v>27</v>
      </c>
      <c r="G3489" t="s">
        <v>272</v>
      </c>
      <c r="H3489" t="s">
        <v>3500</v>
      </c>
    </row>
    <row r="3490" spans="1:8" hidden="1" x14ac:dyDescent="0.3">
      <c r="A3490" t="s">
        <v>6597</v>
      </c>
      <c r="B3490" t="s">
        <v>3129</v>
      </c>
      <c r="C3490" t="s">
        <v>238</v>
      </c>
      <c r="D3490" t="s">
        <v>52</v>
      </c>
      <c r="E3490">
        <v>1259</v>
      </c>
      <c r="F3490">
        <v>27</v>
      </c>
      <c r="G3490" t="s">
        <v>272</v>
      </c>
      <c r="H3490" t="s">
        <v>3500</v>
      </c>
    </row>
    <row r="3491" spans="1:8" hidden="1" x14ac:dyDescent="0.3">
      <c r="A3491" t="s">
        <v>6598</v>
      </c>
      <c r="B3491" t="s">
        <v>3129</v>
      </c>
      <c r="C3491" t="s">
        <v>238</v>
      </c>
      <c r="D3491" t="s">
        <v>53</v>
      </c>
      <c r="E3491">
        <v>2163</v>
      </c>
      <c r="F3491">
        <v>27</v>
      </c>
      <c r="G3491" t="s">
        <v>272</v>
      </c>
      <c r="H3491" t="s">
        <v>3500</v>
      </c>
    </row>
    <row r="3492" spans="1:8" hidden="1" x14ac:dyDescent="0.3">
      <c r="A3492" t="s">
        <v>6599</v>
      </c>
      <c r="B3492" t="s">
        <v>3129</v>
      </c>
      <c r="C3492" t="s">
        <v>238</v>
      </c>
      <c r="D3492" t="s">
        <v>349</v>
      </c>
      <c r="E3492">
        <v>11788</v>
      </c>
      <c r="F3492">
        <v>27</v>
      </c>
      <c r="G3492" t="s">
        <v>272</v>
      </c>
      <c r="H3492" t="s">
        <v>3500</v>
      </c>
    </row>
    <row r="3493" spans="1:8" hidden="1" x14ac:dyDescent="0.3">
      <c r="A3493" t="s">
        <v>6600</v>
      </c>
      <c r="B3493" t="s">
        <v>3140</v>
      </c>
      <c r="C3493" t="s">
        <v>229</v>
      </c>
      <c r="D3493" t="s">
        <v>60</v>
      </c>
      <c r="E3493">
        <v>6906</v>
      </c>
      <c r="F3493">
        <v>27</v>
      </c>
      <c r="G3493" t="s">
        <v>272</v>
      </c>
      <c r="H3493" t="s">
        <v>3500</v>
      </c>
    </row>
    <row r="3494" spans="1:8" hidden="1" x14ac:dyDescent="0.3">
      <c r="A3494" t="s">
        <v>6601</v>
      </c>
      <c r="B3494" t="s">
        <v>3140</v>
      </c>
      <c r="C3494" t="s">
        <v>229</v>
      </c>
      <c r="D3494" t="s">
        <v>63</v>
      </c>
      <c r="E3494">
        <v>151</v>
      </c>
      <c r="F3494">
        <v>27</v>
      </c>
      <c r="G3494" t="s">
        <v>272</v>
      </c>
      <c r="H3494" t="s">
        <v>3500</v>
      </c>
    </row>
    <row r="3495" spans="1:8" hidden="1" x14ac:dyDescent="0.3">
      <c r="A3495" t="s">
        <v>6602</v>
      </c>
      <c r="B3495" t="s">
        <v>3140</v>
      </c>
      <c r="C3495" t="s">
        <v>229</v>
      </c>
      <c r="D3495" t="s">
        <v>61</v>
      </c>
      <c r="E3495">
        <v>1036</v>
      </c>
      <c r="F3495">
        <v>27</v>
      </c>
      <c r="G3495" t="s">
        <v>272</v>
      </c>
      <c r="H3495" t="s">
        <v>3500</v>
      </c>
    </row>
    <row r="3496" spans="1:8" hidden="1" x14ac:dyDescent="0.3">
      <c r="A3496" t="s">
        <v>10338</v>
      </c>
      <c r="B3496" t="s">
        <v>3140</v>
      </c>
      <c r="C3496" t="s">
        <v>229</v>
      </c>
      <c r="D3496" t="s">
        <v>10309</v>
      </c>
      <c r="E3496">
        <v>1298</v>
      </c>
      <c r="F3496">
        <v>27</v>
      </c>
      <c r="G3496" t="s">
        <v>272</v>
      </c>
      <c r="H3496" t="s">
        <v>3500</v>
      </c>
    </row>
    <row r="3497" spans="1:8" hidden="1" x14ac:dyDescent="0.3">
      <c r="A3497" t="s">
        <v>6603</v>
      </c>
      <c r="B3497" t="s">
        <v>3140</v>
      </c>
      <c r="C3497" t="s">
        <v>229</v>
      </c>
      <c r="D3497" t="s">
        <v>341</v>
      </c>
      <c r="E3497">
        <v>2021</v>
      </c>
      <c r="F3497">
        <v>27</v>
      </c>
      <c r="G3497" t="s">
        <v>272</v>
      </c>
      <c r="H3497" t="s">
        <v>3500</v>
      </c>
    </row>
    <row r="3498" spans="1:8" hidden="1" x14ac:dyDescent="0.3">
      <c r="A3498" t="s">
        <v>6604</v>
      </c>
      <c r="B3498" t="s">
        <v>3140</v>
      </c>
      <c r="C3498" t="s">
        <v>229</v>
      </c>
      <c r="D3498" t="s">
        <v>62</v>
      </c>
      <c r="E3498">
        <v>2399</v>
      </c>
      <c r="F3498">
        <v>27</v>
      </c>
      <c r="G3498" t="s">
        <v>272</v>
      </c>
      <c r="H3498" t="s">
        <v>3500</v>
      </c>
    </row>
    <row r="3499" spans="1:8" hidden="1" x14ac:dyDescent="0.3">
      <c r="A3499" t="s">
        <v>6605</v>
      </c>
      <c r="B3499" t="s">
        <v>3146</v>
      </c>
      <c r="C3499" t="s">
        <v>230</v>
      </c>
      <c r="D3499" t="s">
        <v>353</v>
      </c>
      <c r="E3499">
        <v>13102</v>
      </c>
      <c r="F3499">
        <v>27</v>
      </c>
      <c r="G3499" t="s">
        <v>272</v>
      </c>
      <c r="H3499" t="s">
        <v>3500</v>
      </c>
    </row>
    <row r="3500" spans="1:8" hidden="1" x14ac:dyDescent="0.3">
      <c r="A3500" t="s">
        <v>6606</v>
      </c>
      <c r="B3500" t="s">
        <v>3146</v>
      </c>
      <c r="C3500" t="s">
        <v>230</v>
      </c>
      <c r="D3500" t="s">
        <v>2</v>
      </c>
      <c r="E3500">
        <v>13515</v>
      </c>
      <c r="F3500">
        <v>27</v>
      </c>
      <c r="G3500" t="s">
        <v>272</v>
      </c>
      <c r="H3500" t="s">
        <v>3500</v>
      </c>
    </row>
    <row r="3501" spans="1:8" hidden="1" x14ac:dyDescent="0.3">
      <c r="A3501" t="s">
        <v>6607</v>
      </c>
      <c r="B3501" t="s">
        <v>3146</v>
      </c>
      <c r="C3501" t="s">
        <v>230</v>
      </c>
      <c r="D3501" t="s">
        <v>337</v>
      </c>
      <c r="E3501">
        <v>28</v>
      </c>
      <c r="F3501">
        <v>27</v>
      </c>
      <c r="G3501" t="s">
        <v>272</v>
      </c>
      <c r="H3501" t="s">
        <v>3500</v>
      </c>
    </row>
    <row r="3502" spans="1:8" hidden="1" x14ac:dyDescent="0.3">
      <c r="A3502" t="s">
        <v>6608</v>
      </c>
      <c r="B3502" t="s">
        <v>3146</v>
      </c>
      <c r="C3502" t="s">
        <v>230</v>
      </c>
      <c r="D3502" t="s">
        <v>326</v>
      </c>
      <c r="E3502">
        <v>12</v>
      </c>
      <c r="F3502">
        <v>27</v>
      </c>
      <c r="G3502" t="s">
        <v>272</v>
      </c>
      <c r="H3502" t="s">
        <v>3500</v>
      </c>
    </row>
    <row r="3503" spans="1:8" hidden="1" x14ac:dyDescent="0.3">
      <c r="A3503" t="s">
        <v>6609</v>
      </c>
      <c r="B3503" t="s">
        <v>3146</v>
      </c>
      <c r="C3503" t="s">
        <v>230</v>
      </c>
      <c r="D3503" t="s">
        <v>327</v>
      </c>
      <c r="E3503">
        <v>471</v>
      </c>
      <c r="F3503">
        <v>27</v>
      </c>
      <c r="G3503" t="s">
        <v>272</v>
      </c>
      <c r="H3503" t="s">
        <v>3500</v>
      </c>
    </row>
    <row r="3504" spans="1:8" hidden="1" x14ac:dyDescent="0.3">
      <c r="A3504" t="s">
        <v>6610</v>
      </c>
      <c r="B3504" t="s">
        <v>3146</v>
      </c>
      <c r="C3504" t="s">
        <v>230</v>
      </c>
      <c r="D3504" t="s">
        <v>328</v>
      </c>
      <c r="E3504">
        <v>1486</v>
      </c>
      <c r="F3504">
        <v>27</v>
      </c>
      <c r="G3504" t="s">
        <v>272</v>
      </c>
      <c r="H3504" t="s">
        <v>3500</v>
      </c>
    </row>
    <row r="3505" spans="1:8" hidden="1" x14ac:dyDescent="0.3">
      <c r="A3505" t="s">
        <v>6611</v>
      </c>
      <c r="B3505" t="s">
        <v>3146</v>
      </c>
      <c r="C3505" t="s">
        <v>230</v>
      </c>
      <c r="D3505" t="s">
        <v>329</v>
      </c>
      <c r="E3505">
        <v>15</v>
      </c>
      <c r="F3505">
        <v>27</v>
      </c>
      <c r="G3505" t="s">
        <v>272</v>
      </c>
      <c r="H3505" t="s">
        <v>3500</v>
      </c>
    </row>
    <row r="3506" spans="1:8" hidden="1" x14ac:dyDescent="0.3">
      <c r="A3506" t="s">
        <v>6612</v>
      </c>
      <c r="B3506" t="s">
        <v>3146</v>
      </c>
      <c r="C3506" t="s">
        <v>230</v>
      </c>
      <c r="D3506" t="s">
        <v>330</v>
      </c>
      <c r="E3506">
        <v>300</v>
      </c>
      <c r="F3506">
        <v>27</v>
      </c>
      <c r="G3506" t="s">
        <v>272</v>
      </c>
      <c r="H3506" t="s">
        <v>3500</v>
      </c>
    </row>
    <row r="3507" spans="1:8" hidden="1" x14ac:dyDescent="0.3">
      <c r="A3507" t="s">
        <v>6613</v>
      </c>
      <c r="B3507" t="s">
        <v>3146</v>
      </c>
      <c r="C3507" t="s">
        <v>230</v>
      </c>
      <c r="D3507" t="s">
        <v>3155</v>
      </c>
      <c r="E3507">
        <v>413</v>
      </c>
      <c r="F3507">
        <v>27</v>
      </c>
      <c r="G3507" t="s">
        <v>272</v>
      </c>
      <c r="H3507" t="s">
        <v>3500</v>
      </c>
    </row>
    <row r="3508" spans="1:8" hidden="1" x14ac:dyDescent="0.3">
      <c r="A3508" t="s">
        <v>6614</v>
      </c>
      <c r="B3508" t="s">
        <v>3146</v>
      </c>
      <c r="C3508" t="s">
        <v>230</v>
      </c>
      <c r="D3508" t="s">
        <v>3157</v>
      </c>
      <c r="E3508">
        <v>13102</v>
      </c>
      <c r="F3508">
        <v>27</v>
      </c>
      <c r="G3508" t="s">
        <v>272</v>
      </c>
      <c r="H3508" t="s">
        <v>3500</v>
      </c>
    </row>
    <row r="3509" spans="1:8" hidden="1" x14ac:dyDescent="0.3">
      <c r="A3509" t="s">
        <v>6615</v>
      </c>
      <c r="B3509" t="s">
        <v>3146</v>
      </c>
      <c r="C3509" t="s">
        <v>230</v>
      </c>
      <c r="D3509" t="s">
        <v>331</v>
      </c>
      <c r="E3509">
        <v>927</v>
      </c>
      <c r="F3509">
        <v>27</v>
      </c>
      <c r="G3509" t="s">
        <v>272</v>
      </c>
      <c r="H3509" t="s">
        <v>3500</v>
      </c>
    </row>
    <row r="3510" spans="1:8" hidden="1" x14ac:dyDescent="0.3">
      <c r="A3510" t="s">
        <v>6616</v>
      </c>
      <c r="B3510" t="s">
        <v>3146</v>
      </c>
      <c r="C3510" t="s">
        <v>230</v>
      </c>
      <c r="D3510" t="s">
        <v>332</v>
      </c>
      <c r="E3510">
        <v>517</v>
      </c>
      <c r="F3510">
        <v>27</v>
      </c>
      <c r="G3510" t="s">
        <v>272</v>
      </c>
      <c r="H3510" t="s">
        <v>3500</v>
      </c>
    </row>
    <row r="3511" spans="1:8" hidden="1" x14ac:dyDescent="0.3">
      <c r="A3511" t="s">
        <v>6617</v>
      </c>
      <c r="B3511" t="s">
        <v>3146</v>
      </c>
      <c r="C3511" t="s">
        <v>230</v>
      </c>
      <c r="D3511" t="s">
        <v>333</v>
      </c>
      <c r="E3511">
        <v>2633</v>
      </c>
      <c r="F3511">
        <v>27</v>
      </c>
      <c r="G3511" t="s">
        <v>272</v>
      </c>
      <c r="H3511" t="s">
        <v>3500</v>
      </c>
    </row>
    <row r="3512" spans="1:8" hidden="1" x14ac:dyDescent="0.3">
      <c r="A3512" t="s">
        <v>6618</v>
      </c>
      <c r="B3512" t="s">
        <v>3146</v>
      </c>
      <c r="C3512" t="s">
        <v>230</v>
      </c>
      <c r="D3512" t="s">
        <v>334</v>
      </c>
      <c r="E3512">
        <v>1543</v>
      </c>
      <c r="F3512">
        <v>27</v>
      </c>
      <c r="G3512" t="s">
        <v>272</v>
      </c>
      <c r="H3512" t="s">
        <v>3500</v>
      </c>
    </row>
    <row r="3513" spans="1:8" hidden="1" x14ac:dyDescent="0.3">
      <c r="A3513" t="s">
        <v>6619</v>
      </c>
      <c r="B3513" t="s">
        <v>3146</v>
      </c>
      <c r="C3513" t="s">
        <v>230</v>
      </c>
      <c r="D3513" t="s">
        <v>336</v>
      </c>
      <c r="E3513">
        <v>1298</v>
      </c>
      <c r="F3513">
        <v>27</v>
      </c>
      <c r="G3513" t="s">
        <v>272</v>
      </c>
      <c r="H3513" t="s">
        <v>3500</v>
      </c>
    </row>
    <row r="3514" spans="1:8" hidden="1" x14ac:dyDescent="0.3">
      <c r="A3514" t="s">
        <v>6620</v>
      </c>
      <c r="B3514" t="s">
        <v>3146</v>
      </c>
      <c r="C3514" t="s">
        <v>230</v>
      </c>
      <c r="D3514" t="s">
        <v>335</v>
      </c>
      <c r="E3514">
        <v>532</v>
      </c>
      <c r="F3514">
        <v>27</v>
      </c>
      <c r="G3514" t="s">
        <v>272</v>
      </c>
      <c r="H3514" t="s">
        <v>3500</v>
      </c>
    </row>
    <row r="3515" spans="1:8" hidden="1" x14ac:dyDescent="0.3">
      <c r="A3515" t="s">
        <v>6621</v>
      </c>
      <c r="B3515" t="s">
        <v>3146</v>
      </c>
      <c r="C3515" t="s">
        <v>230</v>
      </c>
      <c r="D3515" t="s">
        <v>79</v>
      </c>
      <c r="E3515">
        <v>3341</v>
      </c>
      <c r="F3515">
        <v>27</v>
      </c>
      <c r="G3515" t="s">
        <v>272</v>
      </c>
      <c r="H3515" t="s">
        <v>3500</v>
      </c>
    </row>
    <row r="3516" spans="1:8" hidden="1" x14ac:dyDescent="0.3">
      <c r="A3516" t="s">
        <v>6622</v>
      </c>
      <c r="B3516" t="s">
        <v>3166</v>
      </c>
      <c r="C3516" t="s">
        <v>245</v>
      </c>
      <c r="D3516" t="s">
        <v>80</v>
      </c>
      <c r="E3516">
        <v>545</v>
      </c>
      <c r="F3516">
        <v>27</v>
      </c>
      <c r="G3516" t="s">
        <v>272</v>
      </c>
      <c r="H3516" t="s">
        <v>3500</v>
      </c>
    </row>
    <row r="3517" spans="1:8" hidden="1" x14ac:dyDescent="0.3">
      <c r="A3517" t="s">
        <v>6623</v>
      </c>
      <c r="B3517" t="s">
        <v>3166</v>
      </c>
      <c r="C3517" t="s">
        <v>245</v>
      </c>
      <c r="D3517" t="s">
        <v>342</v>
      </c>
      <c r="E3517">
        <v>405</v>
      </c>
      <c r="F3517">
        <v>27</v>
      </c>
      <c r="G3517" t="s">
        <v>272</v>
      </c>
      <c r="H3517" t="s">
        <v>3500</v>
      </c>
    </row>
    <row r="3518" spans="1:8" hidden="1" x14ac:dyDescent="0.3">
      <c r="A3518" t="s">
        <v>6624</v>
      </c>
      <c r="B3518" t="s">
        <v>3166</v>
      </c>
      <c r="C3518" t="s">
        <v>245</v>
      </c>
      <c r="D3518">
        <v>0</v>
      </c>
      <c r="E3518">
        <v>3425</v>
      </c>
      <c r="F3518">
        <v>27</v>
      </c>
      <c r="G3518" t="s">
        <v>272</v>
      </c>
      <c r="H3518" t="s">
        <v>3500</v>
      </c>
    </row>
    <row r="3519" spans="1:8" hidden="1" x14ac:dyDescent="0.3">
      <c r="A3519" t="s">
        <v>6625</v>
      </c>
      <c r="B3519" t="s">
        <v>3166</v>
      </c>
      <c r="C3519" t="s">
        <v>245</v>
      </c>
      <c r="D3519">
        <v>1</v>
      </c>
      <c r="E3519">
        <v>2520</v>
      </c>
      <c r="F3519">
        <v>27</v>
      </c>
      <c r="G3519" t="s">
        <v>272</v>
      </c>
      <c r="H3519" t="s">
        <v>3500</v>
      </c>
    </row>
    <row r="3520" spans="1:8" hidden="1" x14ac:dyDescent="0.3">
      <c r="A3520" t="s">
        <v>6626</v>
      </c>
      <c r="B3520" t="s">
        <v>3166</v>
      </c>
      <c r="C3520" t="s">
        <v>245</v>
      </c>
      <c r="D3520" t="s">
        <v>60</v>
      </c>
      <c r="E3520">
        <v>6906</v>
      </c>
      <c r="F3520">
        <v>27</v>
      </c>
      <c r="G3520" t="s">
        <v>272</v>
      </c>
      <c r="H3520" t="s">
        <v>3500</v>
      </c>
    </row>
    <row r="3521" spans="1:8" hidden="1" x14ac:dyDescent="0.3">
      <c r="A3521" t="s">
        <v>6627</v>
      </c>
      <c r="B3521" t="s">
        <v>3172</v>
      </c>
      <c r="C3521" t="s">
        <v>239</v>
      </c>
      <c r="D3521" t="s">
        <v>2</v>
      </c>
      <c r="E3521">
        <v>13515</v>
      </c>
      <c r="F3521">
        <v>27</v>
      </c>
      <c r="G3521" t="s">
        <v>272</v>
      </c>
      <c r="H3521" t="s">
        <v>3500</v>
      </c>
    </row>
    <row r="3522" spans="1:8" hidden="1" x14ac:dyDescent="0.3">
      <c r="A3522" t="s">
        <v>6628</v>
      </c>
      <c r="B3522" t="s">
        <v>3172</v>
      </c>
      <c r="C3522" t="s">
        <v>239</v>
      </c>
      <c r="D3522" t="s">
        <v>67</v>
      </c>
      <c r="E3522">
        <v>832</v>
      </c>
      <c r="F3522">
        <v>27</v>
      </c>
      <c r="G3522" t="s">
        <v>272</v>
      </c>
      <c r="H3522" t="s">
        <v>3500</v>
      </c>
    </row>
    <row r="3523" spans="1:8" hidden="1" x14ac:dyDescent="0.3">
      <c r="A3523" t="s">
        <v>6629</v>
      </c>
      <c r="B3523" t="s">
        <v>3172</v>
      </c>
      <c r="C3523" t="s">
        <v>239</v>
      </c>
      <c r="D3523" t="s">
        <v>66</v>
      </c>
      <c r="E3523">
        <v>1840</v>
      </c>
      <c r="F3523">
        <v>27</v>
      </c>
      <c r="G3523" t="s">
        <v>272</v>
      </c>
      <c r="H3523" t="s">
        <v>3500</v>
      </c>
    </row>
    <row r="3524" spans="1:8" hidden="1" x14ac:dyDescent="0.3">
      <c r="A3524" t="s">
        <v>6630</v>
      </c>
      <c r="B3524" t="s">
        <v>3172</v>
      </c>
      <c r="C3524" t="s">
        <v>239</v>
      </c>
      <c r="D3524" t="s">
        <v>65</v>
      </c>
      <c r="E3524">
        <v>4412</v>
      </c>
      <c r="F3524">
        <v>27</v>
      </c>
      <c r="G3524" t="s">
        <v>272</v>
      </c>
      <c r="H3524" t="s">
        <v>3500</v>
      </c>
    </row>
    <row r="3525" spans="1:8" hidden="1" x14ac:dyDescent="0.3">
      <c r="A3525" t="s">
        <v>6631</v>
      </c>
      <c r="B3525" t="s">
        <v>3172</v>
      </c>
      <c r="C3525" t="s">
        <v>239</v>
      </c>
      <c r="D3525" t="s">
        <v>68</v>
      </c>
      <c r="E3525">
        <v>261</v>
      </c>
      <c r="F3525">
        <v>27</v>
      </c>
      <c r="G3525" t="s">
        <v>272</v>
      </c>
      <c r="H3525" t="s">
        <v>3500</v>
      </c>
    </row>
    <row r="3526" spans="1:8" hidden="1" x14ac:dyDescent="0.3">
      <c r="A3526" t="s">
        <v>6632</v>
      </c>
      <c r="B3526" t="s">
        <v>3172</v>
      </c>
      <c r="C3526" t="s">
        <v>239</v>
      </c>
      <c r="D3526" t="s">
        <v>64</v>
      </c>
      <c r="E3526">
        <v>6167</v>
      </c>
      <c r="F3526">
        <v>27</v>
      </c>
      <c r="G3526" t="s">
        <v>272</v>
      </c>
      <c r="H3526" t="s">
        <v>3500</v>
      </c>
    </row>
    <row r="3527" spans="1:8" hidden="1" x14ac:dyDescent="0.3">
      <c r="A3527" t="s">
        <v>6633</v>
      </c>
      <c r="B3527" t="s">
        <v>3179</v>
      </c>
      <c r="C3527" t="s">
        <v>240</v>
      </c>
      <c r="D3527" t="s">
        <v>2</v>
      </c>
      <c r="E3527">
        <v>13515</v>
      </c>
      <c r="F3527">
        <v>27</v>
      </c>
      <c r="G3527" t="s">
        <v>272</v>
      </c>
      <c r="H3527" t="s">
        <v>3500</v>
      </c>
    </row>
    <row r="3528" spans="1:8" hidden="1" x14ac:dyDescent="0.3">
      <c r="A3528" t="s">
        <v>6634</v>
      </c>
      <c r="B3528" t="s">
        <v>3179</v>
      </c>
      <c r="C3528" t="s">
        <v>240</v>
      </c>
      <c r="D3528" t="s">
        <v>70</v>
      </c>
      <c r="E3528">
        <v>1566</v>
      </c>
      <c r="F3528">
        <v>27</v>
      </c>
      <c r="G3528" t="s">
        <v>272</v>
      </c>
      <c r="H3528" t="s">
        <v>3500</v>
      </c>
    </row>
    <row r="3529" spans="1:8" hidden="1" x14ac:dyDescent="0.3">
      <c r="A3529" t="s">
        <v>6635</v>
      </c>
      <c r="B3529" t="s">
        <v>3179</v>
      </c>
      <c r="C3529" t="s">
        <v>240</v>
      </c>
      <c r="D3529" t="s">
        <v>69</v>
      </c>
      <c r="E3529">
        <v>1478</v>
      </c>
      <c r="F3529">
        <v>27</v>
      </c>
      <c r="G3529" t="s">
        <v>272</v>
      </c>
      <c r="H3529" t="s">
        <v>3500</v>
      </c>
    </row>
    <row r="3530" spans="1:8" hidden="1" x14ac:dyDescent="0.3">
      <c r="A3530" t="s">
        <v>6636</v>
      </c>
      <c r="B3530" t="s">
        <v>3179</v>
      </c>
      <c r="C3530" t="s">
        <v>240</v>
      </c>
      <c r="D3530" t="s">
        <v>71</v>
      </c>
      <c r="E3530">
        <v>10464</v>
      </c>
      <c r="F3530">
        <v>27</v>
      </c>
      <c r="G3530" t="s">
        <v>272</v>
      </c>
      <c r="H3530" t="s">
        <v>3500</v>
      </c>
    </row>
    <row r="3531" spans="1:8" hidden="1" x14ac:dyDescent="0.3">
      <c r="A3531" t="s">
        <v>6637</v>
      </c>
      <c r="B3531" t="s">
        <v>3184</v>
      </c>
      <c r="C3531" t="s">
        <v>3185</v>
      </c>
      <c r="D3531" t="s">
        <v>2</v>
      </c>
      <c r="E3531">
        <v>13515</v>
      </c>
      <c r="F3531">
        <v>27</v>
      </c>
      <c r="G3531" t="s">
        <v>272</v>
      </c>
      <c r="H3531" t="s">
        <v>3500</v>
      </c>
    </row>
    <row r="3532" spans="1:8" hidden="1" x14ac:dyDescent="0.3">
      <c r="A3532" t="s">
        <v>6638</v>
      </c>
      <c r="B3532" t="s">
        <v>3184</v>
      </c>
      <c r="C3532" t="s">
        <v>3185</v>
      </c>
      <c r="D3532" t="s">
        <v>25</v>
      </c>
      <c r="E3532">
        <v>169</v>
      </c>
      <c r="F3532">
        <v>27</v>
      </c>
      <c r="G3532" t="s">
        <v>272</v>
      </c>
      <c r="H3532" t="s">
        <v>3500</v>
      </c>
    </row>
    <row r="3533" spans="1:8" hidden="1" x14ac:dyDescent="0.3">
      <c r="A3533" t="s">
        <v>6639</v>
      </c>
      <c r="B3533" t="s">
        <v>3184</v>
      </c>
      <c r="C3533" t="s">
        <v>3185</v>
      </c>
      <c r="D3533" t="s">
        <v>21</v>
      </c>
      <c r="E3533">
        <v>1852</v>
      </c>
      <c r="F3533">
        <v>27</v>
      </c>
      <c r="G3533" t="s">
        <v>272</v>
      </c>
      <c r="H3533" t="s">
        <v>3500</v>
      </c>
    </row>
    <row r="3534" spans="1:8" hidden="1" x14ac:dyDescent="0.3">
      <c r="A3534" t="s">
        <v>6640</v>
      </c>
      <c r="B3534" t="s">
        <v>3184</v>
      </c>
      <c r="C3534" t="s">
        <v>3185</v>
      </c>
      <c r="D3534" t="s">
        <v>24</v>
      </c>
      <c r="E3534">
        <v>222</v>
      </c>
      <c r="F3534">
        <v>27</v>
      </c>
      <c r="G3534" t="s">
        <v>272</v>
      </c>
      <c r="H3534" t="s">
        <v>3500</v>
      </c>
    </row>
    <row r="3535" spans="1:8" hidden="1" x14ac:dyDescent="0.3">
      <c r="A3535" t="s">
        <v>6641</v>
      </c>
      <c r="B3535" t="s">
        <v>3184</v>
      </c>
      <c r="C3535" t="s">
        <v>3185</v>
      </c>
      <c r="D3535" t="s">
        <v>354</v>
      </c>
      <c r="E3535">
        <v>2871</v>
      </c>
      <c r="F3535">
        <v>27</v>
      </c>
      <c r="G3535" t="s">
        <v>272</v>
      </c>
      <c r="H3535" t="s">
        <v>3500</v>
      </c>
    </row>
    <row r="3536" spans="1:8" hidden="1" x14ac:dyDescent="0.3">
      <c r="A3536" t="s">
        <v>6642</v>
      </c>
      <c r="B3536" t="s">
        <v>3184</v>
      </c>
      <c r="C3536" t="s">
        <v>3185</v>
      </c>
      <c r="D3536" t="s">
        <v>22</v>
      </c>
      <c r="E3536">
        <v>933</v>
      </c>
      <c r="F3536">
        <v>27</v>
      </c>
      <c r="G3536" t="s">
        <v>272</v>
      </c>
      <c r="H3536" t="s">
        <v>3500</v>
      </c>
    </row>
    <row r="3537" spans="1:8" hidden="1" x14ac:dyDescent="0.3">
      <c r="A3537" t="s">
        <v>6643</v>
      </c>
      <c r="B3537" t="s">
        <v>3184</v>
      </c>
      <c r="C3537" t="s">
        <v>3185</v>
      </c>
      <c r="D3537" t="s">
        <v>23</v>
      </c>
      <c r="E3537">
        <v>542</v>
      </c>
      <c r="F3537">
        <v>27</v>
      </c>
      <c r="G3537" t="s">
        <v>272</v>
      </c>
      <c r="H3537" t="s">
        <v>3500</v>
      </c>
    </row>
    <row r="3538" spans="1:8" hidden="1" x14ac:dyDescent="0.3">
      <c r="A3538" t="s">
        <v>6644</v>
      </c>
      <c r="B3538" t="s">
        <v>3184</v>
      </c>
      <c r="C3538" t="s">
        <v>3185</v>
      </c>
      <c r="D3538" t="s">
        <v>20</v>
      </c>
      <c r="E3538">
        <v>6927</v>
      </c>
      <c r="F3538">
        <v>27</v>
      </c>
      <c r="G3538" t="s">
        <v>272</v>
      </c>
      <c r="H3538" t="s">
        <v>3500</v>
      </c>
    </row>
    <row r="3539" spans="1:8" hidden="1" x14ac:dyDescent="0.3">
      <c r="A3539" t="s">
        <v>10588</v>
      </c>
      <c r="B3539" t="s">
        <v>3193</v>
      </c>
      <c r="C3539" t="s">
        <v>3194</v>
      </c>
      <c r="D3539" t="s">
        <v>10556</v>
      </c>
      <c r="E3539">
        <v>9</v>
      </c>
      <c r="F3539">
        <v>27</v>
      </c>
      <c r="G3539" t="s">
        <v>272</v>
      </c>
      <c r="H3539" t="s">
        <v>3500</v>
      </c>
    </row>
    <row r="3540" spans="1:8" hidden="1" x14ac:dyDescent="0.3">
      <c r="A3540" t="s">
        <v>6645</v>
      </c>
      <c r="B3540" t="s">
        <v>3193</v>
      </c>
      <c r="C3540" t="s">
        <v>3194</v>
      </c>
      <c r="D3540" t="s">
        <v>350</v>
      </c>
      <c r="E3540">
        <v>5</v>
      </c>
      <c r="F3540">
        <v>27</v>
      </c>
      <c r="G3540" t="s">
        <v>272</v>
      </c>
      <c r="H3540" t="s">
        <v>3500</v>
      </c>
    </row>
    <row r="3541" spans="1:8" hidden="1" x14ac:dyDescent="0.3">
      <c r="A3541" t="s">
        <v>6646</v>
      </c>
      <c r="B3541" t="s">
        <v>3193</v>
      </c>
      <c r="C3541" t="s">
        <v>3194</v>
      </c>
      <c r="D3541" t="s">
        <v>352</v>
      </c>
      <c r="E3541">
        <v>2473</v>
      </c>
      <c r="F3541">
        <v>27</v>
      </c>
      <c r="G3541" t="s">
        <v>272</v>
      </c>
      <c r="H3541" t="s">
        <v>3500</v>
      </c>
    </row>
    <row r="3542" spans="1:8" hidden="1" x14ac:dyDescent="0.3">
      <c r="A3542" t="s">
        <v>6647</v>
      </c>
      <c r="B3542" t="s">
        <v>3193</v>
      </c>
      <c r="C3542" t="s">
        <v>3194</v>
      </c>
      <c r="D3542" t="s">
        <v>351</v>
      </c>
      <c r="E3542">
        <v>37</v>
      </c>
      <c r="F3542">
        <v>27</v>
      </c>
      <c r="G3542" t="s">
        <v>272</v>
      </c>
      <c r="H3542" t="s">
        <v>3500</v>
      </c>
    </row>
    <row r="3543" spans="1:8" hidden="1" x14ac:dyDescent="0.3">
      <c r="A3543" t="s">
        <v>6648</v>
      </c>
      <c r="B3543" t="s">
        <v>3193</v>
      </c>
      <c r="C3543" t="s">
        <v>3194</v>
      </c>
      <c r="D3543" t="s">
        <v>348</v>
      </c>
      <c r="E3543">
        <v>86</v>
      </c>
      <c r="F3543">
        <v>27</v>
      </c>
      <c r="G3543" t="s">
        <v>272</v>
      </c>
      <c r="H3543" t="s">
        <v>3500</v>
      </c>
    </row>
    <row r="3544" spans="1:8" hidden="1" x14ac:dyDescent="0.3">
      <c r="A3544" t="s">
        <v>6649</v>
      </c>
      <c r="B3544" t="s">
        <v>3193</v>
      </c>
      <c r="C3544" t="s">
        <v>3194</v>
      </c>
      <c r="D3544" t="s">
        <v>349</v>
      </c>
      <c r="E3544">
        <v>13136</v>
      </c>
      <c r="F3544">
        <v>27</v>
      </c>
      <c r="G3544" t="s">
        <v>272</v>
      </c>
      <c r="H3544" t="s">
        <v>3500</v>
      </c>
    </row>
    <row r="3545" spans="1:8" hidden="1" x14ac:dyDescent="0.3">
      <c r="A3545" t="s">
        <v>6650</v>
      </c>
      <c r="B3545" t="s">
        <v>3193</v>
      </c>
      <c r="C3545" t="s">
        <v>3194</v>
      </c>
      <c r="D3545" t="s">
        <v>347</v>
      </c>
      <c r="E3545">
        <v>13056</v>
      </c>
      <c r="F3545">
        <v>27</v>
      </c>
      <c r="G3545" t="s">
        <v>272</v>
      </c>
      <c r="H3545" t="s">
        <v>3500</v>
      </c>
    </row>
    <row r="3546" spans="1:8" hidden="1" x14ac:dyDescent="0.3">
      <c r="A3546" t="s">
        <v>6651</v>
      </c>
      <c r="B3546" t="s">
        <v>99</v>
      </c>
      <c r="C3546" t="s">
        <v>3202</v>
      </c>
      <c r="D3546" t="s">
        <v>210</v>
      </c>
      <c r="E3546">
        <v>1924</v>
      </c>
      <c r="F3546">
        <v>27</v>
      </c>
      <c r="G3546" t="s">
        <v>272</v>
      </c>
      <c r="H3546" t="s">
        <v>3500</v>
      </c>
    </row>
    <row r="3547" spans="1:8" hidden="1" x14ac:dyDescent="0.3">
      <c r="A3547" t="s">
        <v>6652</v>
      </c>
      <c r="B3547" t="s">
        <v>98</v>
      </c>
      <c r="C3547" t="s">
        <v>3202</v>
      </c>
      <c r="D3547" t="s">
        <v>209</v>
      </c>
      <c r="E3547">
        <v>11761</v>
      </c>
      <c r="F3547">
        <v>27</v>
      </c>
      <c r="G3547" t="s">
        <v>272</v>
      </c>
      <c r="H3547" t="s">
        <v>3500</v>
      </c>
    </row>
    <row r="3548" spans="1:8" hidden="1" x14ac:dyDescent="0.3">
      <c r="A3548" t="s">
        <v>6653</v>
      </c>
      <c r="B3548" t="s">
        <v>97</v>
      </c>
      <c r="C3548" t="s">
        <v>3202</v>
      </c>
      <c r="D3548" t="s">
        <v>208</v>
      </c>
      <c r="E3548">
        <v>763</v>
      </c>
      <c r="F3548">
        <v>27</v>
      </c>
      <c r="G3548" t="s">
        <v>272</v>
      </c>
      <c r="H3548" t="s">
        <v>3500</v>
      </c>
    </row>
    <row r="3549" spans="1:8" hidden="1" x14ac:dyDescent="0.3">
      <c r="A3549" t="s">
        <v>6654</v>
      </c>
      <c r="B3549" t="s">
        <v>96</v>
      </c>
      <c r="C3549" t="s">
        <v>3202</v>
      </c>
      <c r="D3549" t="s">
        <v>207</v>
      </c>
      <c r="E3549">
        <v>547</v>
      </c>
      <c r="F3549">
        <v>27</v>
      </c>
      <c r="G3549" t="s">
        <v>272</v>
      </c>
      <c r="H3549" t="s">
        <v>3500</v>
      </c>
    </row>
    <row r="3550" spans="1:8" hidden="1" x14ac:dyDescent="0.3">
      <c r="A3550" t="s">
        <v>6655</v>
      </c>
      <c r="B3550" t="s">
        <v>3207</v>
      </c>
      <c r="C3550" t="s">
        <v>3202</v>
      </c>
      <c r="D3550" t="s">
        <v>2</v>
      </c>
      <c r="E3550">
        <v>14995</v>
      </c>
      <c r="F3550">
        <v>27</v>
      </c>
      <c r="G3550" t="s">
        <v>272</v>
      </c>
      <c r="H3550" t="s">
        <v>3500</v>
      </c>
    </row>
    <row r="3551" spans="1:8" hidden="1" x14ac:dyDescent="0.3">
      <c r="A3551" t="s">
        <v>6656</v>
      </c>
      <c r="B3551" t="s">
        <v>3207</v>
      </c>
      <c r="C3551" t="s">
        <v>3202</v>
      </c>
      <c r="D3551" t="s">
        <v>28</v>
      </c>
      <c r="E3551">
        <v>351.25962076179599</v>
      </c>
      <c r="F3551">
        <v>27</v>
      </c>
      <c r="G3551" t="s">
        <v>272</v>
      </c>
      <c r="H3551" t="s">
        <v>3500</v>
      </c>
    </row>
    <row r="3552" spans="1:8" hidden="1" x14ac:dyDescent="0.3">
      <c r="A3552" t="s">
        <v>6657</v>
      </c>
      <c r="B3552" t="s">
        <v>3207</v>
      </c>
      <c r="C3552" t="s">
        <v>3202</v>
      </c>
      <c r="D3552" t="s">
        <v>27</v>
      </c>
      <c r="E3552">
        <v>7032</v>
      </c>
      <c r="F3552">
        <v>27</v>
      </c>
      <c r="G3552" t="s">
        <v>272</v>
      </c>
      <c r="H3552" t="s">
        <v>3500</v>
      </c>
    </row>
    <row r="3553" spans="1:8" hidden="1" x14ac:dyDescent="0.3">
      <c r="A3553" t="s">
        <v>6658</v>
      </c>
      <c r="B3553" t="s">
        <v>3207</v>
      </c>
      <c r="C3553" t="s">
        <v>3202</v>
      </c>
      <c r="D3553" t="s">
        <v>3155</v>
      </c>
      <c r="E3553">
        <v>413</v>
      </c>
      <c r="F3553">
        <v>27</v>
      </c>
      <c r="G3553" t="s">
        <v>272</v>
      </c>
      <c r="H3553" t="s">
        <v>3500</v>
      </c>
    </row>
    <row r="3554" spans="1:8" hidden="1" x14ac:dyDescent="0.3">
      <c r="A3554" t="s">
        <v>6659</v>
      </c>
      <c r="B3554" t="s">
        <v>3207</v>
      </c>
      <c r="C3554" t="s">
        <v>3202</v>
      </c>
      <c r="D3554" t="s">
        <v>3157</v>
      </c>
      <c r="E3554">
        <v>13102</v>
      </c>
      <c r="F3554">
        <v>27</v>
      </c>
      <c r="G3554" t="s">
        <v>272</v>
      </c>
      <c r="H3554" t="s">
        <v>3500</v>
      </c>
    </row>
    <row r="3555" spans="1:8" hidden="1" x14ac:dyDescent="0.3">
      <c r="A3555" t="s">
        <v>6660</v>
      </c>
      <c r="B3555" t="s">
        <v>3207</v>
      </c>
      <c r="C3555" t="s">
        <v>3202</v>
      </c>
      <c r="D3555" t="s">
        <v>26</v>
      </c>
      <c r="E3555">
        <v>7963</v>
      </c>
      <c r="F3555">
        <v>27</v>
      </c>
      <c r="G3555" t="s">
        <v>272</v>
      </c>
      <c r="H3555" t="s">
        <v>3500</v>
      </c>
    </row>
    <row r="3556" spans="1:8" hidden="1" x14ac:dyDescent="0.3">
      <c r="A3556" t="s">
        <v>6661</v>
      </c>
      <c r="B3556" t="s">
        <v>3214</v>
      </c>
      <c r="C3556" t="s">
        <v>3215</v>
      </c>
      <c r="D3556" t="s">
        <v>344</v>
      </c>
      <c r="E3556">
        <v>575</v>
      </c>
      <c r="F3556">
        <v>27</v>
      </c>
      <c r="G3556" t="s">
        <v>272</v>
      </c>
      <c r="H3556" t="s">
        <v>3500</v>
      </c>
    </row>
    <row r="3557" spans="1:8" hidden="1" x14ac:dyDescent="0.3">
      <c r="A3557" t="s">
        <v>6662</v>
      </c>
      <c r="B3557" t="s">
        <v>3214</v>
      </c>
      <c r="C3557" t="s">
        <v>3215</v>
      </c>
      <c r="D3557" t="s">
        <v>2</v>
      </c>
      <c r="E3557">
        <v>13515</v>
      </c>
      <c r="F3557">
        <v>27</v>
      </c>
      <c r="G3557" t="s">
        <v>272</v>
      </c>
      <c r="H3557" t="s">
        <v>3500</v>
      </c>
    </row>
    <row r="3558" spans="1:8" hidden="1" x14ac:dyDescent="0.3">
      <c r="A3558" t="s">
        <v>6663</v>
      </c>
      <c r="B3558" t="s">
        <v>3214</v>
      </c>
      <c r="C3558" t="s">
        <v>3215</v>
      </c>
      <c r="D3558" t="s">
        <v>30</v>
      </c>
      <c r="E3558">
        <v>2618</v>
      </c>
      <c r="F3558">
        <v>27</v>
      </c>
      <c r="G3558" t="s">
        <v>272</v>
      </c>
      <c r="H3558" t="s">
        <v>3500</v>
      </c>
    </row>
    <row r="3559" spans="1:8" hidden="1" x14ac:dyDescent="0.3">
      <c r="A3559" t="s">
        <v>6664</v>
      </c>
      <c r="B3559" t="s">
        <v>3214</v>
      </c>
      <c r="C3559" t="s">
        <v>3215</v>
      </c>
      <c r="D3559" t="s">
        <v>345</v>
      </c>
      <c r="E3559">
        <v>45</v>
      </c>
      <c r="F3559">
        <v>27</v>
      </c>
      <c r="G3559" t="s">
        <v>272</v>
      </c>
      <c r="H3559" t="s">
        <v>3500</v>
      </c>
    </row>
    <row r="3560" spans="1:8" hidden="1" x14ac:dyDescent="0.3">
      <c r="A3560" t="s">
        <v>6665</v>
      </c>
      <c r="B3560" t="s">
        <v>3214</v>
      </c>
      <c r="C3560" t="s">
        <v>3215</v>
      </c>
      <c r="D3560" t="s">
        <v>36</v>
      </c>
      <c r="E3560">
        <v>339</v>
      </c>
      <c r="F3560">
        <v>27</v>
      </c>
      <c r="G3560" t="s">
        <v>272</v>
      </c>
      <c r="H3560" t="s">
        <v>3500</v>
      </c>
    </row>
    <row r="3561" spans="1:8" hidden="1" x14ac:dyDescent="0.3">
      <c r="A3561" t="s">
        <v>6666</v>
      </c>
      <c r="B3561" t="s">
        <v>3214</v>
      </c>
      <c r="C3561" t="s">
        <v>3215</v>
      </c>
      <c r="D3561" t="s">
        <v>32</v>
      </c>
      <c r="E3561">
        <v>646</v>
      </c>
      <c r="F3561">
        <v>27</v>
      </c>
      <c r="G3561" t="s">
        <v>272</v>
      </c>
      <c r="H3561" t="s">
        <v>3500</v>
      </c>
    </row>
    <row r="3562" spans="1:8" hidden="1" x14ac:dyDescent="0.3">
      <c r="A3562" t="s">
        <v>6667</v>
      </c>
      <c r="B3562" t="s">
        <v>3214</v>
      </c>
      <c r="C3562" t="s">
        <v>3215</v>
      </c>
      <c r="D3562" t="s">
        <v>31</v>
      </c>
      <c r="E3562">
        <v>9313</v>
      </c>
      <c r="F3562">
        <v>27</v>
      </c>
      <c r="G3562" t="s">
        <v>272</v>
      </c>
      <c r="H3562" t="s">
        <v>3500</v>
      </c>
    </row>
    <row r="3563" spans="1:8" hidden="1" x14ac:dyDescent="0.3">
      <c r="A3563" t="s">
        <v>6668</v>
      </c>
      <c r="B3563" t="s">
        <v>3214</v>
      </c>
      <c r="C3563" t="s">
        <v>3215</v>
      </c>
      <c r="D3563" t="s">
        <v>34</v>
      </c>
      <c r="E3563">
        <v>952</v>
      </c>
      <c r="F3563">
        <v>27</v>
      </c>
      <c r="G3563" t="s">
        <v>272</v>
      </c>
      <c r="H3563" t="s">
        <v>3500</v>
      </c>
    </row>
    <row r="3564" spans="1:8" hidden="1" x14ac:dyDescent="0.3">
      <c r="A3564" t="s">
        <v>6669</v>
      </c>
      <c r="B3564" t="s">
        <v>3214</v>
      </c>
      <c r="C3564" t="s">
        <v>3215</v>
      </c>
      <c r="D3564" t="s">
        <v>35</v>
      </c>
      <c r="E3564">
        <v>1516</v>
      </c>
      <c r="F3564">
        <v>27</v>
      </c>
      <c r="G3564" t="s">
        <v>272</v>
      </c>
      <c r="H3564" t="s">
        <v>3500</v>
      </c>
    </row>
    <row r="3565" spans="1:8" hidden="1" x14ac:dyDescent="0.3">
      <c r="A3565" t="s">
        <v>6670</v>
      </c>
      <c r="B3565" t="s">
        <v>3214</v>
      </c>
      <c r="C3565" t="s">
        <v>3215</v>
      </c>
      <c r="D3565" t="s">
        <v>33</v>
      </c>
      <c r="E3565">
        <v>6845</v>
      </c>
      <c r="F3565">
        <v>27</v>
      </c>
      <c r="G3565" t="s">
        <v>272</v>
      </c>
      <c r="H3565" t="s">
        <v>3500</v>
      </c>
    </row>
    <row r="3566" spans="1:8" hidden="1" x14ac:dyDescent="0.3">
      <c r="A3566" t="s">
        <v>6671</v>
      </c>
      <c r="B3566" t="s">
        <v>3226</v>
      </c>
      <c r="C3566" t="s">
        <v>232</v>
      </c>
      <c r="D3566" t="s">
        <v>60</v>
      </c>
      <c r="E3566">
        <v>6906</v>
      </c>
      <c r="F3566">
        <v>27</v>
      </c>
      <c r="G3566" t="s">
        <v>272</v>
      </c>
      <c r="H3566" t="s">
        <v>3500</v>
      </c>
    </row>
    <row r="3567" spans="1:8" hidden="1" x14ac:dyDescent="0.3">
      <c r="A3567" t="s">
        <v>6672</v>
      </c>
      <c r="B3567" t="s">
        <v>3226</v>
      </c>
      <c r="C3567" t="s">
        <v>232</v>
      </c>
      <c r="D3567" t="s">
        <v>76</v>
      </c>
      <c r="E3567">
        <v>17</v>
      </c>
      <c r="F3567">
        <v>27</v>
      </c>
      <c r="G3567" t="s">
        <v>272</v>
      </c>
      <c r="H3567" t="s">
        <v>3500</v>
      </c>
    </row>
    <row r="3568" spans="1:8" hidden="1" x14ac:dyDescent="0.3">
      <c r="A3568" t="s">
        <v>6673</v>
      </c>
      <c r="B3568" t="s">
        <v>3226</v>
      </c>
      <c r="C3568" t="s">
        <v>232</v>
      </c>
      <c r="D3568" t="s">
        <v>72</v>
      </c>
      <c r="E3568">
        <v>3602</v>
      </c>
      <c r="F3568">
        <v>27</v>
      </c>
      <c r="G3568" t="s">
        <v>272</v>
      </c>
      <c r="H3568" t="s">
        <v>3500</v>
      </c>
    </row>
    <row r="3569" spans="1:8" hidden="1" x14ac:dyDescent="0.3">
      <c r="A3569" t="s">
        <v>6674</v>
      </c>
      <c r="B3569" t="s">
        <v>3226</v>
      </c>
      <c r="C3569" t="s">
        <v>232</v>
      </c>
      <c r="D3569" t="s">
        <v>73</v>
      </c>
      <c r="E3569">
        <v>2707</v>
      </c>
      <c r="F3569">
        <v>27</v>
      </c>
      <c r="G3569" t="s">
        <v>272</v>
      </c>
      <c r="H3569" t="s">
        <v>3500</v>
      </c>
    </row>
    <row r="3570" spans="1:8" hidden="1" x14ac:dyDescent="0.3">
      <c r="A3570" t="s">
        <v>6675</v>
      </c>
      <c r="B3570" t="s">
        <v>3226</v>
      </c>
      <c r="C3570" t="s">
        <v>232</v>
      </c>
      <c r="D3570" t="s">
        <v>75</v>
      </c>
      <c r="E3570">
        <v>62</v>
      </c>
      <c r="F3570">
        <v>27</v>
      </c>
      <c r="G3570" t="s">
        <v>272</v>
      </c>
      <c r="H3570" t="s">
        <v>3500</v>
      </c>
    </row>
    <row r="3571" spans="1:8" hidden="1" x14ac:dyDescent="0.3">
      <c r="A3571" t="s">
        <v>6676</v>
      </c>
      <c r="B3571" t="s">
        <v>3226</v>
      </c>
      <c r="C3571" t="s">
        <v>232</v>
      </c>
      <c r="D3571" t="s">
        <v>74</v>
      </c>
      <c r="E3571">
        <v>505</v>
      </c>
      <c r="F3571">
        <v>27</v>
      </c>
      <c r="G3571" t="s">
        <v>272</v>
      </c>
      <c r="H3571" t="s">
        <v>3500</v>
      </c>
    </row>
    <row r="3572" spans="1:8" hidden="1" x14ac:dyDescent="0.3">
      <c r="A3572" t="s">
        <v>6677</v>
      </c>
      <c r="B3572" t="s">
        <v>3076</v>
      </c>
      <c r="C3572" t="s">
        <v>236</v>
      </c>
      <c r="D3572" t="s">
        <v>29</v>
      </c>
      <c r="E3572">
        <v>7059</v>
      </c>
      <c r="F3572">
        <v>14</v>
      </c>
      <c r="G3572" t="s">
        <v>262</v>
      </c>
      <c r="H3572" t="s">
        <v>3502</v>
      </c>
    </row>
    <row r="3573" spans="1:8" hidden="1" x14ac:dyDescent="0.3">
      <c r="A3573" t="s">
        <v>6678</v>
      </c>
      <c r="B3573" t="s">
        <v>3076</v>
      </c>
      <c r="C3573" t="s">
        <v>236</v>
      </c>
      <c r="D3573" t="s">
        <v>49</v>
      </c>
      <c r="E3573">
        <v>2422</v>
      </c>
      <c r="F3573">
        <v>14</v>
      </c>
      <c r="G3573" t="s">
        <v>262</v>
      </c>
      <c r="H3573" t="s">
        <v>3502</v>
      </c>
    </row>
    <row r="3574" spans="1:8" hidden="1" x14ac:dyDescent="0.3">
      <c r="A3574" t="s">
        <v>6679</v>
      </c>
      <c r="B3574" t="s">
        <v>3076</v>
      </c>
      <c r="C3574" t="s">
        <v>236</v>
      </c>
      <c r="D3574" t="s">
        <v>48</v>
      </c>
      <c r="E3574">
        <v>608</v>
      </c>
      <c r="F3574">
        <v>14</v>
      </c>
      <c r="G3574" t="s">
        <v>262</v>
      </c>
      <c r="H3574" t="s">
        <v>3502</v>
      </c>
    </row>
    <row r="3575" spans="1:8" hidden="1" x14ac:dyDescent="0.3">
      <c r="A3575" t="s">
        <v>6680</v>
      </c>
      <c r="B3575" t="s">
        <v>3076</v>
      </c>
      <c r="C3575" t="s">
        <v>236</v>
      </c>
      <c r="D3575" t="s">
        <v>42</v>
      </c>
      <c r="E3575">
        <v>456</v>
      </c>
      <c r="F3575">
        <v>14</v>
      </c>
      <c r="G3575" t="s">
        <v>262</v>
      </c>
      <c r="H3575" t="s">
        <v>3502</v>
      </c>
    </row>
    <row r="3576" spans="1:8" hidden="1" x14ac:dyDescent="0.3">
      <c r="A3576" t="s">
        <v>6681</v>
      </c>
      <c r="B3576" t="s">
        <v>3076</v>
      </c>
      <c r="C3576" t="s">
        <v>236</v>
      </c>
      <c r="D3576" t="s">
        <v>82</v>
      </c>
      <c r="E3576">
        <v>548</v>
      </c>
      <c r="F3576">
        <v>14</v>
      </c>
      <c r="G3576" t="s">
        <v>262</v>
      </c>
      <c r="H3576" t="s">
        <v>3502</v>
      </c>
    </row>
    <row r="3577" spans="1:8" hidden="1" x14ac:dyDescent="0.3">
      <c r="A3577" t="s">
        <v>6682</v>
      </c>
      <c r="B3577" t="s">
        <v>3076</v>
      </c>
      <c r="C3577" t="s">
        <v>236</v>
      </c>
      <c r="D3577" t="s">
        <v>50</v>
      </c>
      <c r="E3577">
        <v>83</v>
      </c>
      <c r="F3577">
        <v>14</v>
      </c>
      <c r="G3577" t="s">
        <v>262</v>
      </c>
      <c r="H3577" t="s">
        <v>3502</v>
      </c>
    </row>
    <row r="3578" spans="1:8" hidden="1" x14ac:dyDescent="0.3">
      <c r="A3578" t="s">
        <v>6683</v>
      </c>
      <c r="B3578" t="s">
        <v>3076</v>
      </c>
      <c r="C3578" t="s">
        <v>236</v>
      </c>
      <c r="D3578" t="s">
        <v>46</v>
      </c>
      <c r="E3578">
        <v>155</v>
      </c>
      <c r="F3578">
        <v>14</v>
      </c>
      <c r="G3578" t="s">
        <v>262</v>
      </c>
      <c r="H3578" t="s">
        <v>3502</v>
      </c>
    </row>
    <row r="3579" spans="1:8" hidden="1" x14ac:dyDescent="0.3">
      <c r="A3579" t="s">
        <v>6684</v>
      </c>
      <c r="B3579" t="s">
        <v>3076</v>
      </c>
      <c r="C3579" t="s">
        <v>236</v>
      </c>
      <c r="D3579" t="s">
        <v>45</v>
      </c>
      <c r="E3579">
        <v>200</v>
      </c>
      <c r="F3579">
        <v>14</v>
      </c>
      <c r="G3579" t="s">
        <v>262</v>
      </c>
      <c r="H3579" t="s">
        <v>3502</v>
      </c>
    </row>
    <row r="3580" spans="1:8" hidden="1" x14ac:dyDescent="0.3">
      <c r="A3580" t="s">
        <v>6685</v>
      </c>
      <c r="B3580" t="s">
        <v>3076</v>
      </c>
      <c r="C3580" t="s">
        <v>236</v>
      </c>
      <c r="D3580" t="s">
        <v>47</v>
      </c>
      <c r="E3580">
        <v>122</v>
      </c>
      <c r="F3580">
        <v>14</v>
      </c>
      <c r="G3580" t="s">
        <v>262</v>
      </c>
      <c r="H3580" t="s">
        <v>3502</v>
      </c>
    </row>
    <row r="3581" spans="1:8" hidden="1" x14ac:dyDescent="0.3">
      <c r="A3581" t="s">
        <v>6686</v>
      </c>
      <c r="B3581" t="s">
        <v>3076</v>
      </c>
      <c r="C3581" t="s">
        <v>236</v>
      </c>
      <c r="D3581" t="s">
        <v>43</v>
      </c>
      <c r="E3581">
        <v>1581</v>
      </c>
      <c r="F3581">
        <v>14</v>
      </c>
      <c r="G3581" t="s">
        <v>262</v>
      </c>
      <c r="H3581" t="s">
        <v>3502</v>
      </c>
    </row>
    <row r="3582" spans="1:8" hidden="1" x14ac:dyDescent="0.3">
      <c r="A3582" t="s">
        <v>6687</v>
      </c>
      <c r="B3582" t="s">
        <v>3076</v>
      </c>
      <c r="C3582" t="s">
        <v>236</v>
      </c>
      <c r="D3582" t="s">
        <v>44</v>
      </c>
      <c r="E3582">
        <v>895</v>
      </c>
      <c r="F3582">
        <v>14</v>
      </c>
      <c r="G3582" t="s">
        <v>262</v>
      </c>
      <c r="H3582" t="s">
        <v>3502</v>
      </c>
    </row>
    <row r="3583" spans="1:8" hidden="1" x14ac:dyDescent="0.3">
      <c r="A3583" t="s">
        <v>3501</v>
      </c>
      <c r="B3583" t="s">
        <v>3089</v>
      </c>
      <c r="C3583" t="s">
        <v>3090</v>
      </c>
      <c r="D3583" t="s">
        <v>434</v>
      </c>
      <c r="E3583">
        <v>89</v>
      </c>
      <c r="F3583">
        <v>14</v>
      </c>
      <c r="G3583" t="s">
        <v>262</v>
      </c>
      <c r="H3583" t="s">
        <v>3502</v>
      </c>
    </row>
    <row r="3584" spans="1:8" hidden="1" x14ac:dyDescent="0.3">
      <c r="A3584" t="s">
        <v>5058</v>
      </c>
      <c r="B3584" t="s">
        <v>3089</v>
      </c>
      <c r="C3584" t="s">
        <v>3090</v>
      </c>
      <c r="D3584" t="s">
        <v>436</v>
      </c>
      <c r="E3584">
        <v>247</v>
      </c>
      <c r="F3584">
        <v>14</v>
      </c>
      <c r="G3584" t="s">
        <v>262</v>
      </c>
      <c r="H3584" t="s">
        <v>3502</v>
      </c>
    </row>
    <row r="3585" spans="1:8" hidden="1" x14ac:dyDescent="0.3">
      <c r="A3585" t="s">
        <v>5875</v>
      </c>
      <c r="B3585" t="s">
        <v>3089</v>
      </c>
      <c r="C3585" t="s">
        <v>3090</v>
      </c>
      <c r="D3585" t="s">
        <v>437</v>
      </c>
      <c r="E3585">
        <v>1010</v>
      </c>
      <c r="F3585">
        <v>14</v>
      </c>
      <c r="G3585" t="s">
        <v>262</v>
      </c>
      <c r="H3585" t="s">
        <v>3502</v>
      </c>
    </row>
    <row r="3586" spans="1:8" hidden="1" x14ac:dyDescent="0.3">
      <c r="A3586" t="s">
        <v>7509</v>
      </c>
      <c r="B3586" t="s">
        <v>3089</v>
      </c>
      <c r="C3586" t="s">
        <v>3090</v>
      </c>
      <c r="D3586" t="s">
        <v>439</v>
      </c>
      <c r="E3586">
        <v>1171</v>
      </c>
      <c r="F3586">
        <v>14</v>
      </c>
      <c r="G3586" t="s">
        <v>262</v>
      </c>
      <c r="H3586" t="s">
        <v>3502</v>
      </c>
    </row>
    <row r="3587" spans="1:8" hidden="1" x14ac:dyDescent="0.3">
      <c r="A3587" t="s">
        <v>4349</v>
      </c>
      <c r="B3587" t="s">
        <v>3089</v>
      </c>
      <c r="C3587" t="s">
        <v>3090</v>
      </c>
      <c r="D3587" t="s">
        <v>435</v>
      </c>
      <c r="E3587">
        <v>369</v>
      </c>
      <c r="F3587">
        <v>14</v>
      </c>
      <c r="G3587" t="s">
        <v>262</v>
      </c>
      <c r="H3587" t="s">
        <v>3502</v>
      </c>
    </row>
    <row r="3588" spans="1:8" hidden="1" x14ac:dyDescent="0.3">
      <c r="A3588" t="s">
        <v>9035</v>
      </c>
      <c r="B3588" t="s">
        <v>3089</v>
      </c>
      <c r="C3588" t="s">
        <v>3090</v>
      </c>
      <c r="D3588" t="s">
        <v>441</v>
      </c>
      <c r="E3588">
        <v>432</v>
      </c>
      <c r="F3588">
        <v>14</v>
      </c>
      <c r="G3588" t="s">
        <v>262</v>
      </c>
      <c r="H3588" t="s">
        <v>3502</v>
      </c>
    </row>
    <row r="3589" spans="1:8" hidden="1" x14ac:dyDescent="0.3">
      <c r="A3589" t="s">
        <v>8326</v>
      </c>
      <c r="B3589" t="s">
        <v>3089</v>
      </c>
      <c r="C3589" t="s">
        <v>3090</v>
      </c>
      <c r="D3589" t="s">
        <v>440</v>
      </c>
      <c r="E3589">
        <v>2582</v>
      </c>
      <c r="F3589">
        <v>14</v>
      </c>
      <c r="G3589" t="s">
        <v>262</v>
      </c>
      <c r="H3589" t="s">
        <v>3502</v>
      </c>
    </row>
    <row r="3590" spans="1:8" hidden="1" x14ac:dyDescent="0.3">
      <c r="A3590" t="s">
        <v>9852</v>
      </c>
      <c r="B3590" t="s">
        <v>3089</v>
      </c>
      <c r="C3590" t="s">
        <v>3090</v>
      </c>
      <c r="D3590" t="s">
        <v>349</v>
      </c>
      <c r="E3590">
        <v>6399</v>
      </c>
      <c r="F3590">
        <v>14</v>
      </c>
      <c r="G3590" t="s">
        <v>262</v>
      </c>
      <c r="H3590" t="s">
        <v>3502</v>
      </c>
    </row>
    <row r="3591" spans="1:8" hidden="1" x14ac:dyDescent="0.3">
      <c r="A3591" t="s">
        <v>6692</v>
      </c>
      <c r="B3591" t="s">
        <v>3089</v>
      </c>
      <c r="C3591" t="s">
        <v>3090</v>
      </c>
      <c r="D3591" t="s">
        <v>438</v>
      </c>
      <c r="E3591">
        <v>486</v>
      </c>
      <c r="F3591">
        <v>14</v>
      </c>
      <c r="G3591" t="s">
        <v>262</v>
      </c>
      <c r="H3591" t="s">
        <v>3502</v>
      </c>
    </row>
    <row r="3592" spans="1:8" hidden="1" x14ac:dyDescent="0.3">
      <c r="A3592" t="s">
        <v>6697</v>
      </c>
      <c r="B3592" t="s">
        <v>3108</v>
      </c>
      <c r="C3592" t="s">
        <v>3109</v>
      </c>
      <c r="D3592" t="s">
        <v>3110</v>
      </c>
      <c r="E3592">
        <v>610</v>
      </c>
      <c r="F3592">
        <v>14</v>
      </c>
      <c r="G3592" t="s">
        <v>262</v>
      </c>
      <c r="H3592" t="s">
        <v>3502</v>
      </c>
    </row>
    <row r="3593" spans="1:8" hidden="1" x14ac:dyDescent="0.3">
      <c r="A3593" t="s">
        <v>6698</v>
      </c>
      <c r="B3593" t="s">
        <v>3108</v>
      </c>
      <c r="C3593" t="s">
        <v>3109</v>
      </c>
      <c r="D3593" t="s">
        <v>3112</v>
      </c>
      <c r="E3593">
        <v>2351</v>
      </c>
      <c r="F3593">
        <v>14</v>
      </c>
      <c r="G3593" t="s">
        <v>262</v>
      </c>
      <c r="H3593" t="s">
        <v>3502</v>
      </c>
    </row>
    <row r="3594" spans="1:8" hidden="1" x14ac:dyDescent="0.3">
      <c r="A3594" t="s">
        <v>6699</v>
      </c>
      <c r="B3594" t="s">
        <v>3108</v>
      </c>
      <c r="C3594" t="s">
        <v>3109</v>
      </c>
      <c r="D3594" t="s">
        <v>3114</v>
      </c>
      <c r="E3594">
        <v>921</v>
      </c>
      <c r="F3594">
        <v>14</v>
      </c>
      <c r="G3594" t="s">
        <v>262</v>
      </c>
      <c r="H3594" t="s">
        <v>3502</v>
      </c>
    </row>
    <row r="3595" spans="1:8" hidden="1" x14ac:dyDescent="0.3">
      <c r="A3595" t="s">
        <v>6700</v>
      </c>
      <c r="B3595" t="s">
        <v>3108</v>
      </c>
      <c r="C3595" t="s">
        <v>3109</v>
      </c>
      <c r="D3595" t="s">
        <v>3116</v>
      </c>
      <c r="E3595">
        <v>627</v>
      </c>
      <c r="F3595">
        <v>14</v>
      </c>
      <c r="G3595" t="s">
        <v>262</v>
      </c>
      <c r="H3595" t="s">
        <v>3502</v>
      </c>
    </row>
    <row r="3596" spans="1:8" hidden="1" x14ac:dyDescent="0.3">
      <c r="A3596" t="s">
        <v>6701</v>
      </c>
      <c r="B3596" t="s">
        <v>3108</v>
      </c>
      <c r="C3596" t="s">
        <v>3109</v>
      </c>
      <c r="D3596" t="s">
        <v>3118</v>
      </c>
      <c r="E3596">
        <v>371</v>
      </c>
      <c r="F3596">
        <v>14</v>
      </c>
      <c r="G3596" t="s">
        <v>262</v>
      </c>
      <c r="H3596" t="s">
        <v>3502</v>
      </c>
    </row>
    <row r="3597" spans="1:8" hidden="1" x14ac:dyDescent="0.3">
      <c r="A3597" t="s">
        <v>6702</v>
      </c>
      <c r="B3597" t="s">
        <v>3108</v>
      </c>
      <c r="C3597" t="s">
        <v>3109</v>
      </c>
      <c r="D3597" t="s">
        <v>3120</v>
      </c>
      <c r="E3597">
        <v>335</v>
      </c>
      <c r="F3597">
        <v>14</v>
      </c>
      <c r="G3597" t="s">
        <v>262</v>
      </c>
      <c r="H3597" t="s">
        <v>3502</v>
      </c>
    </row>
    <row r="3598" spans="1:8" hidden="1" x14ac:dyDescent="0.3">
      <c r="A3598" t="s">
        <v>6703</v>
      </c>
      <c r="B3598" t="s">
        <v>3108</v>
      </c>
      <c r="C3598" t="s">
        <v>3109</v>
      </c>
      <c r="D3598" t="s">
        <v>3122</v>
      </c>
      <c r="E3598">
        <v>444</v>
      </c>
      <c r="F3598">
        <v>14</v>
      </c>
      <c r="G3598" t="s">
        <v>262</v>
      </c>
      <c r="H3598" t="s">
        <v>3502</v>
      </c>
    </row>
    <row r="3599" spans="1:8" hidden="1" x14ac:dyDescent="0.3">
      <c r="A3599" t="s">
        <v>6704</v>
      </c>
      <c r="B3599" t="s">
        <v>3108</v>
      </c>
      <c r="C3599" t="s">
        <v>3109</v>
      </c>
      <c r="D3599" t="s">
        <v>3124</v>
      </c>
      <c r="E3599">
        <v>218</v>
      </c>
      <c r="F3599">
        <v>14</v>
      </c>
      <c r="G3599" t="s">
        <v>262</v>
      </c>
      <c r="H3599" t="s">
        <v>3502</v>
      </c>
    </row>
    <row r="3600" spans="1:8" hidden="1" x14ac:dyDescent="0.3">
      <c r="A3600" t="s">
        <v>6705</v>
      </c>
      <c r="B3600" t="s">
        <v>3108</v>
      </c>
      <c r="C3600" t="s">
        <v>3109</v>
      </c>
      <c r="D3600" t="s">
        <v>3126</v>
      </c>
      <c r="E3600">
        <v>540</v>
      </c>
      <c r="F3600">
        <v>14</v>
      </c>
      <c r="G3600" t="s">
        <v>262</v>
      </c>
      <c r="H3600" t="s">
        <v>3502</v>
      </c>
    </row>
    <row r="3601" spans="1:8" hidden="1" x14ac:dyDescent="0.3">
      <c r="A3601" t="s">
        <v>6706</v>
      </c>
      <c r="B3601" t="s">
        <v>3108</v>
      </c>
      <c r="C3601" t="s">
        <v>3109</v>
      </c>
      <c r="D3601" t="s">
        <v>349</v>
      </c>
      <c r="E3601">
        <v>6399</v>
      </c>
      <c r="F3601">
        <v>14</v>
      </c>
      <c r="G3601" t="s">
        <v>262</v>
      </c>
      <c r="H3601" t="s">
        <v>3502</v>
      </c>
    </row>
    <row r="3602" spans="1:8" hidden="1" x14ac:dyDescent="0.3">
      <c r="A3602" t="s">
        <v>6707</v>
      </c>
      <c r="B3602" t="s">
        <v>3129</v>
      </c>
      <c r="C3602" t="s">
        <v>238</v>
      </c>
      <c r="D3602" t="s">
        <v>54</v>
      </c>
      <c r="E3602">
        <v>1652</v>
      </c>
      <c r="F3602">
        <v>14</v>
      </c>
      <c r="G3602" t="s">
        <v>262</v>
      </c>
      <c r="H3602" t="s">
        <v>3502</v>
      </c>
    </row>
    <row r="3603" spans="1:8" hidden="1" x14ac:dyDescent="0.3">
      <c r="A3603" t="s">
        <v>6708</v>
      </c>
      <c r="B3603" t="s">
        <v>3129</v>
      </c>
      <c r="C3603" t="s">
        <v>238</v>
      </c>
      <c r="D3603" t="s">
        <v>55</v>
      </c>
      <c r="E3603">
        <v>1843</v>
      </c>
      <c r="F3603">
        <v>14</v>
      </c>
      <c r="G3603" t="s">
        <v>262</v>
      </c>
      <c r="H3603" t="s">
        <v>3502</v>
      </c>
    </row>
    <row r="3604" spans="1:8" hidden="1" x14ac:dyDescent="0.3">
      <c r="A3604" t="s">
        <v>6709</v>
      </c>
      <c r="B3604" t="s">
        <v>3129</v>
      </c>
      <c r="C3604" t="s">
        <v>238</v>
      </c>
      <c r="D3604" t="s">
        <v>56</v>
      </c>
      <c r="E3604">
        <v>600</v>
      </c>
      <c r="F3604">
        <v>14</v>
      </c>
      <c r="G3604" t="s">
        <v>262</v>
      </c>
      <c r="H3604" t="s">
        <v>3502</v>
      </c>
    </row>
    <row r="3605" spans="1:8" hidden="1" x14ac:dyDescent="0.3">
      <c r="A3605" t="s">
        <v>6710</v>
      </c>
      <c r="B3605" t="s">
        <v>3129</v>
      </c>
      <c r="C3605" t="s">
        <v>238</v>
      </c>
      <c r="D3605" t="s">
        <v>57</v>
      </c>
      <c r="E3605">
        <v>476</v>
      </c>
      <c r="F3605">
        <v>14</v>
      </c>
      <c r="G3605" t="s">
        <v>262</v>
      </c>
      <c r="H3605" t="s">
        <v>3502</v>
      </c>
    </row>
    <row r="3606" spans="1:8" hidden="1" x14ac:dyDescent="0.3">
      <c r="A3606" t="s">
        <v>6711</v>
      </c>
      <c r="B3606" t="s">
        <v>3129</v>
      </c>
      <c r="C3606" t="s">
        <v>238</v>
      </c>
      <c r="D3606" t="s">
        <v>58</v>
      </c>
      <c r="E3606">
        <v>246</v>
      </c>
      <c r="F3606">
        <v>14</v>
      </c>
      <c r="G3606" t="s">
        <v>262</v>
      </c>
      <c r="H3606" t="s">
        <v>3502</v>
      </c>
    </row>
    <row r="3607" spans="1:8" hidden="1" x14ac:dyDescent="0.3">
      <c r="A3607" t="s">
        <v>6712</v>
      </c>
      <c r="B3607" t="s">
        <v>3129</v>
      </c>
      <c r="C3607" t="s">
        <v>238</v>
      </c>
      <c r="D3607" t="s">
        <v>59</v>
      </c>
      <c r="E3607">
        <v>367</v>
      </c>
      <c r="F3607">
        <v>14</v>
      </c>
      <c r="G3607" t="s">
        <v>262</v>
      </c>
      <c r="H3607" t="s">
        <v>3502</v>
      </c>
    </row>
    <row r="3608" spans="1:8" hidden="1" x14ac:dyDescent="0.3">
      <c r="A3608" t="s">
        <v>6713</v>
      </c>
      <c r="B3608" t="s">
        <v>3129</v>
      </c>
      <c r="C3608" t="s">
        <v>238</v>
      </c>
      <c r="D3608" t="s">
        <v>51</v>
      </c>
      <c r="E3608">
        <v>303</v>
      </c>
      <c r="F3608">
        <v>14</v>
      </c>
      <c r="G3608" t="s">
        <v>262</v>
      </c>
      <c r="H3608" t="s">
        <v>3502</v>
      </c>
    </row>
    <row r="3609" spans="1:8" hidden="1" x14ac:dyDescent="0.3">
      <c r="A3609" t="s">
        <v>6714</v>
      </c>
      <c r="B3609" t="s">
        <v>3129</v>
      </c>
      <c r="C3609" t="s">
        <v>238</v>
      </c>
      <c r="D3609" t="s">
        <v>52</v>
      </c>
      <c r="E3609">
        <v>262</v>
      </c>
      <c r="F3609">
        <v>14</v>
      </c>
      <c r="G3609" t="s">
        <v>262</v>
      </c>
      <c r="H3609" t="s">
        <v>3502</v>
      </c>
    </row>
    <row r="3610" spans="1:8" hidden="1" x14ac:dyDescent="0.3">
      <c r="A3610" t="s">
        <v>6715</v>
      </c>
      <c r="B3610" t="s">
        <v>3129</v>
      </c>
      <c r="C3610" t="s">
        <v>238</v>
      </c>
      <c r="D3610" t="s">
        <v>53</v>
      </c>
      <c r="E3610">
        <v>1317</v>
      </c>
      <c r="F3610">
        <v>14</v>
      </c>
      <c r="G3610" t="s">
        <v>262</v>
      </c>
      <c r="H3610" t="s">
        <v>3502</v>
      </c>
    </row>
    <row r="3611" spans="1:8" hidden="1" x14ac:dyDescent="0.3">
      <c r="A3611" t="s">
        <v>6716</v>
      </c>
      <c r="B3611" t="s">
        <v>3129</v>
      </c>
      <c r="C3611" t="s">
        <v>238</v>
      </c>
      <c r="D3611" t="s">
        <v>349</v>
      </c>
      <c r="E3611">
        <v>7066</v>
      </c>
      <c r="F3611">
        <v>14</v>
      </c>
      <c r="G3611" t="s">
        <v>262</v>
      </c>
      <c r="H3611" t="s">
        <v>3502</v>
      </c>
    </row>
    <row r="3612" spans="1:8" hidden="1" x14ac:dyDescent="0.3">
      <c r="A3612" t="s">
        <v>6717</v>
      </c>
      <c r="B3612" t="s">
        <v>3140</v>
      </c>
      <c r="C3612" t="s">
        <v>229</v>
      </c>
      <c r="D3612" t="s">
        <v>60</v>
      </c>
      <c r="E3612">
        <v>3562</v>
      </c>
      <c r="F3612">
        <v>14</v>
      </c>
      <c r="G3612" t="s">
        <v>262</v>
      </c>
      <c r="H3612" t="s">
        <v>3502</v>
      </c>
    </row>
    <row r="3613" spans="1:8" hidden="1" x14ac:dyDescent="0.3">
      <c r="A3613" t="s">
        <v>6718</v>
      </c>
      <c r="B3613" t="s">
        <v>3140</v>
      </c>
      <c r="C3613" t="s">
        <v>229</v>
      </c>
      <c r="D3613" t="s">
        <v>63</v>
      </c>
      <c r="E3613">
        <v>40</v>
      </c>
      <c r="F3613">
        <v>14</v>
      </c>
      <c r="G3613" t="s">
        <v>262</v>
      </c>
      <c r="H3613" t="s">
        <v>3502</v>
      </c>
    </row>
    <row r="3614" spans="1:8" hidden="1" x14ac:dyDescent="0.3">
      <c r="A3614" t="s">
        <v>6719</v>
      </c>
      <c r="B3614" t="s">
        <v>3140</v>
      </c>
      <c r="C3614" t="s">
        <v>229</v>
      </c>
      <c r="D3614" t="s">
        <v>61</v>
      </c>
      <c r="E3614">
        <v>1586</v>
      </c>
      <c r="F3614">
        <v>14</v>
      </c>
      <c r="G3614" t="s">
        <v>262</v>
      </c>
      <c r="H3614" t="s">
        <v>3502</v>
      </c>
    </row>
    <row r="3615" spans="1:8" hidden="1" x14ac:dyDescent="0.3">
      <c r="A3615" t="s">
        <v>10339</v>
      </c>
      <c r="B3615" t="s">
        <v>3140</v>
      </c>
      <c r="C3615" t="s">
        <v>229</v>
      </c>
      <c r="D3615" t="s">
        <v>10309</v>
      </c>
      <c r="E3615">
        <v>1166</v>
      </c>
      <c r="F3615">
        <v>14</v>
      </c>
      <c r="G3615" t="s">
        <v>262</v>
      </c>
      <c r="H3615" t="s">
        <v>3502</v>
      </c>
    </row>
    <row r="3616" spans="1:8" hidden="1" x14ac:dyDescent="0.3">
      <c r="A3616" t="s">
        <v>6720</v>
      </c>
      <c r="B3616" t="s">
        <v>3140</v>
      </c>
      <c r="C3616" t="s">
        <v>229</v>
      </c>
      <c r="D3616" t="s">
        <v>341</v>
      </c>
      <c r="E3616">
        <v>110</v>
      </c>
      <c r="F3616">
        <v>14</v>
      </c>
      <c r="G3616" t="s">
        <v>262</v>
      </c>
      <c r="H3616" t="s">
        <v>3502</v>
      </c>
    </row>
    <row r="3617" spans="1:8" hidden="1" x14ac:dyDescent="0.3">
      <c r="A3617" t="s">
        <v>6721</v>
      </c>
      <c r="B3617" t="s">
        <v>3140</v>
      </c>
      <c r="C3617" t="s">
        <v>229</v>
      </c>
      <c r="D3617" t="s">
        <v>62</v>
      </c>
      <c r="E3617">
        <v>671</v>
      </c>
      <c r="F3617">
        <v>14</v>
      </c>
      <c r="G3617" t="s">
        <v>262</v>
      </c>
      <c r="H3617" t="s">
        <v>3502</v>
      </c>
    </row>
    <row r="3618" spans="1:8" hidden="1" x14ac:dyDescent="0.3">
      <c r="A3618" t="s">
        <v>6722</v>
      </c>
      <c r="B3618" t="s">
        <v>3146</v>
      </c>
      <c r="C3618" t="s">
        <v>230</v>
      </c>
      <c r="D3618" t="s">
        <v>353</v>
      </c>
      <c r="E3618">
        <v>7315</v>
      </c>
      <c r="F3618">
        <v>14</v>
      </c>
      <c r="G3618" t="s">
        <v>262</v>
      </c>
      <c r="H3618" t="s">
        <v>3502</v>
      </c>
    </row>
    <row r="3619" spans="1:8" hidden="1" x14ac:dyDescent="0.3">
      <c r="A3619" t="s">
        <v>6723</v>
      </c>
      <c r="B3619" t="s">
        <v>3146</v>
      </c>
      <c r="C3619" t="s">
        <v>230</v>
      </c>
      <c r="D3619" t="s">
        <v>2</v>
      </c>
      <c r="E3619">
        <v>8048</v>
      </c>
      <c r="F3619">
        <v>14</v>
      </c>
      <c r="G3619" t="s">
        <v>262</v>
      </c>
      <c r="H3619" t="s">
        <v>3502</v>
      </c>
    </row>
    <row r="3620" spans="1:8" hidden="1" x14ac:dyDescent="0.3">
      <c r="A3620" t="s">
        <v>6724</v>
      </c>
      <c r="B3620" t="s">
        <v>3146</v>
      </c>
      <c r="C3620" t="s">
        <v>230</v>
      </c>
      <c r="D3620" t="s">
        <v>337</v>
      </c>
      <c r="E3620">
        <v>16</v>
      </c>
      <c r="F3620">
        <v>14</v>
      </c>
      <c r="G3620" t="s">
        <v>262</v>
      </c>
      <c r="H3620" t="s">
        <v>3502</v>
      </c>
    </row>
    <row r="3621" spans="1:8" hidden="1" x14ac:dyDescent="0.3">
      <c r="A3621" t="s">
        <v>6725</v>
      </c>
      <c r="B3621" t="s">
        <v>3146</v>
      </c>
      <c r="C3621" t="s">
        <v>230</v>
      </c>
      <c r="D3621" t="s">
        <v>326</v>
      </c>
      <c r="E3621">
        <v>19</v>
      </c>
      <c r="F3621">
        <v>14</v>
      </c>
      <c r="G3621" t="s">
        <v>262</v>
      </c>
      <c r="H3621" t="s">
        <v>3502</v>
      </c>
    </row>
    <row r="3622" spans="1:8" hidden="1" x14ac:dyDescent="0.3">
      <c r="A3622" t="s">
        <v>6726</v>
      </c>
      <c r="B3622" t="s">
        <v>3146</v>
      </c>
      <c r="C3622" t="s">
        <v>230</v>
      </c>
      <c r="D3622" t="s">
        <v>327</v>
      </c>
      <c r="E3622">
        <v>387</v>
      </c>
      <c r="F3622">
        <v>14</v>
      </c>
      <c r="G3622" t="s">
        <v>262</v>
      </c>
      <c r="H3622" t="s">
        <v>3502</v>
      </c>
    </row>
    <row r="3623" spans="1:8" hidden="1" x14ac:dyDescent="0.3">
      <c r="A3623" t="s">
        <v>6727</v>
      </c>
      <c r="B3623" t="s">
        <v>3146</v>
      </c>
      <c r="C3623" t="s">
        <v>230</v>
      </c>
      <c r="D3623" t="s">
        <v>328</v>
      </c>
      <c r="E3623">
        <v>665</v>
      </c>
      <c r="F3623">
        <v>14</v>
      </c>
      <c r="G3623" t="s">
        <v>262</v>
      </c>
      <c r="H3623" t="s">
        <v>3502</v>
      </c>
    </row>
    <row r="3624" spans="1:8" hidden="1" x14ac:dyDescent="0.3">
      <c r="A3624" t="s">
        <v>6728</v>
      </c>
      <c r="B3624" t="s">
        <v>3146</v>
      </c>
      <c r="C3624" t="s">
        <v>230</v>
      </c>
      <c r="D3624" t="s">
        <v>329</v>
      </c>
      <c r="E3624">
        <v>0</v>
      </c>
      <c r="F3624">
        <v>14</v>
      </c>
      <c r="G3624" t="s">
        <v>262</v>
      </c>
      <c r="H3624" t="s">
        <v>3502</v>
      </c>
    </row>
    <row r="3625" spans="1:8" hidden="1" x14ac:dyDescent="0.3">
      <c r="A3625" t="s">
        <v>6729</v>
      </c>
      <c r="B3625" t="s">
        <v>3146</v>
      </c>
      <c r="C3625" t="s">
        <v>230</v>
      </c>
      <c r="D3625" t="s">
        <v>330</v>
      </c>
      <c r="E3625">
        <v>90</v>
      </c>
      <c r="F3625">
        <v>14</v>
      </c>
      <c r="G3625" t="s">
        <v>262</v>
      </c>
      <c r="H3625" t="s">
        <v>3502</v>
      </c>
    </row>
    <row r="3626" spans="1:8" hidden="1" x14ac:dyDescent="0.3">
      <c r="A3626" t="s">
        <v>6730</v>
      </c>
      <c r="B3626" t="s">
        <v>3146</v>
      </c>
      <c r="C3626" t="s">
        <v>230</v>
      </c>
      <c r="D3626" t="s">
        <v>3155</v>
      </c>
      <c r="E3626">
        <v>732</v>
      </c>
      <c r="F3626">
        <v>14</v>
      </c>
      <c r="G3626" t="s">
        <v>262</v>
      </c>
      <c r="H3626" t="s">
        <v>3502</v>
      </c>
    </row>
    <row r="3627" spans="1:8" hidden="1" x14ac:dyDescent="0.3">
      <c r="A3627" t="s">
        <v>6731</v>
      </c>
      <c r="B3627" t="s">
        <v>3146</v>
      </c>
      <c r="C3627" t="s">
        <v>230</v>
      </c>
      <c r="D3627" t="s">
        <v>3157</v>
      </c>
      <c r="E3627">
        <v>7315</v>
      </c>
      <c r="F3627">
        <v>14</v>
      </c>
      <c r="G3627" t="s">
        <v>262</v>
      </c>
      <c r="H3627" t="s">
        <v>3502</v>
      </c>
    </row>
    <row r="3628" spans="1:8" hidden="1" x14ac:dyDescent="0.3">
      <c r="A3628" t="s">
        <v>6732</v>
      </c>
      <c r="B3628" t="s">
        <v>3146</v>
      </c>
      <c r="C3628" t="s">
        <v>230</v>
      </c>
      <c r="D3628" t="s">
        <v>331</v>
      </c>
      <c r="E3628">
        <v>271</v>
      </c>
      <c r="F3628">
        <v>14</v>
      </c>
      <c r="G3628" t="s">
        <v>262</v>
      </c>
      <c r="H3628" t="s">
        <v>3502</v>
      </c>
    </row>
    <row r="3629" spans="1:8" hidden="1" x14ac:dyDescent="0.3">
      <c r="A3629" t="s">
        <v>6733</v>
      </c>
      <c r="B3629" t="s">
        <v>3146</v>
      </c>
      <c r="C3629" t="s">
        <v>230</v>
      </c>
      <c r="D3629" t="s">
        <v>332</v>
      </c>
      <c r="E3629">
        <v>255</v>
      </c>
      <c r="F3629">
        <v>14</v>
      </c>
      <c r="G3629" t="s">
        <v>262</v>
      </c>
      <c r="H3629" t="s">
        <v>3502</v>
      </c>
    </row>
    <row r="3630" spans="1:8" hidden="1" x14ac:dyDescent="0.3">
      <c r="A3630" t="s">
        <v>6734</v>
      </c>
      <c r="B3630" t="s">
        <v>3146</v>
      </c>
      <c r="C3630" t="s">
        <v>230</v>
      </c>
      <c r="D3630" t="s">
        <v>333</v>
      </c>
      <c r="E3630">
        <v>1849</v>
      </c>
      <c r="F3630">
        <v>14</v>
      </c>
      <c r="G3630" t="s">
        <v>262</v>
      </c>
      <c r="H3630" t="s">
        <v>3502</v>
      </c>
    </row>
    <row r="3631" spans="1:8" hidden="1" x14ac:dyDescent="0.3">
      <c r="A3631" t="s">
        <v>6735</v>
      </c>
      <c r="B3631" t="s">
        <v>3146</v>
      </c>
      <c r="C3631" t="s">
        <v>230</v>
      </c>
      <c r="D3631" t="s">
        <v>334</v>
      </c>
      <c r="E3631">
        <v>1953</v>
      </c>
      <c r="F3631">
        <v>14</v>
      </c>
      <c r="G3631" t="s">
        <v>262</v>
      </c>
      <c r="H3631" t="s">
        <v>3502</v>
      </c>
    </row>
    <row r="3632" spans="1:8" hidden="1" x14ac:dyDescent="0.3">
      <c r="A3632" t="s">
        <v>6736</v>
      </c>
      <c r="B3632" t="s">
        <v>3146</v>
      </c>
      <c r="C3632" t="s">
        <v>230</v>
      </c>
      <c r="D3632" t="s">
        <v>336</v>
      </c>
      <c r="E3632">
        <v>241</v>
      </c>
      <c r="F3632">
        <v>14</v>
      </c>
      <c r="G3632" t="s">
        <v>262</v>
      </c>
      <c r="H3632" t="s">
        <v>3502</v>
      </c>
    </row>
    <row r="3633" spans="1:8" hidden="1" x14ac:dyDescent="0.3">
      <c r="A3633" t="s">
        <v>6737</v>
      </c>
      <c r="B3633" t="s">
        <v>3146</v>
      </c>
      <c r="C3633" t="s">
        <v>230</v>
      </c>
      <c r="D3633" t="s">
        <v>335</v>
      </c>
      <c r="E3633">
        <v>189</v>
      </c>
      <c r="F3633">
        <v>14</v>
      </c>
      <c r="G3633" t="s">
        <v>262</v>
      </c>
      <c r="H3633" t="s">
        <v>3502</v>
      </c>
    </row>
    <row r="3634" spans="1:8" hidden="1" x14ac:dyDescent="0.3">
      <c r="A3634" t="s">
        <v>6738</v>
      </c>
      <c r="B3634" t="s">
        <v>3146</v>
      </c>
      <c r="C3634" t="s">
        <v>230</v>
      </c>
      <c r="D3634" t="s">
        <v>79</v>
      </c>
      <c r="E3634">
        <v>1384</v>
      </c>
      <c r="F3634">
        <v>14</v>
      </c>
      <c r="G3634" t="s">
        <v>262</v>
      </c>
      <c r="H3634" t="s">
        <v>3502</v>
      </c>
    </row>
    <row r="3635" spans="1:8" hidden="1" x14ac:dyDescent="0.3">
      <c r="A3635" t="s">
        <v>6739</v>
      </c>
      <c r="B3635" t="s">
        <v>3166</v>
      </c>
      <c r="C3635" t="s">
        <v>245</v>
      </c>
      <c r="D3635" t="s">
        <v>80</v>
      </c>
      <c r="E3635">
        <v>1061</v>
      </c>
      <c r="F3635">
        <v>14</v>
      </c>
      <c r="G3635" t="s">
        <v>262</v>
      </c>
      <c r="H3635" t="s">
        <v>3502</v>
      </c>
    </row>
    <row r="3636" spans="1:8" hidden="1" x14ac:dyDescent="0.3">
      <c r="A3636" t="s">
        <v>6740</v>
      </c>
      <c r="B3636" t="s">
        <v>3166</v>
      </c>
      <c r="C3636" t="s">
        <v>245</v>
      </c>
      <c r="D3636" t="s">
        <v>342</v>
      </c>
      <c r="E3636">
        <v>81</v>
      </c>
      <c r="F3636">
        <v>14</v>
      </c>
      <c r="G3636" t="s">
        <v>262</v>
      </c>
      <c r="H3636" t="s">
        <v>3502</v>
      </c>
    </row>
    <row r="3637" spans="1:8" hidden="1" x14ac:dyDescent="0.3">
      <c r="A3637" t="s">
        <v>6741</v>
      </c>
      <c r="B3637" t="s">
        <v>3166</v>
      </c>
      <c r="C3637" t="s">
        <v>245</v>
      </c>
      <c r="D3637">
        <v>0</v>
      </c>
      <c r="E3637">
        <v>856</v>
      </c>
      <c r="F3637">
        <v>14</v>
      </c>
      <c r="G3637" t="s">
        <v>262</v>
      </c>
      <c r="H3637" t="s">
        <v>3502</v>
      </c>
    </row>
    <row r="3638" spans="1:8" hidden="1" x14ac:dyDescent="0.3">
      <c r="A3638" t="s">
        <v>6742</v>
      </c>
      <c r="B3638" t="s">
        <v>3166</v>
      </c>
      <c r="C3638" t="s">
        <v>245</v>
      </c>
      <c r="D3638">
        <v>1</v>
      </c>
      <c r="E3638">
        <v>1562</v>
      </c>
      <c r="F3638">
        <v>14</v>
      </c>
      <c r="G3638" t="s">
        <v>262</v>
      </c>
      <c r="H3638" t="s">
        <v>3502</v>
      </c>
    </row>
    <row r="3639" spans="1:8" hidden="1" x14ac:dyDescent="0.3">
      <c r="A3639" t="s">
        <v>6743</v>
      </c>
      <c r="B3639" t="s">
        <v>3166</v>
      </c>
      <c r="C3639" t="s">
        <v>245</v>
      </c>
      <c r="D3639" t="s">
        <v>60</v>
      </c>
      <c r="E3639">
        <v>3562</v>
      </c>
      <c r="F3639">
        <v>14</v>
      </c>
      <c r="G3639" t="s">
        <v>262</v>
      </c>
      <c r="H3639" t="s">
        <v>3502</v>
      </c>
    </row>
    <row r="3640" spans="1:8" hidden="1" x14ac:dyDescent="0.3">
      <c r="A3640" t="s">
        <v>6744</v>
      </c>
      <c r="B3640" t="s">
        <v>3172</v>
      </c>
      <c r="C3640" t="s">
        <v>239</v>
      </c>
      <c r="D3640" t="s">
        <v>2</v>
      </c>
      <c r="E3640">
        <v>8048</v>
      </c>
      <c r="F3640">
        <v>14</v>
      </c>
      <c r="G3640" t="s">
        <v>262</v>
      </c>
      <c r="H3640" t="s">
        <v>3502</v>
      </c>
    </row>
    <row r="3641" spans="1:8" hidden="1" x14ac:dyDescent="0.3">
      <c r="A3641" t="s">
        <v>6745</v>
      </c>
      <c r="B3641" t="s">
        <v>3172</v>
      </c>
      <c r="C3641" t="s">
        <v>239</v>
      </c>
      <c r="D3641" t="s">
        <v>67</v>
      </c>
      <c r="E3641">
        <v>264</v>
      </c>
      <c r="F3641">
        <v>14</v>
      </c>
      <c r="G3641" t="s">
        <v>262</v>
      </c>
      <c r="H3641" t="s">
        <v>3502</v>
      </c>
    </row>
    <row r="3642" spans="1:8" hidden="1" x14ac:dyDescent="0.3">
      <c r="A3642" t="s">
        <v>6746</v>
      </c>
      <c r="B3642" t="s">
        <v>3172</v>
      </c>
      <c r="C3642" t="s">
        <v>239</v>
      </c>
      <c r="D3642" t="s">
        <v>66</v>
      </c>
      <c r="E3642">
        <v>868</v>
      </c>
      <c r="F3642">
        <v>14</v>
      </c>
      <c r="G3642" t="s">
        <v>262</v>
      </c>
      <c r="H3642" t="s">
        <v>3502</v>
      </c>
    </row>
    <row r="3643" spans="1:8" hidden="1" x14ac:dyDescent="0.3">
      <c r="A3643" t="s">
        <v>6747</v>
      </c>
      <c r="B3643" t="s">
        <v>3172</v>
      </c>
      <c r="C3643" t="s">
        <v>239</v>
      </c>
      <c r="D3643" t="s">
        <v>65</v>
      </c>
      <c r="E3643">
        <v>2388</v>
      </c>
      <c r="F3643">
        <v>14</v>
      </c>
      <c r="G3643" t="s">
        <v>262</v>
      </c>
      <c r="H3643" t="s">
        <v>3502</v>
      </c>
    </row>
    <row r="3644" spans="1:8" hidden="1" x14ac:dyDescent="0.3">
      <c r="A3644" t="s">
        <v>6748</v>
      </c>
      <c r="B3644" t="s">
        <v>3172</v>
      </c>
      <c r="C3644" t="s">
        <v>239</v>
      </c>
      <c r="D3644" t="s">
        <v>68</v>
      </c>
      <c r="E3644">
        <v>74</v>
      </c>
      <c r="F3644">
        <v>14</v>
      </c>
      <c r="G3644" t="s">
        <v>262</v>
      </c>
      <c r="H3644" t="s">
        <v>3502</v>
      </c>
    </row>
    <row r="3645" spans="1:8" hidden="1" x14ac:dyDescent="0.3">
      <c r="A3645" t="s">
        <v>6749</v>
      </c>
      <c r="B3645" t="s">
        <v>3172</v>
      </c>
      <c r="C3645" t="s">
        <v>239</v>
      </c>
      <c r="D3645" t="s">
        <v>64</v>
      </c>
      <c r="E3645">
        <v>4455</v>
      </c>
      <c r="F3645">
        <v>14</v>
      </c>
      <c r="G3645" t="s">
        <v>262</v>
      </c>
      <c r="H3645" t="s">
        <v>3502</v>
      </c>
    </row>
    <row r="3646" spans="1:8" hidden="1" x14ac:dyDescent="0.3">
      <c r="A3646" t="s">
        <v>6750</v>
      </c>
      <c r="B3646" t="s">
        <v>3179</v>
      </c>
      <c r="C3646" t="s">
        <v>240</v>
      </c>
      <c r="D3646" t="s">
        <v>2</v>
      </c>
      <c r="E3646">
        <v>8048</v>
      </c>
      <c r="F3646">
        <v>14</v>
      </c>
      <c r="G3646" t="s">
        <v>262</v>
      </c>
      <c r="H3646" t="s">
        <v>3502</v>
      </c>
    </row>
    <row r="3647" spans="1:8" hidden="1" x14ac:dyDescent="0.3">
      <c r="A3647" t="s">
        <v>6751</v>
      </c>
      <c r="B3647" t="s">
        <v>3179</v>
      </c>
      <c r="C3647" t="s">
        <v>240</v>
      </c>
      <c r="D3647" t="s">
        <v>70</v>
      </c>
      <c r="E3647">
        <v>991</v>
      </c>
      <c r="F3647">
        <v>14</v>
      </c>
      <c r="G3647" t="s">
        <v>262</v>
      </c>
      <c r="H3647" t="s">
        <v>3502</v>
      </c>
    </row>
    <row r="3648" spans="1:8" hidden="1" x14ac:dyDescent="0.3">
      <c r="A3648" t="s">
        <v>6752</v>
      </c>
      <c r="B3648" t="s">
        <v>3179</v>
      </c>
      <c r="C3648" t="s">
        <v>240</v>
      </c>
      <c r="D3648" t="s">
        <v>69</v>
      </c>
      <c r="E3648">
        <v>509</v>
      </c>
      <c r="F3648">
        <v>14</v>
      </c>
      <c r="G3648" t="s">
        <v>262</v>
      </c>
      <c r="H3648" t="s">
        <v>3502</v>
      </c>
    </row>
    <row r="3649" spans="1:8" hidden="1" x14ac:dyDescent="0.3">
      <c r="A3649" t="s">
        <v>6753</v>
      </c>
      <c r="B3649" t="s">
        <v>3179</v>
      </c>
      <c r="C3649" t="s">
        <v>240</v>
      </c>
      <c r="D3649" t="s">
        <v>71</v>
      </c>
      <c r="E3649">
        <v>6566</v>
      </c>
      <c r="F3649">
        <v>14</v>
      </c>
      <c r="G3649" t="s">
        <v>262</v>
      </c>
      <c r="H3649" t="s">
        <v>3502</v>
      </c>
    </row>
    <row r="3650" spans="1:8" hidden="1" x14ac:dyDescent="0.3">
      <c r="A3650" t="s">
        <v>6754</v>
      </c>
      <c r="B3650" t="s">
        <v>3184</v>
      </c>
      <c r="C3650" t="s">
        <v>3185</v>
      </c>
      <c r="D3650" t="s">
        <v>2</v>
      </c>
      <c r="E3650">
        <v>8048</v>
      </c>
      <c r="F3650">
        <v>14</v>
      </c>
      <c r="G3650" t="s">
        <v>262</v>
      </c>
      <c r="H3650" t="s">
        <v>3502</v>
      </c>
    </row>
    <row r="3651" spans="1:8" hidden="1" x14ac:dyDescent="0.3">
      <c r="A3651" t="s">
        <v>6755</v>
      </c>
      <c r="B3651" t="s">
        <v>3184</v>
      </c>
      <c r="C3651" t="s">
        <v>3185</v>
      </c>
      <c r="D3651" t="s">
        <v>25</v>
      </c>
      <c r="E3651">
        <v>171</v>
      </c>
      <c r="F3651">
        <v>14</v>
      </c>
      <c r="G3651" t="s">
        <v>262</v>
      </c>
      <c r="H3651" t="s">
        <v>3502</v>
      </c>
    </row>
    <row r="3652" spans="1:8" hidden="1" x14ac:dyDescent="0.3">
      <c r="A3652" t="s">
        <v>6756</v>
      </c>
      <c r="B3652" t="s">
        <v>3184</v>
      </c>
      <c r="C3652" t="s">
        <v>3185</v>
      </c>
      <c r="D3652" t="s">
        <v>21</v>
      </c>
      <c r="E3652">
        <v>1378</v>
      </c>
      <c r="F3652">
        <v>14</v>
      </c>
      <c r="G3652" t="s">
        <v>262</v>
      </c>
      <c r="H3652" t="s">
        <v>3502</v>
      </c>
    </row>
    <row r="3653" spans="1:8" hidden="1" x14ac:dyDescent="0.3">
      <c r="A3653" t="s">
        <v>6757</v>
      </c>
      <c r="B3653" t="s">
        <v>3184</v>
      </c>
      <c r="C3653" t="s">
        <v>3185</v>
      </c>
      <c r="D3653" t="s">
        <v>24</v>
      </c>
      <c r="E3653">
        <v>129</v>
      </c>
      <c r="F3653">
        <v>14</v>
      </c>
      <c r="G3653" t="s">
        <v>262</v>
      </c>
      <c r="H3653" t="s">
        <v>3502</v>
      </c>
    </row>
    <row r="3654" spans="1:8" hidden="1" x14ac:dyDescent="0.3">
      <c r="A3654" t="s">
        <v>6758</v>
      </c>
      <c r="B3654" t="s">
        <v>3184</v>
      </c>
      <c r="C3654" t="s">
        <v>3185</v>
      </c>
      <c r="D3654" t="s">
        <v>354</v>
      </c>
      <c r="E3654">
        <v>1105</v>
      </c>
      <c r="F3654">
        <v>14</v>
      </c>
      <c r="G3654" t="s">
        <v>262</v>
      </c>
      <c r="H3654" t="s">
        <v>3502</v>
      </c>
    </row>
    <row r="3655" spans="1:8" hidden="1" x14ac:dyDescent="0.3">
      <c r="A3655" t="s">
        <v>6759</v>
      </c>
      <c r="B3655" t="s">
        <v>3184</v>
      </c>
      <c r="C3655" t="s">
        <v>3185</v>
      </c>
      <c r="D3655" t="s">
        <v>22</v>
      </c>
      <c r="E3655">
        <v>887</v>
      </c>
      <c r="F3655">
        <v>14</v>
      </c>
      <c r="G3655" t="s">
        <v>262</v>
      </c>
      <c r="H3655" t="s">
        <v>3502</v>
      </c>
    </row>
    <row r="3656" spans="1:8" hidden="1" x14ac:dyDescent="0.3">
      <c r="A3656" t="s">
        <v>6760</v>
      </c>
      <c r="B3656" t="s">
        <v>3184</v>
      </c>
      <c r="C3656" t="s">
        <v>3185</v>
      </c>
      <c r="D3656" t="s">
        <v>23</v>
      </c>
      <c r="E3656">
        <v>343</v>
      </c>
      <c r="F3656">
        <v>14</v>
      </c>
      <c r="G3656" t="s">
        <v>262</v>
      </c>
      <c r="H3656" t="s">
        <v>3502</v>
      </c>
    </row>
    <row r="3657" spans="1:8" hidden="1" x14ac:dyDescent="0.3">
      <c r="A3657" t="s">
        <v>6761</v>
      </c>
      <c r="B3657" t="s">
        <v>3184</v>
      </c>
      <c r="C3657" t="s">
        <v>3185</v>
      </c>
      <c r="D3657" t="s">
        <v>20</v>
      </c>
      <c r="E3657">
        <v>4038</v>
      </c>
      <c r="F3657">
        <v>14</v>
      </c>
      <c r="G3657" t="s">
        <v>262</v>
      </c>
      <c r="H3657" t="s">
        <v>3502</v>
      </c>
    </row>
    <row r="3658" spans="1:8" hidden="1" x14ac:dyDescent="0.3">
      <c r="A3658" t="s">
        <v>10589</v>
      </c>
      <c r="B3658" t="s">
        <v>3193</v>
      </c>
      <c r="C3658" t="s">
        <v>3194</v>
      </c>
      <c r="D3658" t="s">
        <v>10556</v>
      </c>
      <c r="E3658">
        <v>1</v>
      </c>
      <c r="F3658">
        <v>14</v>
      </c>
      <c r="G3658" t="s">
        <v>262</v>
      </c>
      <c r="H3658" t="s">
        <v>3502</v>
      </c>
    </row>
    <row r="3659" spans="1:8" hidden="1" x14ac:dyDescent="0.3">
      <c r="A3659" t="s">
        <v>6762</v>
      </c>
      <c r="B3659" t="s">
        <v>3193</v>
      </c>
      <c r="C3659" t="s">
        <v>3194</v>
      </c>
      <c r="D3659" t="s">
        <v>350</v>
      </c>
      <c r="E3659">
        <v>16</v>
      </c>
      <c r="F3659">
        <v>14</v>
      </c>
      <c r="G3659" t="s">
        <v>262</v>
      </c>
      <c r="H3659" t="s">
        <v>3502</v>
      </c>
    </row>
    <row r="3660" spans="1:8" hidden="1" x14ac:dyDescent="0.3">
      <c r="A3660" t="s">
        <v>6763</v>
      </c>
      <c r="B3660" t="s">
        <v>3193</v>
      </c>
      <c r="C3660" t="s">
        <v>3194</v>
      </c>
      <c r="D3660" t="s">
        <v>352</v>
      </c>
      <c r="E3660">
        <v>751</v>
      </c>
      <c r="F3660">
        <v>14</v>
      </c>
      <c r="G3660" t="s">
        <v>262</v>
      </c>
      <c r="H3660" t="s">
        <v>3502</v>
      </c>
    </row>
    <row r="3661" spans="1:8" hidden="1" x14ac:dyDescent="0.3">
      <c r="A3661" t="s">
        <v>6764</v>
      </c>
      <c r="B3661" t="s">
        <v>3193</v>
      </c>
      <c r="C3661" t="s">
        <v>3194</v>
      </c>
      <c r="D3661" t="s">
        <v>351</v>
      </c>
      <c r="E3661">
        <v>12</v>
      </c>
      <c r="F3661">
        <v>14</v>
      </c>
      <c r="G3661" t="s">
        <v>262</v>
      </c>
      <c r="H3661" t="s">
        <v>3502</v>
      </c>
    </row>
    <row r="3662" spans="1:8" hidden="1" x14ac:dyDescent="0.3">
      <c r="A3662" t="s">
        <v>6765</v>
      </c>
      <c r="B3662" t="s">
        <v>3193</v>
      </c>
      <c r="C3662" t="s">
        <v>3194</v>
      </c>
      <c r="D3662" t="s">
        <v>348</v>
      </c>
      <c r="E3662">
        <v>16</v>
      </c>
      <c r="F3662">
        <v>14</v>
      </c>
      <c r="G3662" t="s">
        <v>262</v>
      </c>
      <c r="H3662" t="s">
        <v>3502</v>
      </c>
    </row>
    <row r="3663" spans="1:8" hidden="1" x14ac:dyDescent="0.3">
      <c r="A3663" t="s">
        <v>6766</v>
      </c>
      <c r="B3663" t="s">
        <v>3193</v>
      </c>
      <c r="C3663" t="s">
        <v>3194</v>
      </c>
      <c r="D3663" t="s">
        <v>349</v>
      </c>
      <c r="E3663">
        <v>7861</v>
      </c>
      <c r="F3663">
        <v>14</v>
      </c>
      <c r="G3663" t="s">
        <v>262</v>
      </c>
      <c r="H3663" t="s">
        <v>3502</v>
      </c>
    </row>
    <row r="3664" spans="1:8" hidden="1" x14ac:dyDescent="0.3">
      <c r="A3664" t="s">
        <v>6767</v>
      </c>
      <c r="B3664" t="s">
        <v>3193</v>
      </c>
      <c r="C3664" t="s">
        <v>3194</v>
      </c>
      <c r="D3664" t="s">
        <v>347</v>
      </c>
      <c r="E3664">
        <v>7851</v>
      </c>
      <c r="F3664">
        <v>14</v>
      </c>
      <c r="G3664" t="s">
        <v>262</v>
      </c>
      <c r="H3664" t="s">
        <v>3502</v>
      </c>
    </row>
    <row r="3665" spans="1:8" hidden="1" x14ac:dyDescent="0.3">
      <c r="A3665" t="s">
        <v>6768</v>
      </c>
      <c r="B3665" t="s">
        <v>99</v>
      </c>
      <c r="C3665" t="s">
        <v>3202</v>
      </c>
      <c r="D3665" t="s">
        <v>210</v>
      </c>
      <c r="E3665">
        <v>963</v>
      </c>
      <c r="F3665">
        <v>14</v>
      </c>
      <c r="G3665" t="s">
        <v>262</v>
      </c>
      <c r="H3665" t="s">
        <v>3502</v>
      </c>
    </row>
    <row r="3666" spans="1:8" hidden="1" x14ac:dyDescent="0.3">
      <c r="A3666" t="s">
        <v>6769</v>
      </c>
      <c r="B3666" t="s">
        <v>98</v>
      </c>
      <c r="C3666" t="s">
        <v>3202</v>
      </c>
      <c r="D3666" t="s">
        <v>209</v>
      </c>
      <c r="E3666">
        <v>5436</v>
      </c>
      <c r="F3666">
        <v>14</v>
      </c>
      <c r="G3666" t="s">
        <v>262</v>
      </c>
      <c r="H3666" t="s">
        <v>3502</v>
      </c>
    </row>
    <row r="3667" spans="1:8" hidden="1" x14ac:dyDescent="0.3">
      <c r="A3667" t="s">
        <v>6770</v>
      </c>
      <c r="B3667" t="s">
        <v>97</v>
      </c>
      <c r="C3667" t="s">
        <v>3202</v>
      </c>
      <c r="D3667" t="s">
        <v>208</v>
      </c>
      <c r="E3667">
        <v>957</v>
      </c>
      <c r="F3667">
        <v>14</v>
      </c>
      <c r="G3667" t="s">
        <v>262</v>
      </c>
      <c r="H3667" t="s">
        <v>3502</v>
      </c>
    </row>
    <row r="3668" spans="1:8" hidden="1" x14ac:dyDescent="0.3">
      <c r="A3668" t="s">
        <v>6771</v>
      </c>
      <c r="B3668" t="s">
        <v>96</v>
      </c>
      <c r="C3668" t="s">
        <v>3202</v>
      </c>
      <c r="D3668" t="s">
        <v>207</v>
      </c>
      <c r="E3668">
        <v>735</v>
      </c>
      <c r="F3668">
        <v>14</v>
      </c>
      <c r="G3668" t="s">
        <v>262</v>
      </c>
      <c r="H3668" t="s">
        <v>3502</v>
      </c>
    </row>
    <row r="3669" spans="1:8" hidden="1" x14ac:dyDescent="0.3">
      <c r="A3669" t="s">
        <v>6772</v>
      </c>
      <c r="B3669" t="s">
        <v>3207</v>
      </c>
      <c r="C3669" t="s">
        <v>3202</v>
      </c>
      <c r="D3669" t="s">
        <v>2</v>
      </c>
      <c r="E3669">
        <v>8091</v>
      </c>
      <c r="F3669">
        <v>14</v>
      </c>
      <c r="G3669" t="s">
        <v>262</v>
      </c>
      <c r="H3669" t="s">
        <v>3502</v>
      </c>
    </row>
    <row r="3670" spans="1:8" hidden="1" x14ac:dyDescent="0.3">
      <c r="A3670" t="s">
        <v>6773</v>
      </c>
      <c r="B3670" t="s">
        <v>3207</v>
      </c>
      <c r="C3670" t="s">
        <v>3202</v>
      </c>
      <c r="D3670" t="s">
        <v>28</v>
      </c>
      <c r="E3670">
        <v>146.35980025385399</v>
      </c>
      <c r="F3670">
        <v>14</v>
      </c>
      <c r="G3670" t="s">
        <v>262</v>
      </c>
      <c r="H3670" t="s">
        <v>3502</v>
      </c>
    </row>
    <row r="3671" spans="1:8" hidden="1" x14ac:dyDescent="0.3">
      <c r="A3671" t="s">
        <v>6774</v>
      </c>
      <c r="B3671" t="s">
        <v>3207</v>
      </c>
      <c r="C3671" t="s">
        <v>3202</v>
      </c>
      <c r="D3671" t="s">
        <v>27</v>
      </c>
      <c r="E3671">
        <v>4242</v>
      </c>
      <c r="F3671">
        <v>14</v>
      </c>
      <c r="G3671" t="s">
        <v>262</v>
      </c>
      <c r="H3671" t="s">
        <v>3502</v>
      </c>
    </row>
    <row r="3672" spans="1:8" hidden="1" x14ac:dyDescent="0.3">
      <c r="A3672" t="s">
        <v>6775</v>
      </c>
      <c r="B3672" t="s">
        <v>3207</v>
      </c>
      <c r="C3672" t="s">
        <v>3202</v>
      </c>
      <c r="D3672" t="s">
        <v>3155</v>
      </c>
      <c r="E3672">
        <v>732</v>
      </c>
      <c r="F3672">
        <v>14</v>
      </c>
      <c r="G3672" t="s">
        <v>262</v>
      </c>
      <c r="H3672" t="s">
        <v>3502</v>
      </c>
    </row>
    <row r="3673" spans="1:8" hidden="1" x14ac:dyDescent="0.3">
      <c r="A3673" t="s">
        <v>6776</v>
      </c>
      <c r="B3673" t="s">
        <v>3207</v>
      </c>
      <c r="C3673" t="s">
        <v>3202</v>
      </c>
      <c r="D3673" t="s">
        <v>3157</v>
      </c>
      <c r="E3673">
        <v>7315</v>
      </c>
      <c r="F3673">
        <v>14</v>
      </c>
      <c r="G3673" t="s">
        <v>262</v>
      </c>
      <c r="H3673" t="s">
        <v>3502</v>
      </c>
    </row>
    <row r="3674" spans="1:8" hidden="1" x14ac:dyDescent="0.3">
      <c r="A3674" t="s">
        <v>6777</v>
      </c>
      <c r="B3674" t="s">
        <v>3207</v>
      </c>
      <c r="C3674" t="s">
        <v>3202</v>
      </c>
      <c r="D3674" t="s">
        <v>26</v>
      </c>
      <c r="E3674">
        <v>3849</v>
      </c>
      <c r="F3674">
        <v>14</v>
      </c>
      <c r="G3674" t="s">
        <v>262</v>
      </c>
      <c r="H3674" t="s">
        <v>3502</v>
      </c>
    </row>
    <row r="3675" spans="1:8" hidden="1" x14ac:dyDescent="0.3">
      <c r="A3675" t="s">
        <v>6778</v>
      </c>
      <c r="B3675" t="s">
        <v>3214</v>
      </c>
      <c r="C3675" t="s">
        <v>3215</v>
      </c>
      <c r="D3675" t="s">
        <v>344</v>
      </c>
      <c r="E3675">
        <v>85</v>
      </c>
      <c r="F3675">
        <v>14</v>
      </c>
      <c r="G3675" t="s">
        <v>262</v>
      </c>
      <c r="H3675" t="s">
        <v>3502</v>
      </c>
    </row>
    <row r="3676" spans="1:8" hidden="1" x14ac:dyDescent="0.3">
      <c r="A3676" t="s">
        <v>6779</v>
      </c>
      <c r="B3676" t="s">
        <v>3214</v>
      </c>
      <c r="C3676" t="s">
        <v>3215</v>
      </c>
      <c r="D3676" t="s">
        <v>2</v>
      </c>
      <c r="E3676">
        <v>8048</v>
      </c>
      <c r="F3676">
        <v>14</v>
      </c>
      <c r="G3676" t="s">
        <v>262</v>
      </c>
      <c r="H3676" t="s">
        <v>3502</v>
      </c>
    </row>
    <row r="3677" spans="1:8" hidden="1" x14ac:dyDescent="0.3">
      <c r="A3677" t="s">
        <v>6780</v>
      </c>
      <c r="B3677" t="s">
        <v>3214</v>
      </c>
      <c r="C3677" t="s">
        <v>3215</v>
      </c>
      <c r="D3677" t="s">
        <v>30</v>
      </c>
      <c r="E3677">
        <v>943</v>
      </c>
      <c r="F3677">
        <v>14</v>
      </c>
      <c r="G3677" t="s">
        <v>262</v>
      </c>
      <c r="H3677" t="s">
        <v>3502</v>
      </c>
    </row>
    <row r="3678" spans="1:8" hidden="1" x14ac:dyDescent="0.3">
      <c r="A3678" t="s">
        <v>6781</v>
      </c>
      <c r="B3678" t="s">
        <v>3214</v>
      </c>
      <c r="C3678" t="s">
        <v>3215</v>
      </c>
      <c r="D3678" t="s">
        <v>345</v>
      </c>
      <c r="E3678">
        <v>12</v>
      </c>
      <c r="F3678">
        <v>14</v>
      </c>
      <c r="G3678" t="s">
        <v>262</v>
      </c>
      <c r="H3678" t="s">
        <v>3502</v>
      </c>
    </row>
    <row r="3679" spans="1:8" hidden="1" x14ac:dyDescent="0.3">
      <c r="A3679" t="s">
        <v>6782</v>
      </c>
      <c r="B3679" t="s">
        <v>3214</v>
      </c>
      <c r="C3679" t="s">
        <v>3215</v>
      </c>
      <c r="D3679" t="s">
        <v>36</v>
      </c>
      <c r="E3679">
        <v>195</v>
      </c>
      <c r="F3679">
        <v>14</v>
      </c>
      <c r="G3679" t="s">
        <v>262</v>
      </c>
      <c r="H3679" t="s">
        <v>3502</v>
      </c>
    </row>
    <row r="3680" spans="1:8" hidden="1" x14ac:dyDescent="0.3">
      <c r="A3680" t="s">
        <v>6783</v>
      </c>
      <c r="B3680" t="s">
        <v>3214</v>
      </c>
      <c r="C3680" t="s">
        <v>3215</v>
      </c>
      <c r="D3680" t="s">
        <v>32</v>
      </c>
      <c r="E3680">
        <v>195</v>
      </c>
      <c r="F3680">
        <v>14</v>
      </c>
      <c r="G3680" t="s">
        <v>262</v>
      </c>
      <c r="H3680" t="s">
        <v>3502</v>
      </c>
    </row>
    <row r="3681" spans="1:8" hidden="1" x14ac:dyDescent="0.3">
      <c r="A3681" t="s">
        <v>6784</v>
      </c>
      <c r="B3681" t="s">
        <v>3214</v>
      </c>
      <c r="C3681" t="s">
        <v>3215</v>
      </c>
      <c r="D3681" t="s">
        <v>31</v>
      </c>
      <c r="E3681">
        <v>6612</v>
      </c>
      <c r="F3681">
        <v>14</v>
      </c>
      <c r="G3681" t="s">
        <v>262</v>
      </c>
      <c r="H3681" t="s">
        <v>3502</v>
      </c>
    </row>
    <row r="3682" spans="1:8" hidden="1" x14ac:dyDescent="0.3">
      <c r="A3682" t="s">
        <v>6785</v>
      </c>
      <c r="B3682" t="s">
        <v>3214</v>
      </c>
      <c r="C3682" t="s">
        <v>3215</v>
      </c>
      <c r="D3682" t="s">
        <v>34</v>
      </c>
      <c r="E3682">
        <v>815</v>
      </c>
      <c r="F3682">
        <v>14</v>
      </c>
      <c r="G3682" t="s">
        <v>262</v>
      </c>
      <c r="H3682" t="s">
        <v>3502</v>
      </c>
    </row>
    <row r="3683" spans="1:8" hidden="1" x14ac:dyDescent="0.3">
      <c r="A3683" t="s">
        <v>6786</v>
      </c>
      <c r="B3683" t="s">
        <v>3214</v>
      </c>
      <c r="C3683" t="s">
        <v>3215</v>
      </c>
      <c r="D3683" t="s">
        <v>35</v>
      </c>
      <c r="E3683">
        <v>736</v>
      </c>
      <c r="F3683">
        <v>14</v>
      </c>
      <c r="G3683" t="s">
        <v>262</v>
      </c>
      <c r="H3683" t="s">
        <v>3502</v>
      </c>
    </row>
    <row r="3684" spans="1:8" hidden="1" x14ac:dyDescent="0.3">
      <c r="A3684" t="s">
        <v>6787</v>
      </c>
      <c r="B3684" t="s">
        <v>3214</v>
      </c>
      <c r="C3684" t="s">
        <v>3215</v>
      </c>
      <c r="D3684" t="s">
        <v>33</v>
      </c>
      <c r="E3684">
        <v>5061</v>
      </c>
      <c r="F3684">
        <v>14</v>
      </c>
      <c r="G3684" t="s">
        <v>262</v>
      </c>
      <c r="H3684" t="s">
        <v>3502</v>
      </c>
    </row>
    <row r="3685" spans="1:8" hidden="1" x14ac:dyDescent="0.3">
      <c r="A3685" t="s">
        <v>6788</v>
      </c>
      <c r="B3685" t="s">
        <v>3226</v>
      </c>
      <c r="C3685" t="s">
        <v>232</v>
      </c>
      <c r="D3685" t="s">
        <v>60</v>
      </c>
      <c r="E3685">
        <v>3562</v>
      </c>
      <c r="F3685">
        <v>14</v>
      </c>
      <c r="G3685" t="s">
        <v>262</v>
      </c>
      <c r="H3685" t="s">
        <v>3502</v>
      </c>
    </row>
    <row r="3686" spans="1:8" hidden="1" x14ac:dyDescent="0.3">
      <c r="A3686" t="s">
        <v>6789</v>
      </c>
      <c r="B3686" t="s">
        <v>3226</v>
      </c>
      <c r="C3686" t="s">
        <v>232</v>
      </c>
      <c r="D3686" t="s">
        <v>76</v>
      </c>
      <c r="E3686">
        <v>33</v>
      </c>
      <c r="F3686">
        <v>14</v>
      </c>
      <c r="G3686" t="s">
        <v>262</v>
      </c>
      <c r="H3686" t="s">
        <v>3502</v>
      </c>
    </row>
    <row r="3687" spans="1:8" hidden="1" x14ac:dyDescent="0.3">
      <c r="A3687" t="s">
        <v>6790</v>
      </c>
      <c r="B3687" t="s">
        <v>3226</v>
      </c>
      <c r="C3687" t="s">
        <v>232</v>
      </c>
      <c r="D3687" t="s">
        <v>72</v>
      </c>
      <c r="E3687">
        <v>812</v>
      </c>
      <c r="F3687">
        <v>14</v>
      </c>
      <c r="G3687" t="s">
        <v>262</v>
      </c>
      <c r="H3687" t="s">
        <v>3502</v>
      </c>
    </row>
    <row r="3688" spans="1:8" hidden="1" x14ac:dyDescent="0.3">
      <c r="A3688" t="s">
        <v>6791</v>
      </c>
      <c r="B3688" t="s">
        <v>3226</v>
      </c>
      <c r="C3688" t="s">
        <v>232</v>
      </c>
      <c r="D3688" t="s">
        <v>73</v>
      </c>
      <c r="E3688">
        <v>1912</v>
      </c>
      <c r="F3688">
        <v>14</v>
      </c>
      <c r="G3688" t="s">
        <v>262</v>
      </c>
      <c r="H3688" t="s">
        <v>3502</v>
      </c>
    </row>
    <row r="3689" spans="1:8" hidden="1" x14ac:dyDescent="0.3">
      <c r="A3689" t="s">
        <v>6792</v>
      </c>
      <c r="B3689" t="s">
        <v>3226</v>
      </c>
      <c r="C3689" t="s">
        <v>232</v>
      </c>
      <c r="D3689" t="s">
        <v>75</v>
      </c>
      <c r="E3689">
        <v>128</v>
      </c>
      <c r="F3689">
        <v>14</v>
      </c>
      <c r="G3689" t="s">
        <v>262</v>
      </c>
      <c r="H3689" t="s">
        <v>3502</v>
      </c>
    </row>
    <row r="3690" spans="1:8" hidden="1" x14ac:dyDescent="0.3">
      <c r="A3690" t="s">
        <v>6793</v>
      </c>
      <c r="B3690" t="s">
        <v>3226</v>
      </c>
      <c r="C3690" t="s">
        <v>232</v>
      </c>
      <c r="D3690" t="s">
        <v>74</v>
      </c>
      <c r="E3690">
        <v>687</v>
      </c>
      <c r="F3690">
        <v>14</v>
      </c>
      <c r="G3690" t="s">
        <v>262</v>
      </c>
      <c r="H3690" t="s">
        <v>3502</v>
      </c>
    </row>
    <row r="3691" spans="1:8" hidden="1" x14ac:dyDescent="0.3">
      <c r="A3691" t="s">
        <v>6794</v>
      </c>
      <c r="B3691" t="s">
        <v>3076</v>
      </c>
      <c r="C3691" t="s">
        <v>236</v>
      </c>
      <c r="D3691" t="s">
        <v>29</v>
      </c>
      <c r="E3691">
        <v>7628</v>
      </c>
      <c r="F3691">
        <v>40</v>
      </c>
      <c r="G3691" t="s">
        <v>321</v>
      </c>
      <c r="H3691" t="s">
        <v>3504</v>
      </c>
    </row>
    <row r="3692" spans="1:8" hidden="1" x14ac:dyDescent="0.3">
      <c r="A3692" t="s">
        <v>6795</v>
      </c>
      <c r="B3692" t="s">
        <v>3076</v>
      </c>
      <c r="C3692" t="s">
        <v>236</v>
      </c>
      <c r="D3692" t="s">
        <v>49</v>
      </c>
      <c r="E3692">
        <v>3100</v>
      </c>
      <c r="F3692">
        <v>40</v>
      </c>
      <c r="G3692" t="s">
        <v>321</v>
      </c>
      <c r="H3692" t="s">
        <v>3504</v>
      </c>
    </row>
    <row r="3693" spans="1:8" hidden="1" x14ac:dyDescent="0.3">
      <c r="A3693" t="s">
        <v>6796</v>
      </c>
      <c r="B3693" t="s">
        <v>3076</v>
      </c>
      <c r="C3693" t="s">
        <v>236</v>
      </c>
      <c r="D3693" t="s">
        <v>48</v>
      </c>
      <c r="E3693">
        <v>876</v>
      </c>
      <c r="F3693">
        <v>40</v>
      </c>
      <c r="G3693" t="s">
        <v>321</v>
      </c>
      <c r="H3693" t="s">
        <v>3504</v>
      </c>
    </row>
    <row r="3694" spans="1:8" hidden="1" x14ac:dyDescent="0.3">
      <c r="A3694" t="s">
        <v>6797</v>
      </c>
      <c r="B3694" t="s">
        <v>3076</v>
      </c>
      <c r="C3694" t="s">
        <v>236</v>
      </c>
      <c r="D3694" t="s">
        <v>42</v>
      </c>
      <c r="E3694">
        <v>300</v>
      </c>
      <c r="F3694">
        <v>40</v>
      </c>
      <c r="G3694" t="s">
        <v>321</v>
      </c>
      <c r="H3694" t="s">
        <v>3504</v>
      </c>
    </row>
    <row r="3695" spans="1:8" hidden="1" x14ac:dyDescent="0.3">
      <c r="A3695" t="s">
        <v>6798</v>
      </c>
      <c r="B3695" t="s">
        <v>3076</v>
      </c>
      <c r="C3695" t="s">
        <v>236</v>
      </c>
      <c r="D3695" t="s">
        <v>82</v>
      </c>
      <c r="E3695">
        <v>601</v>
      </c>
      <c r="F3695">
        <v>40</v>
      </c>
      <c r="G3695" t="s">
        <v>321</v>
      </c>
      <c r="H3695" t="s">
        <v>3504</v>
      </c>
    </row>
    <row r="3696" spans="1:8" hidden="1" x14ac:dyDescent="0.3">
      <c r="A3696" t="s">
        <v>6799</v>
      </c>
      <c r="B3696" t="s">
        <v>3076</v>
      </c>
      <c r="C3696" t="s">
        <v>236</v>
      </c>
      <c r="D3696" t="s">
        <v>50</v>
      </c>
      <c r="E3696">
        <v>130</v>
      </c>
      <c r="F3696">
        <v>40</v>
      </c>
      <c r="G3696" t="s">
        <v>321</v>
      </c>
      <c r="H3696" t="s">
        <v>3504</v>
      </c>
    </row>
    <row r="3697" spans="1:8" hidden="1" x14ac:dyDescent="0.3">
      <c r="A3697" t="s">
        <v>6800</v>
      </c>
      <c r="B3697" t="s">
        <v>3076</v>
      </c>
      <c r="C3697" t="s">
        <v>236</v>
      </c>
      <c r="D3697" t="s">
        <v>46</v>
      </c>
      <c r="E3697">
        <v>321</v>
      </c>
      <c r="F3697">
        <v>40</v>
      </c>
      <c r="G3697" t="s">
        <v>321</v>
      </c>
      <c r="H3697" t="s">
        <v>3504</v>
      </c>
    </row>
    <row r="3698" spans="1:8" hidden="1" x14ac:dyDescent="0.3">
      <c r="A3698" t="s">
        <v>6801</v>
      </c>
      <c r="B3698" t="s">
        <v>3076</v>
      </c>
      <c r="C3698" t="s">
        <v>236</v>
      </c>
      <c r="D3698" t="s">
        <v>45</v>
      </c>
      <c r="E3698">
        <v>242</v>
      </c>
      <c r="F3698">
        <v>40</v>
      </c>
      <c r="G3698" t="s">
        <v>321</v>
      </c>
      <c r="H3698" t="s">
        <v>3504</v>
      </c>
    </row>
    <row r="3699" spans="1:8" hidden="1" x14ac:dyDescent="0.3">
      <c r="A3699" t="s">
        <v>6802</v>
      </c>
      <c r="B3699" t="s">
        <v>3076</v>
      </c>
      <c r="C3699" t="s">
        <v>236</v>
      </c>
      <c r="D3699" t="s">
        <v>47</v>
      </c>
      <c r="E3699">
        <v>182</v>
      </c>
      <c r="F3699">
        <v>40</v>
      </c>
      <c r="G3699" t="s">
        <v>321</v>
      </c>
      <c r="H3699" t="s">
        <v>3504</v>
      </c>
    </row>
    <row r="3700" spans="1:8" hidden="1" x14ac:dyDescent="0.3">
      <c r="A3700" t="s">
        <v>6803</v>
      </c>
      <c r="B3700" t="s">
        <v>3076</v>
      </c>
      <c r="C3700" t="s">
        <v>236</v>
      </c>
      <c r="D3700" t="s">
        <v>43</v>
      </c>
      <c r="E3700">
        <v>1523</v>
      </c>
      <c r="F3700">
        <v>40</v>
      </c>
      <c r="G3700" t="s">
        <v>321</v>
      </c>
      <c r="H3700" t="s">
        <v>3504</v>
      </c>
    </row>
    <row r="3701" spans="1:8" hidden="1" x14ac:dyDescent="0.3">
      <c r="A3701" t="s">
        <v>6804</v>
      </c>
      <c r="B3701" t="s">
        <v>3076</v>
      </c>
      <c r="C3701" t="s">
        <v>236</v>
      </c>
      <c r="D3701" t="s">
        <v>44</v>
      </c>
      <c r="E3701">
        <v>342</v>
      </c>
      <c r="F3701">
        <v>40</v>
      </c>
      <c r="G3701" t="s">
        <v>321</v>
      </c>
      <c r="H3701" t="s">
        <v>3504</v>
      </c>
    </row>
    <row r="3702" spans="1:8" hidden="1" x14ac:dyDescent="0.3">
      <c r="A3702" t="s">
        <v>3503</v>
      </c>
      <c r="B3702" t="s">
        <v>3089</v>
      </c>
      <c r="C3702" t="s">
        <v>3090</v>
      </c>
      <c r="D3702" t="s">
        <v>434</v>
      </c>
      <c r="E3702">
        <v>145</v>
      </c>
      <c r="F3702">
        <v>40</v>
      </c>
      <c r="G3702" t="s">
        <v>321</v>
      </c>
      <c r="H3702" t="s">
        <v>3504</v>
      </c>
    </row>
    <row r="3703" spans="1:8" hidden="1" x14ac:dyDescent="0.3">
      <c r="A3703" t="s">
        <v>5167</v>
      </c>
      <c r="B3703" t="s">
        <v>3089</v>
      </c>
      <c r="C3703" t="s">
        <v>3090</v>
      </c>
      <c r="D3703" t="s">
        <v>436</v>
      </c>
      <c r="E3703">
        <v>431</v>
      </c>
      <c r="F3703">
        <v>40</v>
      </c>
      <c r="G3703" t="s">
        <v>321</v>
      </c>
      <c r="H3703" t="s">
        <v>3504</v>
      </c>
    </row>
    <row r="3704" spans="1:8" hidden="1" x14ac:dyDescent="0.3">
      <c r="A3704" t="s">
        <v>5876</v>
      </c>
      <c r="B3704" t="s">
        <v>3089</v>
      </c>
      <c r="C3704" t="s">
        <v>3090</v>
      </c>
      <c r="D3704" t="s">
        <v>437</v>
      </c>
      <c r="E3704">
        <v>1213</v>
      </c>
      <c r="F3704">
        <v>40</v>
      </c>
      <c r="G3704" t="s">
        <v>321</v>
      </c>
      <c r="H3704" t="s">
        <v>3504</v>
      </c>
    </row>
    <row r="3705" spans="1:8" hidden="1" x14ac:dyDescent="0.3">
      <c r="A3705" t="s">
        <v>7510</v>
      </c>
      <c r="B3705" t="s">
        <v>3089</v>
      </c>
      <c r="C3705" t="s">
        <v>3090</v>
      </c>
      <c r="D3705" t="s">
        <v>439</v>
      </c>
      <c r="E3705">
        <v>1188</v>
      </c>
      <c r="F3705">
        <v>40</v>
      </c>
      <c r="G3705" t="s">
        <v>321</v>
      </c>
      <c r="H3705" t="s">
        <v>3504</v>
      </c>
    </row>
    <row r="3706" spans="1:8" hidden="1" x14ac:dyDescent="0.3">
      <c r="A3706" t="s">
        <v>4350</v>
      </c>
      <c r="B3706" t="s">
        <v>3089</v>
      </c>
      <c r="C3706" t="s">
        <v>3090</v>
      </c>
      <c r="D3706" t="s">
        <v>435</v>
      </c>
      <c r="E3706">
        <v>453</v>
      </c>
      <c r="F3706">
        <v>40</v>
      </c>
      <c r="G3706" t="s">
        <v>321</v>
      </c>
      <c r="H3706" t="s">
        <v>3504</v>
      </c>
    </row>
    <row r="3707" spans="1:8" hidden="1" x14ac:dyDescent="0.3">
      <c r="A3707" t="s">
        <v>9036</v>
      </c>
      <c r="B3707" t="s">
        <v>3089</v>
      </c>
      <c r="C3707" t="s">
        <v>3090</v>
      </c>
      <c r="D3707" t="s">
        <v>441</v>
      </c>
      <c r="E3707">
        <v>540</v>
      </c>
      <c r="F3707">
        <v>40</v>
      </c>
      <c r="G3707" t="s">
        <v>321</v>
      </c>
      <c r="H3707" t="s">
        <v>3504</v>
      </c>
    </row>
    <row r="3708" spans="1:8" hidden="1" x14ac:dyDescent="0.3">
      <c r="A3708" t="s">
        <v>8327</v>
      </c>
      <c r="B3708" t="s">
        <v>3089</v>
      </c>
      <c r="C3708" t="s">
        <v>3090</v>
      </c>
      <c r="D3708" t="s">
        <v>440</v>
      </c>
      <c r="E3708">
        <v>2488</v>
      </c>
      <c r="F3708">
        <v>40</v>
      </c>
      <c r="G3708" t="s">
        <v>321</v>
      </c>
      <c r="H3708" t="s">
        <v>3504</v>
      </c>
    </row>
    <row r="3709" spans="1:8" hidden="1" x14ac:dyDescent="0.3">
      <c r="A3709" t="s">
        <v>9853</v>
      </c>
      <c r="B3709" t="s">
        <v>3089</v>
      </c>
      <c r="C3709" t="s">
        <v>3090</v>
      </c>
      <c r="D3709" t="s">
        <v>349</v>
      </c>
      <c r="E3709">
        <v>7032</v>
      </c>
      <c r="F3709">
        <v>40</v>
      </c>
      <c r="G3709" t="s">
        <v>321</v>
      </c>
      <c r="H3709" t="s">
        <v>3504</v>
      </c>
    </row>
    <row r="3710" spans="1:8" hidden="1" x14ac:dyDescent="0.3">
      <c r="A3710" t="s">
        <v>6693</v>
      </c>
      <c r="B3710" t="s">
        <v>3089</v>
      </c>
      <c r="C3710" t="s">
        <v>3090</v>
      </c>
      <c r="D3710" t="s">
        <v>438</v>
      </c>
      <c r="E3710">
        <v>581</v>
      </c>
      <c r="F3710">
        <v>40</v>
      </c>
      <c r="G3710" t="s">
        <v>321</v>
      </c>
      <c r="H3710" t="s">
        <v>3504</v>
      </c>
    </row>
    <row r="3711" spans="1:8" hidden="1" x14ac:dyDescent="0.3">
      <c r="A3711" t="s">
        <v>6814</v>
      </c>
      <c r="B3711" t="s">
        <v>3108</v>
      </c>
      <c r="C3711" t="s">
        <v>3109</v>
      </c>
      <c r="D3711" t="s">
        <v>3110</v>
      </c>
      <c r="E3711">
        <v>399</v>
      </c>
      <c r="F3711">
        <v>40</v>
      </c>
      <c r="G3711" t="s">
        <v>321</v>
      </c>
      <c r="H3711" t="s">
        <v>3504</v>
      </c>
    </row>
    <row r="3712" spans="1:8" hidden="1" x14ac:dyDescent="0.3">
      <c r="A3712" t="s">
        <v>6815</v>
      </c>
      <c r="B3712" t="s">
        <v>3108</v>
      </c>
      <c r="C3712" t="s">
        <v>3109</v>
      </c>
      <c r="D3712" t="s">
        <v>3112</v>
      </c>
      <c r="E3712">
        <v>1719</v>
      </c>
      <c r="F3712">
        <v>40</v>
      </c>
      <c r="G3712" t="s">
        <v>321</v>
      </c>
      <c r="H3712" t="s">
        <v>3504</v>
      </c>
    </row>
    <row r="3713" spans="1:8" hidden="1" x14ac:dyDescent="0.3">
      <c r="A3713" t="s">
        <v>6816</v>
      </c>
      <c r="B3713" t="s">
        <v>3108</v>
      </c>
      <c r="C3713" t="s">
        <v>3109</v>
      </c>
      <c r="D3713" t="s">
        <v>3114</v>
      </c>
      <c r="E3713">
        <v>1086</v>
      </c>
      <c r="F3713">
        <v>40</v>
      </c>
      <c r="G3713" t="s">
        <v>321</v>
      </c>
      <c r="H3713" t="s">
        <v>3504</v>
      </c>
    </row>
    <row r="3714" spans="1:8" hidden="1" x14ac:dyDescent="0.3">
      <c r="A3714" t="s">
        <v>6817</v>
      </c>
      <c r="B3714" t="s">
        <v>3108</v>
      </c>
      <c r="C3714" t="s">
        <v>3109</v>
      </c>
      <c r="D3714" t="s">
        <v>3116</v>
      </c>
      <c r="E3714">
        <v>863</v>
      </c>
      <c r="F3714">
        <v>40</v>
      </c>
      <c r="G3714" t="s">
        <v>321</v>
      </c>
      <c r="H3714" t="s">
        <v>3504</v>
      </c>
    </row>
    <row r="3715" spans="1:8" hidden="1" x14ac:dyDescent="0.3">
      <c r="A3715" t="s">
        <v>6818</v>
      </c>
      <c r="B3715" t="s">
        <v>3108</v>
      </c>
      <c r="C3715" t="s">
        <v>3109</v>
      </c>
      <c r="D3715" t="s">
        <v>3118</v>
      </c>
      <c r="E3715">
        <v>663</v>
      </c>
      <c r="F3715">
        <v>40</v>
      </c>
      <c r="G3715" t="s">
        <v>321</v>
      </c>
      <c r="H3715" t="s">
        <v>3504</v>
      </c>
    </row>
    <row r="3716" spans="1:8" hidden="1" x14ac:dyDescent="0.3">
      <c r="A3716" t="s">
        <v>6819</v>
      </c>
      <c r="B3716" t="s">
        <v>3108</v>
      </c>
      <c r="C3716" t="s">
        <v>3109</v>
      </c>
      <c r="D3716" t="s">
        <v>3120</v>
      </c>
      <c r="E3716">
        <v>570</v>
      </c>
      <c r="F3716">
        <v>40</v>
      </c>
      <c r="G3716" t="s">
        <v>321</v>
      </c>
      <c r="H3716" t="s">
        <v>3504</v>
      </c>
    </row>
    <row r="3717" spans="1:8" hidden="1" x14ac:dyDescent="0.3">
      <c r="A3717" t="s">
        <v>6820</v>
      </c>
      <c r="B3717" t="s">
        <v>3108</v>
      </c>
      <c r="C3717" t="s">
        <v>3109</v>
      </c>
      <c r="D3717" t="s">
        <v>3122</v>
      </c>
      <c r="E3717">
        <v>655</v>
      </c>
      <c r="F3717">
        <v>40</v>
      </c>
      <c r="G3717" t="s">
        <v>321</v>
      </c>
      <c r="H3717" t="s">
        <v>3504</v>
      </c>
    </row>
    <row r="3718" spans="1:8" hidden="1" x14ac:dyDescent="0.3">
      <c r="A3718" t="s">
        <v>6821</v>
      </c>
      <c r="B3718" t="s">
        <v>3108</v>
      </c>
      <c r="C3718" t="s">
        <v>3109</v>
      </c>
      <c r="D3718" t="s">
        <v>3124</v>
      </c>
      <c r="E3718">
        <v>402</v>
      </c>
      <c r="F3718">
        <v>40</v>
      </c>
      <c r="G3718" t="s">
        <v>321</v>
      </c>
      <c r="H3718" t="s">
        <v>3504</v>
      </c>
    </row>
    <row r="3719" spans="1:8" hidden="1" x14ac:dyDescent="0.3">
      <c r="A3719" t="s">
        <v>6822</v>
      </c>
      <c r="B3719" t="s">
        <v>3108</v>
      </c>
      <c r="C3719" t="s">
        <v>3109</v>
      </c>
      <c r="D3719" t="s">
        <v>3126</v>
      </c>
      <c r="E3719">
        <v>700</v>
      </c>
      <c r="F3719">
        <v>40</v>
      </c>
      <c r="G3719" t="s">
        <v>321</v>
      </c>
      <c r="H3719" t="s">
        <v>3504</v>
      </c>
    </row>
    <row r="3720" spans="1:8" hidden="1" x14ac:dyDescent="0.3">
      <c r="A3720" t="s">
        <v>6823</v>
      </c>
      <c r="B3720" t="s">
        <v>3108</v>
      </c>
      <c r="C3720" t="s">
        <v>3109</v>
      </c>
      <c r="D3720" t="s">
        <v>349</v>
      </c>
      <c r="E3720">
        <v>7032</v>
      </c>
      <c r="F3720">
        <v>40</v>
      </c>
      <c r="G3720" t="s">
        <v>321</v>
      </c>
      <c r="H3720" t="s">
        <v>3504</v>
      </c>
    </row>
    <row r="3721" spans="1:8" hidden="1" x14ac:dyDescent="0.3">
      <c r="A3721" t="s">
        <v>6824</v>
      </c>
      <c r="B3721" t="s">
        <v>3129</v>
      </c>
      <c r="C3721" t="s">
        <v>238</v>
      </c>
      <c r="D3721" t="s">
        <v>54</v>
      </c>
      <c r="E3721">
        <v>1082</v>
      </c>
      <c r="F3721">
        <v>40</v>
      </c>
      <c r="G3721" t="s">
        <v>321</v>
      </c>
      <c r="H3721" t="s">
        <v>3504</v>
      </c>
    </row>
    <row r="3722" spans="1:8" hidden="1" x14ac:dyDescent="0.3">
      <c r="A3722" t="s">
        <v>6825</v>
      </c>
      <c r="B3722" t="s">
        <v>3129</v>
      </c>
      <c r="C3722" t="s">
        <v>238</v>
      </c>
      <c r="D3722" t="s">
        <v>55</v>
      </c>
      <c r="E3722">
        <v>2014</v>
      </c>
      <c r="F3722">
        <v>40</v>
      </c>
      <c r="G3722" t="s">
        <v>321</v>
      </c>
      <c r="H3722" t="s">
        <v>3504</v>
      </c>
    </row>
    <row r="3723" spans="1:8" hidden="1" x14ac:dyDescent="0.3">
      <c r="A3723" t="s">
        <v>6826</v>
      </c>
      <c r="B3723" t="s">
        <v>3129</v>
      </c>
      <c r="C3723" t="s">
        <v>238</v>
      </c>
      <c r="D3723" t="s">
        <v>56</v>
      </c>
      <c r="E3723">
        <v>1001</v>
      </c>
      <c r="F3723">
        <v>40</v>
      </c>
      <c r="G3723" t="s">
        <v>321</v>
      </c>
      <c r="H3723" t="s">
        <v>3504</v>
      </c>
    </row>
    <row r="3724" spans="1:8" hidden="1" x14ac:dyDescent="0.3">
      <c r="A3724" t="s">
        <v>6827</v>
      </c>
      <c r="B3724" t="s">
        <v>3129</v>
      </c>
      <c r="C3724" t="s">
        <v>238</v>
      </c>
      <c r="D3724" t="s">
        <v>57</v>
      </c>
      <c r="E3724">
        <v>535</v>
      </c>
      <c r="F3724">
        <v>40</v>
      </c>
      <c r="G3724" t="s">
        <v>321</v>
      </c>
      <c r="H3724" t="s">
        <v>3504</v>
      </c>
    </row>
    <row r="3725" spans="1:8" hidden="1" x14ac:dyDescent="0.3">
      <c r="A3725" t="s">
        <v>6828</v>
      </c>
      <c r="B3725" t="s">
        <v>3129</v>
      </c>
      <c r="C3725" t="s">
        <v>238</v>
      </c>
      <c r="D3725" t="s">
        <v>58</v>
      </c>
      <c r="E3725">
        <v>472</v>
      </c>
      <c r="F3725">
        <v>40</v>
      </c>
      <c r="G3725" t="s">
        <v>321</v>
      </c>
      <c r="H3725" t="s">
        <v>3504</v>
      </c>
    </row>
    <row r="3726" spans="1:8" hidden="1" x14ac:dyDescent="0.3">
      <c r="A3726" t="s">
        <v>6829</v>
      </c>
      <c r="B3726" t="s">
        <v>3129</v>
      </c>
      <c r="C3726" t="s">
        <v>238</v>
      </c>
      <c r="D3726" t="s">
        <v>59</v>
      </c>
      <c r="E3726">
        <v>698</v>
      </c>
      <c r="F3726">
        <v>40</v>
      </c>
      <c r="G3726" t="s">
        <v>321</v>
      </c>
      <c r="H3726" t="s">
        <v>3504</v>
      </c>
    </row>
    <row r="3727" spans="1:8" hidden="1" x14ac:dyDescent="0.3">
      <c r="A3727" t="s">
        <v>6830</v>
      </c>
      <c r="B3727" t="s">
        <v>3129</v>
      </c>
      <c r="C3727" t="s">
        <v>238</v>
      </c>
      <c r="D3727" t="s">
        <v>51</v>
      </c>
      <c r="E3727">
        <v>729</v>
      </c>
      <c r="F3727">
        <v>40</v>
      </c>
      <c r="G3727" t="s">
        <v>321</v>
      </c>
      <c r="H3727" t="s">
        <v>3504</v>
      </c>
    </row>
    <row r="3728" spans="1:8" hidden="1" x14ac:dyDescent="0.3">
      <c r="A3728" t="s">
        <v>6831</v>
      </c>
      <c r="B3728" t="s">
        <v>3129</v>
      </c>
      <c r="C3728" t="s">
        <v>238</v>
      </c>
      <c r="D3728" t="s">
        <v>52</v>
      </c>
      <c r="E3728">
        <v>464</v>
      </c>
      <c r="F3728">
        <v>40</v>
      </c>
      <c r="G3728" t="s">
        <v>321</v>
      </c>
      <c r="H3728" t="s">
        <v>3504</v>
      </c>
    </row>
    <row r="3729" spans="1:8" hidden="1" x14ac:dyDescent="0.3">
      <c r="A3729" t="s">
        <v>6832</v>
      </c>
      <c r="B3729" t="s">
        <v>3129</v>
      </c>
      <c r="C3729" t="s">
        <v>238</v>
      </c>
      <c r="D3729" t="s">
        <v>53</v>
      </c>
      <c r="E3729">
        <v>615</v>
      </c>
      <c r="F3729">
        <v>40</v>
      </c>
      <c r="G3729" t="s">
        <v>321</v>
      </c>
      <c r="H3729" t="s">
        <v>3504</v>
      </c>
    </row>
    <row r="3730" spans="1:8" hidden="1" x14ac:dyDescent="0.3">
      <c r="A3730" t="s">
        <v>6833</v>
      </c>
      <c r="B3730" t="s">
        <v>3129</v>
      </c>
      <c r="C3730" t="s">
        <v>238</v>
      </c>
      <c r="D3730" t="s">
        <v>349</v>
      </c>
      <c r="E3730">
        <v>7625</v>
      </c>
      <c r="F3730">
        <v>40</v>
      </c>
      <c r="G3730" t="s">
        <v>321</v>
      </c>
      <c r="H3730" t="s">
        <v>3504</v>
      </c>
    </row>
    <row r="3731" spans="1:8" hidden="1" x14ac:dyDescent="0.3">
      <c r="A3731" t="s">
        <v>6834</v>
      </c>
      <c r="B3731" t="s">
        <v>3140</v>
      </c>
      <c r="C3731" t="s">
        <v>229</v>
      </c>
      <c r="D3731" t="s">
        <v>60</v>
      </c>
      <c r="E3731">
        <v>4314</v>
      </c>
      <c r="F3731">
        <v>40</v>
      </c>
      <c r="G3731" t="s">
        <v>321</v>
      </c>
      <c r="H3731" t="s">
        <v>3504</v>
      </c>
    </row>
    <row r="3732" spans="1:8" hidden="1" x14ac:dyDescent="0.3">
      <c r="A3732" t="s">
        <v>6835</v>
      </c>
      <c r="B3732" t="s">
        <v>3140</v>
      </c>
      <c r="C3732" t="s">
        <v>229</v>
      </c>
      <c r="D3732" t="s">
        <v>63</v>
      </c>
      <c r="E3732">
        <v>53</v>
      </c>
      <c r="F3732">
        <v>40</v>
      </c>
      <c r="G3732" t="s">
        <v>321</v>
      </c>
      <c r="H3732" t="s">
        <v>3504</v>
      </c>
    </row>
    <row r="3733" spans="1:8" hidden="1" x14ac:dyDescent="0.3">
      <c r="A3733" t="s">
        <v>6836</v>
      </c>
      <c r="B3733" t="s">
        <v>3140</v>
      </c>
      <c r="C3733" t="s">
        <v>229</v>
      </c>
      <c r="D3733" t="s">
        <v>61</v>
      </c>
      <c r="E3733">
        <v>1420</v>
      </c>
      <c r="F3733">
        <v>40</v>
      </c>
      <c r="G3733" t="s">
        <v>321</v>
      </c>
      <c r="H3733" t="s">
        <v>3504</v>
      </c>
    </row>
    <row r="3734" spans="1:8" hidden="1" x14ac:dyDescent="0.3">
      <c r="A3734" t="s">
        <v>10340</v>
      </c>
      <c r="B3734" t="s">
        <v>3140</v>
      </c>
      <c r="C3734" t="s">
        <v>229</v>
      </c>
      <c r="D3734" t="s">
        <v>10309</v>
      </c>
      <c r="E3734">
        <v>1640</v>
      </c>
      <c r="F3734">
        <v>40</v>
      </c>
      <c r="G3734" t="s">
        <v>321</v>
      </c>
      <c r="H3734" t="s">
        <v>3504</v>
      </c>
    </row>
    <row r="3735" spans="1:8" hidden="1" x14ac:dyDescent="0.3">
      <c r="A3735" t="s">
        <v>6837</v>
      </c>
      <c r="B3735" t="s">
        <v>3140</v>
      </c>
      <c r="C3735" t="s">
        <v>229</v>
      </c>
      <c r="D3735" t="s">
        <v>341</v>
      </c>
      <c r="E3735">
        <v>407</v>
      </c>
      <c r="F3735">
        <v>40</v>
      </c>
      <c r="G3735" t="s">
        <v>321</v>
      </c>
      <c r="H3735" t="s">
        <v>3504</v>
      </c>
    </row>
    <row r="3736" spans="1:8" hidden="1" x14ac:dyDescent="0.3">
      <c r="A3736" t="s">
        <v>6838</v>
      </c>
      <c r="B3736" t="s">
        <v>3140</v>
      </c>
      <c r="C3736" t="s">
        <v>229</v>
      </c>
      <c r="D3736" t="s">
        <v>62</v>
      </c>
      <c r="E3736">
        <v>782</v>
      </c>
      <c r="F3736">
        <v>40</v>
      </c>
      <c r="G3736" t="s">
        <v>321</v>
      </c>
      <c r="H3736" t="s">
        <v>3504</v>
      </c>
    </row>
    <row r="3737" spans="1:8" hidden="1" x14ac:dyDescent="0.3">
      <c r="A3737" t="s">
        <v>6839</v>
      </c>
      <c r="B3737" t="s">
        <v>3146</v>
      </c>
      <c r="C3737" t="s">
        <v>230</v>
      </c>
      <c r="D3737" t="s">
        <v>353</v>
      </c>
      <c r="E3737">
        <v>8858</v>
      </c>
      <c r="F3737">
        <v>40</v>
      </c>
      <c r="G3737" t="s">
        <v>321</v>
      </c>
      <c r="H3737" t="s">
        <v>3504</v>
      </c>
    </row>
    <row r="3738" spans="1:8" hidden="1" x14ac:dyDescent="0.3">
      <c r="A3738" t="s">
        <v>6840</v>
      </c>
      <c r="B3738" t="s">
        <v>3146</v>
      </c>
      <c r="C3738" t="s">
        <v>230</v>
      </c>
      <c r="D3738" t="s">
        <v>2</v>
      </c>
      <c r="E3738">
        <v>8858</v>
      </c>
      <c r="F3738">
        <v>40</v>
      </c>
      <c r="G3738" t="s">
        <v>321</v>
      </c>
      <c r="H3738" t="s">
        <v>3504</v>
      </c>
    </row>
    <row r="3739" spans="1:8" hidden="1" x14ac:dyDescent="0.3">
      <c r="A3739" t="s">
        <v>6841</v>
      </c>
      <c r="B3739" t="s">
        <v>3146</v>
      </c>
      <c r="C3739" t="s">
        <v>230</v>
      </c>
      <c r="D3739" t="s">
        <v>337</v>
      </c>
      <c r="E3739">
        <v>8</v>
      </c>
      <c r="F3739">
        <v>40</v>
      </c>
      <c r="G3739" t="s">
        <v>321</v>
      </c>
      <c r="H3739" t="s">
        <v>3504</v>
      </c>
    </row>
    <row r="3740" spans="1:8" hidden="1" x14ac:dyDescent="0.3">
      <c r="A3740" t="s">
        <v>6842</v>
      </c>
      <c r="B3740" t="s">
        <v>3146</v>
      </c>
      <c r="C3740" t="s">
        <v>230</v>
      </c>
      <c r="D3740" t="s">
        <v>326</v>
      </c>
      <c r="E3740">
        <v>13</v>
      </c>
      <c r="F3740">
        <v>40</v>
      </c>
      <c r="G3740" t="s">
        <v>321</v>
      </c>
      <c r="H3740" t="s">
        <v>3504</v>
      </c>
    </row>
    <row r="3741" spans="1:8" hidden="1" x14ac:dyDescent="0.3">
      <c r="A3741" t="s">
        <v>6843</v>
      </c>
      <c r="B3741" t="s">
        <v>3146</v>
      </c>
      <c r="C3741" t="s">
        <v>230</v>
      </c>
      <c r="D3741" t="s">
        <v>327</v>
      </c>
      <c r="E3741">
        <v>449</v>
      </c>
      <c r="F3741">
        <v>40</v>
      </c>
      <c r="G3741" t="s">
        <v>321</v>
      </c>
      <c r="H3741" t="s">
        <v>3504</v>
      </c>
    </row>
    <row r="3742" spans="1:8" hidden="1" x14ac:dyDescent="0.3">
      <c r="A3742" t="s">
        <v>6844</v>
      </c>
      <c r="B3742" t="s">
        <v>3146</v>
      </c>
      <c r="C3742" t="s">
        <v>230</v>
      </c>
      <c r="D3742" t="s">
        <v>328</v>
      </c>
      <c r="E3742">
        <v>984</v>
      </c>
      <c r="F3742">
        <v>40</v>
      </c>
      <c r="G3742" t="s">
        <v>321</v>
      </c>
      <c r="H3742" t="s">
        <v>3504</v>
      </c>
    </row>
    <row r="3743" spans="1:8" hidden="1" x14ac:dyDescent="0.3">
      <c r="A3743" t="s">
        <v>6845</v>
      </c>
      <c r="B3743" t="s">
        <v>3146</v>
      </c>
      <c r="C3743" t="s">
        <v>230</v>
      </c>
      <c r="D3743" t="s">
        <v>329</v>
      </c>
      <c r="E3743">
        <v>3</v>
      </c>
      <c r="F3743">
        <v>40</v>
      </c>
      <c r="G3743" t="s">
        <v>321</v>
      </c>
      <c r="H3743" t="s">
        <v>3504</v>
      </c>
    </row>
    <row r="3744" spans="1:8" hidden="1" x14ac:dyDescent="0.3">
      <c r="A3744" t="s">
        <v>6846</v>
      </c>
      <c r="B3744" t="s">
        <v>3146</v>
      </c>
      <c r="C3744" t="s">
        <v>230</v>
      </c>
      <c r="D3744" t="s">
        <v>330</v>
      </c>
      <c r="E3744">
        <v>81</v>
      </c>
      <c r="F3744">
        <v>40</v>
      </c>
      <c r="G3744" t="s">
        <v>321</v>
      </c>
      <c r="H3744" t="s">
        <v>3504</v>
      </c>
    </row>
    <row r="3745" spans="1:8" hidden="1" x14ac:dyDescent="0.3">
      <c r="A3745" t="s">
        <v>6847</v>
      </c>
      <c r="B3745" t="s">
        <v>3146</v>
      </c>
      <c r="C3745" t="s">
        <v>230</v>
      </c>
      <c r="D3745" t="s">
        <v>3155</v>
      </c>
      <c r="E3745">
        <v>0</v>
      </c>
      <c r="F3745">
        <v>40</v>
      </c>
      <c r="G3745" t="s">
        <v>321</v>
      </c>
      <c r="H3745" t="s">
        <v>3504</v>
      </c>
    </row>
    <row r="3746" spans="1:8" hidden="1" x14ac:dyDescent="0.3">
      <c r="A3746" t="s">
        <v>6848</v>
      </c>
      <c r="B3746" t="s">
        <v>3146</v>
      </c>
      <c r="C3746" t="s">
        <v>230</v>
      </c>
      <c r="D3746" t="s">
        <v>3157</v>
      </c>
      <c r="E3746">
        <v>8858</v>
      </c>
      <c r="F3746">
        <v>40</v>
      </c>
      <c r="G3746" t="s">
        <v>321</v>
      </c>
      <c r="H3746" t="s">
        <v>3504</v>
      </c>
    </row>
    <row r="3747" spans="1:8" hidden="1" x14ac:dyDescent="0.3">
      <c r="A3747" t="s">
        <v>6849</v>
      </c>
      <c r="B3747" t="s">
        <v>3146</v>
      </c>
      <c r="C3747" t="s">
        <v>230</v>
      </c>
      <c r="D3747" t="s">
        <v>331</v>
      </c>
      <c r="E3747">
        <v>603</v>
      </c>
      <c r="F3747">
        <v>40</v>
      </c>
      <c r="G3747" t="s">
        <v>321</v>
      </c>
      <c r="H3747" t="s">
        <v>3504</v>
      </c>
    </row>
    <row r="3748" spans="1:8" hidden="1" x14ac:dyDescent="0.3">
      <c r="A3748" t="s">
        <v>6850</v>
      </c>
      <c r="B3748" t="s">
        <v>3146</v>
      </c>
      <c r="C3748" t="s">
        <v>230</v>
      </c>
      <c r="D3748" t="s">
        <v>332</v>
      </c>
      <c r="E3748">
        <v>450</v>
      </c>
      <c r="F3748">
        <v>40</v>
      </c>
      <c r="G3748" t="s">
        <v>321</v>
      </c>
      <c r="H3748" t="s">
        <v>3504</v>
      </c>
    </row>
    <row r="3749" spans="1:8" hidden="1" x14ac:dyDescent="0.3">
      <c r="A3749" t="s">
        <v>6851</v>
      </c>
      <c r="B3749" t="s">
        <v>3146</v>
      </c>
      <c r="C3749" t="s">
        <v>230</v>
      </c>
      <c r="D3749" t="s">
        <v>333</v>
      </c>
      <c r="E3749">
        <v>2026</v>
      </c>
      <c r="F3749">
        <v>40</v>
      </c>
      <c r="G3749" t="s">
        <v>321</v>
      </c>
      <c r="H3749" t="s">
        <v>3504</v>
      </c>
    </row>
    <row r="3750" spans="1:8" hidden="1" x14ac:dyDescent="0.3">
      <c r="A3750" t="s">
        <v>6852</v>
      </c>
      <c r="B3750" t="s">
        <v>3146</v>
      </c>
      <c r="C3750" t="s">
        <v>230</v>
      </c>
      <c r="D3750" t="s">
        <v>334</v>
      </c>
      <c r="E3750">
        <v>2249</v>
      </c>
      <c r="F3750">
        <v>40</v>
      </c>
      <c r="G3750" t="s">
        <v>321</v>
      </c>
      <c r="H3750" t="s">
        <v>3504</v>
      </c>
    </row>
    <row r="3751" spans="1:8" hidden="1" x14ac:dyDescent="0.3">
      <c r="A3751" t="s">
        <v>6853</v>
      </c>
      <c r="B3751" t="s">
        <v>3146</v>
      </c>
      <c r="C3751" t="s">
        <v>230</v>
      </c>
      <c r="D3751" t="s">
        <v>336</v>
      </c>
      <c r="E3751">
        <v>302</v>
      </c>
      <c r="F3751">
        <v>40</v>
      </c>
      <c r="G3751" t="s">
        <v>321</v>
      </c>
      <c r="H3751" t="s">
        <v>3504</v>
      </c>
    </row>
    <row r="3752" spans="1:8" hidden="1" x14ac:dyDescent="0.3">
      <c r="A3752" t="s">
        <v>6854</v>
      </c>
      <c r="B3752" t="s">
        <v>3146</v>
      </c>
      <c r="C3752" t="s">
        <v>230</v>
      </c>
      <c r="D3752" t="s">
        <v>335</v>
      </c>
      <c r="E3752">
        <v>6</v>
      </c>
      <c r="F3752">
        <v>40</v>
      </c>
      <c r="G3752" t="s">
        <v>321</v>
      </c>
      <c r="H3752" t="s">
        <v>3504</v>
      </c>
    </row>
    <row r="3753" spans="1:8" hidden="1" x14ac:dyDescent="0.3">
      <c r="A3753" t="s">
        <v>6855</v>
      </c>
      <c r="B3753" t="s">
        <v>3146</v>
      </c>
      <c r="C3753" t="s">
        <v>230</v>
      </c>
      <c r="D3753" t="s">
        <v>79</v>
      </c>
      <c r="E3753">
        <v>1704</v>
      </c>
      <c r="F3753">
        <v>40</v>
      </c>
      <c r="G3753" t="s">
        <v>321</v>
      </c>
      <c r="H3753" t="s">
        <v>3504</v>
      </c>
    </row>
    <row r="3754" spans="1:8" hidden="1" x14ac:dyDescent="0.3">
      <c r="A3754" t="s">
        <v>6856</v>
      </c>
      <c r="B3754" t="s">
        <v>3166</v>
      </c>
      <c r="C3754" t="s">
        <v>245</v>
      </c>
      <c r="D3754" t="s">
        <v>80</v>
      </c>
      <c r="E3754">
        <v>1009</v>
      </c>
      <c r="F3754">
        <v>40</v>
      </c>
      <c r="G3754" t="s">
        <v>321</v>
      </c>
      <c r="H3754" t="s">
        <v>3504</v>
      </c>
    </row>
    <row r="3755" spans="1:8" hidden="1" x14ac:dyDescent="0.3">
      <c r="A3755" t="s">
        <v>6857</v>
      </c>
      <c r="B3755" t="s">
        <v>3166</v>
      </c>
      <c r="C3755" t="s">
        <v>245</v>
      </c>
      <c r="D3755" t="s">
        <v>342</v>
      </c>
      <c r="E3755">
        <v>128</v>
      </c>
      <c r="F3755">
        <v>40</v>
      </c>
      <c r="G3755" t="s">
        <v>321</v>
      </c>
      <c r="H3755" t="s">
        <v>3504</v>
      </c>
    </row>
    <row r="3756" spans="1:8" hidden="1" x14ac:dyDescent="0.3">
      <c r="A3756" t="s">
        <v>6858</v>
      </c>
      <c r="B3756" t="s">
        <v>3166</v>
      </c>
      <c r="C3756" t="s">
        <v>245</v>
      </c>
      <c r="D3756">
        <v>0</v>
      </c>
      <c r="E3756">
        <v>1501</v>
      </c>
      <c r="F3756">
        <v>40</v>
      </c>
      <c r="G3756" t="s">
        <v>321</v>
      </c>
      <c r="H3756" t="s">
        <v>3504</v>
      </c>
    </row>
    <row r="3757" spans="1:8" hidden="1" x14ac:dyDescent="0.3">
      <c r="A3757" t="s">
        <v>6859</v>
      </c>
      <c r="B3757" t="s">
        <v>3166</v>
      </c>
      <c r="C3757" t="s">
        <v>245</v>
      </c>
      <c r="D3757">
        <v>1</v>
      </c>
      <c r="E3757">
        <v>1679</v>
      </c>
      <c r="F3757">
        <v>40</v>
      </c>
      <c r="G3757" t="s">
        <v>321</v>
      </c>
      <c r="H3757" t="s">
        <v>3504</v>
      </c>
    </row>
    <row r="3758" spans="1:8" hidden="1" x14ac:dyDescent="0.3">
      <c r="A3758" t="s">
        <v>6860</v>
      </c>
      <c r="B3758" t="s">
        <v>3166</v>
      </c>
      <c r="C3758" t="s">
        <v>245</v>
      </c>
      <c r="D3758" t="s">
        <v>60</v>
      </c>
      <c r="E3758">
        <v>4314</v>
      </c>
      <c r="F3758">
        <v>40</v>
      </c>
      <c r="G3758" t="s">
        <v>321</v>
      </c>
      <c r="H3758" t="s">
        <v>3504</v>
      </c>
    </row>
    <row r="3759" spans="1:8" hidden="1" x14ac:dyDescent="0.3">
      <c r="A3759" t="s">
        <v>6861</v>
      </c>
      <c r="B3759" t="s">
        <v>3172</v>
      </c>
      <c r="C3759" t="s">
        <v>239</v>
      </c>
      <c r="D3759" t="s">
        <v>2</v>
      </c>
      <c r="E3759">
        <v>8858</v>
      </c>
      <c r="F3759">
        <v>40</v>
      </c>
      <c r="G3759" t="s">
        <v>321</v>
      </c>
      <c r="H3759" t="s">
        <v>3504</v>
      </c>
    </row>
    <row r="3760" spans="1:8" hidden="1" x14ac:dyDescent="0.3">
      <c r="A3760" t="s">
        <v>6862</v>
      </c>
      <c r="B3760" t="s">
        <v>3172</v>
      </c>
      <c r="C3760" t="s">
        <v>239</v>
      </c>
      <c r="D3760" t="s">
        <v>67</v>
      </c>
      <c r="E3760">
        <v>403</v>
      </c>
      <c r="F3760">
        <v>40</v>
      </c>
      <c r="G3760" t="s">
        <v>321</v>
      </c>
      <c r="H3760" t="s">
        <v>3504</v>
      </c>
    </row>
    <row r="3761" spans="1:8" hidden="1" x14ac:dyDescent="0.3">
      <c r="A3761" t="s">
        <v>6863</v>
      </c>
      <c r="B3761" t="s">
        <v>3172</v>
      </c>
      <c r="C3761" t="s">
        <v>239</v>
      </c>
      <c r="D3761" t="s">
        <v>66</v>
      </c>
      <c r="E3761">
        <v>1276</v>
      </c>
      <c r="F3761">
        <v>40</v>
      </c>
      <c r="G3761" t="s">
        <v>321</v>
      </c>
      <c r="H3761" t="s">
        <v>3504</v>
      </c>
    </row>
    <row r="3762" spans="1:8" hidden="1" x14ac:dyDescent="0.3">
      <c r="A3762" t="s">
        <v>6864</v>
      </c>
      <c r="B3762" t="s">
        <v>3172</v>
      </c>
      <c r="C3762" t="s">
        <v>239</v>
      </c>
      <c r="D3762" t="s">
        <v>65</v>
      </c>
      <c r="E3762">
        <v>2726</v>
      </c>
      <c r="F3762">
        <v>40</v>
      </c>
      <c r="G3762" t="s">
        <v>321</v>
      </c>
      <c r="H3762" t="s">
        <v>3504</v>
      </c>
    </row>
    <row r="3763" spans="1:8" hidden="1" x14ac:dyDescent="0.3">
      <c r="A3763" t="s">
        <v>6865</v>
      </c>
      <c r="B3763" t="s">
        <v>3172</v>
      </c>
      <c r="C3763" t="s">
        <v>239</v>
      </c>
      <c r="D3763" t="s">
        <v>68</v>
      </c>
      <c r="E3763">
        <v>129</v>
      </c>
      <c r="F3763">
        <v>40</v>
      </c>
      <c r="G3763" t="s">
        <v>321</v>
      </c>
      <c r="H3763" t="s">
        <v>3504</v>
      </c>
    </row>
    <row r="3764" spans="1:8" hidden="1" x14ac:dyDescent="0.3">
      <c r="A3764" t="s">
        <v>6866</v>
      </c>
      <c r="B3764" t="s">
        <v>3172</v>
      </c>
      <c r="C3764" t="s">
        <v>239</v>
      </c>
      <c r="D3764" t="s">
        <v>64</v>
      </c>
      <c r="E3764">
        <v>4323</v>
      </c>
      <c r="F3764">
        <v>40</v>
      </c>
      <c r="G3764" t="s">
        <v>321</v>
      </c>
      <c r="H3764" t="s">
        <v>3504</v>
      </c>
    </row>
    <row r="3765" spans="1:8" hidden="1" x14ac:dyDescent="0.3">
      <c r="A3765" t="s">
        <v>6867</v>
      </c>
      <c r="B3765" t="s">
        <v>3179</v>
      </c>
      <c r="C3765" t="s">
        <v>240</v>
      </c>
      <c r="D3765" t="s">
        <v>2</v>
      </c>
      <c r="E3765">
        <v>8858</v>
      </c>
      <c r="F3765">
        <v>40</v>
      </c>
      <c r="G3765" t="s">
        <v>321</v>
      </c>
      <c r="H3765" t="s">
        <v>3504</v>
      </c>
    </row>
    <row r="3766" spans="1:8" hidden="1" x14ac:dyDescent="0.3">
      <c r="A3766" t="s">
        <v>6868</v>
      </c>
      <c r="B3766" t="s">
        <v>3179</v>
      </c>
      <c r="C3766" t="s">
        <v>240</v>
      </c>
      <c r="D3766" t="s">
        <v>70</v>
      </c>
      <c r="E3766">
        <v>1203</v>
      </c>
      <c r="F3766">
        <v>40</v>
      </c>
      <c r="G3766" t="s">
        <v>321</v>
      </c>
      <c r="H3766" t="s">
        <v>3504</v>
      </c>
    </row>
    <row r="3767" spans="1:8" hidden="1" x14ac:dyDescent="0.3">
      <c r="A3767" t="s">
        <v>6869</v>
      </c>
      <c r="B3767" t="s">
        <v>3179</v>
      </c>
      <c r="C3767" t="s">
        <v>240</v>
      </c>
      <c r="D3767" t="s">
        <v>69</v>
      </c>
      <c r="E3767">
        <v>837</v>
      </c>
      <c r="F3767">
        <v>40</v>
      </c>
      <c r="G3767" t="s">
        <v>321</v>
      </c>
      <c r="H3767" t="s">
        <v>3504</v>
      </c>
    </row>
    <row r="3768" spans="1:8" hidden="1" x14ac:dyDescent="0.3">
      <c r="A3768" t="s">
        <v>6870</v>
      </c>
      <c r="B3768" t="s">
        <v>3179</v>
      </c>
      <c r="C3768" t="s">
        <v>240</v>
      </c>
      <c r="D3768" t="s">
        <v>71</v>
      </c>
      <c r="E3768">
        <v>6822</v>
      </c>
      <c r="F3768">
        <v>40</v>
      </c>
      <c r="G3768" t="s">
        <v>321</v>
      </c>
      <c r="H3768" t="s">
        <v>3504</v>
      </c>
    </row>
    <row r="3769" spans="1:8" hidden="1" x14ac:dyDescent="0.3">
      <c r="A3769" t="s">
        <v>6871</v>
      </c>
      <c r="B3769" t="s">
        <v>3184</v>
      </c>
      <c r="C3769" t="s">
        <v>3185</v>
      </c>
      <c r="D3769" t="s">
        <v>2</v>
      </c>
      <c r="E3769">
        <v>8858</v>
      </c>
      <c r="F3769">
        <v>40</v>
      </c>
      <c r="G3769" t="s">
        <v>321</v>
      </c>
      <c r="H3769" t="s">
        <v>3504</v>
      </c>
    </row>
    <row r="3770" spans="1:8" hidden="1" x14ac:dyDescent="0.3">
      <c r="A3770" t="s">
        <v>6872</v>
      </c>
      <c r="B3770" t="s">
        <v>3184</v>
      </c>
      <c r="C3770" t="s">
        <v>3185</v>
      </c>
      <c r="D3770" t="s">
        <v>25</v>
      </c>
      <c r="E3770">
        <v>106</v>
      </c>
      <c r="F3770">
        <v>40</v>
      </c>
      <c r="G3770" t="s">
        <v>321</v>
      </c>
      <c r="H3770" t="s">
        <v>3504</v>
      </c>
    </row>
    <row r="3771" spans="1:8" hidden="1" x14ac:dyDescent="0.3">
      <c r="A3771" t="s">
        <v>6873</v>
      </c>
      <c r="B3771" t="s">
        <v>3184</v>
      </c>
      <c r="C3771" t="s">
        <v>3185</v>
      </c>
      <c r="D3771" t="s">
        <v>21</v>
      </c>
      <c r="E3771">
        <v>1009</v>
      </c>
      <c r="F3771">
        <v>40</v>
      </c>
      <c r="G3771" t="s">
        <v>321</v>
      </c>
      <c r="H3771" t="s">
        <v>3504</v>
      </c>
    </row>
    <row r="3772" spans="1:8" hidden="1" x14ac:dyDescent="0.3">
      <c r="A3772" t="s">
        <v>6874</v>
      </c>
      <c r="B3772" t="s">
        <v>3184</v>
      </c>
      <c r="C3772" t="s">
        <v>3185</v>
      </c>
      <c r="D3772" t="s">
        <v>24</v>
      </c>
      <c r="E3772">
        <v>99</v>
      </c>
      <c r="F3772">
        <v>40</v>
      </c>
      <c r="G3772" t="s">
        <v>321</v>
      </c>
      <c r="H3772" t="s">
        <v>3504</v>
      </c>
    </row>
    <row r="3773" spans="1:8" hidden="1" x14ac:dyDescent="0.3">
      <c r="A3773" t="s">
        <v>6875</v>
      </c>
      <c r="B3773" t="s">
        <v>3184</v>
      </c>
      <c r="C3773" t="s">
        <v>3185</v>
      </c>
      <c r="D3773" t="s">
        <v>354</v>
      </c>
      <c r="E3773">
        <v>673</v>
      </c>
      <c r="F3773">
        <v>40</v>
      </c>
      <c r="G3773" t="s">
        <v>321</v>
      </c>
      <c r="H3773" t="s">
        <v>3504</v>
      </c>
    </row>
    <row r="3774" spans="1:8" hidden="1" x14ac:dyDescent="0.3">
      <c r="A3774" t="s">
        <v>6876</v>
      </c>
      <c r="B3774" t="s">
        <v>3184</v>
      </c>
      <c r="C3774" t="s">
        <v>3185</v>
      </c>
      <c r="D3774" t="s">
        <v>22</v>
      </c>
      <c r="E3774">
        <v>742</v>
      </c>
      <c r="F3774">
        <v>40</v>
      </c>
      <c r="G3774" t="s">
        <v>321</v>
      </c>
      <c r="H3774" t="s">
        <v>3504</v>
      </c>
    </row>
    <row r="3775" spans="1:8" hidden="1" x14ac:dyDescent="0.3">
      <c r="A3775" t="s">
        <v>6877</v>
      </c>
      <c r="B3775" t="s">
        <v>3184</v>
      </c>
      <c r="C3775" t="s">
        <v>3185</v>
      </c>
      <c r="D3775" t="s">
        <v>23</v>
      </c>
      <c r="E3775">
        <v>273</v>
      </c>
      <c r="F3775">
        <v>40</v>
      </c>
      <c r="G3775" t="s">
        <v>321</v>
      </c>
      <c r="H3775" t="s">
        <v>3504</v>
      </c>
    </row>
    <row r="3776" spans="1:8" hidden="1" x14ac:dyDescent="0.3">
      <c r="A3776" t="s">
        <v>6878</v>
      </c>
      <c r="B3776" t="s">
        <v>3184</v>
      </c>
      <c r="C3776" t="s">
        <v>3185</v>
      </c>
      <c r="D3776" t="s">
        <v>20</v>
      </c>
      <c r="E3776">
        <v>5965</v>
      </c>
      <c r="F3776">
        <v>40</v>
      </c>
      <c r="G3776" t="s">
        <v>321</v>
      </c>
      <c r="H3776" t="s">
        <v>3504</v>
      </c>
    </row>
    <row r="3777" spans="1:8" hidden="1" x14ac:dyDescent="0.3">
      <c r="A3777" t="s">
        <v>10590</v>
      </c>
      <c r="B3777" t="s">
        <v>3193</v>
      </c>
      <c r="C3777" t="s">
        <v>3194</v>
      </c>
      <c r="D3777" t="s">
        <v>10556</v>
      </c>
      <c r="E3777">
        <v>6</v>
      </c>
      <c r="F3777">
        <v>40</v>
      </c>
      <c r="G3777" t="s">
        <v>321</v>
      </c>
      <c r="H3777" t="s">
        <v>3504</v>
      </c>
    </row>
    <row r="3778" spans="1:8" hidden="1" x14ac:dyDescent="0.3">
      <c r="A3778" t="s">
        <v>6879</v>
      </c>
      <c r="B3778" t="s">
        <v>3193</v>
      </c>
      <c r="C3778" t="s">
        <v>3194</v>
      </c>
      <c r="D3778" t="s">
        <v>350</v>
      </c>
      <c r="E3778">
        <v>16</v>
      </c>
      <c r="F3778">
        <v>40</v>
      </c>
      <c r="G3778" t="s">
        <v>321</v>
      </c>
      <c r="H3778" t="s">
        <v>3504</v>
      </c>
    </row>
    <row r="3779" spans="1:8" hidden="1" x14ac:dyDescent="0.3">
      <c r="A3779" t="s">
        <v>6880</v>
      </c>
      <c r="B3779" t="s">
        <v>3193</v>
      </c>
      <c r="C3779" t="s">
        <v>3194</v>
      </c>
      <c r="D3779" t="s">
        <v>352</v>
      </c>
      <c r="E3779">
        <v>518</v>
      </c>
      <c r="F3779">
        <v>40</v>
      </c>
      <c r="G3779" t="s">
        <v>321</v>
      </c>
      <c r="H3779" t="s">
        <v>3504</v>
      </c>
    </row>
    <row r="3780" spans="1:8" hidden="1" x14ac:dyDescent="0.3">
      <c r="A3780" t="s">
        <v>6881</v>
      </c>
      <c r="B3780" t="s">
        <v>3193</v>
      </c>
      <c r="C3780" t="s">
        <v>3194</v>
      </c>
      <c r="D3780" t="s">
        <v>351</v>
      </c>
      <c r="E3780">
        <v>12</v>
      </c>
      <c r="F3780">
        <v>40</v>
      </c>
      <c r="G3780" t="s">
        <v>321</v>
      </c>
      <c r="H3780" t="s">
        <v>3504</v>
      </c>
    </row>
    <row r="3781" spans="1:8" hidden="1" x14ac:dyDescent="0.3">
      <c r="A3781" t="s">
        <v>6882</v>
      </c>
      <c r="B3781" t="s">
        <v>3193</v>
      </c>
      <c r="C3781" t="s">
        <v>3194</v>
      </c>
      <c r="D3781" t="s">
        <v>348</v>
      </c>
      <c r="E3781">
        <v>25</v>
      </c>
      <c r="F3781">
        <v>40</v>
      </c>
      <c r="G3781" t="s">
        <v>321</v>
      </c>
      <c r="H3781" t="s">
        <v>3504</v>
      </c>
    </row>
    <row r="3782" spans="1:8" hidden="1" x14ac:dyDescent="0.3">
      <c r="A3782" t="s">
        <v>6883</v>
      </c>
      <c r="B3782" t="s">
        <v>3193</v>
      </c>
      <c r="C3782" t="s">
        <v>3194</v>
      </c>
      <c r="D3782" t="s">
        <v>349</v>
      </c>
      <c r="E3782">
        <v>8612</v>
      </c>
      <c r="F3782">
        <v>40</v>
      </c>
      <c r="G3782" t="s">
        <v>321</v>
      </c>
      <c r="H3782" t="s">
        <v>3504</v>
      </c>
    </row>
    <row r="3783" spans="1:8" hidden="1" x14ac:dyDescent="0.3">
      <c r="A3783" t="s">
        <v>6884</v>
      </c>
      <c r="B3783" t="s">
        <v>3193</v>
      </c>
      <c r="C3783" t="s">
        <v>3194</v>
      </c>
      <c r="D3783" t="s">
        <v>347</v>
      </c>
      <c r="E3783">
        <v>8588</v>
      </c>
      <c r="F3783">
        <v>40</v>
      </c>
      <c r="G3783" t="s">
        <v>321</v>
      </c>
      <c r="H3783" t="s">
        <v>3504</v>
      </c>
    </row>
    <row r="3784" spans="1:8" hidden="1" x14ac:dyDescent="0.3">
      <c r="A3784" t="s">
        <v>6885</v>
      </c>
      <c r="B3784" t="s">
        <v>99</v>
      </c>
      <c r="C3784" t="s">
        <v>3202</v>
      </c>
      <c r="D3784" t="s">
        <v>210</v>
      </c>
      <c r="E3784">
        <v>1229</v>
      </c>
      <c r="F3784">
        <v>40</v>
      </c>
      <c r="G3784" t="s">
        <v>321</v>
      </c>
      <c r="H3784" t="s">
        <v>3504</v>
      </c>
    </row>
    <row r="3785" spans="1:8" hidden="1" x14ac:dyDescent="0.3">
      <c r="A3785" t="s">
        <v>6886</v>
      </c>
      <c r="B3785" t="s">
        <v>98</v>
      </c>
      <c r="C3785" t="s">
        <v>3202</v>
      </c>
      <c r="D3785" t="s">
        <v>209</v>
      </c>
      <c r="E3785">
        <v>6066</v>
      </c>
      <c r="F3785">
        <v>40</v>
      </c>
      <c r="G3785" t="s">
        <v>321</v>
      </c>
      <c r="H3785" t="s">
        <v>3504</v>
      </c>
    </row>
    <row r="3786" spans="1:8" hidden="1" x14ac:dyDescent="0.3">
      <c r="A3786" t="s">
        <v>6887</v>
      </c>
      <c r="B3786" t="s">
        <v>97</v>
      </c>
      <c r="C3786" t="s">
        <v>3202</v>
      </c>
      <c r="D3786" t="s">
        <v>208</v>
      </c>
      <c r="E3786">
        <v>944</v>
      </c>
      <c r="F3786">
        <v>40</v>
      </c>
      <c r="G3786" t="s">
        <v>321</v>
      </c>
      <c r="H3786" t="s">
        <v>3504</v>
      </c>
    </row>
    <row r="3787" spans="1:8" hidden="1" x14ac:dyDescent="0.3">
      <c r="A3787" t="s">
        <v>6888</v>
      </c>
      <c r="B3787" t="s">
        <v>96</v>
      </c>
      <c r="C3787" t="s">
        <v>3202</v>
      </c>
      <c r="D3787" t="s">
        <v>207</v>
      </c>
      <c r="E3787">
        <v>626</v>
      </c>
      <c r="F3787">
        <v>40</v>
      </c>
      <c r="G3787" t="s">
        <v>321</v>
      </c>
      <c r="H3787" t="s">
        <v>3504</v>
      </c>
    </row>
    <row r="3788" spans="1:8" hidden="1" x14ac:dyDescent="0.3">
      <c r="A3788" t="s">
        <v>6889</v>
      </c>
      <c r="B3788" t="s">
        <v>3207</v>
      </c>
      <c r="C3788" t="s">
        <v>3202</v>
      </c>
      <c r="D3788" t="s">
        <v>2</v>
      </c>
      <c r="E3788">
        <v>8865</v>
      </c>
      <c r="F3788">
        <v>40</v>
      </c>
      <c r="G3788" t="s">
        <v>321</v>
      </c>
      <c r="H3788" t="s">
        <v>3504</v>
      </c>
    </row>
    <row r="3789" spans="1:8" hidden="1" x14ac:dyDescent="0.3">
      <c r="A3789" t="s">
        <v>6890</v>
      </c>
      <c r="B3789" t="s">
        <v>3207</v>
      </c>
      <c r="C3789" t="s">
        <v>3202</v>
      </c>
      <c r="D3789" t="s">
        <v>28</v>
      </c>
      <c r="E3789">
        <v>136.346266617715</v>
      </c>
      <c r="F3789">
        <v>40</v>
      </c>
      <c r="G3789" t="s">
        <v>321</v>
      </c>
      <c r="H3789" t="s">
        <v>3504</v>
      </c>
    </row>
    <row r="3790" spans="1:8" hidden="1" x14ac:dyDescent="0.3">
      <c r="A3790" t="s">
        <v>6891</v>
      </c>
      <c r="B3790" t="s">
        <v>3207</v>
      </c>
      <c r="C3790" t="s">
        <v>3202</v>
      </c>
      <c r="D3790" t="s">
        <v>27</v>
      </c>
      <c r="E3790">
        <v>4570</v>
      </c>
      <c r="F3790">
        <v>40</v>
      </c>
      <c r="G3790" t="s">
        <v>321</v>
      </c>
      <c r="H3790" t="s">
        <v>3504</v>
      </c>
    </row>
    <row r="3791" spans="1:8" hidden="1" x14ac:dyDescent="0.3">
      <c r="A3791" t="s">
        <v>6892</v>
      </c>
      <c r="B3791" t="s">
        <v>3207</v>
      </c>
      <c r="C3791" t="s">
        <v>3202</v>
      </c>
      <c r="D3791" t="s">
        <v>3155</v>
      </c>
      <c r="E3791">
        <v>0</v>
      </c>
      <c r="F3791">
        <v>40</v>
      </c>
      <c r="G3791" t="s">
        <v>321</v>
      </c>
      <c r="H3791" t="s">
        <v>3504</v>
      </c>
    </row>
    <row r="3792" spans="1:8" hidden="1" x14ac:dyDescent="0.3">
      <c r="A3792" t="s">
        <v>6893</v>
      </c>
      <c r="B3792" t="s">
        <v>3207</v>
      </c>
      <c r="C3792" t="s">
        <v>3202</v>
      </c>
      <c r="D3792" t="s">
        <v>3157</v>
      </c>
      <c r="E3792">
        <v>8858</v>
      </c>
      <c r="F3792">
        <v>40</v>
      </c>
      <c r="G3792" t="s">
        <v>321</v>
      </c>
      <c r="H3792" t="s">
        <v>3504</v>
      </c>
    </row>
    <row r="3793" spans="1:8" hidden="1" x14ac:dyDescent="0.3">
      <c r="A3793" t="s">
        <v>6894</v>
      </c>
      <c r="B3793" t="s">
        <v>3207</v>
      </c>
      <c r="C3793" t="s">
        <v>3202</v>
      </c>
      <c r="D3793" t="s">
        <v>26</v>
      </c>
      <c r="E3793">
        <v>4295</v>
      </c>
      <c r="F3793">
        <v>40</v>
      </c>
      <c r="G3793" t="s">
        <v>321</v>
      </c>
      <c r="H3793" t="s">
        <v>3504</v>
      </c>
    </row>
    <row r="3794" spans="1:8" hidden="1" x14ac:dyDescent="0.3">
      <c r="A3794" t="s">
        <v>6895</v>
      </c>
      <c r="B3794" t="s">
        <v>3214</v>
      </c>
      <c r="C3794" t="s">
        <v>3215</v>
      </c>
      <c r="D3794" t="s">
        <v>344</v>
      </c>
      <c r="E3794">
        <v>51</v>
      </c>
      <c r="F3794">
        <v>40</v>
      </c>
      <c r="G3794" t="s">
        <v>321</v>
      </c>
      <c r="H3794" t="s">
        <v>3504</v>
      </c>
    </row>
    <row r="3795" spans="1:8" hidden="1" x14ac:dyDescent="0.3">
      <c r="A3795" t="s">
        <v>6896</v>
      </c>
      <c r="B3795" t="s">
        <v>3214</v>
      </c>
      <c r="C3795" t="s">
        <v>3215</v>
      </c>
      <c r="D3795" t="s">
        <v>2</v>
      </c>
      <c r="E3795">
        <v>8858</v>
      </c>
      <c r="F3795">
        <v>40</v>
      </c>
      <c r="G3795" t="s">
        <v>321</v>
      </c>
      <c r="H3795" t="s">
        <v>3504</v>
      </c>
    </row>
    <row r="3796" spans="1:8" hidden="1" x14ac:dyDescent="0.3">
      <c r="A3796" t="s">
        <v>6897</v>
      </c>
      <c r="B3796" t="s">
        <v>3214</v>
      </c>
      <c r="C3796" t="s">
        <v>3215</v>
      </c>
      <c r="D3796" t="s">
        <v>30</v>
      </c>
      <c r="E3796">
        <v>752</v>
      </c>
      <c r="F3796">
        <v>40</v>
      </c>
      <c r="G3796" t="s">
        <v>321</v>
      </c>
      <c r="H3796" t="s">
        <v>3504</v>
      </c>
    </row>
    <row r="3797" spans="1:8" hidden="1" x14ac:dyDescent="0.3">
      <c r="A3797" t="s">
        <v>6898</v>
      </c>
      <c r="B3797" t="s">
        <v>3214</v>
      </c>
      <c r="C3797" t="s">
        <v>3215</v>
      </c>
      <c r="D3797" t="s">
        <v>345</v>
      </c>
      <c r="E3797">
        <v>22</v>
      </c>
      <c r="F3797">
        <v>40</v>
      </c>
      <c r="G3797" t="s">
        <v>321</v>
      </c>
      <c r="H3797" t="s">
        <v>3504</v>
      </c>
    </row>
    <row r="3798" spans="1:8" hidden="1" x14ac:dyDescent="0.3">
      <c r="A3798" t="s">
        <v>6899</v>
      </c>
      <c r="B3798" t="s">
        <v>3214</v>
      </c>
      <c r="C3798" t="s">
        <v>3215</v>
      </c>
      <c r="D3798" t="s">
        <v>36</v>
      </c>
      <c r="E3798">
        <v>112</v>
      </c>
      <c r="F3798">
        <v>40</v>
      </c>
      <c r="G3798" t="s">
        <v>321</v>
      </c>
      <c r="H3798" t="s">
        <v>3504</v>
      </c>
    </row>
    <row r="3799" spans="1:8" hidden="1" x14ac:dyDescent="0.3">
      <c r="A3799" t="s">
        <v>6900</v>
      </c>
      <c r="B3799" t="s">
        <v>3214</v>
      </c>
      <c r="C3799" t="s">
        <v>3215</v>
      </c>
      <c r="D3799" t="s">
        <v>32</v>
      </c>
      <c r="E3799">
        <v>129</v>
      </c>
      <c r="F3799">
        <v>40</v>
      </c>
      <c r="G3799" t="s">
        <v>321</v>
      </c>
      <c r="H3799" t="s">
        <v>3504</v>
      </c>
    </row>
    <row r="3800" spans="1:8" hidden="1" x14ac:dyDescent="0.3">
      <c r="A3800" t="s">
        <v>6901</v>
      </c>
      <c r="B3800" t="s">
        <v>3214</v>
      </c>
      <c r="C3800" t="s">
        <v>3215</v>
      </c>
      <c r="D3800" t="s">
        <v>31</v>
      </c>
      <c r="E3800">
        <v>7789</v>
      </c>
      <c r="F3800">
        <v>40</v>
      </c>
      <c r="G3800" t="s">
        <v>321</v>
      </c>
      <c r="H3800" t="s">
        <v>3504</v>
      </c>
    </row>
    <row r="3801" spans="1:8" hidden="1" x14ac:dyDescent="0.3">
      <c r="A3801" t="s">
        <v>6902</v>
      </c>
      <c r="B3801" t="s">
        <v>3214</v>
      </c>
      <c r="C3801" t="s">
        <v>3215</v>
      </c>
      <c r="D3801" t="s">
        <v>34</v>
      </c>
      <c r="E3801">
        <v>537</v>
      </c>
      <c r="F3801">
        <v>40</v>
      </c>
      <c r="G3801" t="s">
        <v>321</v>
      </c>
      <c r="H3801" t="s">
        <v>3504</v>
      </c>
    </row>
    <row r="3802" spans="1:8" hidden="1" x14ac:dyDescent="0.3">
      <c r="A3802" t="s">
        <v>6903</v>
      </c>
      <c r="B3802" t="s">
        <v>3214</v>
      </c>
      <c r="C3802" t="s">
        <v>3215</v>
      </c>
      <c r="D3802" t="s">
        <v>35</v>
      </c>
      <c r="E3802">
        <v>695</v>
      </c>
      <c r="F3802">
        <v>40</v>
      </c>
      <c r="G3802" t="s">
        <v>321</v>
      </c>
      <c r="H3802" t="s">
        <v>3504</v>
      </c>
    </row>
    <row r="3803" spans="1:8" hidden="1" x14ac:dyDescent="0.3">
      <c r="A3803" t="s">
        <v>6904</v>
      </c>
      <c r="B3803" t="s">
        <v>3214</v>
      </c>
      <c r="C3803" t="s">
        <v>3215</v>
      </c>
      <c r="D3803" t="s">
        <v>33</v>
      </c>
      <c r="E3803">
        <v>6557</v>
      </c>
      <c r="F3803">
        <v>40</v>
      </c>
      <c r="G3803" t="s">
        <v>321</v>
      </c>
      <c r="H3803" t="s">
        <v>3504</v>
      </c>
    </row>
    <row r="3804" spans="1:8" hidden="1" x14ac:dyDescent="0.3">
      <c r="A3804" t="s">
        <v>6905</v>
      </c>
      <c r="B3804" t="s">
        <v>3226</v>
      </c>
      <c r="C3804" t="s">
        <v>232</v>
      </c>
      <c r="D3804" t="s">
        <v>60</v>
      </c>
      <c r="E3804">
        <v>4314</v>
      </c>
      <c r="F3804">
        <v>40</v>
      </c>
      <c r="G3804" t="s">
        <v>321</v>
      </c>
      <c r="H3804" t="s">
        <v>3504</v>
      </c>
    </row>
    <row r="3805" spans="1:8" hidden="1" x14ac:dyDescent="0.3">
      <c r="A3805" t="s">
        <v>6906</v>
      </c>
      <c r="B3805" t="s">
        <v>3226</v>
      </c>
      <c r="C3805" t="s">
        <v>232</v>
      </c>
      <c r="D3805" t="s">
        <v>76</v>
      </c>
      <c r="E3805">
        <v>29</v>
      </c>
      <c r="F3805">
        <v>40</v>
      </c>
      <c r="G3805" t="s">
        <v>321</v>
      </c>
      <c r="H3805" t="s">
        <v>3504</v>
      </c>
    </row>
    <row r="3806" spans="1:8" hidden="1" x14ac:dyDescent="0.3">
      <c r="A3806" t="s">
        <v>6907</v>
      </c>
      <c r="B3806" t="s">
        <v>3226</v>
      </c>
      <c r="C3806" t="s">
        <v>232</v>
      </c>
      <c r="D3806" t="s">
        <v>72</v>
      </c>
      <c r="E3806">
        <v>1439</v>
      </c>
      <c r="F3806">
        <v>40</v>
      </c>
      <c r="G3806" t="s">
        <v>321</v>
      </c>
      <c r="H3806" t="s">
        <v>3504</v>
      </c>
    </row>
    <row r="3807" spans="1:8" hidden="1" x14ac:dyDescent="0.3">
      <c r="A3807" t="s">
        <v>6908</v>
      </c>
      <c r="B3807" t="s">
        <v>3226</v>
      </c>
      <c r="C3807" t="s">
        <v>232</v>
      </c>
      <c r="D3807" t="s">
        <v>73</v>
      </c>
      <c r="E3807">
        <v>2000</v>
      </c>
      <c r="F3807">
        <v>40</v>
      </c>
      <c r="G3807" t="s">
        <v>321</v>
      </c>
      <c r="H3807" t="s">
        <v>3504</v>
      </c>
    </row>
    <row r="3808" spans="1:8" hidden="1" x14ac:dyDescent="0.3">
      <c r="A3808" t="s">
        <v>6909</v>
      </c>
      <c r="B3808" t="s">
        <v>3226</v>
      </c>
      <c r="C3808" t="s">
        <v>232</v>
      </c>
      <c r="D3808" t="s">
        <v>75</v>
      </c>
      <c r="E3808">
        <v>92</v>
      </c>
      <c r="F3808">
        <v>40</v>
      </c>
      <c r="G3808" t="s">
        <v>321</v>
      </c>
      <c r="H3808" t="s">
        <v>3504</v>
      </c>
    </row>
    <row r="3809" spans="1:8" hidden="1" x14ac:dyDescent="0.3">
      <c r="A3809" t="s">
        <v>6910</v>
      </c>
      <c r="B3809" t="s">
        <v>3226</v>
      </c>
      <c r="C3809" t="s">
        <v>232</v>
      </c>
      <c r="D3809" t="s">
        <v>74</v>
      </c>
      <c r="E3809">
        <v>759</v>
      </c>
      <c r="F3809">
        <v>40</v>
      </c>
      <c r="G3809" t="s">
        <v>321</v>
      </c>
      <c r="H3809" t="s">
        <v>3504</v>
      </c>
    </row>
    <row r="3810" spans="1:8" hidden="1" x14ac:dyDescent="0.3">
      <c r="A3810" t="s">
        <v>6911</v>
      </c>
      <c r="B3810" t="s">
        <v>3076</v>
      </c>
      <c r="C3810" t="s">
        <v>236</v>
      </c>
      <c r="D3810" t="s">
        <v>29</v>
      </c>
      <c r="E3810">
        <v>13575</v>
      </c>
      <c r="F3810">
        <v>8</v>
      </c>
      <c r="G3810" t="s">
        <v>5</v>
      </c>
      <c r="H3810" t="s">
        <v>3506</v>
      </c>
    </row>
    <row r="3811" spans="1:8" hidden="1" x14ac:dyDescent="0.3">
      <c r="A3811" t="s">
        <v>6912</v>
      </c>
      <c r="B3811" t="s">
        <v>3076</v>
      </c>
      <c r="C3811" t="s">
        <v>236</v>
      </c>
      <c r="D3811" t="s">
        <v>49</v>
      </c>
      <c r="E3811">
        <v>4610</v>
      </c>
      <c r="F3811">
        <v>8</v>
      </c>
      <c r="G3811" t="s">
        <v>5</v>
      </c>
      <c r="H3811" t="s">
        <v>3506</v>
      </c>
    </row>
    <row r="3812" spans="1:8" hidden="1" x14ac:dyDescent="0.3">
      <c r="A3812" t="s">
        <v>6913</v>
      </c>
      <c r="B3812" t="s">
        <v>3076</v>
      </c>
      <c r="C3812" t="s">
        <v>236</v>
      </c>
      <c r="D3812" t="s">
        <v>48</v>
      </c>
      <c r="E3812">
        <v>1475</v>
      </c>
      <c r="F3812">
        <v>8</v>
      </c>
      <c r="G3812" t="s">
        <v>5</v>
      </c>
      <c r="H3812" t="s">
        <v>3506</v>
      </c>
    </row>
    <row r="3813" spans="1:8" hidden="1" x14ac:dyDescent="0.3">
      <c r="A3813" t="s">
        <v>6914</v>
      </c>
      <c r="B3813" t="s">
        <v>3076</v>
      </c>
      <c r="C3813" t="s">
        <v>236</v>
      </c>
      <c r="D3813" t="s">
        <v>42</v>
      </c>
      <c r="E3813">
        <v>403</v>
      </c>
      <c r="F3813">
        <v>8</v>
      </c>
      <c r="G3813" t="s">
        <v>5</v>
      </c>
      <c r="H3813" t="s">
        <v>3506</v>
      </c>
    </row>
    <row r="3814" spans="1:8" hidden="1" x14ac:dyDescent="0.3">
      <c r="A3814" t="s">
        <v>6915</v>
      </c>
      <c r="B3814" t="s">
        <v>3076</v>
      </c>
      <c r="C3814" t="s">
        <v>236</v>
      </c>
      <c r="D3814" t="s">
        <v>82</v>
      </c>
      <c r="E3814">
        <v>700</v>
      </c>
      <c r="F3814">
        <v>8</v>
      </c>
      <c r="G3814" t="s">
        <v>5</v>
      </c>
      <c r="H3814" t="s">
        <v>3506</v>
      </c>
    </row>
    <row r="3815" spans="1:8" hidden="1" x14ac:dyDescent="0.3">
      <c r="A3815" t="s">
        <v>6916</v>
      </c>
      <c r="B3815" t="s">
        <v>3076</v>
      </c>
      <c r="C3815" t="s">
        <v>236</v>
      </c>
      <c r="D3815" t="s">
        <v>50</v>
      </c>
      <c r="E3815">
        <v>305</v>
      </c>
      <c r="F3815">
        <v>8</v>
      </c>
      <c r="G3815" t="s">
        <v>5</v>
      </c>
      <c r="H3815" t="s">
        <v>3506</v>
      </c>
    </row>
    <row r="3816" spans="1:8" hidden="1" x14ac:dyDescent="0.3">
      <c r="A3816" t="s">
        <v>6917</v>
      </c>
      <c r="B3816" t="s">
        <v>3076</v>
      </c>
      <c r="C3816" t="s">
        <v>236</v>
      </c>
      <c r="D3816" t="s">
        <v>46</v>
      </c>
      <c r="E3816">
        <v>1176</v>
      </c>
      <c r="F3816">
        <v>8</v>
      </c>
      <c r="G3816" t="s">
        <v>5</v>
      </c>
      <c r="H3816" t="s">
        <v>3506</v>
      </c>
    </row>
    <row r="3817" spans="1:8" hidden="1" x14ac:dyDescent="0.3">
      <c r="A3817" t="s">
        <v>6918</v>
      </c>
      <c r="B3817" t="s">
        <v>3076</v>
      </c>
      <c r="C3817" t="s">
        <v>236</v>
      </c>
      <c r="D3817" t="s">
        <v>45</v>
      </c>
      <c r="E3817">
        <v>684</v>
      </c>
      <c r="F3817">
        <v>8</v>
      </c>
      <c r="G3817" t="s">
        <v>5</v>
      </c>
      <c r="H3817" t="s">
        <v>3506</v>
      </c>
    </row>
    <row r="3818" spans="1:8" hidden="1" x14ac:dyDescent="0.3">
      <c r="A3818" t="s">
        <v>6919</v>
      </c>
      <c r="B3818" t="s">
        <v>3076</v>
      </c>
      <c r="C3818" t="s">
        <v>236</v>
      </c>
      <c r="D3818" t="s">
        <v>47</v>
      </c>
      <c r="E3818">
        <v>488</v>
      </c>
      <c r="F3818">
        <v>8</v>
      </c>
      <c r="G3818" t="s">
        <v>5</v>
      </c>
      <c r="H3818" t="s">
        <v>3506</v>
      </c>
    </row>
    <row r="3819" spans="1:8" hidden="1" x14ac:dyDescent="0.3">
      <c r="A3819" t="s">
        <v>6920</v>
      </c>
      <c r="B3819" t="s">
        <v>3076</v>
      </c>
      <c r="C3819" t="s">
        <v>236</v>
      </c>
      <c r="D3819" t="s">
        <v>43</v>
      </c>
      <c r="E3819">
        <v>2986</v>
      </c>
      <c r="F3819">
        <v>8</v>
      </c>
      <c r="G3819" t="s">
        <v>5</v>
      </c>
      <c r="H3819" t="s">
        <v>3506</v>
      </c>
    </row>
    <row r="3820" spans="1:8" hidden="1" x14ac:dyDescent="0.3">
      <c r="A3820" t="s">
        <v>6921</v>
      </c>
      <c r="B3820" t="s">
        <v>3076</v>
      </c>
      <c r="C3820" t="s">
        <v>236</v>
      </c>
      <c r="D3820" t="s">
        <v>44</v>
      </c>
      <c r="E3820">
        <v>753</v>
      </c>
      <c r="F3820">
        <v>8</v>
      </c>
      <c r="G3820" t="s">
        <v>5</v>
      </c>
      <c r="H3820" t="s">
        <v>3506</v>
      </c>
    </row>
    <row r="3821" spans="1:8" hidden="1" x14ac:dyDescent="0.3">
      <c r="A3821" t="s">
        <v>3505</v>
      </c>
      <c r="B3821" t="s">
        <v>3089</v>
      </c>
      <c r="C3821" t="s">
        <v>3090</v>
      </c>
      <c r="D3821" t="s">
        <v>434</v>
      </c>
      <c r="E3821">
        <v>199</v>
      </c>
      <c r="F3821">
        <v>8</v>
      </c>
      <c r="G3821" t="s">
        <v>5</v>
      </c>
      <c r="H3821" t="s">
        <v>3506</v>
      </c>
    </row>
    <row r="3822" spans="1:8" hidden="1" x14ac:dyDescent="0.3">
      <c r="A3822" t="s">
        <v>5168</v>
      </c>
      <c r="B3822" t="s">
        <v>3089</v>
      </c>
      <c r="C3822" t="s">
        <v>3090</v>
      </c>
      <c r="D3822" t="s">
        <v>436</v>
      </c>
      <c r="E3822">
        <v>786</v>
      </c>
      <c r="F3822">
        <v>8</v>
      </c>
      <c r="G3822" t="s">
        <v>5</v>
      </c>
      <c r="H3822" t="s">
        <v>3506</v>
      </c>
    </row>
    <row r="3823" spans="1:8" hidden="1" x14ac:dyDescent="0.3">
      <c r="A3823" t="s">
        <v>5877</v>
      </c>
      <c r="B3823" t="s">
        <v>3089</v>
      </c>
      <c r="C3823" t="s">
        <v>3090</v>
      </c>
      <c r="D3823" t="s">
        <v>437</v>
      </c>
      <c r="E3823">
        <v>2097</v>
      </c>
      <c r="F3823">
        <v>8</v>
      </c>
      <c r="G3823" t="s">
        <v>5</v>
      </c>
      <c r="H3823" t="s">
        <v>3506</v>
      </c>
    </row>
    <row r="3824" spans="1:8" hidden="1" x14ac:dyDescent="0.3">
      <c r="A3824" t="s">
        <v>7511</v>
      </c>
      <c r="B3824" t="s">
        <v>3089</v>
      </c>
      <c r="C3824" t="s">
        <v>3090</v>
      </c>
      <c r="D3824" t="s">
        <v>439</v>
      </c>
      <c r="E3824">
        <v>1809</v>
      </c>
      <c r="F3824">
        <v>8</v>
      </c>
      <c r="G3824" t="s">
        <v>5</v>
      </c>
      <c r="H3824" t="s">
        <v>3506</v>
      </c>
    </row>
    <row r="3825" spans="1:8" hidden="1" x14ac:dyDescent="0.3">
      <c r="A3825" t="s">
        <v>4351</v>
      </c>
      <c r="B3825" t="s">
        <v>3089</v>
      </c>
      <c r="C3825" t="s">
        <v>3090</v>
      </c>
      <c r="D3825" t="s">
        <v>435</v>
      </c>
      <c r="E3825">
        <v>937</v>
      </c>
      <c r="F3825">
        <v>8</v>
      </c>
      <c r="G3825" t="s">
        <v>5</v>
      </c>
      <c r="H3825" t="s">
        <v>3506</v>
      </c>
    </row>
    <row r="3826" spans="1:8" hidden="1" x14ac:dyDescent="0.3">
      <c r="A3826" t="s">
        <v>9145</v>
      </c>
      <c r="B3826" t="s">
        <v>3089</v>
      </c>
      <c r="C3826" t="s">
        <v>3090</v>
      </c>
      <c r="D3826" t="s">
        <v>441</v>
      </c>
      <c r="E3826">
        <v>748</v>
      </c>
      <c r="F3826">
        <v>8</v>
      </c>
      <c r="G3826" t="s">
        <v>5</v>
      </c>
      <c r="H3826" t="s">
        <v>3506</v>
      </c>
    </row>
    <row r="3827" spans="1:8" hidden="1" x14ac:dyDescent="0.3">
      <c r="A3827" t="s">
        <v>8328</v>
      </c>
      <c r="B3827" t="s">
        <v>3089</v>
      </c>
      <c r="C3827" t="s">
        <v>3090</v>
      </c>
      <c r="D3827" t="s">
        <v>440</v>
      </c>
      <c r="E3827">
        <v>4060</v>
      </c>
      <c r="F3827">
        <v>8</v>
      </c>
      <c r="G3827" t="s">
        <v>5</v>
      </c>
      <c r="H3827" t="s">
        <v>3506</v>
      </c>
    </row>
    <row r="3828" spans="1:8" hidden="1" x14ac:dyDescent="0.3">
      <c r="A3828" t="s">
        <v>9854</v>
      </c>
      <c r="B3828" t="s">
        <v>3089</v>
      </c>
      <c r="C3828" t="s">
        <v>3090</v>
      </c>
      <c r="D3828" t="s">
        <v>349</v>
      </c>
      <c r="E3828">
        <v>11602</v>
      </c>
      <c r="F3828">
        <v>8</v>
      </c>
      <c r="G3828" t="s">
        <v>5</v>
      </c>
      <c r="H3828" t="s">
        <v>3506</v>
      </c>
    </row>
    <row r="3829" spans="1:8" hidden="1" x14ac:dyDescent="0.3">
      <c r="A3829" t="s">
        <v>6694</v>
      </c>
      <c r="B3829" t="s">
        <v>3089</v>
      </c>
      <c r="C3829" t="s">
        <v>3090</v>
      </c>
      <c r="D3829" t="s">
        <v>438</v>
      </c>
      <c r="E3829">
        <v>953</v>
      </c>
      <c r="F3829">
        <v>8</v>
      </c>
      <c r="G3829" t="s">
        <v>5</v>
      </c>
      <c r="H3829" t="s">
        <v>3506</v>
      </c>
    </row>
    <row r="3830" spans="1:8" hidden="1" x14ac:dyDescent="0.3">
      <c r="A3830" t="s">
        <v>6931</v>
      </c>
      <c r="B3830" t="s">
        <v>3108</v>
      </c>
      <c r="C3830" t="s">
        <v>3109</v>
      </c>
      <c r="D3830" t="s">
        <v>3110</v>
      </c>
      <c r="E3830">
        <v>619</v>
      </c>
      <c r="F3830">
        <v>8</v>
      </c>
      <c r="G3830" t="s">
        <v>5</v>
      </c>
      <c r="H3830" t="s">
        <v>3506</v>
      </c>
    </row>
    <row r="3831" spans="1:8" hidden="1" x14ac:dyDescent="0.3">
      <c r="A3831" t="s">
        <v>6932</v>
      </c>
      <c r="B3831" t="s">
        <v>3108</v>
      </c>
      <c r="C3831" t="s">
        <v>3109</v>
      </c>
      <c r="D3831" t="s">
        <v>3112</v>
      </c>
      <c r="E3831">
        <v>1806</v>
      </c>
      <c r="F3831">
        <v>8</v>
      </c>
      <c r="G3831" t="s">
        <v>5</v>
      </c>
      <c r="H3831" t="s">
        <v>3506</v>
      </c>
    </row>
    <row r="3832" spans="1:8" hidden="1" x14ac:dyDescent="0.3">
      <c r="A3832" t="s">
        <v>6933</v>
      </c>
      <c r="B3832" t="s">
        <v>3108</v>
      </c>
      <c r="C3832" t="s">
        <v>3109</v>
      </c>
      <c r="D3832" t="s">
        <v>3114</v>
      </c>
      <c r="E3832">
        <v>1276</v>
      </c>
      <c r="F3832">
        <v>8</v>
      </c>
      <c r="G3832" t="s">
        <v>5</v>
      </c>
      <c r="H3832" t="s">
        <v>3506</v>
      </c>
    </row>
    <row r="3833" spans="1:8" hidden="1" x14ac:dyDescent="0.3">
      <c r="A3833" t="s">
        <v>6934</v>
      </c>
      <c r="B3833" t="s">
        <v>3108</v>
      </c>
      <c r="C3833" t="s">
        <v>3109</v>
      </c>
      <c r="D3833" t="s">
        <v>3116</v>
      </c>
      <c r="E3833">
        <v>1325</v>
      </c>
      <c r="F3833">
        <v>8</v>
      </c>
      <c r="G3833" t="s">
        <v>5</v>
      </c>
      <c r="H3833" t="s">
        <v>3506</v>
      </c>
    </row>
    <row r="3834" spans="1:8" hidden="1" x14ac:dyDescent="0.3">
      <c r="A3834" t="s">
        <v>6935</v>
      </c>
      <c r="B3834" t="s">
        <v>3108</v>
      </c>
      <c r="C3834" t="s">
        <v>3109</v>
      </c>
      <c r="D3834" t="s">
        <v>3118</v>
      </c>
      <c r="E3834">
        <v>1313</v>
      </c>
      <c r="F3834">
        <v>8</v>
      </c>
      <c r="G3834" t="s">
        <v>5</v>
      </c>
      <c r="H3834" t="s">
        <v>3506</v>
      </c>
    </row>
    <row r="3835" spans="1:8" hidden="1" x14ac:dyDescent="0.3">
      <c r="A3835" t="s">
        <v>6936</v>
      </c>
      <c r="B3835" t="s">
        <v>3108</v>
      </c>
      <c r="C3835" t="s">
        <v>3109</v>
      </c>
      <c r="D3835" t="s">
        <v>3120</v>
      </c>
      <c r="E3835">
        <v>1422</v>
      </c>
      <c r="F3835">
        <v>8</v>
      </c>
      <c r="G3835" t="s">
        <v>5</v>
      </c>
      <c r="H3835" t="s">
        <v>3506</v>
      </c>
    </row>
    <row r="3836" spans="1:8" hidden="1" x14ac:dyDescent="0.3">
      <c r="A3836" t="s">
        <v>6937</v>
      </c>
      <c r="B3836" t="s">
        <v>3108</v>
      </c>
      <c r="C3836" t="s">
        <v>3109</v>
      </c>
      <c r="D3836" t="s">
        <v>3122</v>
      </c>
      <c r="E3836">
        <v>1076</v>
      </c>
      <c r="F3836">
        <v>8</v>
      </c>
      <c r="G3836" t="s">
        <v>5</v>
      </c>
      <c r="H3836" t="s">
        <v>3506</v>
      </c>
    </row>
    <row r="3837" spans="1:8" hidden="1" x14ac:dyDescent="0.3">
      <c r="A3837" t="s">
        <v>6938</v>
      </c>
      <c r="B3837" t="s">
        <v>3108</v>
      </c>
      <c r="C3837" t="s">
        <v>3109</v>
      </c>
      <c r="D3837" t="s">
        <v>3124</v>
      </c>
      <c r="E3837">
        <v>1016</v>
      </c>
      <c r="F3837">
        <v>8</v>
      </c>
      <c r="G3837" t="s">
        <v>5</v>
      </c>
      <c r="H3837" t="s">
        <v>3506</v>
      </c>
    </row>
    <row r="3838" spans="1:8" hidden="1" x14ac:dyDescent="0.3">
      <c r="A3838" t="s">
        <v>6939</v>
      </c>
      <c r="B3838" t="s">
        <v>3108</v>
      </c>
      <c r="C3838" t="s">
        <v>3109</v>
      </c>
      <c r="D3838" t="s">
        <v>3126</v>
      </c>
      <c r="E3838">
        <v>1750</v>
      </c>
      <c r="F3838">
        <v>8</v>
      </c>
      <c r="G3838" t="s">
        <v>5</v>
      </c>
      <c r="H3838" t="s">
        <v>3506</v>
      </c>
    </row>
    <row r="3839" spans="1:8" hidden="1" x14ac:dyDescent="0.3">
      <c r="A3839" t="s">
        <v>6940</v>
      </c>
      <c r="B3839" t="s">
        <v>3108</v>
      </c>
      <c r="C3839" t="s">
        <v>3109</v>
      </c>
      <c r="D3839" t="s">
        <v>349</v>
      </c>
      <c r="E3839">
        <v>11601</v>
      </c>
      <c r="F3839">
        <v>8</v>
      </c>
      <c r="G3839" t="s">
        <v>5</v>
      </c>
      <c r="H3839" t="s">
        <v>3506</v>
      </c>
    </row>
    <row r="3840" spans="1:8" hidden="1" x14ac:dyDescent="0.3">
      <c r="A3840" t="s">
        <v>6941</v>
      </c>
      <c r="B3840" t="s">
        <v>3129</v>
      </c>
      <c r="C3840" t="s">
        <v>238</v>
      </c>
      <c r="D3840" t="s">
        <v>54</v>
      </c>
      <c r="E3840">
        <v>1154</v>
      </c>
      <c r="F3840">
        <v>8</v>
      </c>
      <c r="G3840" t="s">
        <v>5</v>
      </c>
      <c r="H3840" t="s">
        <v>3506</v>
      </c>
    </row>
    <row r="3841" spans="1:8" hidden="1" x14ac:dyDescent="0.3">
      <c r="A3841" t="s">
        <v>6942</v>
      </c>
      <c r="B3841" t="s">
        <v>3129</v>
      </c>
      <c r="C3841" t="s">
        <v>238</v>
      </c>
      <c r="D3841" t="s">
        <v>55</v>
      </c>
      <c r="E3841">
        <v>2472</v>
      </c>
      <c r="F3841">
        <v>8</v>
      </c>
      <c r="G3841" t="s">
        <v>5</v>
      </c>
      <c r="H3841" t="s">
        <v>3506</v>
      </c>
    </row>
    <row r="3842" spans="1:8" hidden="1" x14ac:dyDescent="0.3">
      <c r="A3842" t="s">
        <v>6943</v>
      </c>
      <c r="B3842" t="s">
        <v>3129</v>
      </c>
      <c r="C3842" t="s">
        <v>238</v>
      </c>
      <c r="D3842" t="s">
        <v>56</v>
      </c>
      <c r="E3842">
        <v>1721</v>
      </c>
      <c r="F3842">
        <v>8</v>
      </c>
      <c r="G3842" t="s">
        <v>5</v>
      </c>
      <c r="H3842" t="s">
        <v>3506</v>
      </c>
    </row>
    <row r="3843" spans="1:8" hidden="1" x14ac:dyDescent="0.3">
      <c r="A3843" t="s">
        <v>6944</v>
      </c>
      <c r="B3843" t="s">
        <v>3129</v>
      </c>
      <c r="C3843" t="s">
        <v>238</v>
      </c>
      <c r="D3843" t="s">
        <v>57</v>
      </c>
      <c r="E3843">
        <v>847</v>
      </c>
      <c r="F3843">
        <v>8</v>
      </c>
      <c r="G3843" t="s">
        <v>5</v>
      </c>
      <c r="H3843" t="s">
        <v>3506</v>
      </c>
    </row>
    <row r="3844" spans="1:8" hidden="1" x14ac:dyDescent="0.3">
      <c r="A3844" t="s">
        <v>6945</v>
      </c>
      <c r="B3844" t="s">
        <v>3129</v>
      </c>
      <c r="C3844" t="s">
        <v>238</v>
      </c>
      <c r="D3844" t="s">
        <v>58</v>
      </c>
      <c r="E3844">
        <v>907</v>
      </c>
      <c r="F3844">
        <v>8</v>
      </c>
      <c r="G3844" t="s">
        <v>5</v>
      </c>
      <c r="H3844" t="s">
        <v>3506</v>
      </c>
    </row>
    <row r="3845" spans="1:8" hidden="1" x14ac:dyDescent="0.3">
      <c r="A3845" t="s">
        <v>6946</v>
      </c>
      <c r="B3845" t="s">
        <v>3129</v>
      </c>
      <c r="C3845" t="s">
        <v>238</v>
      </c>
      <c r="D3845" t="s">
        <v>59</v>
      </c>
      <c r="E3845">
        <v>1694</v>
      </c>
      <c r="F3845">
        <v>8</v>
      </c>
      <c r="G3845" t="s">
        <v>5</v>
      </c>
      <c r="H3845" t="s">
        <v>3506</v>
      </c>
    </row>
    <row r="3846" spans="1:8" hidden="1" x14ac:dyDescent="0.3">
      <c r="A3846" t="s">
        <v>6947</v>
      </c>
      <c r="B3846" t="s">
        <v>3129</v>
      </c>
      <c r="C3846" t="s">
        <v>238</v>
      </c>
      <c r="D3846" t="s">
        <v>51</v>
      </c>
      <c r="E3846">
        <v>2115</v>
      </c>
      <c r="F3846">
        <v>8</v>
      </c>
      <c r="G3846" t="s">
        <v>5</v>
      </c>
      <c r="H3846" t="s">
        <v>3506</v>
      </c>
    </row>
    <row r="3847" spans="1:8" hidden="1" x14ac:dyDescent="0.3">
      <c r="A3847" t="s">
        <v>6948</v>
      </c>
      <c r="B3847" t="s">
        <v>3129</v>
      </c>
      <c r="C3847" t="s">
        <v>238</v>
      </c>
      <c r="D3847" t="s">
        <v>52</v>
      </c>
      <c r="E3847">
        <v>1667</v>
      </c>
      <c r="F3847">
        <v>8</v>
      </c>
      <c r="G3847" t="s">
        <v>5</v>
      </c>
      <c r="H3847" t="s">
        <v>3506</v>
      </c>
    </row>
    <row r="3848" spans="1:8" hidden="1" x14ac:dyDescent="0.3">
      <c r="A3848" t="s">
        <v>6949</v>
      </c>
      <c r="B3848" t="s">
        <v>3129</v>
      </c>
      <c r="C3848" t="s">
        <v>238</v>
      </c>
      <c r="D3848" t="s">
        <v>53</v>
      </c>
      <c r="E3848">
        <v>1030</v>
      </c>
      <c r="F3848">
        <v>8</v>
      </c>
      <c r="G3848" t="s">
        <v>5</v>
      </c>
      <c r="H3848" t="s">
        <v>3506</v>
      </c>
    </row>
    <row r="3849" spans="1:8" hidden="1" x14ac:dyDescent="0.3">
      <c r="A3849" t="s">
        <v>6950</v>
      </c>
      <c r="B3849" t="s">
        <v>3129</v>
      </c>
      <c r="C3849" t="s">
        <v>238</v>
      </c>
      <c r="D3849" t="s">
        <v>349</v>
      </c>
      <c r="E3849">
        <v>13581</v>
      </c>
      <c r="F3849">
        <v>8</v>
      </c>
      <c r="G3849" t="s">
        <v>5</v>
      </c>
      <c r="H3849" t="s">
        <v>3506</v>
      </c>
    </row>
    <row r="3850" spans="1:8" hidden="1" x14ac:dyDescent="0.3">
      <c r="A3850" t="s">
        <v>6951</v>
      </c>
      <c r="B3850" t="s">
        <v>3140</v>
      </c>
      <c r="C3850" t="s">
        <v>229</v>
      </c>
      <c r="D3850" t="s">
        <v>60</v>
      </c>
      <c r="E3850">
        <v>7721</v>
      </c>
      <c r="F3850">
        <v>8</v>
      </c>
      <c r="G3850" t="s">
        <v>5</v>
      </c>
      <c r="H3850" t="s">
        <v>3506</v>
      </c>
    </row>
    <row r="3851" spans="1:8" hidden="1" x14ac:dyDescent="0.3">
      <c r="A3851" t="s">
        <v>6952</v>
      </c>
      <c r="B3851" t="s">
        <v>3140</v>
      </c>
      <c r="C3851" t="s">
        <v>229</v>
      </c>
      <c r="D3851" t="s">
        <v>63</v>
      </c>
      <c r="E3851">
        <v>114</v>
      </c>
      <c r="F3851">
        <v>8</v>
      </c>
      <c r="G3851" t="s">
        <v>5</v>
      </c>
      <c r="H3851" t="s">
        <v>3506</v>
      </c>
    </row>
    <row r="3852" spans="1:8" hidden="1" x14ac:dyDescent="0.3">
      <c r="A3852" t="s">
        <v>6953</v>
      </c>
      <c r="B3852" t="s">
        <v>3140</v>
      </c>
      <c r="C3852" t="s">
        <v>229</v>
      </c>
      <c r="D3852" t="s">
        <v>61</v>
      </c>
      <c r="E3852">
        <v>2244</v>
      </c>
      <c r="F3852">
        <v>8</v>
      </c>
      <c r="G3852" t="s">
        <v>5</v>
      </c>
      <c r="H3852" t="s">
        <v>3506</v>
      </c>
    </row>
    <row r="3853" spans="1:8" hidden="1" x14ac:dyDescent="0.3">
      <c r="A3853" t="s">
        <v>10341</v>
      </c>
      <c r="B3853" t="s">
        <v>3140</v>
      </c>
      <c r="C3853" t="s">
        <v>229</v>
      </c>
      <c r="D3853" t="s">
        <v>10309</v>
      </c>
      <c r="E3853">
        <v>2140</v>
      </c>
      <c r="F3853">
        <v>8</v>
      </c>
      <c r="G3853" t="s">
        <v>5</v>
      </c>
      <c r="H3853" t="s">
        <v>3506</v>
      </c>
    </row>
    <row r="3854" spans="1:8" hidden="1" x14ac:dyDescent="0.3">
      <c r="A3854" t="s">
        <v>6954</v>
      </c>
      <c r="B3854" t="s">
        <v>3140</v>
      </c>
      <c r="C3854" t="s">
        <v>229</v>
      </c>
      <c r="D3854" t="s">
        <v>341</v>
      </c>
      <c r="E3854">
        <v>2642</v>
      </c>
      <c r="F3854">
        <v>8</v>
      </c>
      <c r="G3854" t="s">
        <v>5</v>
      </c>
      <c r="H3854" t="s">
        <v>3506</v>
      </c>
    </row>
    <row r="3855" spans="1:8" hidden="1" x14ac:dyDescent="0.3">
      <c r="A3855" t="s">
        <v>6955</v>
      </c>
      <c r="B3855" t="s">
        <v>3140</v>
      </c>
      <c r="C3855" t="s">
        <v>229</v>
      </c>
      <c r="D3855" t="s">
        <v>62</v>
      </c>
      <c r="E3855">
        <v>577</v>
      </c>
      <c r="F3855">
        <v>8</v>
      </c>
      <c r="G3855" t="s">
        <v>5</v>
      </c>
      <c r="H3855" t="s">
        <v>3506</v>
      </c>
    </row>
    <row r="3856" spans="1:8" hidden="1" x14ac:dyDescent="0.3">
      <c r="A3856" t="s">
        <v>6956</v>
      </c>
      <c r="B3856" t="s">
        <v>3146</v>
      </c>
      <c r="C3856" t="s">
        <v>230</v>
      </c>
      <c r="D3856" t="s">
        <v>353</v>
      </c>
      <c r="E3856">
        <v>16059</v>
      </c>
      <c r="F3856">
        <v>8</v>
      </c>
      <c r="G3856" t="s">
        <v>5</v>
      </c>
      <c r="H3856" t="s">
        <v>3506</v>
      </c>
    </row>
    <row r="3857" spans="1:8" hidden="1" x14ac:dyDescent="0.3">
      <c r="A3857" t="s">
        <v>6957</v>
      </c>
      <c r="B3857" t="s">
        <v>3146</v>
      </c>
      <c r="C3857" t="s">
        <v>230</v>
      </c>
      <c r="D3857" t="s">
        <v>2</v>
      </c>
      <c r="E3857">
        <v>16272</v>
      </c>
      <c r="F3857">
        <v>8</v>
      </c>
      <c r="G3857" t="s">
        <v>5</v>
      </c>
      <c r="H3857" t="s">
        <v>3506</v>
      </c>
    </row>
    <row r="3858" spans="1:8" hidden="1" x14ac:dyDescent="0.3">
      <c r="A3858" t="s">
        <v>6958</v>
      </c>
      <c r="B3858" t="s">
        <v>3146</v>
      </c>
      <c r="C3858" t="s">
        <v>230</v>
      </c>
      <c r="D3858" t="s">
        <v>337</v>
      </c>
      <c r="E3858">
        <v>18</v>
      </c>
      <c r="F3858">
        <v>8</v>
      </c>
      <c r="G3858" t="s">
        <v>5</v>
      </c>
      <c r="H3858" t="s">
        <v>3506</v>
      </c>
    </row>
    <row r="3859" spans="1:8" hidden="1" x14ac:dyDescent="0.3">
      <c r="A3859" t="s">
        <v>6959</v>
      </c>
      <c r="B3859" t="s">
        <v>3146</v>
      </c>
      <c r="C3859" t="s">
        <v>230</v>
      </c>
      <c r="D3859" t="s">
        <v>326</v>
      </c>
      <c r="E3859">
        <v>12</v>
      </c>
      <c r="F3859">
        <v>8</v>
      </c>
      <c r="G3859" t="s">
        <v>5</v>
      </c>
      <c r="H3859" t="s">
        <v>3506</v>
      </c>
    </row>
    <row r="3860" spans="1:8" hidden="1" x14ac:dyDescent="0.3">
      <c r="A3860" t="s">
        <v>6960</v>
      </c>
      <c r="B3860" t="s">
        <v>3146</v>
      </c>
      <c r="C3860" t="s">
        <v>230</v>
      </c>
      <c r="D3860" t="s">
        <v>327</v>
      </c>
      <c r="E3860">
        <v>1236</v>
      </c>
      <c r="F3860">
        <v>8</v>
      </c>
      <c r="G3860" t="s">
        <v>5</v>
      </c>
      <c r="H3860" t="s">
        <v>3506</v>
      </c>
    </row>
    <row r="3861" spans="1:8" hidden="1" x14ac:dyDescent="0.3">
      <c r="A3861" t="s">
        <v>6961</v>
      </c>
      <c r="B3861" t="s">
        <v>3146</v>
      </c>
      <c r="C3861" t="s">
        <v>230</v>
      </c>
      <c r="D3861" t="s">
        <v>328</v>
      </c>
      <c r="E3861">
        <v>1094</v>
      </c>
      <c r="F3861">
        <v>8</v>
      </c>
      <c r="G3861" t="s">
        <v>5</v>
      </c>
      <c r="H3861" t="s">
        <v>3506</v>
      </c>
    </row>
    <row r="3862" spans="1:8" hidden="1" x14ac:dyDescent="0.3">
      <c r="A3862" t="s">
        <v>6962</v>
      </c>
      <c r="B3862" t="s">
        <v>3146</v>
      </c>
      <c r="C3862" t="s">
        <v>230</v>
      </c>
      <c r="D3862" t="s">
        <v>329</v>
      </c>
      <c r="E3862">
        <v>32</v>
      </c>
      <c r="F3862">
        <v>8</v>
      </c>
      <c r="G3862" t="s">
        <v>5</v>
      </c>
      <c r="H3862" t="s">
        <v>3506</v>
      </c>
    </row>
    <row r="3863" spans="1:8" hidden="1" x14ac:dyDescent="0.3">
      <c r="A3863" t="s">
        <v>6963</v>
      </c>
      <c r="B3863" t="s">
        <v>3146</v>
      </c>
      <c r="C3863" t="s">
        <v>230</v>
      </c>
      <c r="D3863" t="s">
        <v>330</v>
      </c>
      <c r="E3863">
        <v>59</v>
      </c>
      <c r="F3863">
        <v>8</v>
      </c>
      <c r="G3863" t="s">
        <v>5</v>
      </c>
      <c r="H3863" t="s">
        <v>3506</v>
      </c>
    </row>
    <row r="3864" spans="1:8" hidden="1" x14ac:dyDescent="0.3">
      <c r="A3864" t="s">
        <v>6964</v>
      </c>
      <c r="B3864" t="s">
        <v>3146</v>
      </c>
      <c r="C3864" t="s">
        <v>230</v>
      </c>
      <c r="D3864" t="s">
        <v>3155</v>
      </c>
      <c r="E3864">
        <v>216</v>
      </c>
      <c r="F3864">
        <v>8</v>
      </c>
      <c r="G3864" t="s">
        <v>5</v>
      </c>
      <c r="H3864" t="s">
        <v>3506</v>
      </c>
    </row>
    <row r="3865" spans="1:8" hidden="1" x14ac:dyDescent="0.3">
      <c r="A3865" t="s">
        <v>6965</v>
      </c>
      <c r="B3865" t="s">
        <v>3146</v>
      </c>
      <c r="C3865" t="s">
        <v>230</v>
      </c>
      <c r="D3865" t="s">
        <v>3157</v>
      </c>
      <c r="E3865">
        <v>16059</v>
      </c>
      <c r="F3865">
        <v>8</v>
      </c>
      <c r="G3865" t="s">
        <v>5</v>
      </c>
      <c r="H3865" t="s">
        <v>3506</v>
      </c>
    </row>
    <row r="3866" spans="1:8" hidden="1" x14ac:dyDescent="0.3">
      <c r="A3866" t="s">
        <v>6966</v>
      </c>
      <c r="B3866" t="s">
        <v>3146</v>
      </c>
      <c r="C3866" t="s">
        <v>230</v>
      </c>
      <c r="D3866" t="s">
        <v>331</v>
      </c>
      <c r="E3866">
        <v>1549</v>
      </c>
      <c r="F3866">
        <v>8</v>
      </c>
      <c r="G3866" t="s">
        <v>5</v>
      </c>
      <c r="H3866" t="s">
        <v>3506</v>
      </c>
    </row>
    <row r="3867" spans="1:8" hidden="1" x14ac:dyDescent="0.3">
      <c r="A3867" t="s">
        <v>6967</v>
      </c>
      <c r="B3867" t="s">
        <v>3146</v>
      </c>
      <c r="C3867" t="s">
        <v>230</v>
      </c>
      <c r="D3867" t="s">
        <v>332</v>
      </c>
      <c r="E3867">
        <v>1156</v>
      </c>
      <c r="F3867">
        <v>8</v>
      </c>
      <c r="G3867" t="s">
        <v>5</v>
      </c>
      <c r="H3867" t="s">
        <v>3506</v>
      </c>
    </row>
    <row r="3868" spans="1:8" hidden="1" x14ac:dyDescent="0.3">
      <c r="A3868" t="s">
        <v>6968</v>
      </c>
      <c r="B3868" t="s">
        <v>3146</v>
      </c>
      <c r="C3868" t="s">
        <v>230</v>
      </c>
      <c r="D3868" t="s">
        <v>333</v>
      </c>
      <c r="E3868">
        <v>3648</v>
      </c>
      <c r="F3868">
        <v>8</v>
      </c>
      <c r="G3868" t="s">
        <v>5</v>
      </c>
      <c r="H3868" t="s">
        <v>3506</v>
      </c>
    </row>
    <row r="3869" spans="1:8" hidden="1" x14ac:dyDescent="0.3">
      <c r="A3869" t="s">
        <v>6969</v>
      </c>
      <c r="B3869" t="s">
        <v>3146</v>
      </c>
      <c r="C3869" t="s">
        <v>230</v>
      </c>
      <c r="D3869" t="s">
        <v>334</v>
      </c>
      <c r="E3869">
        <v>3498</v>
      </c>
      <c r="F3869">
        <v>8</v>
      </c>
      <c r="G3869" t="s">
        <v>5</v>
      </c>
      <c r="H3869" t="s">
        <v>3506</v>
      </c>
    </row>
    <row r="3870" spans="1:8" hidden="1" x14ac:dyDescent="0.3">
      <c r="A3870" t="s">
        <v>6970</v>
      </c>
      <c r="B3870" t="s">
        <v>3146</v>
      </c>
      <c r="C3870" t="s">
        <v>230</v>
      </c>
      <c r="D3870" t="s">
        <v>336</v>
      </c>
      <c r="E3870">
        <v>444</v>
      </c>
      <c r="F3870">
        <v>8</v>
      </c>
      <c r="G3870" t="s">
        <v>5</v>
      </c>
      <c r="H3870" t="s">
        <v>3506</v>
      </c>
    </row>
    <row r="3871" spans="1:8" hidden="1" x14ac:dyDescent="0.3">
      <c r="A3871" t="s">
        <v>6971</v>
      </c>
      <c r="B3871" t="s">
        <v>3146</v>
      </c>
      <c r="C3871" t="s">
        <v>230</v>
      </c>
      <c r="D3871" t="s">
        <v>335</v>
      </c>
      <c r="E3871">
        <v>30</v>
      </c>
      <c r="F3871">
        <v>8</v>
      </c>
      <c r="G3871" t="s">
        <v>5</v>
      </c>
      <c r="H3871" t="s">
        <v>3506</v>
      </c>
    </row>
    <row r="3872" spans="1:8" hidden="1" x14ac:dyDescent="0.3">
      <c r="A3872" t="s">
        <v>6972</v>
      </c>
      <c r="B3872" t="s">
        <v>3146</v>
      </c>
      <c r="C3872" t="s">
        <v>230</v>
      </c>
      <c r="D3872" t="s">
        <v>79</v>
      </c>
      <c r="E3872">
        <v>3295</v>
      </c>
      <c r="F3872">
        <v>8</v>
      </c>
      <c r="G3872" t="s">
        <v>5</v>
      </c>
      <c r="H3872" t="s">
        <v>3506</v>
      </c>
    </row>
    <row r="3873" spans="1:8" hidden="1" x14ac:dyDescent="0.3">
      <c r="A3873" t="s">
        <v>6973</v>
      </c>
      <c r="B3873" t="s">
        <v>3166</v>
      </c>
      <c r="C3873" t="s">
        <v>245</v>
      </c>
      <c r="D3873" t="s">
        <v>80</v>
      </c>
      <c r="E3873">
        <v>1257</v>
      </c>
      <c r="F3873">
        <v>8</v>
      </c>
      <c r="G3873" t="s">
        <v>5</v>
      </c>
      <c r="H3873" t="s">
        <v>3506</v>
      </c>
    </row>
    <row r="3874" spans="1:8" hidden="1" x14ac:dyDescent="0.3">
      <c r="A3874" t="s">
        <v>6974</v>
      </c>
      <c r="B3874" t="s">
        <v>3166</v>
      </c>
      <c r="C3874" t="s">
        <v>245</v>
      </c>
      <c r="D3874" t="s">
        <v>342</v>
      </c>
      <c r="E3874">
        <v>377</v>
      </c>
      <c r="F3874">
        <v>8</v>
      </c>
      <c r="G3874" t="s">
        <v>5</v>
      </c>
      <c r="H3874" t="s">
        <v>3506</v>
      </c>
    </row>
    <row r="3875" spans="1:8" hidden="1" x14ac:dyDescent="0.3">
      <c r="A3875" t="s">
        <v>6975</v>
      </c>
      <c r="B3875" t="s">
        <v>3166</v>
      </c>
      <c r="C3875" t="s">
        <v>245</v>
      </c>
      <c r="D3875">
        <v>0</v>
      </c>
      <c r="E3875">
        <v>2328</v>
      </c>
      <c r="F3875">
        <v>8</v>
      </c>
      <c r="G3875" t="s">
        <v>5</v>
      </c>
      <c r="H3875" t="s">
        <v>3506</v>
      </c>
    </row>
    <row r="3876" spans="1:8" hidden="1" x14ac:dyDescent="0.3">
      <c r="A3876" t="s">
        <v>6976</v>
      </c>
      <c r="B3876" t="s">
        <v>3166</v>
      </c>
      <c r="C3876" t="s">
        <v>245</v>
      </c>
      <c r="D3876">
        <v>1</v>
      </c>
      <c r="E3876">
        <v>3747</v>
      </c>
      <c r="F3876">
        <v>8</v>
      </c>
      <c r="G3876" t="s">
        <v>5</v>
      </c>
      <c r="H3876" t="s">
        <v>3506</v>
      </c>
    </row>
    <row r="3877" spans="1:8" hidden="1" x14ac:dyDescent="0.3">
      <c r="A3877" t="s">
        <v>6977</v>
      </c>
      <c r="B3877" t="s">
        <v>3166</v>
      </c>
      <c r="C3877" t="s">
        <v>245</v>
      </c>
      <c r="D3877" t="s">
        <v>60</v>
      </c>
      <c r="E3877">
        <v>7721</v>
      </c>
      <c r="F3877">
        <v>8</v>
      </c>
      <c r="G3877" t="s">
        <v>5</v>
      </c>
      <c r="H3877" t="s">
        <v>3506</v>
      </c>
    </row>
    <row r="3878" spans="1:8" hidden="1" x14ac:dyDescent="0.3">
      <c r="A3878" t="s">
        <v>6978</v>
      </c>
      <c r="B3878" t="s">
        <v>3172</v>
      </c>
      <c r="C3878" t="s">
        <v>239</v>
      </c>
      <c r="D3878" t="s">
        <v>2</v>
      </c>
      <c r="E3878">
        <v>16272</v>
      </c>
      <c r="F3878">
        <v>8</v>
      </c>
      <c r="G3878" t="s">
        <v>5</v>
      </c>
      <c r="H3878" t="s">
        <v>3506</v>
      </c>
    </row>
    <row r="3879" spans="1:8" hidden="1" x14ac:dyDescent="0.3">
      <c r="A3879" t="s">
        <v>6979</v>
      </c>
      <c r="B3879" t="s">
        <v>3172</v>
      </c>
      <c r="C3879" t="s">
        <v>239</v>
      </c>
      <c r="D3879" t="s">
        <v>67</v>
      </c>
      <c r="E3879">
        <v>1382</v>
      </c>
      <c r="F3879">
        <v>8</v>
      </c>
      <c r="G3879" t="s">
        <v>5</v>
      </c>
      <c r="H3879" t="s">
        <v>3506</v>
      </c>
    </row>
    <row r="3880" spans="1:8" hidden="1" x14ac:dyDescent="0.3">
      <c r="A3880" t="s">
        <v>6980</v>
      </c>
      <c r="B3880" t="s">
        <v>3172</v>
      </c>
      <c r="C3880" t="s">
        <v>239</v>
      </c>
      <c r="D3880" t="s">
        <v>66</v>
      </c>
      <c r="E3880">
        <v>2830</v>
      </c>
      <c r="F3880">
        <v>8</v>
      </c>
      <c r="G3880" t="s">
        <v>5</v>
      </c>
      <c r="H3880" t="s">
        <v>3506</v>
      </c>
    </row>
    <row r="3881" spans="1:8" hidden="1" x14ac:dyDescent="0.3">
      <c r="A3881" t="s">
        <v>6981</v>
      </c>
      <c r="B3881" t="s">
        <v>3172</v>
      </c>
      <c r="C3881" t="s">
        <v>239</v>
      </c>
      <c r="D3881" t="s">
        <v>65</v>
      </c>
      <c r="E3881">
        <v>4925</v>
      </c>
      <c r="F3881">
        <v>8</v>
      </c>
      <c r="G3881" t="s">
        <v>5</v>
      </c>
      <c r="H3881" t="s">
        <v>3506</v>
      </c>
    </row>
    <row r="3882" spans="1:8" hidden="1" x14ac:dyDescent="0.3">
      <c r="A3882" t="s">
        <v>6982</v>
      </c>
      <c r="B3882" t="s">
        <v>3172</v>
      </c>
      <c r="C3882" t="s">
        <v>239</v>
      </c>
      <c r="D3882" t="s">
        <v>68</v>
      </c>
      <c r="E3882">
        <v>483</v>
      </c>
      <c r="F3882">
        <v>8</v>
      </c>
      <c r="G3882" t="s">
        <v>5</v>
      </c>
      <c r="H3882" t="s">
        <v>3506</v>
      </c>
    </row>
    <row r="3883" spans="1:8" hidden="1" x14ac:dyDescent="0.3">
      <c r="A3883" t="s">
        <v>6983</v>
      </c>
      <c r="B3883" t="s">
        <v>3172</v>
      </c>
      <c r="C3883" t="s">
        <v>239</v>
      </c>
      <c r="D3883" t="s">
        <v>64</v>
      </c>
      <c r="E3883">
        <v>6648</v>
      </c>
      <c r="F3883">
        <v>8</v>
      </c>
      <c r="G3883" t="s">
        <v>5</v>
      </c>
      <c r="H3883" t="s">
        <v>3506</v>
      </c>
    </row>
    <row r="3884" spans="1:8" hidden="1" x14ac:dyDescent="0.3">
      <c r="A3884" t="s">
        <v>6984</v>
      </c>
      <c r="B3884" t="s">
        <v>3179</v>
      </c>
      <c r="C3884" t="s">
        <v>240</v>
      </c>
      <c r="D3884" t="s">
        <v>2</v>
      </c>
      <c r="E3884">
        <v>16272</v>
      </c>
      <c r="F3884">
        <v>8</v>
      </c>
      <c r="G3884" t="s">
        <v>5</v>
      </c>
      <c r="H3884" t="s">
        <v>3506</v>
      </c>
    </row>
    <row r="3885" spans="1:8" hidden="1" x14ac:dyDescent="0.3">
      <c r="A3885" t="s">
        <v>6985</v>
      </c>
      <c r="B3885" t="s">
        <v>3179</v>
      </c>
      <c r="C3885" t="s">
        <v>240</v>
      </c>
      <c r="D3885" t="s">
        <v>70</v>
      </c>
      <c r="E3885">
        <v>2379</v>
      </c>
      <c r="F3885">
        <v>8</v>
      </c>
      <c r="G3885" t="s">
        <v>5</v>
      </c>
      <c r="H3885" t="s">
        <v>3506</v>
      </c>
    </row>
    <row r="3886" spans="1:8" hidden="1" x14ac:dyDescent="0.3">
      <c r="A3886" t="s">
        <v>6986</v>
      </c>
      <c r="B3886" t="s">
        <v>3179</v>
      </c>
      <c r="C3886" t="s">
        <v>240</v>
      </c>
      <c r="D3886" t="s">
        <v>69</v>
      </c>
      <c r="E3886">
        <v>2714</v>
      </c>
      <c r="F3886">
        <v>8</v>
      </c>
      <c r="G3886" t="s">
        <v>5</v>
      </c>
      <c r="H3886" t="s">
        <v>3506</v>
      </c>
    </row>
    <row r="3887" spans="1:8" hidden="1" x14ac:dyDescent="0.3">
      <c r="A3887" t="s">
        <v>6987</v>
      </c>
      <c r="B3887" t="s">
        <v>3179</v>
      </c>
      <c r="C3887" t="s">
        <v>240</v>
      </c>
      <c r="D3887" t="s">
        <v>71</v>
      </c>
      <c r="E3887">
        <v>11180</v>
      </c>
      <c r="F3887">
        <v>8</v>
      </c>
      <c r="G3887" t="s">
        <v>5</v>
      </c>
      <c r="H3887" t="s">
        <v>3506</v>
      </c>
    </row>
    <row r="3888" spans="1:8" hidden="1" x14ac:dyDescent="0.3">
      <c r="A3888" t="s">
        <v>6988</v>
      </c>
      <c r="B3888" t="s">
        <v>3184</v>
      </c>
      <c r="C3888" t="s">
        <v>3185</v>
      </c>
      <c r="D3888" t="s">
        <v>2</v>
      </c>
      <c r="E3888">
        <v>16272</v>
      </c>
      <c r="F3888">
        <v>8</v>
      </c>
      <c r="G3888" t="s">
        <v>5</v>
      </c>
      <c r="H3888" t="s">
        <v>3506</v>
      </c>
    </row>
    <row r="3889" spans="1:8" hidden="1" x14ac:dyDescent="0.3">
      <c r="A3889" t="s">
        <v>6989</v>
      </c>
      <c r="B3889" t="s">
        <v>3184</v>
      </c>
      <c r="C3889" t="s">
        <v>3185</v>
      </c>
      <c r="D3889" t="s">
        <v>25</v>
      </c>
      <c r="E3889">
        <v>100</v>
      </c>
      <c r="F3889">
        <v>8</v>
      </c>
      <c r="G3889" t="s">
        <v>5</v>
      </c>
      <c r="H3889" t="s">
        <v>3506</v>
      </c>
    </row>
    <row r="3890" spans="1:8" hidden="1" x14ac:dyDescent="0.3">
      <c r="A3890" t="s">
        <v>6990</v>
      </c>
      <c r="B3890" t="s">
        <v>3184</v>
      </c>
      <c r="C3890" t="s">
        <v>3185</v>
      </c>
      <c r="D3890" t="s">
        <v>21</v>
      </c>
      <c r="E3890">
        <v>1866</v>
      </c>
      <c r="F3890">
        <v>8</v>
      </c>
      <c r="G3890" t="s">
        <v>5</v>
      </c>
      <c r="H3890" t="s">
        <v>3506</v>
      </c>
    </row>
    <row r="3891" spans="1:8" hidden="1" x14ac:dyDescent="0.3">
      <c r="A3891" t="s">
        <v>6991</v>
      </c>
      <c r="B3891" t="s">
        <v>3184</v>
      </c>
      <c r="C3891" t="s">
        <v>3185</v>
      </c>
      <c r="D3891" t="s">
        <v>24</v>
      </c>
      <c r="E3891">
        <v>181</v>
      </c>
      <c r="F3891">
        <v>8</v>
      </c>
      <c r="G3891" t="s">
        <v>5</v>
      </c>
      <c r="H3891" t="s">
        <v>3506</v>
      </c>
    </row>
    <row r="3892" spans="1:8" hidden="1" x14ac:dyDescent="0.3">
      <c r="A3892" t="s">
        <v>6992</v>
      </c>
      <c r="B3892" t="s">
        <v>3184</v>
      </c>
      <c r="C3892" t="s">
        <v>3185</v>
      </c>
      <c r="D3892" t="s">
        <v>354</v>
      </c>
      <c r="E3892">
        <v>1509</v>
      </c>
      <c r="F3892">
        <v>8</v>
      </c>
      <c r="G3892" t="s">
        <v>5</v>
      </c>
      <c r="H3892" t="s">
        <v>3506</v>
      </c>
    </row>
    <row r="3893" spans="1:8" hidden="1" x14ac:dyDescent="0.3">
      <c r="A3893" t="s">
        <v>6993</v>
      </c>
      <c r="B3893" t="s">
        <v>3184</v>
      </c>
      <c r="C3893" t="s">
        <v>3185</v>
      </c>
      <c r="D3893" t="s">
        <v>22</v>
      </c>
      <c r="E3893">
        <v>1185</v>
      </c>
      <c r="F3893">
        <v>8</v>
      </c>
      <c r="G3893" t="s">
        <v>5</v>
      </c>
      <c r="H3893" t="s">
        <v>3506</v>
      </c>
    </row>
    <row r="3894" spans="1:8" hidden="1" x14ac:dyDescent="0.3">
      <c r="A3894" t="s">
        <v>6994</v>
      </c>
      <c r="B3894" t="s">
        <v>3184</v>
      </c>
      <c r="C3894" t="s">
        <v>3185</v>
      </c>
      <c r="D3894" t="s">
        <v>23</v>
      </c>
      <c r="E3894">
        <v>311</v>
      </c>
      <c r="F3894">
        <v>8</v>
      </c>
      <c r="G3894" t="s">
        <v>5</v>
      </c>
      <c r="H3894" t="s">
        <v>3506</v>
      </c>
    </row>
    <row r="3895" spans="1:8" hidden="1" x14ac:dyDescent="0.3">
      <c r="A3895" t="s">
        <v>6995</v>
      </c>
      <c r="B3895" t="s">
        <v>3184</v>
      </c>
      <c r="C3895" t="s">
        <v>3185</v>
      </c>
      <c r="D3895" t="s">
        <v>20</v>
      </c>
      <c r="E3895">
        <v>11123</v>
      </c>
      <c r="F3895">
        <v>8</v>
      </c>
      <c r="G3895" t="s">
        <v>5</v>
      </c>
      <c r="H3895" t="s">
        <v>3506</v>
      </c>
    </row>
    <row r="3896" spans="1:8" hidden="1" x14ac:dyDescent="0.3">
      <c r="A3896" t="s">
        <v>10591</v>
      </c>
      <c r="B3896" t="s">
        <v>3193</v>
      </c>
      <c r="C3896" t="s">
        <v>3194</v>
      </c>
      <c r="D3896" t="s">
        <v>10556</v>
      </c>
      <c r="E3896">
        <v>8</v>
      </c>
      <c r="F3896">
        <v>8</v>
      </c>
      <c r="G3896" t="s">
        <v>5</v>
      </c>
      <c r="H3896" t="s">
        <v>3506</v>
      </c>
    </row>
    <row r="3897" spans="1:8" hidden="1" x14ac:dyDescent="0.3">
      <c r="A3897" t="s">
        <v>6996</v>
      </c>
      <c r="B3897" t="s">
        <v>3193</v>
      </c>
      <c r="C3897" t="s">
        <v>3194</v>
      </c>
      <c r="D3897" t="s">
        <v>350</v>
      </c>
      <c r="E3897">
        <v>18</v>
      </c>
      <c r="F3897">
        <v>8</v>
      </c>
      <c r="G3897" t="s">
        <v>5</v>
      </c>
      <c r="H3897" t="s">
        <v>3506</v>
      </c>
    </row>
    <row r="3898" spans="1:8" hidden="1" x14ac:dyDescent="0.3">
      <c r="A3898" t="s">
        <v>6997</v>
      </c>
      <c r="B3898" t="s">
        <v>3193</v>
      </c>
      <c r="C3898" t="s">
        <v>3194</v>
      </c>
      <c r="D3898" t="s">
        <v>352</v>
      </c>
      <c r="E3898">
        <v>1604</v>
      </c>
      <c r="F3898">
        <v>8</v>
      </c>
      <c r="G3898" t="s">
        <v>5</v>
      </c>
      <c r="H3898" t="s">
        <v>3506</v>
      </c>
    </row>
    <row r="3899" spans="1:8" hidden="1" x14ac:dyDescent="0.3">
      <c r="A3899" t="s">
        <v>6998</v>
      </c>
      <c r="B3899" t="s">
        <v>3193</v>
      </c>
      <c r="C3899" t="s">
        <v>3194</v>
      </c>
      <c r="D3899" t="s">
        <v>351</v>
      </c>
      <c r="E3899">
        <v>43</v>
      </c>
      <c r="F3899">
        <v>8</v>
      </c>
      <c r="G3899" t="s">
        <v>5</v>
      </c>
      <c r="H3899" t="s">
        <v>3506</v>
      </c>
    </row>
    <row r="3900" spans="1:8" hidden="1" x14ac:dyDescent="0.3">
      <c r="A3900" t="s">
        <v>6999</v>
      </c>
      <c r="B3900" t="s">
        <v>3193</v>
      </c>
      <c r="C3900" t="s">
        <v>3194</v>
      </c>
      <c r="D3900" t="s">
        <v>348</v>
      </c>
      <c r="E3900">
        <v>99</v>
      </c>
      <c r="F3900">
        <v>8</v>
      </c>
      <c r="G3900" t="s">
        <v>5</v>
      </c>
      <c r="H3900" t="s">
        <v>3506</v>
      </c>
    </row>
    <row r="3901" spans="1:8" hidden="1" x14ac:dyDescent="0.3">
      <c r="A3901" t="s">
        <v>7000</v>
      </c>
      <c r="B3901" t="s">
        <v>3193</v>
      </c>
      <c r="C3901" t="s">
        <v>3194</v>
      </c>
      <c r="D3901" t="s">
        <v>349</v>
      </c>
      <c r="E3901">
        <v>15820</v>
      </c>
      <c r="F3901">
        <v>8</v>
      </c>
      <c r="G3901" t="s">
        <v>5</v>
      </c>
      <c r="H3901" t="s">
        <v>3506</v>
      </c>
    </row>
    <row r="3902" spans="1:8" hidden="1" x14ac:dyDescent="0.3">
      <c r="A3902" t="s">
        <v>7001</v>
      </c>
      <c r="B3902" t="s">
        <v>3193</v>
      </c>
      <c r="C3902" t="s">
        <v>3194</v>
      </c>
      <c r="D3902" t="s">
        <v>347</v>
      </c>
      <c r="E3902">
        <v>15718</v>
      </c>
      <c r="F3902">
        <v>8</v>
      </c>
      <c r="G3902" t="s">
        <v>5</v>
      </c>
      <c r="H3902" t="s">
        <v>3506</v>
      </c>
    </row>
    <row r="3903" spans="1:8" hidden="1" x14ac:dyDescent="0.3">
      <c r="A3903" t="s">
        <v>7002</v>
      </c>
      <c r="B3903" t="s">
        <v>99</v>
      </c>
      <c r="C3903" t="s">
        <v>3202</v>
      </c>
      <c r="D3903" t="s">
        <v>210</v>
      </c>
      <c r="E3903">
        <v>2702</v>
      </c>
      <c r="F3903">
        <v>8</v>
      </c>
      <c r="G3903" t="s">
        <v>5</v>
      </c>
      <c r="H3903" t="s">
        <v>3506</v>
      </c>
    </row>
    <row r="3904" spans="1:8" hidden="1" x14ac:dyDescent="0.3">
      <c r="A3904" t="s">
        <v>7003</v>
      </c>
      <c r="B3904" t="s">
        <v>98</v>
      </c>
      <c r="C3904" t="s">
        <v>3202</v>
      </c>
      <c r="D3904" t="s">
        <v>209</v>
      </c>
      <c r="E3904">
        <v>10543</v>
      </c>
      <c r="F3904">
        <v>8</v>
      </c>
      <c r="G3904" t="s">
        <v>5</v>
      </c>
      <c r="H3904" t="s">
        <v>3506</v>
      </c>
    </row>
    <row r="3905" spans="1:8" hidden="1" x14ac:dyDescent="0.3">
      <c r="A3905" t="s">
        <v>7004</v>
      </c>
      <c r="B3905" t="s">
        <v>97</v>
      </c>
      <c r="C3905" t="s">
        <v>3202</v>
      </c>
      <c r="D3905" t="s">
        <v>208</v>
      </c>
      <c r="E3905">
        <v>1797</v>
      </c>
      <c r="F3905">
        <v>8</v>
      </c>
      <c r="G3905" t="s">
        <v>5</v>
      </c>
      <c r="H3905" t="s">
        <v>3506</v>
      </c>
    </row>
    <row r="3906" spans="1:8" hidden="1" x14ac:dyDescent="0.3">
      <c r="A3906" t="s">
        <v>7005</v>
      </c>
      <c r="B3906" t="s">
        <v>96</v>
      </c>
      <c r="C3906" t="s">
        <v>3202</v>
      </c>
      <c r="D3906" t="s">
        <v>207</v>
      </c>
      <c r="E3906">
        <v>1407</v>
      </c>
      <c r="F3906">
        <v>8</v>
      </c>
      <c r="G3906" t="s">
        <v>5</v>
      </c>
      <c r="H3906" t="s">
        <v>3506</v>
      </c>
    </row>
    <row r="3907" spans="1:8" hidden="1" x14ac:dyDescent="0.3">
      <c r="A3907" t="s">
        <v>7006</v>
      </c>
      <c r="B3907" t="s">
        <v>3207</v>
      </c>
      <c r="C3907" t="s">
        <v>3202</v>
      </c>
      <c r="D3907" t="s">
        <v>2</v>
      </c>
      <c r="E3907">
        <v>16449</v>
      </c>
      <c r="F3907">
        <v>8</v>
      </c>
      <c r="G3907" t="s">
        <v>5</v>
      </c>
      <c r="H3907" t="s">
        <v>3506</v>
      </c>
    </row>
    <row r="3908" spans="1:8" hidden="1" x14ac:dyDescent="0.3">
      <c r="A3908" t="s">
        <v>7007</v>
      </c>
      <c r="B3908" t="s">
        <v>3207</v>
      </c>
      <c r="C3908" t="s">
        <v>3202</v>
      </c>
      <c r="D3908" t="s">
        <v>28</v>
      </c>
      <c r="E3908">
        <v>334.11476373932197</v>
      </c>
      <c r="F3908">
        <v>8</v>
      </c>
      <c r="G3908" t="s">
        <v>5</v>
      </c>
      <c r="H3908" t="s">
        <v>3506</v>
      </c>
    </row>
    <row r="3909" spans="1:8" hidden="1" x14ac:dyDescent="0.3">
      <c r="A3909" t="s">
        <v>7008</v>
      </c>
      <c r="B3909" t="s">
        <v>3207</v>
      </c>
      <c r="C3909" t="s">
        <v>3202</v>
      </c>
      <c r="D3909" t="s">
        <v>27</v>
      </c>
      <c r="E3909">
        <v>8465</v>
      </c>
      <c r="F3909">
        <v>8</v>
      </c>
      <c r="G3909" t="s">
        <v>5</v>
      </c>
      <c r="H3909" t="s">
        <v>3506</v>
      </c>
    </row>
    <row r="3910" spans="1:8" hidden="1" x14ac:dyDescent="0.3">
      <c r="A3910" t="s">
        <v>7009</v>
      </c>
      <c r="B3910" t="s">
        <v>3207</v>
      </c>
      <c r="C3910" t="s">
        <v>3202</v>
      </c>
      <c r="D3910" t="s">
        <v>3155</v>
      </c>
      <c r="E3910">
        <v>216</v>
      </c>
      <c r="F3910">
        <v>8</v>
      </c>
      <c r="G3910" t="s">
        <v>5</v>
      </c>
      <c r="H3910" t="s">
        <v>3506</v>
      </c>
    </row>
    <row r="3911" spans="1:8" hidden="1" x14ac:dyDescent="0.3">
      <c r="A3911" t="s">
        <v>7010</v>
      </c>
      <c r="B3911" t="s">
        <v>3207</v>
      </c>
      <c r="C3911" t="s">
        <v>3202</v>
      </c>
      <c r="D3911" t="s">
        <v>3157</v>
      </c>
      <c r="E3911">
        <v>16059</v>
      </c>
      <c r="F3911">
        <v>8</v>
      </c>
      <c r="G3911" t="s">
        <v>5</v>
      </c>
      <c r="H3911" t="s">
        <v>3506</v>
      </c>
    </row>
    <row r="3912" spans="1:8" hidden="1" x14ac:dyDescent="0.3">
      <c r="A3912" t="s">
        <v>7011</v>
      </c>
      <c r="B3912" t="s">
        <v>3207</v>
      </c>
      <c r="C3912" t="s">
        <v>3202</v>
      </c>
      <c r="D3912" t="s">
        <v>26</v>
      </c>
      <c r="E3912">
        <v>7984</v>
      </c>
      <c r="F3912">
        <v>8</v>
      </c>
      <c r="G3912" t="s">
        <v>5</v>
      </c>
      <c r="H3912" t="s">
        <v>3506</v>
      </c>
    </row>
    <row r="3913" spans="1:8" hidden="1" x14ac:dyDescent="0.3">
      <c r="A3913" t="s">
        <v>7012</v>
      </c>
      <c r="B3913" t="s">
        <v>3214</v>
      </c>
      <c r="C3913" t="s">
        <v>3215</v>
      </c>
      <c r="D3913" t="s">
        <v>344</v>
      </c>
      <c r="E3913">
        <v>576</v>
      </c>
      <c r="F3913">
        <v>8</v>
      </c>
      <c r="G3913" t="s">
        <v>5</v>
      </c>
      <c r="H3913" t="s">
        <v>3506</v>
      </c>
    </row>
    <row r="3914" spans="1:8" hidden="1" x14ac:dyDescent="0.3">
      <c r="A3914" t="s">
        <v>7013</v>
      </c>
      <c r="B3914" t="s">
        <v>3214</v>
      </c>
      <c r="C3914" t="s">
        <v>3215</v>
      </c>
      <c r="D3914" t="s">
        <v>2</v>
      </c>
      <c r="E3914">
        <v>16272</v>
      </c>
      <c r="F3914">
        <v>8</v>
      </c>
      <c r="G3914" t="s">
        <v>5</v>
      </c>
      <c r="H3914" t="s">
        <v>3506</v>
      </c>
    </row>
    <row r="3915" spans="1:8" hidden="1" x14ac:dyDescent="0.3">
      <c r="A3915" t="s">
        <v>7014</v>
      </c>
      <c r="B3915" t="s">
        <v>3214</v>
      </c>
      <c r="C3915" t="s">
        <v>3215</v>
      </c>
      <c r="D3915" t="s">
        <v>30</v>
      </c>
      <c r="E3915">
        <v>1112</v>
      </c>
      <c r="F3915">
        <v>8</v>
      </c>
      <c r="G3915" t="s">
        <v>5</v>
      </c>
      <c r="H3915" t="s">
        <v>3506</v>
      </c>
    </row>
    <row r="3916" spans="1:8" hidden="1" x14ac:dyDescent="0.3">
      <c r="A3916" t="s">
        <v>7015</v>
      </c>
      <c r="B3916" t="s">
        <v>3214</v>
      </c>
      <c r="C3916" t="s">
        <v>3215</v>
      </c>
      <c r="D3916" t="s">
        <v>345</v>
      </c>
      <c r="E3916">
        <v>32</v>
      </c>
      <c r="F3916">
        <v>8</v>
      </c>
      <c r="G3916" t="s">
        <v>5</v>
      </c>
      <c r="H3916" t="s">
        <v>3506</v>
      </c>
    </row>
    <row r="3917" spans="1:8" hidden="1" x14ac:dyDescent="0.3">
      <c r="A3917" t="s">
        <v>7016</v>
      </c>
      <c r="B3917" t="s">
        <v>3214</v>
      </c>
      <c r="C3917" t="s">
        <v>3215</v>
      </c>
      <c r="D3917" t="s">
        <v>36</v>
      </c>
      <c r="E3917">
        <v>202</v>
      </c>
      <c r="F3917">
        <v>8</v>
      </c>
      <c r="G3917" t="s">
        <v>5</v>
      </c>
      <c r="H3917" t="s">
        <v>3506</v>
      </c>
    </row>
    <row r="3918" spans="1:8" hidden="1" x14ac:dyDescent="0.3">
      <c r="A3918" t="s">
        <v>7017</v>
      </c>
      <c r="B3918" t="s">
        <v>3214</v>
      </c>
      <c r="C3918" t="s">
        <v>3215</v>
      </c>
      <c r="D3918" t="s">
        <v>32</v>
      </c>
      <c r="E3918">
        <v>608</v>
      </c>
      <c r="F3918">
        <v>8</v>
      </c>
      <c r="G3918" t="s">
        <v>5</v>
      </c>
      <c r="H3918" t="s">
        <v>3506</v>
      </c>
    </row>
    <row r="3919" spans="1:8" hidden="1" x14ac:dyDescent="0.3">
      <c r="A3919" t="s">
        <v>7018</v>
      </c>
      <c r="B3919" t="s">
        <v>3214</v>
      </c>
      <c r="C3919" t="s">
        <v>3215</v>
      </c>
      <c r="D3919" t="s">
        <v>31</v>
      </c>
      <c r="E3919">
        <v>13755</v>
      </c>
      <c r="F3919">
        <v>8</v>
      </c>
      <c r="G3919" t="s">
        <v>5</v>
      </c>
      <c r="H3919" t="s">
        <v>3506</v>
      </c>
    </row>
    <row r="3920" spans="1:8" hidden="1" x14ac:dyDescent="0.3">
      <c r="A3920" t="s">
        <v>7019</v>
      </c>
      <c r="B3920" t="s">
        <v>3214</v>
      </c>
      <c r="C3920" t="s">
        <v>3215</v>
      </c>
      <c r="D3920" t="s">
        <v>34</v>
      </c>
      <c r="E3920">
        <v>576</v>
      </c>
      <c r="F3920">
        <v>8</v>
      </c>
      <c r="G3920" t="s">
        <v>5</v>
      </c>
      <c r="H3920" t="s">
        <v>3506</v>
      </c>
    </row>
    <row r="3921" spans="1:8" hidden="1" x14ac:dyDescent="0.3">
      <c r="A3921" t="s">
        <v>7020</v>
      </c>
      <c r="B3921" t="s">
        <v>3214</v>
      </c>
      <c r="C3921" t="s">
        <v>3215</v>
      </c>
      <c r="D3921" t="s">
        <v>35</v>
      </c>
      <c r="E3921">
        <v>763</v>
      </c>
      <c r="F3921">
        <v>8</v>
      </c>
      <c r="G3921" t="s">
        <v>5</v>
      </c>
      <c r="H3921" t="s">
        <v>3506</v>
      </c>
    </row>
    <row r="3922" spans="1:8" hidden="1" x14ac:dyDescent="0.3">
      <c r="A3922" t="s">
        <v>7021</v>
      </c>
      <c r="B3922" t="s">
        <v>3214</v>
      </c>
      <c r="C3922" t="s">
        <v>3215</v>
      </c>
      <c r="D3922" t="s">
        <v>33</v>
      </c>
      <c r="E3922">
        <v>12416</v>
      </c>
      <c r="F3922">
        <v>8</v>
      </c>
      <c r="G3922" t="s">
        <v>5</v>
      </c>
      <c r="H3922" t="s">
        <v>3506</v>
      </c>
    </row>
    <row r="3923" spans="1:8" hidden="1" x14ac:dyDescent="0.3">
      <c r="A3923" t="s">
        <v>7022</v>
      </c>
      <c r="B3923" t="s">
        <v>3226</v>
      </c>
      <c r="C3923" t="s">
        <v>232</v>
      </c>
      <c r="D3923" t="s">
        <v>60</v>
      </c>
      <c r="E3923">
        <v>7721</v>
      </c>
      <c r="F3923">
        <v>8</v>
      </c>
      <c r="G3923" t="s">
        <v>5</v>
      </c>
      <c r="H3923" t="s">
        <v>3506</v>
      </c>
    </row>
    <row r="3924" spans="1:8" hidden="1" x14ac:dyDescent="0.3">
      <c r="A3924" t="s">
        <v>7023</v>
      </c>
      <c r="B3924" t="s">
        <v>3226</v>
      </c>
      <c r="C3924" t="s">
        <v>232</v>
      </c>
      <c r="D3924" t="s">
        <v>76</v>
      </c>
      <c r="E3924">
        <v>78</v>
      </c>
      <c r="F3924">
        <v>8</v>
      </c>
      <c r="G3924" t="s">
        <v>5</v>
      </c>
      <c r="H3924" t="s">
        <v>3506</v>
      </c>
    </row>
    <row r="3925" spans="1:8" hidden="1" x14ac:dyDescent="0.3">
      <c r="A3925" t="s">
        <v>7024</v>
      </c>
      <c r="B3925" t="s">
        <v>3226</v>
      </c>
      <c r="C3925" t="s">
        <v>232</v>
      </c>
      <c r="D3925" t="s">
        <v>72</v>
      </c>
      <c r="E3925">
        <v>2912</v>
      </c>
      <c r="F3925">
        <v>8</v>
      </c>
      <c r="G3925" t="s">
        <v>5</v>
      </c>
      <c r="H3925" t="s">
        <v>3506</v>
      </c>
    </row>
    <row r="3926" spans="1:8" hidden="1" x14ac:dyDescent="0.3">
      <c r="A3926" t="s">
        <v>7025</v>
      </c>
      <c r="B3926" t="s">
        <v>3226</v>
      </c>
      <c r="C3926" t="s">
        <v>232</v>
      </c>
      <c r="D3926" t="s">
        <v>73</v>
      </c>
      <c r="E3926">
        <v>3279</v>
      </c>
      <c r="F3926">
        <v>8</v>
      </c>
      <c r="G3926" t="s">
        <v>5</v>
      </c>
      <c r="H3926" t="s">
        <v>3506</v>
      </c>
    </row>
    <row r="3927" spans="1:8" hidden="1" x14ac:dyDescent="0.3">
      <c r="A3927" t="s">
        <v>7026</v>
      </c>
      <c r="B3927" t="s">
        <v>3226</v>
      </c>
      <c r="C3927" t="s">
        <v>232</v>
      </c>
      <c r="D3927" t="s">
        <v>75</v>
      </c>
      <c r="E3927">
        <v>232</v>
      </c>
      <c r="F3927">
        <v>8</v>
      </c>
      <c r="G3927" t="s">
        <v>5</v>
      </c>
      <c r="H3927" t="s">
        <v>3506</v>
      </c>
    </row>
    <row r="3928" spans="1:8" hidden="1" x14ac:dyDescent="0.3">
      <c r="A3928" t="s">
        <v>7027</v>
      </c>
      <c r="B3928" t="s">
        <v>3226</v>
      </c>
      <c r="C3928" t="s">
        <v>232</v>
      </c>
      <c r="D3928" t="s">
        <v>74</v>
      </c>
      <c r="E3928">
        <v>1233</v>
      </c>
      <c r="F3928">
        <v>8</v>
      </c>
      <c r="G3928" t="s">
        <v>5</v>
      </c>
      <c r="H3928" t="s">
        <v>3506</v>
      </c>
    </row>
    <row r="3929" spans="1:8" hidden="1" x14ac:dyDescent="0.3">
      <c r="A3929" t="s">
        <v>7028</v>
      </c>
      <c r="B3929" t="s">
        <v>3076</v>
      </c>
      <c r="C3929" t="s">
        <v>236</v>
      </c>
      <c r="D3929" t="s">
        <v>29</v>
      </c>
      <c r="E3929">
        <v>10506</v>
      </c>
      <c r="F3929">
        <v>15</v>
      </c>
      <c r="G3929" t="s">
        <v>263</v>
      </c>
      <c r="H3929" t="s">
        <v>3508</v>
      </c>
    </row>
    <row r="3930" spans="1:8" hidden="1" x14ac:dyDescent="0.3">
      <c r="A3930" t="s">
        <v>7029</v>
      </c>
      <c r="B3930" t="s">
        <v>3076</v>
      </c>
      <c r="C3930" t="s">
        <v>236</v>
      </c>
      <c r="D3930" t="s">
        <v>49</v>
      </c>
      <c r="E3930">
        <v>3151</v>
      </c>
      <c r="F3930">
        <v>15</v>
      </c>
      <c r="G3930" t="s">
        <v>263</v>
      </c>
      <c r="H3930" t="s">
        <v>3508</v>
      </c>
    </row>
    <row r="3931" spans="1:8" hidden="1" x14ac:dyDescent="0.3">
      <c r="A3931" t="s">
        <v>7030</v>
      </c>
      <c r="B3931" t="s">
        <v>3076</v>
      </c>
      <c r="C3931" t="s">
        <v>236</v>
      </c>
      <c r="D3931" t="s">
        <v>48</v>
      </c>
      <c r="E3931">
        <v>1305</v>
      </c>
      <c r="F3931">
        <v>15</v>
      </c>
      <c r="G3931" t="s">
        <v>263</v>
      </c>
      <c r="H3931" t="s">
        <v>3508</v>
      </c>
    </row>
    <row r="3932" spans="1:8" hidden="1" x14ac:dyDescent="0.3">
      <c r="A3932" t="s">
        <v>7031</v>
      </c>
      <c r="B3932" t="s">
        <v>3076</v>
      </c>
      <c r="C3932" t="s">
        <v>236</v>
      </c>
      <c r="D3932" t="s">
        <v>42</v>
      </c>
      <c r="E3932">
        <v>386</v>
      </c>
      <c r="F3932">
        <v>15</v>
      </c>
      <c r="G3932" t="s">
        <v>263</v>
      </c>
      <c r="H3932" t="s">
        <v>3508</v>
      </c>
    </row>
    <row r="3933" spans="1:8" hidden="1" x14ac:dyDescent="0.3">
      <c r="A3933" t="s">
        <v>7032</v>
      </c>
      <c r="B3933" t="s">
        <v>3076</v>
      </c>
      <c r="C3933" t="s">
        <v>236</v>
      </c>
      <c r="D3933" t="s">
        <v>82</v>
      </c>
      <c r="E3933">
        <v>452</v>
      </c>
      <c r="F3933">
        <v>15</v>
      </c>
      <c r="G3933" t="s">
        <v>263</v>
      </c>
      <c r="H3933" t="s">
        <v>3508</v>
      </c>
    </row>
    <row r="3934" spans="1:8" hidden="1" x14ac:dyDescent="0.3">
      <c r="A3934" t="s">
        <v>7033</v>
      </c>
      <c r="B3934" t="s">
        <v>3076</v>
      </c>
      <c r="C3934" t="s">
        <v>236</v>
      </c>
      <c r="D3934" t="s">
        <v>50</v>
      </c>
      <c r="E3934">
        <v>330</v>
      </c>
      <c r="F3934">
        <v>15</v>
      </c>
      <c r="G3934" t="s">
        <v>263</v>
      </c>
      <c r="H3934" t="s">
        <v>3508</v>
      </c>
    </row>
    <row r="3935" spans="1:8" hidden="1" x14ac:dyDescent="0.3">
      <c r="A3935" t="s">
        <v>7034</v>
      </c>
      <c r="B3935" t="s">
        <v>3076</v>
      </c>
      <c r="C3935" t="s">
        <v>236</v>
      </c>
      <c r="D3935" t="s">
        <v>46</v>
      </c>
      <c r="E3935">
        <v>1281</v>
      </c>
      <c r="F3935">
        <v>15</v>
      </c>
      <c r="G3935" t="s">
        <v>263</v>
      </c>
      <c r="H3935" t="s">
        <v>3508</v>
      </c>
    </row>
    <row r="3936" spans="1:8" hidden="1" x14ac:dyDescent="0.3">
      <c r="A3936" t="s">
        <v>7035</v>
      </c>
      <c r="B3936" t="s">
        <v>3076</v>
      </c>
      <c r="C3936" t="s">
        <v>236</v>
      </c>
      <c r="D3936" t="s">
        <v>45</v>
      </c>
      <c r="E3936">
        <v>667</v>
      </c>
      <c r="F3936">
        <v>15</v>
      </c>
      <c r="G3936" t="s">
        <v>263</v>
      </c>
      <c r="H3936" t="s">
        <v>3508</v>
      </c>
    </row>
    <row r="3937" spans="1:8" hidden="1" x14ac:dyDescent="0.3">
      <c r="A3937" t="s">
        <v>7036</v>
      </c>
      <c r="B3937" t="s">
        <v>3076</v>
      </c>
      <c r="C3937" t="s">
        <v>236</v>
      </c>
      <c r="D3937" t="s">
        <v>47</v>
      </c>
      <c r="E3937">
        <v>395</v>
      </c>
      <c r="F3937">
        <v>15</v>
      </c>
      <c r="G3937" t="s">
        <v>263</v>
      </c>
      <c r="H3937" t="s">
        <v>3508</v>
      </c>
    </row>
    <row r="3938" spans="1:8" hidden="1" x14ac:dyDescent="0.3">
      <c r="A3938" t="s">
        <v>7037</v>
      </c>
      <c r="B3938" t="s">
        <v>3076</v>
      </c>
      <c r="C3938" t="s">
        <v>236</v>
      </c>
      <c r="D3938" t="s">
        <v>43</v>
      </c>
      <c r="E3938">
        <v>1975</v>
      </c>
      <c r="F3938">
        <v>15</v>
      </c>
      <c r="G3938" t="s">
        <v>263</v>
      </c>
      <c r="H3938" t="s">
        <v>3508</v>
      </c>
    </row>
    <row r="3939" spans="1:8" hidden="1" x14ac:dyDescent="0.3">
      <c r="A3939" t="s">
        <v>7038</v>
      </c>
      <c r="B3939" t="s">
        <v>3076</v>
      </c>
      <c r="C3939" t="s">
        <v>236</v>
      </c>
      <c r="D3939" t="s">
        <v>44</v>
      </c>
      <c r="E3939">
        <v>563</v>
      </c>
      <c r="F3939">
        <v>15</v>
      </c>
      <c r="G3939" t="s">
        <v>263</v>
      </c>
      <c r="H3939" t="s">
        <v>3508</v>
      </c>
    </row>
    <row r="3940" spans="1:8" hidden="1" x14ac:dyDescent="0.3">
      <c r="A3940" t="s">
        <v>3507</v>
      </c>
      <c r="B3940" t="s">
        <v>3089</v>
      </c>
      <c r="C3940" t="s">
        <v>3090</v>
      </c>
      <c r="D3940" t="s">
        <v>434</v>
      </c>
      <c r="E3940">
        <v>178</v>
      </c>
      <c r="F3940">
        <v>15</v>
      </c>
      <c r="G3940" t="s">
        <v>263</v>
      </c>
      <c r="H3940" t="s">
        <v>3508</v>
      </c>
    </row>
    <row r="3941" spans="1:8" hidden="1" x14ac:dyDescent="0.3">
      <c r="A3941" t="s">
        <v>5169</v>
      </c>
      <c r="B3941" t="s">
        <v>3089</v>
      </c>
      <c r="C3941" t="s">
        <v>3090</v>
      </c>
      <c r="D3941" t="s">
        <v>436</v>
      </c>
      <c r="E3941">
        <v>651</v>
      </c>
      <c r="F3941">
        <v>15</v>
      </c>
      <c r="G3941" t="s">
        <v>263</v>
      </c>
      <c r="H3941" t="s">
        <v>3508</v>
      </c>
    </row>
    <row r="3942" spans="1:8" hidden="1" x14ac:dyDescent="0.3">
      <c r="A3942" t="s">
        <v>5986</v>
      </c>
      <c r="B3942" t="s">
        <v>3089</v>
      </c>
      <c r="C3942" t="s">
        <v>3090</v>
      </c>
      <c r="D3942" t="s">
        <v>437</v>
      </c>
      <c r="E3942">
        <v>1905</v>
      </c>
      <c r="F3942">
        <v>15</v>
      </c>
      <c r="G3942" t="s">
        <v>263</v>
      </c>
      <c r="H3942" t="s">
        <v>3508</v>
      </c>
    </row>
    <row r="3943" spans="1:8" hidden="1" x14ac:dyDescent="0.3">
      <c r="A3943" t="s">
        <v>7512</v>
      </c>
      <c r="B3943" t="s">
        <v>3089</v>
      </c>
      <c r="C3943" t="s">
        <v>3090</v>
      </c>
      <c r="D3943" t="s">
        <v>439</v>
      </c>
      <c r="E3943">
        <v>1257</v>
      </c>
      <c r="F3943">
        <v>15</v>
      </c>
      <c r="G3943" t="s">
        <v>263</v>
      </c>
      <c r="H3943" t="s">
        <v>3508</v>
      </c>
    </row>
    <row r="3944" spans="1:8" hidden="1" x14ac:dyDescent="0.3">
      <c r="A3944" t="s">
        <v>4352</v>
      </c>
      <c r="B3944" t="s">
        <v>3089</v>
      </c>
      <c r="C3944" t="s">
        <v>3090</v>
      </c>
      <c r="D3944" t="s">
        <v>435</v>
      </c>
      <c r="E3944">
        <v>720</v>
      </c>
      <c r="F3944">
        <v>15</v>
      </c>
      <c r="G3944" t="s">
        <v>263</v>
      </c>
      <c r="H3944" t="s">
        <v>3508</v>
      </c>
    </row>
    <row r="3945" spans="1:8" hidden="1" x14ac:dyDescent="0.3">
      <c r="A3945" t="s">
        <v>9146</v>
      </c>
      <c r="B3945" t="s">
        <v>3089</v>
      </c>
      <c r="C3945" t="s">
        <v>3090</v>
      </c>
      <c r="D3945" t="s">
        <v>441</v>
      </c>
      <c r="E3945">
        <v>546</v>
      </c>
      <c r="F3945">
        <v>15</v>
      </c>
      <c r="G3945" t="s">
        <v>263</v>
      </c>
      <c r="H3945" t="s">
        <v>3508</v>
      </c>
    </row>
    <row r="3946" spans="1:8" hidden="1" x14ac:dyDescent="0.3">
      <c r="A3946" t="s">
        <v>8329</v>
      </c>
      <c r="B3946" t="s">
        <v>3089</v>
      </c>
      <c r="C3946" t="s">
        <v>3090</v>
      </c>
      <c r="D3946" t="s">
        <v>440</v>
      </c>
      <c r="E3946">
        <v>2618</v>
      </c>
      <c r="F3946">
        <v>15</v>
      </c>
      <c r="G3946" t="s">
        <v>263</v>
      </c>
      <c r="H3946" t="s">
        <v>3508</v>
      </c>
    </row>
    <row r="3947" spans="1:8" hidden="1" x14ac:dyDescent="0.3">
      <c r="A3947" t="s">
        <v>9855</v>
      </c>
      <c r="B3947" t="s">
        <v>3089</v>
      </c>
      <c r="C3947" t="s">
        <v>3090</v>
      </c>
      <c r="D3947" t="s">
        <v>349</v>
      </c>
      <c r="E3947">
        <v>8575</v>
      </c>
      <c r="F3947">
        <v>15</v>
      </c>
      <c r="G3947" t="s">
        <v>263</v>
      </c>
      <c r="H3947" t="s">
        <v>3508</v>
      </c>
    </row>
    <row r="3948" spans="1:8" hidden="1" x14ac:dyDescent="0.3">
      <c r="A3948" t="s">
        <v>6695</v>
      </c>
      <c r="B3948" t="s">
        <v>3089</v>
      </c>
      <c r="C3948" t="s">
        <v>3090</v>
      </c>
      <c r="D3948" t="s">
        <v>438</v>
      </c>
      <c r="E3948">
        <v>716</v>
      </c>
      <c r="F3948">
        <v>15</v>
      </c>
      <c r="G3948" t="s">
        <v>263</v>
      </c>
      <c r="H3948" t="s">
        <v>3508</v>
      </c>
    </row>
    <row r="3949" spans="1:8" hidden="1" x14ac:dyDescent="0.3">
      <c r="A3949" t="s">
        <v>7048</v>
      </c>
      <c r="B3949" t="s">
        <v>3108</v>
      </c>
      <c r="C3949" t="s">
        <v>3109</v>
      </c>
      <c r="D3949" t="s">
        <v>3110</v>
      </c>
      <c r="E3949">
        <v>306</v>
      </c>
      <c r="F3949">
        <v>15</v>
      </c>
      <c r="G3949" t="s">
        <v>263</v>
      </c>
      <c r="H3949" t="s">
        <v>3508</v>
      </c>
    </row>
    <row r="3950" spans="1:8" hidden="1" x14ac:dyDescent="0.3">
      <c r="A3950" t="s">
        <v>7049</v>
      </c>
      <c r="B3950" t="s">
        <v>3108</v>
      </c>
      <c r="C3950" t="s">
        <v>3109</v>
      </c>
      <c r="D3950" t="s">
        <v>3112</v>
      </c>
      <c r="E3950">
        <v>716</v>
      </c>
      <c r="F3950">
        <v>15</v>
      </c>
      <c r="G3950" t="s">
        <v>263</v>
      </c>
      <c r="H3950" t="s">
        <v>3508</v>
      </c>
    </row>
    <row r="3951" spans="1:8" hidden="1" x14ac:dyDescent="0.3">
      <c r="A3951" t="s">
        <v>7050</v>
      </c>
      <c r="B3951" t="s">
        <v>3108</v>
      </c>
      <c r="C3951" t="s">
        <v>3109</v>
      </c>
      <c r="D3951" t="s">
        <v>3114</v>
      </c>
      <c r="E3951">
        <v>720</v>
      </c>
      <c r="F3951">
        <v>15</v>
      </c>
      <c r="G3951" t="s">
        <v>263</v>
      </c>
      <c r="H3951" t="s">
        <v>3508</v>
      </c>
    </row>
    <row r="3952" spans="1:8" hidden="1" x14ac:dyDescent="0.3">
      <c r="A3952" t="s">
        <v>7051</v>
      </c>
      <c r="B3952" t="s">
        <v>3108</v>
      </c>
      <c r="C3952" t="s">
        <v>3109</v>
      </c>
      <c r="D3952" t="s">
        <v>3116</v>
      </c>
      <c r="E3952">
        <v>806</v>
      </c>
      <c r="F3952">
        <v>15</v>
      </c>
      <c r="G3952" t="s">
        <v>263</v>
      </c>
      <c r="H3952" t="s">
        <v>3508</v>
      </c>
    </row>
    <row r="3953" spans="1:8" hidden="1" x14ac:dyDescent="0.3">
      <c r="A3953" t="s">
        <v>7052</v>
      </c>
      <c r="B3953" t="s">
        <v>3108</v>
      </c>
      <c r="C3953" t="s">
        <v>3109</v>
      </c>
      <c r="D3953" t="s">
        <v>3118</v>
      </c>
      <c r="E3953">
        <v>976</v>
      </c>
      <c r="F3953">
        <v>15</v>
      </c>
      <c r="G3953" t="s">
        <v>263</v>
      </c>
      <c r="H3953" t="s">
        <v>3508</v>
      </c>
    </row>
    <row r="3954" spans="1:8" hidden="1" x14ac:dyDescent="0.3">
      <c r="A3954" t="s">
        <v>7053</v>
      </c>
      <c r="B3954" t="s">
        <v>3108</v>
      </c>
      <c r="C3954" t="s">
        <v>3109</v>
      </c>
      <c r="D3954" t="s">
        <v>3120</v>
      </c>
      <c r="E3954">
        <v>1187</v>
      </c>
      <c r="F3954">
        <v>15</v>
      </c>
      <c r="G3954" t="s">
        <v>263</v>
      </c>
      <c r="H3954" t="s">
        <v>3508</v>
      </c>
    </row>
    <row r="3955" spans="1:8" hidden="1" x14ac:dyDescent="0.3">
      <c r="A3955" t="s">
        <v>7054</v>
      </c>
      <c r="B3955" t="s">
        <v>3108</v>
      </c>
      <c r="C3955" t="s">
        <v>3109</v>
      </c>
      <c r="D3955" t="s">
        <v>3122</v>
      </c>
      <c r="E3955">
        <v>971</v>
      </c>
      <c r="F3955">
        <v>15</v>
      </c>
      <c r="G3955" t="s">
        <v>263</v>
      </c>
      <c r="H3955" t="s">
        <v>3508</v>
      </c>
    </row>
    <row r="3956" spans="1:8" hidden="1" x14ac:dyDescent="0.3">
      <c r="A3956" t="s">
        <v>7055</v>
      </c>
      <c r="B3956" t="s">
        <v>3108</v>
      </c>
      <c r="C3956" t="s">
        <v>3109</v>
      </c>
      <c r="D3956" t="s">
        <v>3124</v>
      </c>
      <c r="E3956">
        <v>927</v>
      </c>
      <c r="F3956">
        <v>15</v>
      </c>
      <c r="G3956" t="s">
        <v>263</v>
      </c>
      <c r="H3956" t="s">
        <v>3508</v>
      </c>
    </row>
    <row r="3957" spans="1:8" hidden="1" x14ac:dyDescent="0.3">
      <c r="A3957" t="s">
        <v>7056</v>
      </c>
      <c r="B3957" t="s">
        <v>3108</v>
      </c>
      <c r="C3957" t="s">
        <v>3109</v>
      </c>
      <c r="D3957" t="s">
        <v>3126</v>
      </c>
      <c r="E3957">
        <v>1948</v>
      </c>
      <c r="F3957">
        <v>15</v>
      </c>
      <c r="G3957" t="s">
        <v>263</v>
      </c>
      <c r="H3957" t="s">
        <v>3508</v>
      </c>
    </row>
    <row r="3958" spans="1:8" hidden="1" x14ac:dyDescent="0.3">
      <c r="A3958" t="s">
        <v>7057</v>
      </c>
      <c r="B3958" t="s">
        <v>3108</v>
      </c>
      <c r="C3958" t="s">
        <v>3109</v>
      </c>
      <c r="D3958" t="s">
        <v>349</v>
      </c>
      <c r="E3958">
        <v>8574</v>
      </c>
      <c r="F3958">
        <v>15</v>
      </c>
      <c r="G3958" t="s">
        <v>263</v>
      </c>
      <c r="H3958" t="s">
        <v>3508</v>
      </c>
    </row>
    <row r="3959" spans="1:8" hidden="1" x14ac:dyDescent="0.3">
      <c r="A3959" t="s">
        <v>7058</v>
      </c>
      <c r="B3959" t="s">
        <v>3129</v>
      </c>
      <c r="C3959" t="s">
        <v>238</v>
      </c>
      <c r="D3959" t="s">
        <v>54</v>
      </c>
      <c r="E3959">
        <v>476</v>
      </c>
      <c r="F3959">
        <v>15</v>
      </c>
      <c r="G3959" t="s">
        <v>263</v>
      </c>
      <c r="H3959" t="s">
        <v>3508</v>
      </c>
    </row>
    <row r="3960" spans="1:8" hidden="1" x14ac:dyDescent="0.3">
      <c r="A3960" t="s">
        <v>7059</v>
      </c>
      <c r="B3960" t="s">
        <v>3129</v>
      </c>
      <c r="C3960" t="s">
        <v>238</v>
      </c>
      <c r="D3960" t="s">
        <v>55</v>
      </c>
      <c r="E3960">
        <v>1283</v>
      </c>
      <c r="F3960">
        <v>15</v>
      </c>
      <c r="G3960" t="s">
        <v>263</v>
      </c>
      <c r="H3960" t="s">
        <v>3508</v>
      </c>
    </row>
    <row r="3961" spans="1:8" hidden="1" x14ac:dyDescent="0.3">
      <c r="A3961" t="s">
        <v>7060</v>
      </c>
      <c r="B3961" t="s">
        <v>3129</v>
      </c>
      <c r="C3961" t="s">
        <v>238</v>
      </c>
      <c r="D3961" t="s">
        <v>56</v>
      </c>
      <c r="E3961">
        <v>1087</v>
      </c>
      <c r="F3961">
        <v>15</v>
      </c>
      <c r="G3961" t="s">
        <v>263</v>
      </c>
      <c r="H3961" t="s">
        <v>3508</v>
      </c>
    </row>
    <row r="3962" spans="1:8" hidden="1" x14ac:dyDescent="0.3">
      <c r="A3962" t="s">
        <v>7061</v>
      </c>
      <c r="B3962" t="s">
        <v>3129</v>
      </c>
      <c r="C3962" t="s">
        <v>238</v>
      </c>
      <c r="D3962" t="s">
        <v>57</v>
      </c>
      <c r="E3962">
        <v>529</v>
      </c>
      <c r="F3962">
        <v>15</v>
      </c>
      <c r="G3962" t="s">
        <v>263</v>
      </c>
      <c r="H3962" t="s">
        <v>3508</v>
      </c>
    </row>
    <row r="3963" spans="1:8" hidden="1" x14ac:dyDescent="0.3">
      <c r="A3963" t="s">
        <v>7062</v>
      </c>
      <c r="B3963" t="s">
        <v>3129</v>
      </c>
      <c r="C3963" t="s">
        <v>238</v>
      </c>
      <c r="D3963" t="s">
        <v>58</v>
      </c>
      <c r="E3963">
        <v>767</v>
      </c>
      <c r="F3963">
        <v>15</v>
      </c>
      <c r="G3963" t="s">
        <v>263</v>
      </c>
      <c r="H3963" t="s">
        <v>3508</v>
      </c>
    </row>
    <row r="3964" spans="1:8" hidden="1" x14ac:dyDescent="0.3">
      <c r="A3964" t="s">
        <v>7063</v>
      </c>
      <c r="B3964" t="s">
        <v>3129</v>
      </c>
      <c r="C3964" t="s">
        <v>238</v>
      </c>
      <c r="D3964" t="s">
        <v>59</v>
      </c>
      <c r="E3964">
        <v>1547</v>
      </c>
      <c r="F3964">
        <v>15</v>
      </c>
      <c r="G3964" t="s">
        <v>263</v>
      </c>
      <c r="H3964" t="s">
        <v>3508</v>
      </c>
    </row>
    <row r="3965" spans="1:8" hidden="1" x14ac:dyDescent="0.3">
      <c r="A3965" t="s">
        <v>7064</v>
      </c>
      <c r="B3965" t="s">
        <v>3129</v>
      </c>
      <c r="C3965" t="s">
        <v>238</v>
      </c>
      <c r="D3965" t="s">
        <v>51</v>
      </c>
      <c r="E3965">
        <v>2261</v>
      </c>
      <c r="F3965">
        <v>15</v>
      </c>
      <c r="G3965" t="s">
        <v>263</v>
      </c>
      <c r="H3965" t="s">
        <v>3508</v>
      </c>
    </row>
    <row r="3966" spans="1:8" hidden="1" x14ac:dyDescent="0.3">
      <c r="A3966" t="s">
        <v>7065</v>
      </c>
      <c r="B3966" t="s">
        <v>3129</v>
      </c>
      <c r="C3966" t="s">
        <v>238</v>
      </c>
      <c r="D3966" t="s">
        <v>52</v>
      </c>
      <c r="E3966">
        <v>1677</v>
      </c>
      <c r="F3966">
        <v>15</v>
      </c>
      <c r="G3966" t="s">
        <v>263</v>
      </c>
      <c r="H3966" t="s">
        <v>3508</v>
      </c>
    </row>
    <row r="3967" spans="1:8" hidden="1" x14ac:dyDescent="0.3">
      <c r="A3967" t="s">
        <v>7066</v>
      </c>
      <c r="B3967" t="s">
        <v>3129</v>
      </c>
      <c r="C3967" t="s">
        <v>238</v>
      </c>
      <c r="D3967" t="s">
        <v>53</v>
      </c>
      <c r="E3967">
        <v>883</v>
      </c>
      <c r="F3967">
        <v>15</v>
      </c>
      <c r="G3967" t="s">
        <v>263</v>
      </c>
      <c r="H3967" t="s">
        <v>3508</v>
      </c>
    </row>
    <row r="3968" spans="1:8" hidden="1" x14ac:dyDescent="0.3">
      <c r="A3968" t="s">
        <v>7067</v>
      </c>
      <c r="B3968" t="s">
        <v>3129</v>
      </c>
      <c r="C3968" t="s">
        <v>238</v>
      </c>
      <c r="D3968" t="s">
        <v>349</v>
      </c>
      <c r="E3968">
        <v>10504</v>
      </c>
      <c r="F3968">
        <v>15</v>
      </c>
      <c r="G3968" t="s">
        <v>263</v>
      </c>
      <c r="H3968" t="s">
        <v>3508</v>
      </c>
    </row>
    <row r="3969" spans="1:8" hidden="1" x14ac:dyDescent="0.3">
      <c r="A3969" t="s">
        <v>7068</v>
      </c>
      <c r="B3969" t="s">
        <v>3140</v>
      </c>
      <c r="C3969" t="s">
        <v>229</v>
      </c>
      <c r="D3969" t="s">
        <v>60</v>
      </c>
      <c r="E3969">
        <v>6151</v>
      </c>
      <c r="F3969">
        <v>15</v>
      </c>
      <c r="G3969" t="s">
        <v>263</v>
      </c>
      <c r="H3969" t="s">
        <v>3508</v>
      </c>
    </row>
    <row r="3970" spans="1:8" hidden="1" x14ac:dyDescent="0.3">
      <c r="A3970" t="s">
        <v>7069</v>
      </c>
      <c r="B3970" t="s">
        <v>3140</v>
      </c>
      <c r="C3970" t="s">
        <v>229</v>
      </c>
      <c r="D3970" t="s">
        <v>63</v>
      </c>
      <c r="E3970">
        <v>115</v>
      </c>
      <c r="F3970">
        <v>15</v>
      </c>
      <c r="G3970" t="s">
        <v>263</v>
      </c>
      <c r="H3970" t="s">
        <v>3508</v>
      </c>
    </row>
    <row r="3971" spans="1:8" hidden="1" x14ac:dyDescent="0.3">
      <c r="A3971" t="s">
        <v>7070</v>
      </c>
      <c r="B3971" t="s">
        <v>3140</v>
      </c>
      <c r="C3971" t="s">
        <v>229</v>
      </c>
      <c r="D3971" t="s">
        <v>61</v>
      </c>
      <c r="E3971">
        <v>1347</v>
      </c>
      <c r="F3971">
        <v>15</v>
      </c>
      <c r="G3971" t="s">
        <v>263</v>
      </c>
      <c r="H3971" t="s">
        <v>3508</v>
      </c>
    </row>
    <row r="3972" spans="1:8" hidden="1" x14ac:dyDescent="0.3">
      <c r="A3972" t="s">
        <v>10342</v>
      </c>
      <c r="B3972" t="s">
        <v>3140</v>
      </c>
      <c r="C3972" t="s">
        <v>229</v>
      </c>
      <c r="D3972" t="s">
        <v>10309</v>
      </c>
      <c r="E3972">
        <v>1074</v>
      </c>
      <c r="F3972">
        <v>15</v>
      </c>
      <c r="G3972" t="s">
        <v>263</v>
      </c>
      <c r="H3972" t="s">
        <v>3508</v>
      </c>
    </row>
    <row r="3973" spans="1:8" hidden="1" x14ac:dyDescent="0.3">
      <c r="A3973" t="s">
        <v>7071</v>
      </c>
      <c r="B3973" t="s">
        <v>3140</v>
      </c>
      <c r="C3973" t="s">
        <v>229</v>
      </c>
      <c r="D3973" t="s">
        <v>341</v>
      </c>
      <c r="E3973">
        <v>3141</v>
      </c>
      <c r="F3973">
        <v>15</v>
      </c>
      <c r="G3973" t="s">
        <v>263</v>
      </c>
      <c r="H3973" t="s">
        <v>3508</v>
      </c>
    </row>
    <row r="3974" spans="1:8" hidden="1" x14ac:dyDescent="0.3">
      <c r="A3974" t="s">
        <v>7072</v>
      </c>
      <c r="B3974" t="s">
        <v>3140</v>
      </c>
      <c r="C3974" t="s">
        <v>229</v>
      </c>
      <c r="D3974" t="s">
        <v>62</v>
      </c>
      <c r="E3974">
        <v>471</v>
      </c>
      <c r="F3974">
        <v>15</v>
      </c>
      <c r="G3974" t="s">
        <v>263</v>
      </c>
      <c r="H3974" t="s">
        <v>3508</v>
      </c>
    </row>
    <row r="3975" spans="1:8" hidden="1" x14ac:dyDescent="0.3">
      <c r="A3975" t="s">
        <v>7073</v>
      </c>
      <c r="B3975" t="s">
        <v>3146</v>
      </c>
      <c r="C3975" t="s">
        <v>230</v>
      </c>
      <c r="D3975" t="s">
        <v>353</v>
      </c>
      <c r="E3975">
        <v>12871</v>
      </c>
      <c r="F3975">
        <v>15</v>
      </c>
      <c r="G3975" t="s">
        <v>263</v>
      </c>
      <c r="H3975" t="s">
        <v>3508</v>
      </c>
    </row>
    <row r="3976" spans="1:8" hidden="1" x14ac:dyDescent="0.3">
      <c r="A3976" t="s">
        <v>7074</v>
      </c>
      <c r="B3976" t="s">
        <v>3146</v>
      </c>
      <c r="C3976" t="s">
        <v>230</v>
      </c>
      <c r="D3976" t="s">
        <v>2</v>
      </c>
      <c r="E3976">
        <v>12923</v>
      </c>
      <c r="F3976">
        <v>15</v>
      </c>
      <c r="G3976" t="s">
        <v>263</v>
      </c>
      <c r="H3976" t="s">
        <v>3508</v>
      </c>
    </row>
    <row r="3977" spans="1:8" hidden="1" x14ac:dyDescent="0.3">
      <c r="A3977" t="s">
        <v>7075</v>
      </c>
      <c r="B3977" t="s">
        <v>3146</v>
      </c>
      <c r="C3977" t="s">
        <v>230</v>
      </c>
      <c r="D3977" t="s">
        <v>337</v>
      </c>
      <c r="E3977">
        <v>10</v>
      </c>
      <c r="F3977">
        <v>15</v>
      </c>
      <c r="G3977" t="s">
        <v>263</v>
      </c>
      <c r="H3977" t="s">
        <v>3508</v>
      </c>
    </row>
    <row r="3978" spans="1:8" hidden="1" x14ac:dyDescent="0.3">
      <c r="A3978" t="s">
        <v>7076</v>
      </c>
      <c r="B3978" t="s">
        <v>3146</v>
      </c>
      <c r="C3978" t="s">
        <v>230</v>
      </c>
      <c r="D3978" t="s">
        <v>326</v>
      </c>
      <c r="E3978">
        <v>9</v>
      </c>
      <c r="F3978">
        <v>15</v>
      </c>
      <c r="G3978" t="s">
        <v>263</v>
      </c>
      <c r="H3978" t="s">
        <v>3508</v>
      </c>
    </row>
    <row r="3979" spans="1:8" hidden="1" x14ac:dyDescent="0.3">
      <c r="A3979" t="s">
        <v>7077</v>
      </c>
      <c r="B3979" t="s">
        <v>3146</v>
      </c>
      <c r="C3979" t="s">
        <v>230</v>
      </c>
      <c r="D3979" t="s">
        <v>327</v>
      </c>
      <c r="E3979">
        <v>1159</v>
      </c>
      <c r="F3979">
        <v>15</v>
      </c>
      <c r="G3979" t="s">
        <v>263</v>
      </c>
      <c r="H3979" t="s">
        <v>3508</v>
      </c>
    </row>
    <row r="3980" spans="1:8" hidden="1" x14ac:dyDescent="0.3">
      <c r="A3980" t="s">
        <v>7078</v>
      </c>
      <c r="B3980" t="s">
        <v>3146</v>
      </c>
      <c r="C3980" t="s">
        <v>230</v>
      </c>
      <c r="D3980" t="s">
        <v>328</v>
      </c>
      <c r="E3980">
        <v>720</v>
      </c>
      <c r="F3980">
        <v>15</v>
      </c>
      <c r="G3980" t="s">
        <v>263</v>
      </c>
      <c r="H3980" t="s">
        <v>3508</v>
      </c>
    </row>
    <row r="3981" spans="1:8" hidden="1" x14ac:dyDescent="0.3">
      <c r="A3981" t="s">
        <v>7079</v>
      </c>
      <c r="B3981" t="s">
        <v>3146</v>
      </c>
      <c r="C3981" t="s">
        <v>230</v>
      </c>
      <c r="D3981" t="s">
        <v>329</v>
      </c>
      <c r="E3981">
        <v>16</v>
      </c>
      <c r="F3981">
        <v>15</v>
      </c>
      <c r="G3981" t="s">
        <v>263</v>
      </c>
      <c r="H3981" t="s">
        <v>3508</v>
      </c>
    </row>
    <row r="3982" spans="1:8" hidden="1" x14ac:dyDescent="0.3">
      <c r="A3982" t="s">
        <v>7080</v>
      </c>
      <c r="B3982" t="s">
        <v>3146</v>
      </c>
      <c r="C3982" t="s">
        <v>230</v>
      </c>
      <c r="D3982" t="s">
        <v>330</v>
      </c>
      <c r="E3982">
        <v>49</v>
      </c>
      <c r="F3982">
        <v>15</v>
      </c>
      <c r="G3982" t="s">
        <v>263</v>
      </c>
      <c r="H3982" t="s">
        <v>3508</v>
      </c>
    </row>
    <row r="3983" spans="1:8" hidden="1" x14ac:dyDescent="0.3">
      <c r="A3983" t="s">
        <v>7081</v>
      </c>
      <c r="B3983" t="s">
        <v>3146</v>
      </c>
      <c r="C3983" t="s">
        <v>230</v>
      </c>
      <c r="D3983" t="s">
        <v>3155</v>
      </c>
      <c r="E3983">
        <v>50</v>
      </c>
      <c r="F3983">
        <v>15</v>
      </c>
      <c r="G3983" t="s">
        <v>263</v>
      </c>
      <c r="H3983" t="s">
        <v>3508</v>
      </c>
    </row>
    <row r="3984" spans="1:8" hidden="1" x14ac:dyDescent="0.3">
      <c r="A3984" t="s">
        <v>7082</v>
      </c>
      <c r="B3984" t="s">
        <v>3146</v>
      </c>
      <c r="C3984" t="s">
        <v>230</v>
      </c>
      <c r="D3984" t="s">
        <v>3157</v>
      </c>
      <c r="E3984">
        <v>12871</v>
      </c>
      <c r="F3984">
        <v>15</v>
      </c>
      <c r="G3984" t="s">
        <v>263</v>
      </c>
      <c r="H3984" t="s">
        <v>3508</v>
      </c>
    </row>
    <row r="3985" spans="1:8" hidden="1" x14ac:dyDescent="0.3">
      <c r="A3985" t="s">
        <v>7083</v>
      </c>
      <c r="B3985" t="s">
        <v>3146</v>
      </c>
      <c r="C3985" t="s">
        <v>230</v>
      </c>
      <c r="D3985" t="s">
        <v>331</v>
      </c>
      <c r="E3985">
        <v>2173</v>
      </c>
      <c r="F3985">
        <v>15</v>
      </c>
      <c r="G3985" t="s">
        <v>263</v>
      </c>
      <c r="H3985" t="s">
        <v>3508</v>
      </c>
    </row>
    <row r="3986" spans="1:8" hidden="1" x14ac:dyDescent="0.3">
      <c r="A3986" t="s">
        <v>7084</v>
      </c>
      <c r="B3986" t="s">
        <v>3146</v>
      </c>
      <c r="C3986" t="s">
        <v>230</v>
      </c>
      <c r="D3986" t="s">
        <v>332</v>
      </c>
      <c r="E3986">
        <v>1294</v>
      </c>
      <c r="F3986">
        <v>15</v>
      </c>
      <c r="G3986" t="s">
        <v>263</v>
      </c>
      <c r="H3986" t="s">
        <v>3508</v>
      </c>
    </row>
    <row r="3987" spans="1:8" hidden="1" x14ac:dyDescent="0.3">
      <c r="A3987" t="s">
        <v>7085</v>
      </c>
      <c r="B3987" t="s">
        <v>3146</v>
      </c>
      <c r="C3987" t="s">
        <v>230</v>
      </c>
      <c r="D3987" t="s">
        <v>333</v>
      </c>
      <c r="E3987">
        <v>2016</v>
      </c>
      <c r="F3987">
        <v>15</v>
      </c>
      <c r="G3987" t="s">
        <v>263</v>
      </c>
      <c r="H3987" t="s">
        <v>3508</v>
      </c>
    </row>
    <row r="3988" spans="1:8" hidden="1" x14ac:dyDescent="0.3">
      <c r="A3988" t="s">
        <v>7086</v>
      </c>
      <c r="B3988" t="s">
        <v>3146</v>
      </c>
      <c r="C3988" t="s">
        <v>230</v>
      </c>
      <c r="D3988" t="s">
        <v>334</v>
      </c>
      <c r="E3988">
        <v>2342</v>
      </c>
      <c r="F3988">
        <v>15</v>
      </c>
      <c r="G3988" t="s">
        <v>263</v>
      </c>
      <c r="H3988" t="s">
        <v>3508</v>
      </c>
    </row>
    <row r="3989" spans="1:8" hidden="1" x14ac:dyDescent="0.3">
      <c r="A3989" t="s">
        <v>7087</v>
      </c>
      <c r="B3989" t="s">
        <v>3146</v>
      </c>
      <c r="C3989" t="s">
        <v>230</v>
      </c>
      <c r="D3989" t="s">
        <v>336</v>
      </c>
      <c r="E3989">
        <v>405</v>
      </c>
      <c r="F3989">
        <v>15</v>
      </c>
      <c r="G3989" t="s">
        <v>263</v>
      </c>
      <c r="H3989" t="s">
        <v>3508</v>
      </c>
    </row>
    <row r="3990" spans="1:8" hidden="1" x14ac:dyDescent="0.3">
      <c r="A3990" t="s">
        <v>7088</v>
      </c>
      <c r="B3990" t="s">
        <v>3146</v>
      </c>
      <c r="C3990" t="s">
        <v>230</v>
      </c>
      <c r="D3990" t="s">
        <v>335</v>
      </c>
      <c r="E3990">
        <v>11</v>
      </c>
      <c r="F3990">
        <v>15</v>
      </c>
      <c r="G3990" t="s">
        <v>263</v>
      </c>
      <c r="H3990" t="s">
        <v>3508</v>
      </c>
    </row>
    <row r="3991" spans="1:8" hidden="1" x14ac:dyDescent="0.3">
      <c r="A3991" t="s">
        <v>7089</v>
      </c>
      <c r="B3991" t="s">
        <v>3146</v>
      </c>
      <c r="C3991" t="s">
        <v>230</v>
      </c>
      <c r="D3991" t="s">
        <v>79</v>
      </c>
      <c r="E3991">
        <v>2655</v>
      </c>
      <c r="F3991">
        <v>15</v>
      </c>
      <c r="G3991" t="s">
        <v>263</v>
      </c>
      <c r="H3991" t="s">
        <v>3508</v>
      </c>
    </row>
    <row r="3992" spans="1:8" hidden="1" x14ac:dyDescent="0.3">
      <c r="A3992" t="s">
        <v>7090</v>
      </c>
      <c r="B3992" t="s">
        <v>3166</v>
      </c>
      <c r="C3992" t="s">
        <v>245</v>
      </c>
      <c r="D3992" t="s">
        <v>80</v>
      </c>
      <c r="E3992">
        <v>1042</v>
      </c>
      <c r="F3992">
        <v>15</v>
      </c>
      <c r="G3992" t="s">
        <v>263</v>
      </c>
      <c r="H3992" t="s">
        <v>3508</v>
      </c>
    </row>
    <row r="3993" spans="1:8" hidden="1" x14ac:dyDescent="0.3">
      <c r="A3993" t="s">
        <v>7091</v>
      </c>
      <c r="B3993" t="s">
        <v>3166</v>
      </c>
      <c r="C3993" t="s">
        <v>245</v>
      </c>
      <c r="D3993" t="s">
        <v>342</v>
      </c>
      <c r="E3993">
        <v>375</v>
      </c>
      <c r="F3993">
        <v>15</v>
      </c>
      <c r="G3993" t="s">
        <v>263</v>
      </c>
      <c r="H3993" t="s">
        <v>3508</v>
      </c>
    </row>
    <row r="3994" spans="1:8" hidden="1" x14ac:dyDescent="0.3">
      <c r="A3994" t="s">
        <v>7092</v>
      </c>
      <c r="B3994" t="s">
        <v>3166</v>
      </c>
      <c r="C3994" t="s">
        <v>245</v>
      </c>
      <c r="D3994">
        <v>0</v>
      </c>
      <c r="E3994">
        <v>2133</v>
      </c>
      <c r="F3994">
        <v>15</v>
      </c>
      <c r="G3994" t="s">
        <v>263</v>
      </c>
      <c r="H3994" t="s">
        <v>3508</v>
      </c>
    </row>
    <row r="3995" spans="1:8" hidden="1" x14ac:dyDescent="0.3">
      <c r="A3995" t="s">
        <v>7093</v>
      </c>
      <c r="B3995" t="s">
        <v>3166</v>
      </c>
      <c r="C3995" t="s">
        <v>245</v>
      </c>
      <c r="D3995">
        <v>1</v>
      </c>
      <c r="E3995">
        <v>2580</v>
      </c>
      <c r="F3995">
        <v>15</v>
      </c>
      <c r="G3995" t="s">
        <v>263</v>
      </c>
      <c r="H3995" t="s">
        <v>3508</v>
      </c>
    </row>
    <row r="3996" spans="1:8" hidden="1" x14ac:dyDescent="0.3">
      <c r="A3996" t="s">
        <v>7094</v>
      </c>
      <c r="B3996" t="s">
        <v>3166</v>
      </c>
      <c r="C3996" t="s">
        <v>245</v>
      </c>
      <c r="D3996" t="s">
        <v>60</v>
      </c>
      <c r="E3996">
        <v>6151</v>
      </c>
      <c r="F3996">
        <v>15</v>
      </c>
      <c r="G3996" t="s">
        <v>263</v>
      </c>
      <c r="H3996" t="s">
        <v>3508</v>
      </c>
    </row>
    <row r="3997" spans="1:8" hidden="1" x14ac:dyDescent="0.3">
      <c r="A3997" t="s">
        <v>7095</v>
      </c>
      <c r="B3997" t="s">
        <v>3172</v>
      </c>
      <c r="C3997" t="s">
        <v>239</v>
      </c>
      <c r="D3997" t="s">
        <v>2</v>
      </c>
      <c r="E3997">
        <v>12923</v>
      </c>
      <c r="F3997">
        <v>15</v>
      </c>
      <c r="G3997" t="s">
        <v>263</v>
      </c>
      <c r="H3997" t="s">
        <v>3508</v>
      </c>
    </row>
    <row r="3998" spans="1:8" hidden="1" x14ac:dyDescent="0.3">
      <c r="A3998" t="s">
        <v>7096</v>
      </c>
      <c r="B3998" t="s">
        <v>3172</v>
      </c>
      <c r="C3998" t="s">
        <v>239</v>
      </c>
      <c r="D3998" t="s">
        <v>67</v>
      </c>
      <c r="E3998">
        <v>1358</v>
      </c>
      <c r="F3998">
        <v>15</v>
      </c>
      <c r="G3998" t="s">
        <v>263</v>
      </c>
      <c r="H3998" t="s">
        <v>3508</v>
      </c>
    </row>
    <row r="3999" spans="1:8" hidden="1" x14ac:dyDescent="0.3">
      <c r="A3999" t="s">
        <v>7097</v>
      </c>
      <c r="B3999" t="s">
        <v>3172</v>
      </c>
      <c r="C3999" t="s">
        <v>239</v>
      </c>
      <c r="D3999" t="s">
        <v>66</v>
      </c>
      <c r="E3999">
        <v>2483</v>
      </c>
      <c r="F3999">
        <v>15</v>
      </c>
      <c r="G3999" t="s">
        <v>263</v>
      </c>
      <c r="H3999" t="s">
        <v>3508</v>
      </c>
    </row>
    <row r="4000" spans="1:8" hidden="1" x14ac:dyDescent="0.3">
      <c r="A4000" t="s">
        <v>7098</v>
      </c>
      <c r="B4000" t="s">
        <v>3172</v>
      </c>
      <c r="C4000" t="s">
        <v>239</v>
      </c>
      <c r="D4000" t="s">
        <v>65</v>
      </c>
      <c r="E4000">
        <v>3752</v>
      </c>
      <c r="F4000">
        <v>15</v>
      </c>
      <c r="G4000" t="s">
        <v>263</v>
      </c>
      <c r="H4000" t="s">
        <v>3508</v>
      </c>
    </row>
    <row r="4001" spans="1:8" hidden="1" x14ac:dyDescent="0.3">
      <c r="A4001" t="s">
        <v>7099</v>
      </c>
      <c r="B4001" t="s">
        <v>3172</v>
      </c>
      <c r="C4001" t="s">
        <v>239</v>
      </c>
      <c r="D4001" t="s">
        <v>68</v>
      </c>
      <c r="E4001">
        <v>458</v>
      </c>
      <c r="F4001">
        <v>15</v>
      </c>
      <c r="G4001" t="s">
        <v>263</v>
      </c>
      <c r="H4001" t="s">
        <v>3508</v>
      </c>
    </row>
    <row r="4002" spans="1:8" hidden="1" x14ac:dyDescent="0.3">
      <c r="A4002" t="s">
        <v>7100</v>
      </c>
      <c r="B4002" t="s">
        <v>3172</v>
      </c>
      <c r="C4002" t="s">
        <v>239</v>
      </c>
      <c r="D4002" t="s">
        <v>64</v>
      </c>
      <c r="E4002">
        <v>4868</v>
      </c>
      <c r="F4002">
        <v>15</v>
      </c>
      <c r="G4002" t="s">
        <v>263</v>
      </c>
      <c r="H4002" t="s">
        <v>3508</v>
      </c>
    </row>
    <row r="4003" spans="1:8" hidden="1" x14ac:dyDescent="0.3">
      <c r="A4003" t="s">
        <v>7101</v>
      </c>
      <c r="B4003" t="s">
        <v>3179</v>
      </c>
      <c r="C4003" t="s">
        <v>240</v>
      </c>
      <c r="D4003" t="s">
        <v>2</v>
      </c>
      <c r="E4003">
        <v>12923</v>
      </c>
      <c r="F4003">
        <v>15</v>
      </c>
      <c r="G4003" t="s">
        <v>263</v>
      </c>
      <c r="H4003" t="s">
        <v>3508</v>
      </c>
    </row>
    <row r="4004" spans="1:8" hidden="1" x14ac:dyDescent="0.3">
      <c r="A4004" t="s">
        <v>7102</v>
      </c>
      <c r="B4004" t="s">
        <v>3179</v>
      </c>
      <c r="C4004" t="s">
        <v>240</v>
      </c>
      <c r="D4004" t="s">
        <v>70</v>
      </c>
      <c r="E4004">
        <v>1942</v>
      </c>
      <c r="F4004">
        <v>15</v>
      </c>
      <c r="G4004" t="s">
        <v>263</v>
      </c>
      <c r="H4004" t="s">
        <v>3508</v>
      </c>
    </row>
    <row r="4005" spans="1:8" hidden="1" x14ac:dyDescent="0.3">
      <c r="A4005" t="s">
        <v>7103</v>
      </c>
      <c r="B4005" t="s">
        <v>3179</v>
      </c>
      <c r="C4005" t="s">
        <v>240</v>
      </c>
      <c r="D4005" t="s">
        <v>69</v>
      </c>
      <c r="E4005">
        <v>2447</v>
      </c>
      <c r="F4005">
        <v>15</v>
      </c>
      <c r="G4005" t="s">
        <v>263</v>
      </c>
      <c r="H4005" t="s">
        <v>3508</v>
      </c>
    </row>
    <row r="4006" spans="1:8" hidden="1" x14ac:dyDescent="0.3">
      <c r="A4006" t="s">
        <v>7104</v>
      </c>
      <c r="B4006" t="s">
        <v>3179</v>
      </c>
      <c r="C4006" t="s">
        <v>240</v>
      </c>
      <c r="D4006" t="s">
        <v>71</v>
      </c>
      <c r="E4006">
        <v>8539</v>
      </c>
      <c r="F4006">
        <v>15</v>
      </c>
      <c r="G4006" t="s">
        <v>263</v>
      </c>
      <c r="H4006" t="s">
        <v>3508</v>
      </c>
    </row>
    <row r="4007" spans="1:8" hidden="1" x14ac:dyDescent="0.3">
      <c r="A4007" t="s">
        <v>7105</v>
      </c>
      <c r="B4007" t="s">
        <v>3184</v>
      </c>
      <c r="C4007" t="s">
        <v>3185</v>
      </c>
      <c r="D4007" t="s">
        <v>2</v>
      </c>
      <c r="E4007">
        <v>12923</v>
      </c>
      <c r="F4007">
        <v>15</v>
      </c>
      <c r="G4007" t="s">
        <v>263</v>
      </c>
      <c r="H4007" t="s">
        <v>3508</v>
      </c>
    </row>
    <row r="4008" spans="1:8" hidden="1" x14ac:dyDescent="0.3">
      <c r="A4008" t="s">
        <v>7106</v>
      </c>
      <c r="B4008" t="s">
        <v>3184</v>
      </c>
      <c r="C4008" t="s">
        <v>3185</v>
      </c>
      <c r="D4008" t="s">
        <v>25</v>
      </c>
      <c r="E4008">
        <v>39</v>
      </c>
      <c r="F4008">
        <v>15</v>
      </c>
      <c r="G4008" t="s">
        <v>263</v>
      </c>
      <c r="H4008" t="s">
        <v>3508</v>
      </c>
    </row>
    <row r="4009" spans="1:8" hidden="1" x14ac:dyDescent="0.3">
      <c r="A4009" t="s">
        <v>7107</v>
      </c>
      <c r="B4009" t="s">
        <v>3184</v>
      </c>
      <c r="C4009" t="s">
        <v>3185</v>
      </c>
      <c r="D4009" t="s">
        <v>21</v>
      </c>
      <c r="E4009">
        <v>1125</v>
      </c>
      <c r="F4009">
        <v>15</v>
      </c>
      <c r="G4009" t="s">
        <v>263</v>
      </c>
      <c r="H4009" t="s">
        <v>3508</v>
      </c>
    </row>
    <row r="4010" spans="1:8" hidden="1" x14ac:dyDescent="0.3">
      <c r="A4010" t="s">
        <v>7108</v>
      </c>
      <c r="B4010" t="s">
        <v>3184</v>
      </c>
      <c r="C4010" t="s">
        <v>3185</v>
      </c>
      <c r="D4010" t="s">
        <v>24</v>
      </c>
      <c r="E4010">
        <v>87</v>
      </c>
      <c r="F4010">
        <v>15</v>
      </c>
      <c r="G4010" t="s">
        <v>263</v>
      </c>
      <c r="H4010" t="s">
        <v>3508</v>
      </c>
    </row>
    <row r="4011" spans="1:8" hidden="1" x14ac:dyDescent="0.3">
      <c r="A4011" t="s">
        <v>7109</v>
      </c>
      <c r="B4011" t="s">
        <v>3184</v>
      </c>
      <c r="C4011" t="s">
        <v>3185</v>
      </c>
      <c r="D4011" t="s">
        <v>354</v>
      </c>
      <c r="E4011">
        <v>1198</v>
      </c>
      <c r="F4011">
        <v>15</v>
      </c>
      <c r="G4011" t="s">
        <v>263</v>
      </c>
      <c r="H4011" t="s">
        <v>3508</v>
      </c>
    </row>
    <row r="4012" spans="1:8" hidden="1" x14ac:dyDescent="0.3">
      <c r="A4012" t="s">
        <v>7110</v>
      </c>
      <c r="B4012" t="s">
        <v>3184</v>
      </c>
      <c r="C4012" t="s">
        <v>3185</v>
      </c>
      <c r="D4012" t="s">
        <v>22</v>
      </c>
      <c r="E4012">
        <v>637</v>
      </c>
      <c r="F4012">
        <v>15</v>
      </c>
      <c r="G4012" t="s">
        <v>263</v>
      </c>
      <c r="H4012" t="s">
        <v>3508</v>
      </c>
    </row>
    <row r="4013" spans="1:8" hidden="1" x14ac:dyDescent="0.3">
      <c r="A4013" t="s">
        <v>7111</v>
      </c>
      <c r="B4013" t="s">
        <v>3184</v>
      </c>
      <c r="C4013" t="s">
        <v>3185</v>
      </c>
      <c r="D4013" t="s">
        <v>23</v>
      </c>
      <c r="E4013">
        <v>250</v>
      </c>
      <c r="F4013">
        <v>15</v>
      </c>
      <c r="G4013" t="s">
        <v>263</v>
      </c>
      <c r="H4013" t="s">
        <v>3508</v>
      </c>
    </row>
    <row r="4014" spans="1:8" hidden="1" x14ac:dyDescent="0.3">
      <c r="A4014" t="s">
        <v>7112</v>
      </c>
      <c r="B4014" t="s">
        <v>3184</v>
      </c>
      <c r="C4014" t="s">
        <v>3185</v>
      </c>
      <c r="D4014" t="s">
        <v>20</v>
      </c>
      <c r="E4014">
        <v>9594</v>
      </c>
      <c r="F4014">
        <v>15</v>
      </c>
      <c r="G4014" t="s">
        <v>263</v>
      </c>
      <c r="H4014" t="s">
        <v>3508</v>
      </c>
    </row>
    <row r="4015" spans="1:8" hidden="1" x14ac:dyDescent="0.3">
      <c r="A4015" t="s">
        <v>10592</v>
      </c>
      <c r="B4015" t="s">
        <v>3193</v>
      </c>
      <c r="C4015" t="s">
        <v>3194</v>
      </c>
      <c r="D4015" t="s">
        <v>10556</v>
      </c>
      <c r="E4015">
        <v>9</v>
      </c>
      <c r="F4015">
        <v>15</v>
      </c>
      <c r="G4015" t="s">
        <v>263</v>
      </c>
      <c r="H4015" t="s">
        <v>3508</v>
      </c>
    </row>
    <row r="4016" spans="1:8" hidden="1" x14ac:dyDescent="0.3">
      <c r="A4016" t="s">
        <v>7113</v>
      </c>
      <c r="B4016" t="s">
        <v>3193</v>
      </c>
      <c r="C4016" t="s">
        <v>3194</v>
      </c>
      <c r="D4016" t="s">
        <v>350</v>
      </c>
      <c r="E4016">
        <v>1</v>
      </c>
      <c r="F4016">
        <v>15</v>
      </c>
      <c r="G4016" t="s">
        <v>263</v>
      </c>
      <c r="H4016" t="s">
        <v>3508</v>
      </c>
    </row>
    <row r="4017" spans="1:8" hidden="1" x14ac:dyDescent="0.3">
      <c r="A4017" t="s">
        <v>7114</v>
      </c>
      <c r="B4017" t="s">
        <v>3193</v>
      </c>
      <c r="C4017" t="s">
        <v>3194</v>
      </c>
      <c r="D4017" t="s">
        <v>352</v>
      </c>
      <c r="E4017">
        <v>1099</v>
      </c>
      <c r="F4017">
        <v>15</v>
      </c>
      <c r="G4017" t="s">
        <v>263</v>
      </c>
      <c r="H4017" t="s">
        <v>3508</v>
      </c>
    </row>
    <row r="4018" spans="1:8" hidden="1" x14ac:dyDescent="0.3">
      <c r="A4018" t="s">
        <v>7115</v>
      </c>
      <c r="B4018" t="s">
        <v>3193</v>
      </c>
      <c r="C4018" t="s">
        <v>3194</v>
      </c>
      <c r="D4018" t="s">
        <v>351</v>
      </c>
      <c r="E4018">
        <v>39</v>
      </c>
      <c r="F4018">
        <v>15</v>
      </c>
      <c r="G4018" t="s">
        <v>263</v>
      </c>
      <c r="H4018" t="s">
        <v>3508</v>
      </c>
    </row>
    <row r="4019" spans="1:8" hidden="1" x14ac:dyDescent="0.3">
      <c r="A4019" t="s">
        <v>7116</v>
      </c>
      <c r="B4019" t="s">
        <v>3193</v>
      </c>
      <c r="C4019" t="s">
        <v>3194</v>
      </c>
      <c r="D4019" t="s">
        <v>348</v>
      </c>
      <c r="E4019">
        <v>100</v>
      </c>
      <c r="F4019">
        <v>15</v>
      </c>
      <c r="G4019" t="s">
        <v>263</v>
      </c>
      <c r="H4019" t="s">
        <v>3508</v>
      </c>
    </row>
    <row r="4020" spans="1:8" hidden="1" x14ac:dyDescent="0.3">
      <c r="A4020" t="s">
        <v>7117</v>
      </c>
      <c r="B4020" t="s">
        <v>3193</v>
      </c>
      <c r="C4020" t="s">
        <v>3194</v>
      </c>
      <c r="D4020" t="s">
        <v>349</v>
      </c>
      <c r="E4020">
        <v>12522</v>
      </c>
      <c r="F4020">
        <v>15</v>
      </c>
      <c r="G4020" t="s">
        <v>263</v>
      </c>
      <c r="H4020" t="s">
        <v>3508</v>
      </c>
    </row>
    <row r="4021" spans="1:8" hidden="1" x14ac:dyDescent="0.3">
      <c r="A4021" t="s">
        <v>7118</v>
      </c>
      <c r="B4021" t="s">
        <v>3193</v>
      </c>
      <c r="C4021" t="s">
        <v>3194</v>
      </c>
      <c r="D4021" t="s">
        <v>347</v>
      </c>
      <c r="E4021">
        <v>12429</v>
      </c>
      <c r="F4021">
        <v>15</v>
      </c>
      <c r="G4021" t="s">
        <v>263</v>
      </c>
      <c r="H4021" t="s">
        <v>3508</v>
      </c>
    </row>
    <row r="4022" spans="1:8" hidden="1" x14ac:dyDescent="0.3">
      <c r="A4022" t="s">
        <v>7119</v>
      </c>
      <c r="B4022" t="s">
        <v>99</v>
      </c>
      <c r="C4022" t="s">
        <v>3202</v>
      </c>
      <c r="D4022" t="s">
        <v>210</v>
      </c>
      <c r="E4022">
        <v>2501</v>
      </c>
      <c r="F4022">
        <v>15</v>
      </c>
      <c r="G4022" t="s">
        <v>263</v>
      </c>
      <c r="H4022" t="s">
        <v>3508</v>
      </c>
    </row>
    <row r="4023" spans="1:8" hidden="1" x14ac:dyDescent="0.3">
      <c r="A4023" t="s">
        <v>7120</v>
      </c>
      <c r="B4023" t="s">
        <v>98</v>
      </c>
      <c r="C4023" t="s">
        <v>3202</v>
      </c>
      <c r="D4023" t="s">
        <v>209</v>
      </c>
      <c r="E4023">
        <v>8496</v>
      </c>
      <c r="F4023">
        <v>15</v>
      </c>
      <c r="G4023" t="s">
        <v>263</v>
      </c>
      <c r="H4023" t="s">
        <v>3508</v>
      </c>
    </row>
    <row r="4024" spans="1:8" hidden="1" x14ac:dyDescent="0.3">
      <c r="A4024" t="s">
        <v>7121</v>
      </c>
      <c r="B4024" t="s">
        <v>97</v>
      </c>
      <c r="C4024" t="s">
        <v>3202</v>
      </c>
      <c r="D4024" t="s">
        <v>208</v>
      </c>
      <c r="E4024">
        <v>1244</v>
      </c>
      <c r="F4024">
        <v>15</v>
      </c>
      <c r="G4024" t="s">
        <v>263</v>
      </c>
      <c r="H4024" t="s">
        <v>3508</v>
      </c>
    </row>
    <row r="4025" spans="1:8" hidden="1" x14ac:dyDescent="0.3">
      <c r="A4025" t="s">
        <v>7122</v>
      </c>
      <c r="B4025" t="s">
        <v>96</v>
      </c>
      <c r="C4025" t="s">
        <v>3202</v>
      </c>
      <c r="D4025" t="s">
        <v>207</v>
      </c>
      <c r="E4025">
        <v>996</v>
      </c>
      <c r="F4025">
        <v>15</v>
      </c>
      <c r="G4025" t="s">
        <v>263</v>
      </c>
      <c r="H4025" t="s">
        <v>3508</v>
      </c>
    </row>
    <row r="4026" spans="1:8" hidden="1" x14ac:dyDescent="0.3">
      <c r="A4026" t="s">
        <v>7123</v>
      </c>
      <c r="B4026" t="s">
        <v>3207</v>
      </c>
      <c r="C4026" t="s">
        <v>3202</v>
      </c>
      <c r="D4026" t="s">
        <v>2</v>
      </c>
      <c r="E4026">
        <v>13237</v>
      </c>
      <c r="F4026">
        <v>15</v>
      </c>
      <c r="G4026" t="s">
        <v>263</v>
      </c>
      <c r="H4026" t="s">
        <v>3508</v>
      </c>
    </row>
    <row r="4027" spans="1:8" hidden="1" x14ac:dyDescent="0.3">
      <c r="A4027" t="s">
        <v>7124</v>
      </c>
      <c r="B4027" t="s">
        <v>3207</v>
      </c>
      <c r="C4027" t="s">
        <v>3202</v>
      </c>
      <c r="D4027" t="s">
        <v>28</v>
      </c>
      <c r="E4027">
        <v>313.936416287035</v>
      </c>
      <c r="F4027">
        <v>15</v>
      </c>
      <c r="G4027" t="s">
        <v>263</v>
      </c>
      <c r="H4027" t="s">
        <v>3508</v>
      </c>
    </row>
    <row r="4028" spans="1:8" hidden="1" x14ac:dyDescent="0.3">
      <c r="A4028" t="s">
        <v>7125</v>
      </c>
      <c r="B4028" t="s">
        <v>3207</v>
      </c>
      <c r="C4028" t="s">
        <v>3202</v>
      </c>
      <c r="D4028" t="s">
        <v>27</v>
      </c>
      <c r="E4028">
        <v>6884</v>
      </c>
      <c r="F4028">
        <v>15</v>
      </c>
      <c r="G4028" t="s">
        <v>263</v>
      </c>
      <c r="H4028" t="s">
        <v>3508</v>
      </c>
    </row>
    <row r="4029" spans="1:8" hidden="1" x14ac:dyDescent="0.3">
      <c r="A4029" t="s">
        <v>7126</v>
      </c>
      <c r="B4029" t="s">
        <v>3207</v>
      </c>
      <c r="C4029" t="s">
        <v>3202</v>
      </c>
      <c r="D4029" t="s">
        <v>3155</v>
      </c>
      <c r="E4029">
        <v>50</v>
      </c>
      <c r="F4029">
        <v>15</v>
      </c>
      <c r="G4029" t="s">
        <v>263</v>
      </c>
      <c r="H4029" t="s">
        <v>3508</v>
      </c>
    </row>
    <row r="4030" spans="1:8" hidden="1" x14ac:dyDescent="0.3">
      <c r="A4030" t="s">
        <v>7127</v>
      </c>
      <c r="B4030" t="s">
        <v>3207</v>
      </c>
      <c r="C4030" t="s">
        <v>3202</v>
      </c>
      <c r="D4030" t="s">
        <v>3157</v>
      </c>
      <c r="E4030">
        <v>12871</v>
      </c>
      <c r="F4030">
        <v>15</v>
      </c>
      <c r="G4030" t="s">
        <v>263</v>
      </c>
      <c r="H4030" t="s">
        <v>3508</v>
      </c>
    </row>
    <row r="4031" spans="1:8" hidden="1" x14ac:dyDescent="0.3">
      <c r="A4031" t="s">
        <v>7128</v>
      </c>
      <c r="B4031" t="s">
        <v>3207</v>
      </c>
      <c r="C4031" t="s">
        <v>3202</v>
      </c>
      <c r="D4031" t="s">
        <v>26</v>
      </c>
      <c r="E4031">
        <v>6353</v>
      </c>
      <c r="F4031">
        <v>15</v>
      </c>
      <c r="G4031" t="s">
        <v>263</v>
      </c>
      <c r="H4031" t="s">
        <v>3508</v>
      </c>
    </row>
    <row r="4032" spans="1:8" hidden="1" x14ac:dyDescent="0.3">
      <c r="A4032" t="s">
        <v>7129</v>
      </c>
      <c r="B4032" t="s">
        <v>3214</v>
      </c>
      <c r="C4032" t="s">
        <v>3215</v>
      </c>
      <c r="D4032" t="s">
        <v>344</v>
      </c>
      <c r="E4032">
        <v>800</v>
      </c>
      <c r="F4032">
        <v>15</v>
      </c>
      <c r="G4032" t="s">
        <v>263</v>
      </c>
      <c r="H4032" t="s">
        <v>3508</v>
      </c>
    </row>
    <row r="4033" spans="1:8" hidden="1" x14ac:dyDescent="0.3">
      <c r="A4033" t="s">
        <v>7130</v>
      </c>
      <c r="B4033" t="s">
        <v>3214</v>
      </c>
      <c r="C4033" t="s">
        <v>3215</v>
      </c>
      <c r="D4033" t="s">
        <v>2</v>
      </c>
      <c r="E4033">
        <v>12923</v>
      </c>
      <c r="F4033">
        <v>15</v>
      </c>
      <c r="G4033" t="s">
        <v>263</v>
      </c>
      <c r="H4033" t="s">
        <v>3508</v>
      </c>
    </row>
    <row r="4034" spans="1:8" hidden="1" x14ac:dyDescent="0.3">
      <c r="A4034" t="s">
        <v>7131</v>
      </c>
      <c r="B4034" t="s">
        <v>3214</v>
      </c>
      <c r="C4034" t="s">
        <v>3215</v>
      </c>
      <c r="D4034" t="s">
        <v>30</v>
      </c>
      <c r="E4034">
        <v>528</v>
      </c>
      <c r="F4034">
        <v>15</v>
      </c>
      <c r="G4034" t="s">
        <v>263</v>
      </c>
      <c r="H4034" t="s">
        <v>3508</v>
      </c>
    </row>
    <row r="4035" spans="1:8" hidden="1" x14ac:dyDescent="0.3">
      <c r="A4035" t="s">
        <v>7132</v>
      </c>
      <c r="B4035" t="s">
        <v>3214</v>
      </c>
      <c r="C4035" t="s">
        <v>3215</v>
      </c>
      <c r="D4035" t="s">
        <v>345</v>
      </c>
      <c r="E4035">
        <v>30</v>
      </c>
      <c r="F4035">
        <v>15</v>
      </c>
      <c r="G4035" t="s">
        <v>263</v>
      </c>
      <c r="H4035" t="s">
        <v>3508</v>
      </c>
    </row>
    <row r="4036" spans="1:8" hidden="1" x14ac:dyDescent="0.3">
      <c r="A4036" t="s">
        <v>7133</v>
      </c>
      <c r="B4036" t="s">
        <v>3214</v>
      </c>
      <c r="C4036" t="s">
        <v>3215</v>
      </c>
      <c r="D4036" t="s">
        <v>36</v>
      </c>
      <c r="E4036">
        <v>153</v>
      </c>
      <c r="F4036">
        <v>15</v>
      </c>
      <c r="G4036" t="s">
        <v>263</v>
      </c>
      <c r="H4036" t="s">
        <v>3508</v>
      </c>
    </row>
    <row r="4037" spans="1:8" hidden="1" x14ac:dyDescent="0.3">
      <c r="A4037" t="s">
        <v>7134</v>
      </c>
      <c r="B4037" t="s">
        <v>3214</v>
      </c>
      <c r="C4037" t="s">
        <v>3215</v>
      </c>
      <c r="D4037" t="s">
        <v>32</v>
      </c>
      <c r="E4037">
        <v>359</v>
      </c>
      <c r="F4037">
        <v>15</v>
      </c>
      <c r="G4037" t="s">
        <v>263</v>
      </c>
      <c r="H4037" t="s">
        <v>3508</v>
      </c>
    </row>
    <row r="4038" spans="1:8" hidden="1" x14ac:dyDescent="0.3">
      <c r="A4038" t="s">
        <v>7135</v>
      </c>
      <c r="B4038" t="s">
        <v>3214</v>
      </c>
      <c r="C4038" t="s">
        <v>3215</v>
      </c>
      <c r="D4038" t="s">
        <v>31</v>
      </c>
      <c r="E4038">
        <v>11065</v>
      </c>
      <c r="F4038">
        <v>15</v>
      </c>
      <c r="G4038" t="s">
        <v>263</v>
      </c>
      <c r="H4038" t="s">
        <v>3508</v>
      </c>
    </row>
    <row r="4039" spans="1:8" hidden="1" x14ac:dyDescent="0.3">
      <c r="A4039" t="s">
        <v>7136</v>
      </c>
      <c r="B4039" t="s">
        <v>3214</v>
      </c>
      <c r="C4039" t="s">
        <v>3215</v>
      </c>
      <c r="D4039" t="s">
        <v>34</v>
      </c>
      <c r="E4039">
        <v>308</v>
      </c>
      <c r="F4039">
        <v>15</v>
      </c>
      <c r="G4039" t="s">
        <v>263</v>
      </c>
      <c r="H4039" t="s">
        <v>3508</v>
      </c>
    </row>
    <row r="4040" spans="1:8" hidden="1" x14ac:dyDescent="0.3">
      <c r="A4040" t="s">
        <v>7137</v>
      </c>
      <c r="B4040" t="s">
        <v>3214</v>
      </c>
      <c r="C4040" t="s">
        <v>3215</v>
      </c>
      <c r="D4040" t="s">
        <v>35</v>
      </c>
      <c r="E4040">
        <v>549</v>
      </c>
      <c r="F4040">
        <v>15</v>
      </c>
      <c r="G4040" t="s">
        <v>263</v>
      </c>
      <c r="H4040" t="s">
        <v>3508</v>
      </c>
    </row>
    <row r="4041" spans="1:8" hidden="1" x14ac:dyDescent="0.3">
      <c r="A4041" t="s">
        <v>7138</v>
      </c>
      <c r="B4041" t="s">
        <v>3214</v>
      </c>
      <c r="C4041" t="s">
        <v>3215</v>
      </c>
      <c r="D4041" t="s">
        <v>33</v>
      </c>
      <c r="E4041">
        <v>10208</v>
      </c>
      <c r="F4041">
        <v>15</v>
      </c>
      <c r="G4041" t="s">
        <v>263</v>
      </c>
      <c r="H4041" t="s">
        <v>3508</v>
      </c>
    </row>
    <row r="4042" spans="1:8" hidden="1" x14ac:dyDescent="0.3">
      <c r="A4042" t="s">
        <v>7139</v>
      </c>
      <c r="B4042" t="s">
        <v>3226</v>
      </c>
      <c r="C4042" t="s">
        <v>232</v>
      </c>
      <c r="D4042" t="s">
        <v>60</v>
      </c>
      <c r="E4042">
        <v>6151</v>
      </c>
      <c r="F4042">
        <v>15</v>
      </c>
      <c r="G4042" t="s">
        <v>263</v>
      </c>
      <c r="H4042" t="s">
        <v>3508</v>
      </c>
    </row>
    <row r="4043" spans="1:8" hidden="1" x14ac:dyDescent="0.3">
      <c r="A4043" t="s">
        <v>7140</v>
      </c>
      <c r="B4043" t="s">
        <v>3226</v>
      </c>
      <c r="C4043" t="s">
        <v>232</v>
      </c>
      <c r="D4043" t="s">
        <v>76</v>
      </c>
      <c r="E4043">
        <v>35</v>
      </c>
      <c r="F4043">
        <v>15</v>
      </c>
      <c r="G4043" t="s">
        <v>263</v>
      </c>
      <c r="H4043" t="s">
        <v>3508</v>
      </c>
    </row>
    <row r="4044" spans="1:8" hidden="1" x14ac:dyDescent="0.3">
      <c r="A4044" t="s">
        <v>7141</v>
      </c>
      <c r="B4044" t="s">
        <v>3226</v>
      </c>
      <c r="C4044" t="s">
        <v>232</v>
      </c>
      <c r="D4044" t="s">
        <v>72</v>
      </c>
      <c r="E4044">
        <v>2980</v>
      </c>
      <c r="F4044">
        <v>15</v>
      </c>
      <c r="G4044" t="s">
        <v>263</v>
      </c>
      <c r="H4044" t="s">
        <v>3508</v>
      </c>
    </row>
    <row r="4045" spans="1:8" hidden="1" x14ac:dyDescent="0.3">
      <c r="A4045" t="s">
        <v>7142</v>
      </c>
      <c r="B4045" t="s">
        <v>3226</v>
      </c>
      <c r="C4045" t="s">
        <v>232</v>
      </c>
      <c r="D4045" t="s">
        <v>73</v>
      </c>
      <c r="E4045">
        <v>2370</v>
      </c>
      <c r="F4045">
        <v>15</v>
      </c>
      <c r="G4045" t="s">
        <v>263</v>
      </c>
      <c r="H4045" t="s">
        <v>3508</v>
      </c>
    </row>
    <row r="4046" spans="1:8" hidden="1" x14ac:dyDescent="0.3">
      <c r="A4046" t="s">
        <v>7143</v>
      </c>
      <c r="B4046" t="s">
        <v>3226</v>
      </c>
      <c r="C4046" t="s">
        <v>232</v>
      </c>
      <c r="D4046" t="s">
        <v>75</v>
      </c>
      <c r="E4046">
        <v>128</v>
      </c>
      <c r="F4046">
        <v>15</v>
      </c>
      <c r="G4046" t="s">
        <v>263</v>
      </c>
      <c r="H4046" t="s">
        <v>3508</v>
      </c>
    </row>
    <row r="4047" spans="1:8" hidden="1" x14ac:dyDescent="0.3">
      <c r="A4047" t="s">
        <v>7144</v>
      </c>
      <c r="B4047" t="s">
        <v>3226</v>
      </c>
      <c r="C4047" t="s">
        <v>232</v>
      </c>
      <c r="D4047" t="s">
        <v>74</v>
      </c>
      <c r="E4047">
        <v>641</v>
      </c>
      <c r="F4047">
        <v>15</v>
      </c>
      <c r="G4047" t="s">
        <v>263</v>
      </c>
      <c r="H4047" t="s">
        <v>3508</v>
      </c>
    </row>
    <row r="4048" spans="1:8" hidden="1" x14ac:dyDescent="0.3">
      <c r="A4048" t="s">
        <v>7145</v>
      </c>
      <c r="B4048" t="s">
        <v>3076</v>
      </c>
      <c r="C4048" t="s">
        <v>236</v>
      </c>
      <c r="D4048" t="s">
        <v>29</v>
      </c>
      <c r="E4048">
        <v>12462</v>
      </c>
      <c r="F4048">
        <v>41</v>
      </c>
      <c r="G4048" t="s">
        <v>280</v>
      </c>
      <c r="H4048" t="s">
        <v>3510</v>
      </c>
    </row>
    <row r="4049" spans="1:8" hidden="1" x14ac:dyDescent="0.3">
      <c r="A4049" t="s">
        <v>7146</v>
      </c>
      <c r="B4049" t="s">
        <v>3076</v>
      </c>
      <c r="C4049" t="s">
        <v>236</v>
      </c>
      <c r="D4049" t="s">
        <v>49</v>
      </c>
      <c r="E4049">
        <v>6542</v>
      </c>
      <c r="F4049">
        <v>41</v>
      </c>
      <c r="G4049" t="s">
        <v>280</v>
      </c>
      <c r="H4049" t="s">
        <v>3510</v>
      </c>
    </row>
    <row r="4050" spans="1:8" hidden="1" x14ac:dyDescent="0.3">
      <c r="A4050" t="s">
        <v>7147</v>
      </c>
      <c r="B4050" t="s">
        <v>3076</v>
      </c>
      <c r="C4050" t="s">
        <v>236</v>
      </c>
      <c r="D4050" t="s">
        <v>48</v>
      </c>
      <c r="E4050">
        <v>1040</v>
      </c>
      <c r="F4050">
        <v>41</v>
      </c>
      <c r="G4050" t="s">
        <v>280</v>
      </c>
      <c r="H4050" t="s">
        <v>3510</v>
      </c>
    </row>
    <row r="4051" spans="1:8" hidden="1" x14ac:dyDescent="0.3">
      <c r="A4051" t="s">
        <v>7148</v>
      </c>
      <c r="B4051" t="s">
        <v>3076</v>
      </c>
      <c r="C4051" t="s">
        <v>236</v>
      </c>
      <c r="D4051" t="s">
        <v>42</v>
      </c>
      <c r="E4051">
        <v>496</v>
      </c>
      <c r="F4051">
        <v>41</v>
      </c>
      <c r="G4051" t="s">
        <v>280</v>
      </c>
      <c r="H4051" t="s">
        <v>3510</v>
      </c>
    </row>
    <row r="4052" spans="1:8" hidden="1" x14ac:dyDescent="0.3">
      <c r="A4052" t="s">
        <v>7149</v>
      </c>
      <c r="B4052" t="s">
        <v>3076</v>
      </c>
      <c r="C4052" t="s">
        <v>236</v>
      </c>
      <c r="D4052" t="s">
        <v>82</v>
      </c>
      <c r="E4052">
        <v>1131</v>
      </c>
      <c r="F4052">
        <v>41</v>
      </c>
      <c r="G4052" t="s">
        <v>280</v>
      </c>
      <c r="H4052" t="s">
        <v>3510</v>
      </c>
    </row>
    <row r="4053" spans="1:8" hidden="1" x14ac:dyDescent="0.3">
      <c r="A4053" t="s">
        <v>7150</v>
      </c>
      <c r="B4053" t="s">
        <v>3076</v>
      </c>
      <c r="C4053" t="s">
        <v>236</v>
      </c>
      <c r="D4053" t="s">
        <v>50</v>
      </c>
      <c r="E4053">
        <v>190</v>
      </c>
      <c r="F4053">
        <v>41</v>
      </c>
      <c r="G4053" t="s">
        <v>280</v>
      </c>
      <c r="H4053" t="s">
        <v>3510</v>
      </c>
    </row>
    <row r="4054" spans="1:8" hidden="1" x14ac:dyDescent="0.3">
      <c r="A4054" t="s">
        <v>7151</v>
      </c>
      <c r="B4054" t="s">
        <v>3076</v>
      </c>
      <c r="C4054" t="s">
        <v>236</v>
      </c>
      <c r="D4054" t="s">
        <v>46</v>
      </c>
      <c r="E4054">
        <v>493</v>
      </c>
      <c r="F4054">
        <v>41</v>
      </c>
      <c r="G4054" t="s">
        <v>280</v>
      </c>
      <c r="H4054" t="s">
        <v>3510</v>
      </c>
    </row>
    <row r="4055" spans="1:8" hidden="1" x14ac:dyDescent="0.3">
      <c r="A4055" t="s">
        <v>7152</v>
      </c>
      <c r="B4055" t="s">
        <v>3076</v>
      </c>
      <c r="C4055" t="s">
        <v>236</v>
      </c>
      <c r="D4055" t="s">
        <v>45</v>
      </c>
      <c r="E4055">
        <v>287</v>
      </c>
      <c r="F4055">
        <v>41</v>
      </c>
      <c r="G4055" t="s">
        <v>280</v>
      </c>
      <c r="H4055" t="s">
        <v>3510</v>
      </c>
    </row>
    <row r="4056" spans="1:8" hidden="1" x14ac:dyDescent="0.3">
      <c r="A4056" t="s">
        <v>7153</v>
      </c>
      <c r="B4056" t="s">
        <v>3076</v>
      </c>
      <c r="C4056" t="s">
        <v>236</v>
      </c>
      <c r="D4056" t="s">
        <v>47</v>
      </c>
      <c r="E4056">
        <v>234</v>
      </c>
      <c r="F4056">
        <v>41</v>
      </c>
      <c r="G4056" t="s">
        <v>280</v>
      </c>
      <c r="H4056" t="s">
        <v>3510</v>
      </c>
    </row>
    <row r="4057" spans="1:8" hidden="1" x14ac:dyDescent="0.3">
      <c r="A4057" t="s">
        <v>7154</v>
      </c>
      <c r="B4057" t="s">
        <v>3076</v>
      </c>
      <c r="C4057" t="s">
        <v>236</v>
      </c>
      <c r="D4057" t="s">
        <v>43</v>
      </c>
      <c r="E4057">
        <v>1629</v>
      </c>
      <c r="F4057">
        <v>41</v>
      </c>
      <c r="G4057" t="s">
        <v>280</v>
      </c>
      <c r="H4057" t="s">
        <v>3510</v>
      </c>
    </row>
    <row r="4058" spans="1:8" hidden="1" x14ac:dyDescent="0.3">
      <c r="A4058" t="s">
        <v>7155</v>
      </c>
      <c r="B4058" t="s">
        <v>3076</v>
      </c>
      <c r="C4058" t="s">
        <v>236</v>
      </c>
      <c r="D4058" t="s">
        <v>44</v>
      </c>
      <c r="E4058">
        <v>452</v>
      </c>
      <c r="F4058">
        <v>41</v>
      </c>
      <c r="G4058" t="s">
        <v>280</v>
      </c>
      <c r="H4058" t="s">
        <v>3510</v>
      </c>
    </row>
    <row r="4059" spans="1:8" hidden="1" x14ac:dyDescent="0.3">
      <c r="A4059" t="s">
        <v>3509</v>
      </c>
      <c r="B4059" t="s">
        <v>3089</v>
      </c>
      <c r="C4059" t="s">
        <v>3090</v>
      </c>
      <c r="D4059" t="s">
        <v>434</v>
      </c>
      <c r="E4059">
        <v>201</v>
      </c>
      <c r="F4059">
        <v>41</v>
      </c>
      <c r="G4059" t="s">
        <v>280</v>
      </c>
      <c r="H4059" t="s">
        <v>3510</v>
      </c>
    </row>
    <row r="4060" spans="1:8" hidden="1" x14ac:dyDescent="0.3">
      <c r="A4060" t="s">
        <v>5170</v>
      </c>
      <c r="B4060" t="s">
        <v>3089</v>
      </c>
      <c r="C4060" t="s">
        <v>3090</v>
      </c>
      <c r="D4060" t="s">
        <v>436</v>
      </c>
      <c r="E4060">
        <v>518</v>
      </c>
      <c r="F4060">
        <v>41</v>
      </c>
      <c r="G4060" t="s">
        <v>280</v>
      </c>
      <c r="H4060" t="s">
        <v>3510</v>
      </c>
    </row>
    <row r="4061" spans="1:8" hidden="1" x14ac:dyDescent="0.3">
      <c r="A4061" t="s">
        <v>5987</v>
      </c>
      <c r="B4061" t="s">
        <v>3089</v>
      </c>
      <c r="C4061" t="s">
        <v>3090</v>
      </c>
      <c r="D4061" t="s">
        <v>437</v>
      </c>
      <c r="E4061">
        <v>1806</v>
      </c>
      <c r="F4061">
        <v>41</v>
      </c>
      <c r="G4061" t="s">
        <v>280</v>
      </c>
      <c r="H4061" t="s">
        <v>3510</v>
      </c>
    </row>
    <row r="4062" spans="1:8" hidden="1" x14ac:dyDescent="0.3">
      <c r="A4062" t="s">
        <v>7513</v>
      </c>
      <c r="B4062" t="s">
        <v>3089</v>
      </c>
      <c r="C4062" t="s">
        <v>3090</v>
      </c>
      <c r="D4062" t="s">
        <v>439</v>
      </c>
      <c r="E4062">
        <v>2258</v>
      </c>
      <c r="F4062">
        <v>41</v>
      </c>
      <c r="G4062" t="s">
        <v>280</v>
      </c>
      <c r="H4062" t="s">
        <v>3510</v>
      </c>
    </row>
    <row r="4063" spans="1:8" hidden="1" x14ac:dyDescent="0.3">
      <c r="A4063" t="s">
        <v>4353</v>
      </c>
      <c r="B4063" t="s">
        <v>3089</v>
      </c>
      <c r="C4063" t="s">
        <v>3090</v>
      </c>
      <c r="D4063" t="s">
        <v>435</v>
      </c>
      <c r="E4063">
        <v>640</v>
      </c>
      <c r="F4063">
        <v>41</v>
      </c>
      <c r="G4063" t="s">
        <v>280</v>
      </c>
      <c r="H4063" t="s">
        <v>3510</v>
      </c>
    </row>
    <row r="4064" spans="1:8" hidden="1" x14ac:dyDescent="0.3">
      <c r="A4064" t="s">
        <v>9147</v>
      </c>
      <c r="B4064" t="s">
        <v>3089</v>
      </c>
      <c r="C4064" t="s">
        <v>3090</v>
      </c>
      <c r="D4064" t="s">
        <v>441</v>
      </c>
      <c r="E4064">
        <v>1107</v>
      </c>
      <c r="F4064">
        <v>41</v>
      </c>
      <c r="G4064" t="s">
        <v>280</v>
      </c>
      <c r="H4064" t="s">
        <v>3510</v>
      </c>
    </row>
    <row r="4065" spans="1:8" hidden="1" x14ac:dyDescent="0.3">
      <c r="A4065" t="s">
        <v>8330</v>
      </c>
      <c r="B4065" t="s">
        <v>3089</v>
      </c>
      <c r="C4065" t="s">
        <v>3090</v>
      </c>
      <c r="D4065" t="s">
        <v>440</v>
      </c>
      <c r="E4065">
        <v>4287</v>
      </c>
      <c r="F4065">
        <v>41</v>
      </c>
      <c r="G4065" t="s">
        <v>280</v>
      </c>
      <c r="H4065" t="s">
        <v>3510</v>
      </c>
    </row>
    <row r="4066" spans="1:8" hidden="1" x14ac:dyDescent="0.3">
      <c r="A4066" t="s">
        <v>9964</v>
      </c>
      <c r="B4066" t="s">
        <v>3089</v>
      </c>
      <c r="C4066" t="s">
        <v>3090</v>
      </c>
      <c r="D4066" t="s">
        <v>349</v>
      </c>
      <c r="E4066">
        <v>11801</v>
      </c>
      <c r="F4066">
        <v>41</v>
      </c>
      <c r="G4066" t="s">
        <v>280</v>
      </c>
      <c r="H4066" t="s">
        <v>3510</v>
      </c>
    </row>
    <row r="4067" spans="1:8" hidden="1" x14ac:dyDescent="0.3">
      <c r="A4067" t="s">
        <v>6696</v>
      </c>
      <c r="B4067" t="s">
        <v>3089</v>
      </c>
      <c r="C4067" t="s">
        <v>3090</v>
      </c>
      <c r="D4067" t="s">
        <v>438</v>
      </c>
      <c r="E4067">
        <v>982</v>
      </c>
      <c r="F4067">
        <v>41</v>
      </c>
      <c r="G4067" t="s">
        <v>280</v>
      </c>
      <c r="H4067" t="s">
        <v>3510</v>
      </c>
    </row>
    <row r="4068" spans="1:8" hidden="1" x14ac:dyDescent="0.3">
      <c r="A4068" t="s">
        <v>7165</v>
      </c>
      <c r="B4068" t="s">
        <v>3108</v>
      </c>
      <c r="C4068" t="s">
        <v>3109</v>
      </c>
      <c r="D4068" t="s">
        <v>3110</v>
      </c>
      <c r="E4068">
        <v>857</v>
      </c>
      <c r="F4068">
        <v>41</v>
      </c>
      <c r="G4068" t="s">
        <v>280</v>
      </c>
      <c r="H4068" t="s">
        <v>3510</v>
      </c>
    </row>
    <row r="4069" spans="1:8" hidden="1" x14ac:dyDescent="0.3">
      <c r="A4069" t="s">
        <v>7166</v>
      </c>
      <c r="B4069" t="s">
        <v>3108</v>
      </c>
      <c r="C4069" t="s">
        <v>3109</v>
      </c>
      <c r="D4069" t="s">
        <v>3112</v>
      </c>
      <c r="E4069">
        <v>3959</v>
      </c>
      <c r="F4069">
        <v>41</v>
      </c>
      <c r="G4069" t="s">
        <v>280</v>
      </c>
      <c r="H4069" t="s">
        <v>3510</v>
      </c>
    </row>
    <row r="4070" spans="1:8" hidden="1" x14ac:dyDescent="0.3">
      <c r="A4070" t="s">
        <v>7167</v>
      </c>
      <c r="B4070" t="s">
        <v>3108</v>
      </c>
      <c r="C4070" t="s">
        <v>3109</v>
      </c>
      <c r="D4070" t="s">
        <v>3114</v>
      </c>
      <c r="E4070">
        <v>2190</v>
      </c>
      <c r="F4070">
        <v>41</v>
      </c>
      <c r="G4070" t="s">
        <v>280</v>
      </c>
      <c r="H4070" t="s">
        <v>3510</v>
      </c>
    </row>
    <row r="4071" spans="1:8" hidden="1" x14ac:dyDescent="0.3">
      <c r="A4071" t="s">
        <v>7168</v>
      </c>
      <c r="B4071" t="s">
        <v>3108</v>
      </c>
      <c r="C4071" t="s">
        <v>3109</v>
      </c>
      <c r="D4071" t="s">
        <v>3116</v>
      </c>
      <c r="E4071">
        <v>1098</v>
      </c>
      <c r="F4071">
        <v>41</v>
      </c>
      <c r="G4071" t="s">
        <v>280</v>
      </c>
      <c r="H4071" t="s">
        <v>3510</v>
      </c>
    </row>
    <row r="4072" spans="1:8" hidden="1" x14ac:dyDescent="0.3">
      <c r="A4072" t="s">
        <v>7169</v>
      </c>
      <c r="B4072" t="s">
        <v>3108</v>
      </c>
      <c r="C4072" t="s">
        <v>3109</v>
      </c>
      <c r="D4072" t="s">
        <v>3118</v>
      </c>
      <c r="E4072">
        <v>870</v>
      </c>
      <c r="F4072">
        <v>41</v>
      </c>
      <c r="G4072" t="s">
        <v>280</v>
      </c>
      <c r="H4072" t="s">
        <v>3510</v>
      </c>
    </row>
    <row r="4073" spans="1:8" hidden="1" x14ac:dyDescent="0.3">
      <c r="A4073" t="s">
        <v>7170</v>
      </c>
      <c r="B4073" t="s">
        <v>3108</v>
      </c>
      <c r="C4073" t="s">
        <v>3109</v>
      </c>
      <c r="D4073" t="s">
        <v>3120</v>
      </c>
      <c r="E4073">
        <v>676</v>
      </c>
      <c r="F4073">
        <v>41</v>
      </c>
      <c r="G4073" t="s">
        <v>280</v>
      </c>
      <c r="H4073" t="s">
        <v>3510</v>
      </c>
    </row>
    <row r="4074" spans="1:8" hidden="1" x14ac:dyDescent="0.3">
      <c r="A4074" t="s">
        <v>7171</v>
      </c>
      <c r="B4074" t="s">
        <v>3108</v>
      </c>
      <c r="C4074" t="s">
        <v>3109</v>
      </c>
      <c r="D4074" t="s">
        <v>3122</v>
      </c>
      <c r="E4074">
        <v>850</v>
      </c>
      <c r="F4074">
        <v>41</v>
      </c>
      <c r="G4074" t="s">
        <v>280</v>
      </c>
      <c r="H4074" t="s">
        <v>3510</v>
      </c>
    </row>
    <row r="4075" spans="1:8" hidden="1" x14ac:dyDescent="0.3">
      <c r="A4075" t="s">
        <v>7172</v>
      </c>
      <c r="B4075" t="s">
        <v>3108</v>
      </c>
      <c r="C4075" t="s">
        <v>3109</v>
      </c>
      <c r="D4075" t="s">
        <v>3124</v>
      </c>
      <c r="E4075">
        <v>440</v>
      </c>
      <c r="F4075">
        <v>41</v>
      </c>
      <c r="G4075" t="s">
        <v>280</v>
      </c>
      <c r="H4075" t="s">
        <v>3510</v>
      </c>
    </row>
    <row r="4076" spans="1:8" hidden="1" x14ac:dyDescent="0.3">
      <c r="A4076" t="s">
        <v>7173</v>
      </c>
      <c r="B4076" t="s">
        <v>3108</v>
      </c>
      <c r="C4076" t="s">
        <v>3109</v>
      </c>
      <c r="D4076" t="s">
        <v>3126</v>
      </c>
      <c r="E4076">
        <v>859</v>
      </c>
      <c r="F4076">
        <v>41</v>
      </c>
      <c r="G4076" t="s">
        <v>280</v>
      </c>
      <c r="H4076" t="s">
        <v>3510</v>
      </c>
    </row>
    <row r="4077" spans="1:8" hidden="1" x14ac:dyDescent="0.3">
      <c r="A4077" t="s">
        <v>7174</v>
      </c>
      <c r="B4077" t="s">
        <v>3108</v>
      </c>
      <c r="C4077" t="s">
        <v>3109</v>
      </c>
      <c r="D4077" t="s">
        <v>349</v>
      </c>
      <c r="E4077">
        <v>11801</v>
      </c>
      <c r="F4077">
        <v>41</v>
      </c>
      <c r="G4077" t="s">
        <v>280</v>
      </c>
      <c r="H4077" t="s">
        <v>3510</v>
      </c>
    </row>
    <row r="4078" spans="1:8" hidden="1" x14ac:dyDescent="0.3">
      <c r="A4078" t="s">
        <v>7175</v>
      </c>
      <c r="B4078" t="s">
        <v>3129</v>
      </c>
      <c r="C4078" t="s">
        <v>238</v>
      </c>
      <c r="D4078" t="s">
        <v>54</v>
      </c>
      <c r="E4078">
        <v>2682</v>
      </c>
      <c r="F4078">
        <v>41</v>
      </c>
      <c r="G4078" t="s">
        <v>280</v>
      </c>
      <c r="H4078" t="s">
        <v>3510</v>
      </c>
    </row>
    <row r="4079" spans="1:8" hidden="1" x14ac:dyDescent="0.3">
      <c r="A4079" t="s">
        <v>7176</v>
      </c>
      <c r="B4079" t="s">
        <v>3129</v>
      </c>
      <c r="C4079" t="s">
        <v>238</v>
      </c>
      <c r="D4079" t="s">
        <v>55</v>
      </c>
      <c r="E4079">
        <v>3913</v>
      </c>
      <c r="F4079">
        <v>41</v>
      </c>
      <c r="G4079" t="s">
        <v>280</v>
      </c>
      <c r="H4079" t="s">
        <v>3510</v>
      </c>
    </row>
    <row r="4080" spans="1:8" hidden="1" x14ac:dyDescent="0.3">
      <c r="A4080" t="s">
        <v>7177</v>
      </c>
      <c r="B4080" t="s">
        <v>3129</v>
      </c>
      <c r="C4080" t="s">
        <v>238</v>
      </c>
      <c r="D4080" t="s">
        <v>56</v>
      </c>
      <c r="E4080">
        <v>1355</v>
      </c>
      <c r="F4080">
        <v>41</v>
      </c>
      <c r="G4080" t="s">
        <v>280</v>
      </c>
      <c r="H4080" t="s">
        <v>3510</v>
      </c>
    </row>
    <row r="4081" spans="1:8" hidden="1" x14ac:dyDescent="0.3">
      <c r="A4081" t="s">
        <v>7178</v>
      </c>
      <c r="B4081" t="s">
        <v>3129</v>
      </c>
      <c r="C4081" t="s">
        <v>238</v>
      </c>
      <c r="D4081" t="s">
        <v>57</v>
      </c>
      <c r="E4081">
        <v>732</v>
      </c>
      <c r="F4081">
        <v>41</v>
      </c>
      <c r="G4081" t="s">
        <v>280</v>
      </c>
      <c r="H4081" t="s">
        <v>3510</v>
      </c>
    </row>
    <row r="4082" spans="1:8" hidden="1" x14ac:dyDescent="0.3">
      <c r="A4082" t="s">
        <v>7179</v>
      </c>
      <c r="B4082" t="s">
        <v>3129</v>
      </c>
      <c r="C4082" t="s">
        <v>238</v>
      </c>
      <c r="D4082" t="s">
        <v>58</v>
      </c>
      <c r="E4082">
        <v>643</v>
      </c>
      <c r="F4082">
        <v>41</v>
      </c>
      <c r="G4082" t="s">
        <v>280</v>
      </c>
      <c r="H4082" t="s">
        <v>3510</v>
      </c>
    </row>
    <row r="4083" spans="1:8" hidden="1" x14ac:dyDescent="0.3">
      <c r="A4083" t="s">
        <v>7180</v>
      </c>
      <c r="B4083" t="s">
        <v>3129</v>
      </c>
      <c r="C4083" t="s">
        <v>238</v>
      </c>
      <c r="D4083" t="s">
        <v>59</v>
      </c>
      <c r="E4083">
        <v>859</v>
      </c>
      <c r="F4083">
        <v>41</v>
      </c>
      <c r="G4083" t="s">
        <v>280</v>
      </c>
      <c r="H4083" t="s">
        <v>3510</v>
      </c>
    </row>
    <row r="4084" spans="1:8" hidden="1" x14ac:dyDescent="0.3">
      <c r="A4084" t="s">
        <v>7181</v>
      </c>
      <c r="B4084" t="s">
        <v>3129</v>
      </c>
      <c r="C4084" t="s">
        <v>238</v>
      </c>
      <c r="D4084" t="s">
        <v>51</v>
      </c>
      <c r="E4084">
        <v>799</v>
      </c>
      <c r="F4084">
        <v>41</v>
      </c>
      <c r="G4084" t="s">
        <v>280</v>
      </c>
      <c r="H4084" t="s">
        <v>3510</v>
      </c>
    </row>
    <row r="4085" spans="1:8" hidden="1" x14ac:dyDescent="0.3">
      <c r="A4085" t="s">
        <v>7182</v>
      </c>
      <c r="B4085" t="s">
        <v>3129</v>
      </c>
      <c r="C4085" t="s">
        <v>238</v>
      </c>
      <c r="D4085" t="s">
        <v>52</v>
      </c>
      <c r="E4085">
        <v>559</v>
      </c>
      <c r="F4085">
        <v>41</v>
      </c>
      <c r="G4085" t="s">
        <v>280</v>
      </c>
      <c r="H4085" t="s">
        <v>3510</v>
      </c>
    </row>
    <row r="4086" spans="1:8" hidden="1" x14ac:dyDescent="0.3">
      <c r="A4086" t="s">
        <v>7183</v>
      </c>
      <c r="B4086" t="s">
        <v>3129</v>
      </c>
      <c r="C4086" t="s">
        <v>238</v>
      </c>
      <c r="D4086" t="s">
        <v>53</v>
      </c>
      <c r="E4086">
        <v>899</v>
      </c>
      <c r="F4086">
        <v>41</v>
      </c>
      <c r="G4086" t="s">
        <v>280</v>
      </c>
      <c r="H4086" t="s">
        <v>3510</v>
      </c>
    </row>
    <row r="4087" spans="1:8" hidden="1" x14ac:dyDescent="0.3">
      <c r="A4087" t="s">
        <v>7184</v>
      </c>
      <c r="B4087" t="s">
        <v>3129</v>
      </c>
      <c r="C4087" t="s">
        <v>238</v>
      </c>
      <c r="D4087" t="s">
        <v>349</v>
      </c>
      <c r="E4087">
        <v>12474</v>
      </c>
      <c r="F4087">
        <v>41</v>
      </c>
      <c r="G4087" t="s">
        <v>280</v>
      </c>
      <c r="H4087" t="s">
        <v>3510</v>
      </c>
    </row>
    <row r="4088" spans="1:8" hidden="1" x14ac:dyDescent="0.3">
      <c r="A4088" t="s">
        <v>7185</v>
      </c>
      <c r="B4088" t="s">
        <v>3140</v>
      </c>
      <c r="C4088" t="s">
        <v>229</v>
      </c>
      <c r="D4088" t="s">
        <v>60</v>
      </c>
      <c r="E4088">
        <v>8060</v>
      </c>
      <c r="F4088">
        <v>41</v>
      </c>
      <c r="G4088" t="s">
        <v>280</v>
      </c>
      <c r="H4088" t="s">
        <v>3510</v>
      </c>
    </row>
    <row r="4089" spans="1:8" hidden="1" x14ac:dyDescent="0.3">
      <c r="A4089" t="s">
        <v>7186</v>
      </c>
      <c r="B4089" t="s">
        <v>3140</v>
      </c>
      <c r="C4089" t="s">
        <v>229</v>
      </c>
      <c r="D4089" t="s">
        <v>63</v>
      </c>
      <c r="E4089">
        <v>95</v>
      </c>
      <c r="F4089">
        <v>41</v>
      </c>
      <c r="G4089" t="s">
        <v>280</v>
      </c>
      <c r="H4089" t="s">
        <v>3510</v>
      </c>
    </row>
    <row r="4090" spans="1:8" hidden="1" x14ac:dyDescent="0.3">
      <c r="A4090" t="s">
        <v>7187</v>
      </c>
      <c r="B4090" t="s">
        <v>3140</v>
      </c>
      <c r="C4090" t="s">
        <v>229</v>
      </c>
      <c r="D4090" t="s">
        <v>61</v>
      </c>
      <c r="E4090">
        <v>1786</v>
      </c>
      <c r="F4090">
        <v>41</v>
      </c>
      <c r="G4090" t="s">
        <v>280</v>
      </c>
      <c r="H4090" t="s">
        <v>3510</v>
      </c>
    </row>
    <row r="4091" spans="1:8" hidden="1" x14ac:dyDescent="0.3">
      <c r="A4091" t="s">
        <v>10343</v>
      </c>
      <c r="B4091" t="s">
        <v>3140</v>
      </c>
      <c r="C4091" t="s">
        <v>229</v>
      </c>
      <c r="D4091" t="s">
        <v>10309</v>
      </c>
      <c r="E4091">
        <v>3128</v>
      </c>
      <c r="F4091">
        <v>41</v>
      </c>
      <c r="G4091" t="s">
        <v>280</v>
      </c>
      <c r="H4091" t="s">
        <v>3510</v>
      </c>
    </row>
    <row r="4092" spans="1:8" hidden="1" x14ac:dyDescent="0.3">
      <c r="A4092" t="s">
        <v>7188</v>
      </c>
      <c r="B4092" t="s">
        <v>3140</v>
      </c>
      <c r="C4092" t="s">
        <v>229</v>
      </c>
      <c r="D4092" t="s">
        <v>341</v>
      </c>
      <c r="E4092">
        <v>766</v>
      </c>
      <c r="F4092">
        <v>41</v>
      </c>
      <c r="G4092" t="s">
        <v>280</v>
      </c>
      <c r="H4092" t="s">
        <v>3510</v>
      </c>
    </row>
    <row r="4093" spans="1:8" hidden="1" x14ac:dyDescent="0.3">
      <c r="A4093" t="s">
        <v>7189</v>
      </c>
      <c r="B4093" t="s">
        <v>3140</v>
      </c>
      <c r="C4093" t="s">
        <v>229</v>
      </c>
      <c r="D4093" t="s">
        <v>62</v>
      </c>
      <c r="E4093">
        <v>2276</v>
      </c>
      <c r="F4093">
        <v>41</v>
      </c>
      <c r="G4093" t="s">
        <v>280</v>
      </c>
      <c r="H4093" t="s">
        <v>3510</v>
      </c>
    </row>
    <row r="4094" spans="1:8" hidden="1" x14ac:dyDescent="0.3">
      <c r="A4094" t="s">
        <v>7190</v>
      </c>
      <c r="B4094" t="s">
        <v>3146</v>
      </c>
      <c r="C4094" t="s">
        <v>230</v>
      </c>
      <c r="D4094" t="s">
        <v>353</v>
      </c>
      <c r="E4094">
        <v>13704</v>
      </c>
      <c r="F4094">
        <v>41</v>
      </c>
      <c r="G4094" t="s">
        <v>280</v>
      </c>
      <c r="H4094" t="s">
        <v>3510</v>
      </c>
    </row>
    <row r="4095" spans="1:8" hidden="1" x14ac:dyDescent="0.3">
      <c r="A4095" t="s">
        <v>7191</v>
      </c>
      <c r="B4095" t="s">
        <v>3146</v>
      </c>
      <c r="C4095" t="s">
        <v>230</v>
      </c>
      <c r="D4095" t="s">
        <v>2</v>
      </c>
      <c r="E4095">
        <v>13821</v>
      </c>
      <c r="F4095">
        <v>41</v>
      </c>
      <c r="G4095" t="s">
        <v>280</v>
      </c>
      <c r="H4095" t="s">
        <v>3510</v>
      </c>
    </row>
    <row r="4096" spans="1:8" hidden="1" x14ac:dyDescent="0.3">
      <c r="A4096" t="s">
        <v>7192</v>
      </c>
      <c r="B4096" t="s">
        <v>3146</v>
      </c>
      <c r="C4096" t="s">
        <v>230</v>
      </c>
      <c r="D4096" t="s">
        <v>337</v>
      </c>
      <c r="E4096">
        <v>9</v>
      </c>
      <c r="F4096">
        <v>41</v>
      </c>
      <c r="G4096" t="s">
        <v>280</v>
      </c>
      <c r="H4096" t="s">
        <v>3510</v>
      </c>
    </row>
    <row r="4097" spans="1:8" hidden="1" x14ac:dyDescent="0.3">
      <c r="A4097" t="s">
        <v>7193</v>
      </c>
      <c r="B4097" t="s">
        <v>3146</v>
      </c>
      <c r="C4097" t="s">
        <v>230</v>
      </c>
      <c r="D4097" t="s">
        <v>326</v>
      </c>
      <c r="E4097">
        <v>14</v>
      </c>
      <c r="F4097">
        <v>41</v>
      </c>
      <c r="G4097" t="s">
        <v>280</v>
      </c>
      <c r="H4097" t="s">
        <v>3510</v>
      </c>
    </row>
    <row r="4098" spans="1:8" hidden="1" x14ac:dyDescent="0.3">
      <c r="A4098" t="s">
        <v>7194</v>
      </c>
      <c r="B4098" t="s">
        <v>3146</v>
      </c>
      <c r="C4098" t="s">
        <v>230</v>
      </c>
      <c r="D4098" t="s">
        <v>327</v>
      </c>
      <c r="E4098">
        <v>687</v>
      </c>
      <c r="F4098">
        <v>41</v>
      </c>
      <c r="G4098" t="s">
        <v>280</v>
      </c>
      <c r="H4098" t="s">
        <v>3510</v>
      </c>
    </row>
    <row r="4099" spans="1:8" hidden="1" x14ac:dyDescent="0.3">
      <c r="A4099" t="s">
        <v>7195</v>
      </c>
      <c r="B4099" t="s">
        <v>3146</v>
      </c>
      <c r="C4099" t="s">
        <v>230</v>
      </c>
      <c r="D4099" t="s">
        <v>328</v>
      </c>
      <c r="E4099">
        <v>2605</v>
      </c>
      <c r="F4099">
        <v>41</v>
      </c>
      <c r="G4099" t="s">
        <v>280</v>
      </c>
      <c r="H4099" t="s">
        <v>3510</v>
      </c>
    </row>
    <row r="4100" spans="1:8" hidden="1" x14ac:dyDescent="0.3">
      <c r="A4100" t="s">
        <v>7196</v>
      </c>
      <c r="B4100" t="s">
        <v>3146</v>
      </c>
      <c r="C4100" t="s">
        <v>230</v>
      </c>
      <c r="D4100" t="s">
        <v>329</v>
      </c>
      <c r="E4100">
        <v>2</v>
      </c>
      <c r="F4100">
        <v>41</v>
      </c>
      <c r="G4100" t="s">
        <v>280</v>
      </c>
      <c r="H4100" t="s">
        <v>3510</v>
      </c>
    </row>
    <row r="4101" spans="1:8" hidden="1" x14ac:dyDescent="0.3">
      <c r="A4101" t="s">
        <v>7197</v>
      </c>
      <c r="B4101" t="s">
        <v>3146</v>
      </c>
      <c r="C4101" t="s">
        <v>230</v>
      </c>
      <c r="D4101" t="s">
        <v>330</v>
      </c>
      <c r="E4101">
        <v>335</v>
      </c>
      <c r="F4101">
        <v>41</v>
      </c>
      <c r="G4101" t="s">
        <v>280</v>
      </c>
      <c r="H4101" t="s">
        <v>3510</v>
      </c>
    </row>
    <row r="4102" spans="1:8" hidden="1" x14ac:dyDescent="0.3">
      <c r="A4102" t="s">
        <v>7198</v>
      </c>
      <c r="B4102" t="s">
        <v>3146</v>
      </c>
      <c r="C4102" t="s">
        <v>230</v>
      </c>
      <c r="D4102" t="s">
        <v>3155</v>
      </c>
      <c r="E4102">
        <v>117</v>
      </c>
      <c r="F4102">
        <v>41</v>
      </c>
      <c r="G4102" t="s">
        <v>280</v>
      </c>
      <c r="H4102" t="s">
        <v>3510</v>
      </c>
    </row>
    <row r="4103" spans="1:8" hidden="1" x14ac:dyDescent="0.3">
      <c r="A4103" t="s">
        <v>7199</v>
      </c>
      <c r="B4103" t="s">
        <v>3146</v>
      </c>
      <c r="C4103" t="s">
        <v>230</v>
      </c>
      <c r="D4103" t="s">
        <v>3157</v>
      </c>
      <c r="E4103">
        <v>13704</v>
      </c>
      <c r="F4103">
        <v>41</v>
      </c>
      <c r="G4103" t="s">
        <v>280</v>
      </c>
      <c r="H4103" t="s">
        <v>3510</v>
      </c>
    </row>
    <row r="4104" spans="1:8" hidden="1" x14ac:dyDescent="0.3">
      <c r="A4104" t="s">
        <v>7200</v>
      </c>
      <c r="B4104" t="s">
        <v>3146</v>
      </c>
      <c r="C4104" t="s">
        <v>230</v>
      </c>
      <c r="D4104" t="s">
        <v>331</v>
      </c>
      <c r="E4104">
        <v>614</v>
      </c>
      <c r="F4104">
        <v>41</v>
      </c>
      <c r="G4104" t="s">
        <v>280</v>
      </c>
      <c r="H4104" t="s">
        <v>3510</v>
      </c>
    </row>
    <row r="4105" spans="1:8" hidden="1" x14ac:dyDescent="0.3">
      <c r="A4105" t="s">
        <v>7201</v>
      </c>
      <c r="B4105" t="s">
        <v>3146</v>
      </c>
      <c r="C4105" t="s">
        <v>230</v>
      </c>
      <c r="D4105" t="s">
        <v>332</v>
      </c>
      <c r="E4105">
        <v>456</v>
      </c>
      <c r="F4105">
        <v>41</v>
      </c>
      <c r="G4105" t="s">
        <v>280</v>
      </c>
      <c r="H4105" t="s">
        <v>3510</v>
      </c>
    </row>
    <row r="4106" spans="1:8" hidden="1" x14ac:dyDescent="0.3">
      <c r="A4106" t="s">
        <v>7202</v>
      </c>
      <c r="B4106" t="s">
        <v>3146</v>
      </c>
      <c r="C4106" t="s">
        <v>230</v>
      </c>
      <c r="D4106" t="s">
        <v>333</v>
      </c>
      <c r="E4106">
        <v>2039</v>
      </c>
      <c r="F4106">
        <v>41</v>
      </c>
      <c r="G4106" t="s">
        <v>280</v>
      </c>
      <c r="H4106" t="s">
        <v>3510</v>
      </c>
    </row>
    <row r="4107" spans="1:8" hidden="1" x14ac:dyDescent="0.3">
      <c r="A4107" t="s">
        <v>7203</v>
      </c>
      <c r="B4107" t="s">
        <v>3146</v>
      </c>
      <c r="C4107" t="s">
        <v>230</v>
      </c>
      <c r="D4107" t="s">
        <v>334</v>
      </c>
      <c r="E4107">
        <v>1922</v>
      </c>
      <c r="F4107">
        <v>41</v>
      </c>
      <c r="G4107" t="s">
        <v>280</v>
      </c>
      <c r="H4107" t="s">
        <v>3510</v>
      </c>
    </row>
    <row r="4108" spans="1:8" hidden="1" x14ac:dyDescent="0.3">
      <c r="A4108" t="s">
        <v>7204</v>
      </c>
      <c r="B4108" t="s">
        <v>3146</v>
      </c>
      <c r="C4108" t="s">
        <v>230</v>
      </c>
      <c r="D4108" t="s">
        <v>336</v>
      </c>
      <c r="E4108">
        <v>773</v>
      </c>
      <c r="F4108">
        <v>41</v>
      </c>
      <c r="G4108" t="s">
        <v>280</v>
      </c>
      <c r="H4108" t="s">
        <v>3510</v>
      </c>
    </row>
    <row r="4109" spans="1:8" hidden="1" x14ac:dyDescent="0.3">
      <c r="A4109" t="s">
        <v>7205</v>
      </c>
      <c r="B4109" t="s">
        <v>3146</v>
      </c>
      <c r="C4109" t="s">
        <v>230</v>
      </c>
      <c r="D4109" t="s">
        <v>335</v>
      </c>
      <c r="E4109">
        <v>49</v>
      </c>
      <c r="F4109">
        <v>41</v>
      </c>
      <c r="G4109" t="s">
        <v>280</v>
      </c>
      <c r="H4109" t="s">
        <v>3510</v>
      </c>
    </row>
    <row r="4110" spans="1:8" hidden="1" x14ac:dyDescent="0.3">
      <c r="A4110" t="s">
        <v>7206</v>
      </c>
      <c r="B4110" t="s">
        <v>3146</v>
      </c>
      <c r="C4110" t="s">
        <v>230</v>
      </c>
      <c r="D4110" t="s">
        <v>79</v>
      </c>
      <c r="E4110">
        <v>4203</v>
      </c>
      <c r="F4110">
        <v>41</v>
      </c>
      <c r="G4110" t="s">
        <v>280</v>
      </c>
      <c r="H4110" t="s">
        <v>3510</v>
      </c>
    </row>
    <row r="4111" spans="1:8" hidden="1" x14ac:dyDescent="0.3">
      <c r="A4111" t="s">
        <v>7207</v>
      </c>
      <c r="B4111" t="s">
        <v>3166</v>
      </c>
      <c r="C4111" t="s">
        <v>245</v>
      </c>
      <c r="D4111" t="s">
        <v>80</v>
      </c>
      <c r="E4111">
        <v>793</v>
      </c>
      <c r="F4111">
        <v>41</v>
      </c>
      <c r="G4111" t="s">
        <v>280</v>
      </c>
      <c r="H4111" t="s">
        <v>3510</v>
      </c>
    </row>
    <row r="4112" spans="1:8" hidden="1" x14ac:dyDescent="0.3">
      <c r="A4112" t="s">
        <v>7208</v>
      </c>
      <c r="B4112" t="s">
        <v>3166</v>
      </c>
      <c r="C4112" t="s">
        <v>245</v>
      </c>
      <c r="D4112" t="s">
        <v>342</v>
      </c>
      <c r="E4112">
        <v>228</v>
      </c>
      <c r="F4112">
        <v>41</v>
      </c>
      <c r="G4112" t="s">
        <v>280</v>
      </c>
      <c r="H4112" t="s">
        <v>3510</v>
      </c>
    </row>
    <row r="4113" spans="1:8" hidden="1" x14ac:dyDescent="0.3">
      <c r="A4113" t="s">
        <v>7209</v>
      </c>
      <c r="B4113" t="s">
        <v>3166</v>
      </c>
      <c r="C4113" t="s">
        <v>245</v>
      </c>
      <c r="D4113">
        <v>0</v>
      </c>
      <c r="E4113">
        <v>3953</v>
      </c>
      <c r="F4113">
        <v>41</v>
      </c>
      <c r="G4113" t="s">
        <v>280</v>
      </c>
      <c r="H4113" t="s">
        <v>3510</v>
      </c>
    </row>
    <row r="4114" spans="1:8" hidden="1" x14ac:dyDescent="0.3">
      <c r="A4114" t="s">
        <v>7210</v>
      </c>
      <c r="B4114" t="s">
        <v>3166</v>
      </c>
      <c r="C4114" t="s">
        <v>245</v>
      </c>
      <c r="D4114">
        <v>1</v>
      </c>
      <c r="E4114">
        <v>3089</v>
      </c>
      <c r="F4114">
        <v>41</v>
      </c>
      <c r="G4114" t="s">
        <v>280</v>
      </c>
      <c r="H4114" t="s">
        <v>3510</v>
      </c>
    </row>
    <row r="4115" spans="1:8" hidden="1" x14ac:dyDescent="0.3">
      <c r="A4115" t="s">
        <v>7211</v>
      </c>
      <c r="B4115" t="s">
        <v>3166</v>
      </c>
      <c r="C4115" t="s">
        <v>245</v>
      </c>
      <c r="D4115" t="s">
        <v>60</v>
      </c>
      <c r="E4115">
        <v>8060</v>
      </c>
      <c r="F4115">
        <v>41</v>
      </c>
      <c r="G4115" t="s">
        <v>280</v>
      </c>
      <c r="H4115" t="s">
        <v>3510</v>
      </c>
    </row>
    <row r="4116" spans="1:8" hidden="1" x14ac:dyDescent="0.3">
      <c r="A4116" t="s">
        <v>7212</v>
      </c>
      <c r="B4116" t="s">
        <v>3172</v>
      </c>
      <c r="C4116" t="s">
        <v>239</v>
      </c>
      <c r="D4116" t="s">
        <v>2</v>
      </c>
      <c r="E4116">
        <v>13821</v>
      </c>
      <c r="F4116">
        <v>41</v>
      </c>
      <c r="G4116" t="s">
        <v>280</v>
      </c>
      <c r="H4116" t="s">
        <v>3510</v>
      </c>
    </row>
    <row r="4117" spans="1:8" hidden="1" x14ac:dyDescent="0.3">
      <c r="A4117" t="s">
        <v>7213</v>
      </c>
      <c r="B4117" t="s">
        <v>3172</v>
      </c>
      <c r="C4117" t="s">
        <v>239</v>
      </c>
      <c r="D4117" t="s">
        <v>67</v>
      </c>
      <c r="E4117">
        <v>582</v>
      </c>
      <c r="F4117">
        <v>41</v>
      </c>
      <c r="G4117" t="s">
        <v>280</v>
      </c>
      <c r="H4117" t="s">
        <v>3510</v>
      </c>
    </row>
    <row r="4118" spans="1:8" hidden="1" x14ac:dyDescent="0.3">
      <c r="A4118" t="s">
        <v>7214</v>
      </c>
      <c r="B4118" t="s">
        <v>3172</v>
      </c>
      <c r="C4118" t="s">
        <v>239</v>
      </c>
      <c r="D4118" t="s">
        <v>66</v>
      </c>
      <c r="E4118">
        <v>1615</v>
      </c>
      <c r="F4118">
        <v>41</v>
      </c>
      <c r="G4118" t="s">
        <v>280</v>
      </c>
      <c r="H4118" t="s">
        <v>3510</v>
      </c>
    </row>
    <row r="4119" spans="1:8" hidden="1" x14ac:dyDescent="0.3">
      <c r="A4119" t="s">
        <v>7215</v>
      </c>
      <c r="B4119" t="s">
        <v>3172</v>
      </c>
      <c r="C4119" t="s">
        <v>239</v>
      </c>
      <c r="D4119" t="s">
        <v>65</v>
      </c>
      <c r="E4119">
        <v>4169</v>
      </c>
      <c r="F4119">
        <v>41</v>
      </c>
      <c r="G4119" t="s">
        <v>280</v>
      </c>
      <c r="H4119" t="s">
        <v>3510</v>
      </c>
    </row>
    <row r="4120" spans="1:8" hidden="1" x14ac:dyDescent="0.3">
      <c r="A4120" t="s">
        <v>7216</v>
      </c>
      <c r="B4120" t="s">
        <v>3172</v>
      </c>
      <c r="C4120" t="s">
        <v>239</v>
      </c>
      <c r="D4120" t="s">
        <v>68</v>
      </c>
      <c r="E4120">
        <v>165</v>
      </c>
      <c r="F4120">
        <v>41</v>
      </c>
      <c r="G4120" t="s">
        <v>280</v>
      </c>
      <c r="H4120" t="s">
        <v>3510</v>
      </c>
    </row>
    <row r="4121" spans="1:8" hidden="1" x14ac:dyDescent="0.3">
      <c r="A4121" t="s">
        <v>7217</v>
      </c>
      <c r="B4121" t="s">
        <v>3172</v>
      </c>
      <c r="C4121" t="s">
        <v>239</v>
      </c>
      <c r="D4121" t="s">
        <v>64</v>
      </c>
      <c r="E4121">
        <v>7291</v>
      </c>
      <c r="F4121">
        <v>41</v>
      </c>
      <c r="G4121" t="s">
        <v>280</v>
      </c>
      <c r="H4121" t="s">
        <v>3510</v>
      </c>
    </row>
    <row r="4122" spans="1:8" hidden="1" x14ac:dyDescent="0.3">
      <c r="A4122" t="s">
        <v>7218</v>
      </c>
      <c r="B4122" t="s">
        <v>3179</v>
      </c>
      <c r="C4122" t="s">
        <v>240</v>
      </c>
      <c r="D4122" t="s">
        <v>2</v>
      </c>
      <c r="E4122">
        <v>13821</v>
      </c>
      <c r="F4122">
        <v>41</v>
      </c>
      <c r="G4122" t="s">
        <v>280</v>
      </c>
      <c r="H4122" t="s">
        <v>3510</v>
      </c>
    </row>
    <row r="4123" spans="1:8" hidden="1" x14ac:dyDescent="0.3">
      <c r="A4123" t="s">
        <v>7219</v>
      </c>
      <c r="B4123" t="s">
        <v>3179</v>
      </c>
      <c r="C4123" t="s">
        <v>240</v>
      </c>
      <c r="D4123" t="s">
        <v>70</v>
      </c>
      <c r="E4123">
        <v>1640</v>
      </c>
      <c r="F4123">
        <v>41</v>
      </c>
      <c r="G4123" t="s">
        <v>280</v>
      </c>
      <c r="H4123" t="s">
        <v>3510</v>
      </c>
    </row>
    <row r="4124" spans="1:8" hidden="1" x14ac:dyDescent="0.3">
      <c r="A4124" t="s">
        <v>7220</v>
      </c>
      <c r="B4124" t="s">
        <v>3179</v>
      </c>
      <c r="C4124" t="s">
        <v>240</v>
      </c>
      <c r="D4124" t="s">
        <v>69</v>
      </c>
      <c r="E4124">
        <v>1139</v>
      </c>
      <c r="F4124">
        <v>41</v>
      </c>
      <c r="G4124" t="s">
        <v>280</v>
      </c>
      <c r="H4124" t="s">
        <v>3510</v>
      </c>
    </row>
    <row r="4125" spans="1:8" hidden="1" x14ac:dyDescent="0.3">
      <c r="A4125" t="s">
        <v>7221</v>
      </c>
      <c r="B4125" t="s">
        <v>3179</v>
      </c>
      <c r="C4125" t="s">
        <v>240</v>
      </c>
      <c r="D4125" t="s">
        <v>71</v>
      </c>
      <c r="E4125">
        <v>11045</v>
      </c>
      <c r="F4125">
        <v>41</v>
      </c>
      <c r="G4125" t="s">
        <v>280</v>
      </c>
      <c r="H4125" t="s">
        <v>3510</v>
      </c>
    </row>
    <row r="4126" spans="1:8" hidden="1" x14ac:dyDescent="0.3">
      <c r="A4126" t="s">
        <v>7222</v>
      </c>
      <c r="B4126" t="s">
        <v>3184</v>
      </c>
      <c r="C4126" t="s">
        <v>3185</v>
      </c>
      <c r="D4126" t="s">
        <v>2</v>
      </c>
      <c r="E4126">
        <v>13821</v>
      </c>
      <c r="F4126">
        <v>41</v>
      </c>
      <c r="G4126" t="s">
        <v>280</v>
      </c>
      <c r="H4126" t="s">
        <v>3510</v>
      </c>
    </row>
    <row r="4127" spans="1:8" hidden="1" x14ac:dyDescent="0.3">
      <c r="A4127" t="s">
        <v>7223</v>
      </c>
      <c r="B4127" t="s">
        <v>3184</v>
      </c>
      <c r="C4127" t="s">
        <v>3185</v>
      </c>
      <c r="D4127" t="s">
        <v>25</v>
      </c>
      <c r="E4127">
        <v>237</v>
      </c>
      <c r="F4127">
        <v>41</v>
      </c>
      <c r="G4127" t="s">
        <v>280</v>
      </c>
      <c r="H4127" t="s">
        <v>3510</v>
      </c>
    </row>
    <row r="4128" spans="1:8" hidden="1" x14ac:dyDescent="0.3">
      <c r="A4128" t="s">
        <v>7224</v>
      </c>
      <c r="B4128" t="s">
        <v>3184</v>
      </c>
      <c r="C4128" t="s">
        <v>3185</v>
      </c>
      <c r="D4128" t="s">
        <v>21</v>
      </c>
      <c r="E4128">
        <v>1703</v>
      </c>
      <c r="F4128">
        <v>41</v>
      </c>
      <c r="G4128" t="s">
        <v>280</v>
      </c>
      <c r="H4128" t="s">
        <v>3510</v>
      </c>
    </row>
    <row r="4129" spans="1:8" hidden="1" x14ac:dyDescent="0.3">
      <c r="A4129" t="s">
        <v>7225</v>
      </c>
      <c r="B4129" t="s">
        <v>3184</v>
      </c>
      <c r="C4129" t="s">
        <v>3185</v>
      </c>
      <c r="D4129" t="s">
        <v>24</v>
      </c>
      <c r="E4129">
        <v>276</v>
      </c>
      <c r="F4129">
        <v>41</v>
      </c>
      <c r="G4129" t="s">
        <v>280</v>
      </c>
      <c r="H4129" t="s">
        <v>3510</v>
      </c>
    </row>
    <row r="4130" spans="1:8" hidden="1" x14ac:dyDescent="0.3">
      <c r="A4130" t="s">
        <v>7226</v>
      </c>
      <c r="B4130" t="s">
        <v>3184</v>
      </c>
      <c r="C4130" t="s">
        <v>3185</v>
      </c>
      <c r="D4130" t="s">
        <v>354</v>
      </c>
      <c r="E4130">
        <v>1333</v>
      </c>
      <c r="F4130">
        <v>41</v>
      </c>
      <c r="G4130" t="s">
        <v>280</v>
      </c>
      <c r="H4130" t="s">
        <v>3510</v>
      </c>
    </row>
    <row r="4131" spans="1:8" hidden="1" x14ac:dyDescent="0.3">
      <c r="A4131" t="s">
        <v>7227</v>
      </c>
      <c r="B4131" t="s">
        <v>3184</v>
      </c>
      <c r="C4131" t="s">
        <v>3185</v>
      </c>
      <c r="D4131" t="s">
        <v>22</v>
      </c>
      <c r="E4131">
        <v>1324</v>
      </c>
      <c r="F4131">
        <v>41</v>
      </c>
      <c r="G4131" t="s">
        <v>280</v>
      </c>
      <c r="H4131" t="s">
        <v>3510</v>
      </c>
    </row>
    <row r="4132" spans="1:8" hidden="1" x14ac:dyDescent="0.3">
      <c r="A4132" t="s">
        <v>7228</v>
      </c>
      <c r="B4132" t="s">
        <v>3184</v>
      </c>
      <c r="C4132" t="s">
        <v>3185</v>
      </c>
      <c r="D4132" t="s">
        <v>23</v>
      </c>
      <c r="E4132">
        <v>510</v>
      </c>
      <c r="F4132">
        <v>41</v>
      </c>
      <c r="G4132" t="s">
        <v>280</v>
      </c>
      <c r="H4132" t="s">
        <v>3510</v>
      </c>
    </row>
    <row r="4133" spans="1:8" hidden="1" x14ac:dyDescent="0.3">
      <c r="A4133" t="s">
        <v>7229</v>
      </c>
      <c r="B4133" t="s">
        <v>3184</v>
      </c>
      <c r="C4133" t="s">
        <v>3185</v>
      </c>
      <c r="D4133" t="s">
        <v>20</v>
      </c>
      <c r="E4133">
        <v>8442</v>
      </c>
      <c r="F4133">
        <v>41</v>
      </c>
      <c r="G4133" t="s">
        <v>280</v>
      </c>
      <c r="H4133" t="s">
        <v>3510</v>
      </c>
    </row>
    <row r="4134" spans="1:8" hidden="1" x14ac:dyDescent="0.3">
      <c r="A4134" t="s">
        <v>10593</v>
      </c>
      <c r="B4134" t="s">
        <v>3193</v>
      </c>
      <c r="C4134" t="s">
        <v>3194</v>
      </c>
      <c r="D4134" t="s">
        <v>10556</v>
      </c>
      <c r="E4134">
        <v>12</v>
      </c>
      <c r="F4134">
        <v>41</v>
      </c>
      <c r="G4134" t="s">
        <v>280</v>
      </c>
      <c r="H4134" t="s">
        <v>3510</v>
      </c>
    </row>
    <row r="4135" spans="1:8" hidden="1" x14ac:dyDescent="0.3">
      <c r="A4135" t="s">
        <v>7230</v>
      </c>
      <c r="B4135" t="s">
        <v>3193</v>
      </c>
      <c r="C4135" t="s">
        <v>3194</v>
      </c>
      <c r="D4135" t="s">
        <v>350</v>
      </c>
      <c r="E4135">
        <v>15</v>
      </c>
      <c r="F4135">
        <v>41</v>
      </c>
      <c r="G4135" t="s">
        <v>280</v>
      </c>
      <c r="H4135" t="s">
        <v>3510</v>
      </c>
    </row>
    <row r="4136" spans="1:8" hidden="1" x14ac:dyDescent="0.3">
      <c r="A4136" t="s">
        <v>7231</v>
      </c>
      <c r="B4136" t="s">
        <v>3193</v>
      </c>
      <c r="C4136" t="s">
        <v>3194</v>
      </c>
      <c r="D4136" t="s">
        <v>352</v>
      </c>
      <c r="E4136">
        <v>731</v>
      </c>
      <c r="F4136">
        <v>41</v>
      </c>
      <c r="G4136" t="s">
        <v>280</v>
      </c>
      <c r="H4136" t="s">
        <v>3510</v>
      </c>
    </row>
    <row r="4137" spans="1:8" hidden="1" x14ac:dyDescent="0.3">
      <c r="A4137" t="s">
        <v>7232</v>
      </c>
      <c r="B4137" t="s">
        <v>3193</v>
      </c>
      <c r="C4137" t="s">
        <v>3194</v>
      </c>
      <c r="D4137" t="s">
        <v>351</v>
      </c>
      <c r="E4137">
        <v>14</v>
      </c>
      <c r="F4137">
        <v>41</v>
      </c>
      <c r="G4137" t="s">
        <v>280</v>
      </c>
      <c r="H4137" t="s">
        <v>3510</v>
      </c>
    </row>
    <row r="4138" spans="1:8" hidden="1" x14ac:dyDescent="0.3">
      <c r="A4138" t="s">
        <v>7233</v>
      </c>
      <c r="B4138" t="s">
        <v>3193</v>
      </c>
      <c r="C4138" t="s">
        <v>3194</v>
      </c>
      <c r="D4138" t="s">
        <v>348</v>
      </c>
      <c r="E4138">
        <v>21</v>
      </c>
      <c r="F4138">
        <v>41</v>
      </c>
      <c r="G4138" t="s">
        <v>280</v>
      </c>
      <c r="H4138" t="s">
        <v>3510</v>
      </c>
    </row>
    <row r="4139" spans="1:8" hidden="1" x14ac:dyDescent="0.3">
      <c r="A4139" t="s">
        <v>7234</v>
      </c>
      <c r="B4139" t="s">
        <v>3193</v>
      </c>
      <c r="C4139" t="s">
        <v>3194</v>
      </c>
      <c r="D4139" t="s">
        <v>349</v>
      </c>
      <c r="E4139">
        <v>13495</v>
      </c>
      <c r="F4139">
        <v>41</v>
      </c>
      <c r="G4139" t="s">
        <v>280</v>
      </c>
      <c r="H4139" t="s">
        <v>3510</v>
      </c>
    </row>
    <row r="4140" spans="1:8" hidden="1" x14ac:dyDescent="0.3">
      <c r="A4140" t="s">
        <v>7235</v>
      </c>
      <c r="B4140" t="s">
        <v>3193</v>
      </c>
      <c r="C4140" t="s">
        <v>3194</v>
      </c>
      <c r="D4140" t="s">
        <v>347</v>
      </c>
      <c r="E4140">
        <v>13475</v>
      </c>
      <c r="F4140">
        <v>41</v>
      </c>
      <c r="G4140" t="s">
        <v>280</v>
      </c>
      <c r="H4140" t="s">
        <v>3510</v>
      </c>
    </row>
    <row r="4141" spans="1:8" hidden="1" x14ac:dyDescent="0.3">
      <c r="A4141" t="s">
        <v>7236</v>
      </c>
      <c r="B4141" t="s">
        <v>99</v>
      </c>
      <c r="C4141" t="s">
        <v>3202</v>
      </c>
      <c r="D4141" t="s">
        <v>210</v>
      </c>
      <c r="E4141">
        <v>1311</v>
      </c>
      <c r="F4141">
        <v>41</v>
      </c>
      <c r="G4141" t="s">
        <v>280</v>
      </c>
      <c r="H4141" t="s">
        <v>3510</v>
      </c>
    </row>
    <row r="4142" spans="1:8" hidden="1" x14ac:dyDescent="0.3">
      <c r="A4142" t="s">
        <v>7237</v>
      </c>
      <c r="B4142" t="s">
        <v>98</v>
      </c>
      <c r="C4142" t="s">
        <v>3202</v>
      </c>
      <c r="D4142" t="s">
        <v>209</v>
      </c>
      <c r="E4142">
        <v>11262</v>
      </c>
      <c r="F4142">
        <v>41</v>
      </c>
      <c r="G4142" t="s">
        <v>280</v>
      </c>
      <c r="H4142" t="s">
        <v>3510</v>
      </c>
    </row>
    <row r="4143" spans="1:8" hidden="1" x14ac:dyDescent="0.3">
      <c r="A4143" t="s">
        <v>7238</v>
      </c>
      <c r="B4143" t="s">
        <v>97</v>
      </c>
      <c r="C4143" t="s">
        <v>3202</v>
      </c>
      <c r="D4143" t="s">
        <v>208</v>
      </c>
      <c r="E4143">
        <v>1001</v>
      </c>
      <c r="F4143">
        <v>41</v>
      </c>
      <c r="G4143" t="s">
        <v>280</v>
      </c>
      <c r="H4143" t="s">
        <v>3510</v>
      </c>
    </row>
    <row r="4144" spans="1:8" hidden="1" x14ac:dyDescent="0.3">
      <c r="A4144" t="s">
        <v>7239</v>
      </c>
      <c r="B4144" t="s">
        <v>96</v>
      </c>
      <c r="C4144" t="s">
        <v>3202</v>
      </c>
      <c r="D4144" t="s">
        <v>207</v>
      </c>
      <c r="E4144">
        <v>700</v>
      </c>
      <c r="F4144">
        <v>41</v>
      </c>
      <c r="G4144" t="s">
        <v>280</v>
      </c>
      <c r="H4144" t="s">
        <v>3510</v>
      </c>
    </row>
    <row r="4145" spans="1:8" hidden="1" x14ac:dyDescent="0.3">
      <c r="A4145" t="s">
        <v>7240</v>
      </c>
      <c r="B4145" t="s">
        <v>3207</v>
      </c>
      <c r="C4145" t="s">
        <v>3202</v>
      </c>
      <c r="D4145" t="s">
        <v>2</v>
      </c>
      <c r="E4145">
        <v>14274</v>
      </c>
      <c r="F4145">
        <v>41</v>
      </c>
      <c r="G4145" t="s">
        <v>280</v>
      </c>
      <c r="H4145" t="s">
        <v>3510</v>
      </c>
    </row>
    <row r="4146" spans="1:8" hidden="1" x14ac:dyDescent="0.3">
      <c r="A4146" t="s">
        <v>7241</v>
      </c>
      <c r="B4146" t="s">
        <v>3207</v>
      </c>
      <c r="C4146" t="s">
        <v>3202</v>
      </c>
      <c r="D4146" t="s">
        <v>28</v>
      </c>
      <c r="E4146">
        <v>170.20493436731101</v>
      </c>
      <c r="F4146">
        <v>41</v>
      </c>
      <c r="G4146" t="s">
        <v>280</v>
      </c>
      <c r="H4146" t="s">
        <v>3510</v>
      </c>
    </row>
    <row r="4147" spans="1:8" hidden="1" x14ac:dyDescent="0.3">
      <c r="A4147" t="s">
        <v>7242</v>
      </c>
      <c r="B4147" t="s">
        <v>3207</v>
      </c>
      <c r="C4147" t="s">
        <v>3202</v>
      </c>
      <c r="D4147" t="s">
        <v>27</v>
      </c>
      <c r="E4147">
        <v>7251</v>
      </c>
      <c r="F4147">
        <v>41</v>
      </c>
      <c r="G4147" t="s">
        <v>280</v>
      </c>
      <c r="H4147" t="s">
        <v>3510</v>
      </c>
    </row>
    <row r="4148" spans="1:8" hidden="1" x14ac:dyDescent="0.3">
      <c r="A4148" t="s">
        <v>7243</v>
      </c>
      <c r="B4148" t="s">
        <v>3207</v>
      </c>
      <c r="C4148" t="s">
        <v>3202</v>
      </c>
      <c r="D4148" t="s">
        <v>3155</v>
      </c>
      <c r="E4148">
        <v>117</v>
      </c>
      <c r="F4148">
        <v>41</v>
      </c>
      <c r="G4148" t="s">
        <v>280</v>
      </c>
      <c r="H4148" t="s">
        <v>3510</v>
      </c>
    </row>
    <row r="4149" spans="1:8" hidden="1" x14ac:dyDescent="0.3">
      <c r="A4149" t="s">
        <v>7244</v>
      </c>
      <c r="B4149" t="s">
        <v>3207</v>
      </c>
      <c r="C4149" t="s">
        <v>3202</v>
      </c>
      <c r="D4149" t="s">
        <v>3157</v>
      </c>
      <c r="E4149">
        <v>13704</v>
      </c>
      <c r="F4149">
        <v>41</v>
      </c>
      <c r="G4149" t="s">
        <v>280</v>
      </c>
      <c r="H4149" t="s">
        <v>3510</v>
      </c>
    </row>
    <row r="4150" spans="1:8" hidden="1" x14ac:dyDescent="0.3">
      <c r="A4150" t="s">
        <v>7245</v>
      </c>
      <c r="B4150" t="s">
        <v>3207</v>
      </c>
      <c r="C4150" t="s">
        <v>3202</v>
      </c>
      <c r="D4150" t="s">
        <v>26</v>
      </c>
      <c r="E4150">
        <v>7023</v>
      </c>
      <c r="F4150">
        <v>41</v>
      </c>
      <c r="G4150" t="s">
        <v>280</v>
      </c>
      <c r="H4150" t="s">
        <v>3510</v>
      </c>
    </row>
    <row r="4151" spans="1:8" hidden="1" x14ac:dyDescent="0.3">
      <c r="A4151" t="s">
        <v>7246</v>
      </c>
      <c r="B4151" t="s">
        <v>3214</v>
      </c>
      <c r="C4151" t="s">
        <v>3215</v>
      </c>
      <c r="D4151" t="s">
        <v>344</v>
      </c>
      <c r="E4151">
        <v>93</v>
      </c>
      <c r="F4151">
        <v>41</v>
      </c>
      <c r="G4151" t="s">
        <v>280</v>
      </c>
      <c r="H4151" t="s">
        <v>3510</v>
      </c>
    </row>
    <row r="4152" spans="1:8" hidden="1" x14ac:dyDescent="0.3">
      <c r="A4152" t="s">
        <v>7247</v>
      </c>
      <c r="B4152" t="s">
        <v>3214</v>
      </c>
      <c r="C4152" t="s">
        <v>3215</v>
      </c>
      <c r="D4152" t="s">
        <v>2</v>
      </c>
      <c r="E4152">
        <v>13821</v>
      </c>
      <c r="F4152">
        <v>41</v>
      </c>
      <c r="G4152" t="s">
        <v>280</v>
      </c>
      <c r="H4152" t="s">
        <v>3510</v>
      </c>
    </row>
    <row r="4153" spans="1:8" hidden="1" x14ac:dyDescent="0.3">
      <c r="A4153" t="s">
        <v>7248</v>
      </c>
      <c r="B4153" t="s">
        <v>3214</v>
      </c>
      <c r="C4153" t="s">
        <v>3215</v>
      </c>
      <c r="D4153" t="s">
        <v>30</v>
      </c>
      <c r="E4153">
        <v>1031</v>
      </c>
      <c r="F4153">
        <v>41</v>
      </c>
      <c r="G4153" t="s">
        <v>280</v>
      </c>
      <c r="H4153" t="s">
        <v>3510</v>
      </c>
    </row>
    <row r="4154" spans="1:8" hidden="1" x14ac:dyDescent="0.3">
      <c r="A4154" t="s">
        <v>7249</v>
      </c>
      <c r="B4154" t="s">
        <v>3214</v>
      </c>
      <c r="C4154" t="s">
        <v>3215</v>
      </c>
      <c r="D4154" t="s">
        <v>345</v>
      </c>
      <c r="E4154">
        <v>25</v>
      </c>
      <c r="F4154">
        <v>41</v>
      </c>
      <c r="G4154" t="s">
        <v>280</v>
      </c>
      <c r="H4154" t="s">
        <v>3510</v>
      </c>
    </row>
    <row r="4155" spans="1:8" hidden="1" x14ac:dyDescent="0.3">
      <c r="A4155" t="s">
        <v>7250</v>
      </c>
      <c r="B4155" t="s">
        <v>3214</v>
      </c>
      <c r="C4155" t="s">
        <v>3215</v>
      </c>
      <c r="D4155" t="s">
        <v>36</v>
      </c>
      <c r="E4155">
        <v>301</v>
      </c>
      <c r="F4155">
        <v>41</v>
      </c>
      <c r="G4155" t="s">
        <v>280</v>
      </c>
      <c r="H4155" t="s">
        <v>3510</v>
      </c>
    </row>
    <row r="4156" spans="1:8" hidden="1" x14ac:dyDescent="0.3">
      <c r="A4156" t="s">
        <v>7251</v>
      </c>
      <c r="B4156" t="s">
        <v>3214</v>
      </c>
      <c r="C4156" t="s">
        <v>3215</v>
      </c>
      <c r="D4156" t="s">
        <v>32</v>
      </c>
      <c r="E4156">
        <v>158</v>
      </c>
      <c r="F4156">
        <v>41</v>
      </c>
      <c r="G4156" t="s">
        <v>280</v>
      </c>
      <c r="H4156" t="s">
        <v>3510</v>
      </c>
    </row>
    <row r="4157" spans="1:8" hidden="1" x14ac:dyDescent="0.3">
      <c r="A4157" t="s">
        <v>7252</v>
      </c>
      <c r="B4157" t="s">
        <v>3214</v>
      </c>
      <c r="C4157" t="s">
        <v>3215</v>
      </c>
      <c r="D4157" t="s">
        <v>31</v>
      </c>
      <c r="E4157">
        <v>12214</v>
      </c>
      <c r="F4157">
        <v>41</v>
      </c>
      <c r="G4157" t="s">
        <v>280</v>
      </c>
      <c r="H4157" t="s">
        <v>3510</v>
      </c>
    </row>
    <row r="4158" spans="1:8" hidden="1" x14ac:dyDescent="0.3">
      <c r="A4158" t="s">
        <v>7253</v>
      </c>
      <c r="B4158" t="s">
        <v>3214</v>
      </c>
      <c r="C4158" t="s">
        <v>3215</v>
      </c>
      <c r="D4158" t="s">
        <v>34</v>
      </c>
      <c r="E4158">
        <v>1454</v>
      </c>
      <c r="F4158">
        <v>41</v>
      </c>
      <c r="G4158" t="s">
        <v>280</v>
      </c>
      <c r="H4158" t="s">
        <v>3510</v>
      </c>
    </row>
    <row r="4159" spans="1:8" hidden="1" x14ac:dyDescent="0.3">
      <c r="A4159" t="s">
        <v>7254</v>
      </c>
      <c r="B4159" t="s">
        <v>3214</v>
      </c>
      <c r="C4159" t="s">
        <v>3215</v>
      </c>
      <c r="D4159" t="s">
        <v>35</v>
      </c>
      <c r="E4159">
        <v>1304</v>
      </c>
      <c r="F4159">
        <v>41</v>
      </c>
      <c r="G4159" t="s">
        <v>280</v>
      </c>
      <c r="H4159" t="s">
        <v>3510</v>
      </c>
    </row>
    <row r="4160" spans="1:8" hidden="1" x14ac:dyDescent="0.3">
      <c r="A4160" t="s">
        <v>7255</v>
      </c>
      <c r="B4160" t="s">
        <v>3214</v>
      </c>
      <c r="C4160" t="s">
        <v>3215</v>
      </c>
      <c r="D4160" t="s">
        <v>33</v>
      </c>
      <c r="E4160">
        <v>9456</v>
      </c>
      <c r="F4160">
        <v>41</v>
      </c>
      <c r="G4160" t="s">
        <v>280</v>
      </c>
      <c r="H4160" t="s">
        <v>3510</v>
      </c>
    </row>
    <row r="4161" spans="1:8" hidden="1" x14ac:dyDescent="0.3">
      <c r="A4161" t="s">
        <v>7256</v>
      </c>
      <c r="B4161" t="s">
        <v>3226</v>
      </c>
      <c r="C4161" t="s">
        <v>232</v>
      </c>
      <c r="D4161" t="s">
        <v>60</v>
      </c>
      <c r="E4161">
        <v>8060</v>
      </c>
      <c r="F4161">
        <v>41</v>
      </c>
      <c r="G4161" t="s">
        <v>280</v>
      </c>
      <c r="H4161" t="s">
        <v>3510</v>
      </c>
    </row>
    <row r="4162" spans="1:8" hidden="1" x14ac:dyDescent="0.3">
      <c r="A4162" t="s">
        <v>7257</v>
      </c>
      <c r="B4162" t="s">
        <v>3226</v>
      </c>
      <c r="C4162" t="s">
        <v>232</v>
      </c>
      <c r="D4162" t="s">
        <v>76</v>
      </c>
      <c r="E4162">
        <v>17</v>
      </c>
      <c r="F4162">
        <v>41</v>
      </c>
      <c r="G4162" t="s">
        <v>280</v>
      </c>
      <c r="H4162" t="s">
        <v>3510</v>
      </c>
    </row>
    <row r="4163" spans="1:8" hidden="1" x14ac:dyDescent="0.3">
      <c r="A4163" t="s">
        <v>7258</v>
      </c>
      <c r="B4163" t="s">
        <v>3226</v>
      </c>
      <c r="C4163" t="s">
        <v>232</v>
      </c>
      <c r="D4163" t="s">
        <v>72</v>
      </c>
      <c r="E4163">
        <v>3043</v>
      </c>
      <c r="F4163">
        <v>41</v>
      </c>
      <c r="G4163" t="s">
        <v>280</v>
      </c>
      <c r="H4163" t="s">
        <v>3510</v>
      </c>
    </row>
    <row r="4164" spans="1:8" hidden="1" x14ac:dyDescent="0.3">
      <c r="A4164" t="s">
        <v>7259</v>
      </c>
      <c r="B4164" t="s">
        <v>3226</v>
      </c>
      <c r="C4164" t="s">
        <v>232</v>
      </c>
      <c r="D4164" t="s">
        <v>73</v>
      </c>
      <c r="E4164">
        <v>4023</v>
      </c>
      <c r="F4164">
        <v>41</v>
      </c>
      <c r="G4164" t="s">
        <v>280</v>
      </c>
      <c r="H4164" t="s">
        <v>3510</v>
      </c>
    </row>
    <row r="4165" spans="1:8" hidden="1" x14ac:dyDescent="0.3">
      <c r="A4165" t="s">
        <v>7260</v>
      </c>
      <c r="B4165" t="s">
        <v>3226</v>
      </c>
      <c r="C4165" t="s">
        <v>232</v>
      </c>
      <c r="D4165" t="s">
        <v>75</v>
      </c>
      <c r="E4165">
        <v>80</v>
      </c>
      <c r="F4165">
        <v>41</v>
      </c>
      <c r="G4165" t="s">
        <v>280</v>
      </c>
      <c r="H4165" t="s">
        <v>3510</v>
      </c>
    </row>
    <row r="4166" spans="1:8" hidden="1" x14ac:dyDescent="0.3">
      <c r="A4166" t="s">
        <v>7261</v>
      </c>
      <c r="B4166" t="s">
        <v>3226</v>
      </c>
      <c r="C4166" t="s">
        <v>232</v>
      </c>
      <c r="D4166" t="s">
        <v>74</v>
      </c>
      <c r="E4166">
        <v>893</v>
      </c>
      <c r="F4166">
        <v>41</v>
      </c>
      <c r="G4166" t="s">
        <v>280</v>
      </c>
      <c r="H4166" t="s">
        <v>3510</v>
      </c>
    </row>
    <row r="4167" spans="1:8" hidden="1" x14ac:dyDescent="0.3">
      <c r="A4167" t="s">
        <v>7262</v>
      </c>
      <c r="B4167" t="s">
        <v>3076</v>
      </c>
      <c r="C4167" t="s">
        <v>236</v>
      </c>
      <c r="D4167" t="s">
        <v>29</v>
      </c>
      <c r="E4167">
        <v>14621</v>
      </c>
      <c r="F4167">
        <v>16</v>
      </c>
      <c r="G4167" t="s">
        <v>6</v>
      </c>
      <c r="H4167" t="s">
        <v>3512</v>
      </c>
    </row>
    <row r="4168" spans="1:8" hidden="1" x14ac:dyDescent="0.3">
      <c r="A4168" t="s">
        <v>7263</v>
      </c>
      <c r="B4168" t="s">
        <v>3076</v>
      </c>
      <c r="C4168" t="s">
        <v>236</v>
      </c>
      <c r="D4168" t="s">
        <v>49</v>
      </c>
      <c r="E4168">
        <v>4768</v>
      </c>
      <c r="F4168">
        <v>16</v>
      </c>
      <c r="G4168" t="s">
        <v>6</v>
      </c>
      <c r="H4168" t="s">
        <v>3512</v>
      </c>
    </row>
    <row r="4169" spans="1:8" hidden="1" x14ac:dyDescent="0.3">
      <c r="A4169" t="s">
        <v>7264</v>
      </c>
      <c r="B4169" t="s">
        <v>3076</v>
      </c>
      <c r="C4169" t="s">
        <v>236</v>
      </c>
      <c r="D4169" t="s">
        <v>48</v>
      </c>
      <c r="E4169">
        <v>1213</v>
      </c>
      <c r="F4169">
        <v>16</v>
      </c>
      <c r="G4169" t="s">
        <v>6</v>
      </c>
      <c r="H4169" t="s">
        <v>3512</v>
      </c>
    </row>
    <row r="4170" spans="1:8" hidden="1" x14ac:dyDescent="0.3">
      <c r="A4170" t="s">
        <v>7265</v>
      </c>
      <c r="B4170" t="s">
        <v>3076</v>
      </c>
      <c r="C4170" t="s">
        <v>236</v>
      </c>
      <c r="D4170" t="s">
        <v>42</v>
      </c>
      <c r="E4170">
        <v>1420</v>
      </c>
      <c r="F4170">
        <v>16</v>
      </c>
      <c r="G4170" t="s">
        <v>6</v>
      </c>
      <c r="H4170" t="s">
        <v>3512</v>
      </c>
    </row>
    <row r="4171" spans="1:8" hidden="1" x14ac:dyDescent="0.3">
      <c r="A4171" t="s">
        <v>7266</v>
      </c>
      <c r="B4171" t="s">
        <v>3076</v>
      </c>
      <c r="C4171" t="s">
        <v>236</v>
      </c>
      <c r="D4171" t="s">
        <v>82</v>
      </c>
      <c r="E4171">
        <v>945</v>
      </c>
      <c r="F4171">
        <v>16</v>
      </c>
      <c r="G4171" t="s">
        <v>6</v>
      </c>
      <c r="H4171" t="s">
        <v>3512</v>
      </c>
    </row>
    <row r="4172" spans="1:8" hidden="1" x14ac:dyDescent="0.3">
      <c r="A4172" t="s">
        <v>7267</v>
      </c>
      <c r="B4172" t="s">
        <v>3076</v>
      </c>
      <c r="C4172" t="s">
        <v>236</v>
      </c>
      <c r="D4172" t="s">
        <v>50</v>
      </c>
      <c r="E4172">
        <v>383</v>
      </c>
      <c r="F4172">
        <v>16</v>
      </c>
      <c r="G4172" t="s">
        <v>6</v>
      </c>
      <c r="H4172" t="s">
        <v>3512</v>
      </c>
    </row>
    <row r="4173" spans="1:8" hidden="1" x14ac:dyDescent="0.3">
      <c r="A4173" t="s">
        <v>7268</v>
      </c>
      <c r="B4173" t="s">
        <v>3076</v>
      </c>
      <c r="C4173" t="s">
        <v>236</v>
      </c>
      <c r="D4173" t="s">
        <v>46</v>
      </c>
      <c r="E4173">
        <v>1025</v>
      </c>
      <c r="F4173">
        <v>16</v>
      </c>
      <c r="G4173" t="s">
        <v>6</v>
      </c>
      <c r="H4173" t="s">
        <v>3512</v>
      </c>
    </row>
    <row r="4174" spans="1:8" hidden="1" x14ac:dyDescent="0.3">
      <c r="A4174" t="s">
        <v>7269</v>
      </c>
      <c r="B4174" t="s">
        <v>3076</v>
      </c>
      <c r="C4174" t="s">
        <v>236</v>
      </c>
      <c r="D4174" t="s">
        <v>45</v>
      </c>
      <c r="E4174">
        <v>495</v>
      </c>
      <c r="F4174">
        <v>16</v>
      </c>
      <c r="G4174" t="s">
        <v>6</v>
      </c>
      <c r="H4174" t="s">
        <v>3512</v>
      </c>
    </row>
    <row r="4175" spans="1:8" hidden="1" x14ac:dyDescent="0.3">
      <c r="A4175" t="s">
        <v>7270</v>
      </c>
      <c r="B4175" t="s">
        <v>3076</v>
      </c>
      <c r="C4175" t="s">
        <v>236</v>
      </c>
      <c r="D4175" t="s">
        <v>47</v>
      </c>
      <c r="E4175">
        <v>401</v>
      </c>
      <c r="F4175">
        <v>16</v>
      </c>
      <c r="G4175" t="s">
        <v>6</v>
      </c>
      <c r="H4175" t="s">
        <v>3512</v>
      </c>
    </row>
    <row r="4176" spans="1:8" hidden="1" x14ac:dyDescent="0.3">
      <c r="A4176" t="s">
        <v>7271</v>
      </c>
      <c r="B4176" t="s">
        <v>3076</v>
      </c>
      <c r="C4176" t="s">
        <v>236</v>
      </c>
      <c r="D4176" t="s">
        <v>43</v>
      </c>
      <c r="E4176">
        <v>1695</v>
      </c>
      <c r="F4176">
        <v>16</v>
      </c>
      <c r="G4176" t="s">
        <v>6</v>
      </c>
      <c r="H4176" t="s">
        <v>3512</v>
      </c>
    </row>
    <row r="4177" spans="1:8" hidden="1" x14ac:dyDescent="0.3">
      <c r="A4177" t="s">
        <v>7272</v>
      </c>
      <c r="B4177" t="s">
        <v>3076</v>
      </c>
      <c r="C4177" t="s">
        <v>236</v>
      </c>
      <c r="D4177" t="s">
        <v>44</v>
      </c>
      <c r="E4177">
        <v>2277</v>
      </c>
      <c r="F4177">
        <v>16</v>
      </c>
      <c r="G4177" t="s">
        <v>6</v>
      </c>
      <c r="H4177" t="s">
        <v>3512</v>
      </c>
    </row>
    <row r="4178" spans="1:8" hidden="1" x14ac:dyDescent="0.3">
      <c r="A4178" t="s">
        <v>3511</v>
      </c>
      <c r="B4178" t="s">
        <v>3089</v>
      </c>
      <c r="C4178" t="s">
        <v>3090</v>
      </c>
      <c r="D4178" t="s">
        <v>434</v>
      </c>
      <c r="E4178">
        <v>188</v>
      </c>
      <c r="F4178">
        <v>16</v>
      </c>
      <c r="G4178" t="s">
        <v>6</v>
      </c>
      <c r="H4178" t="s">
        <v>3512</v>
      </c>
    </row>
    <row r="4179" spans="1:8" hidden="1" x14ac:dyDescent="0.3">
      <c r="A4179" t="s">
        <v>5171</v>
      </c>
      <c r="B4179" t="s">
        <v>3089</v>
      </c>
      <c r="C4179" t="s">
        <v>3090</v>
      </c>
      <c r="D4179" t="s">
        <v>436</v>
      </c>
      <c r="E4179">
        <v>553</v>
      </c>
      <c r="F4179">
        <v>16</v>
      </c>
      <c r="G4179" t="s">
        <v>6</v>
      </c>
      <c r="H4179" t="s">
        <v>3512</v>
      </c>
    </row>
    <row r="4180" spans="1:8" hidden="1" x14ac:dyDescent="0.3">
      <c r="A4180" t="s">
        <v>5988</v>
      </c>
      <c r="B4180" t="s">
        <v>3089</v>
      </c>
      <c r="C4180" t="s">
        <v>3090</v>
      </c>
      <c r="D4180" t="s">
        <v>437</v>
      </c>
      <c r="E4180">
        <v>2991</v>
      </c>
      <c r="F4180">
        <v>16</v>
      </c>
      <c r="G4180" t="s">
        <v>6</v>
      </c>
      <c r="H4180" t="s">
        <v>3512</v>
      </c>
    </row>
    <row r="4181" spans="1:8" hidden="1" x14ac:dyDescent="0.3">
      <c r="A4181" t="s">
        <v>7514</v>
      </c>
      <c r="B4181" t="s">
        <v>3089</v>
      </c>
      <c r="C4181" t="s">
        <v>3090</v>
      </c>
      <c r="D4181" t="s">
        <v>439</v>
      </c>
      <c r="E4181">
        <v>2264</v>
      </c>
      <c r="F4181">
        <v>16</v>
      </c>
      <c r="G4181" t="s">
        <v>6</v>
      </c>
      <c r="H4181" t="s">
        <v>3512</v>
      </c>
    </row>
    <row r="4182" spans="1:8" hidden="1" x14ac:dyDescent="0.3">
      <c r="A4182" t="s">
        <v>4354</v>
      </c>
      <c r="B4182" t="s">
        <v>3089</v>
      </c>
      <c r="C4182" t="s">
        <v>3090</v>
      </c>
      <c r="D4182" t="s">
        <v>435</v>
      </c>
      <c r="E4182">
        <v>717</v>
      </c>
      <c r="F4182">
        <v>16</v>
      </c>
      <c r="G4182" t="s">
        <v>6</v>
      </c>
      <c r="H4182" t="s">
        <v>3512</v>
      </c>
    </row>
    <row r="4183" spans="1:8" hidden="1" x14ac:dyDescent="0.3">
      <c r="A4183" t="s">
        <v>9148</v>
      </c>
      <c r="B4183" t="s">
        <v>3089</v>
      </c>
      <c r="C4183" t="s">
        <v>3090</v>
      </c>
      <c r="D4183" t="s">
        <v>441</v>
      </c>
      <c r="E4183">
        <v>1094</v>
      </c>
      <c r="F4183">
        <v>16</v>
      </c>
      <c r="G4183" t="s">
        <v>6</v>
      </c>
      <c r="H4183" t="s">
        <v>3512</v>
      </c>
    </row>
    <row r="4184" spans="1:8" hidden="1" x14ac:dyDescent="0.3">
      <c r="A4184" t="s">
        <v>8331</v>
      </c>
      <c r="B4184" t="s">
        <v>3089</v>
      </c>
      <c r="C4184" t="s">
        <v>3090</v>
      </c>
      <c r="D4184" t="s">
        <v>440</v>
      </c>
      <c r="E4184">
        <v>3952</v>
      </c>
      <c r="F4184">
        <v>16</v>
      </c>
      <c r="G4184" t="s">
        <v>6</v>
      </c>
      <c r="H4184" t="s">
        <v>3512</v>
      </c>
    </row>
    <row r="4185" spans="1:8" hidden="1" x14ac:dyDescent="0.3">
      <c r="A4185" t="s">
        <v>9965</v>
      </c>
      <c r="B4185" t="s">
        <v>3089</v>
      </c>
      <c r="C4185" t="s">
        <v>3090</v>
      </c>
      <c r="D4185" t="s">
        <v>349</v>
      </c>
      <c r="E4185">
        <v>12750</v>
      </c>
      <c r="F4185">
        <v>16</v>
      </c>
      <c r="G4185" t="s">
        <v>6</v>
      </c>
      <c r="H4185" t="s">
        <v>3512</v>
      </c>
    </row>
    <row r="4186" spans="1:8" hidden="1" x14ac:dyDescent="0.3">
      <c r="A4186" t="s">
        <v>6805</v>
      </c>
      <c r="B4186" t="s">
        <v>3089</v>
      </c>
      <c r="C4186" t="s">
        <v>3090</v>
      </c>
      <c r="D4186" t="s">
        <v>438</v>
      </c>
      <c r="E4186">
        <v>1016</v>
      </c>
      <c r="F4186">
        <v>16</v>
      </c>
      <c r="G4186" t="s">
        <v>6</v>
      </c>
      <c r="H4186" t="s">
        <v>3512</v>
      </c>
    </row>
    <row r="4187" spans="1:8" hidden="1" x14ac:dyDescent="0.3">
      <c r="A4187" t="s">
        <v>7282</v>
      </c>
      <c r="B4187" t="s">
        <v>3108</v>
      </c>
      <c r="C4187" t="s">
        <v>3109</v>
      </c>
      <c r="D4187" t="s">
        <v>3110</v>
      </c>
      <c r="E4187">
        <v>633</v>
      </c>
      <c r="F4187">
        <v>16</v>
      </c>
      <c r="G4187" t="s">
        <v>6</v>
      </c>
      <c r="H4187" t="s">
        <v>3512</v>
      </c>
    </row>
    <row r="4188" spans="1:8" hidden="1" x14ac:dyDescent="0.3">
      <c r="A4188" t="s">
        <v>7283</v>
      </c>
      <c r="B4188" t="s">
        <v>3108</v>
      </c>
      <c r="C4188" t="s">
        <v>3109</v>
      </c>
      <c r="D4188" t="s">
        <v>3112</v>
      </c>
      <c r="E4188">
        <v>3148</v>
      </c>
      <c r="F4188">
        <v>16</v>
      </c>
      <c r="G4188" t="s">
        <v>6</v>
      </c>
      <c r="H4188" t="s">
        <v>3512</v>
      </c>
    </row>
    <row r="4189" spans="1:8" hidden="1" x14ac:dyDescent="0.3">
      <c r="A4189" t="s">
        <v>7284</v>
      </c>
      <c r="B4189" t="s">
        <v>3108</v>
      </c>
      <c r="C4189" t="s">
        <v>3109</v>
      </c>
      <c r="D4189" t="s">
        <v>3114</v>
      </c>
      <c r="E4189">
        <v>1758</v>
      </c>
      <c r="F4189">
        <v>16</v>
      </c>
      <c r="G4189" t="s">
        <v>6</v>
      </c>
      <c r="H4189" t="s">
        <v>3512</v>
      </c>
    </row>
    <row r="4190" spans="1:8" hidden="1" x14ac:dyDescent="0.3">
      <c r="A4190" t="s">
        <v>7285</v>
      </c>
      <c r="B4190" t="s">
        <v>3108</v>
      </c>
      <c r="C4190" t="s">
        <v>3109</v>
      </c>
      <c r="D4190" t="s">
        <v>3116</v>
      </c>
      <c r="E4190">
        <v>989</v>
      </c>
      <c r="F4190">
        <v>16</v>
      </c>
      <c r="G4190" t="s">
        <v>6</v>
      </c>
      <c r="H4190" t="s">
        <v>3512</v>
      </c>
    </row>
    <row r="4191" spans="1:8" hidden="1" x14ac:dyDescent="0.3">
      <c r="A4191" t="s">
        <v>7286</v>
      </c>
      <c r="B4191" t="s">
        <v>3108</v>
      </c>
      <c r="C4191" t="s">
        <v>3109</v>
      </c>
      <c r="D4191" t="s">
        <v>3118</v>
      </c>
      <c r="E4191">
        <v>950</v>
      </c>
      <c r="F4191">
        <v>16</v>
      </c>
      <c r="G4191" t="s">
        <v>6</v>
      </c>
      <c r="H4191" t="s">
        <v>3512</v>
      </c>
    </row>
    <row r="4192" spans="1:8" hidden="1" x14ac:dyDescent="0.3">
      <c r="A4192" t="s">
        <v>7287</v>
      </c>
      <c r="B4192" t="s">
        <v>3108</v>
      </c>
      <c r="C4192" t="s">
        <v>3109</v>
      </c>
      <c r="D4192" t="s">
        <v>3120</v>
      </c>
      <c r="E4192">
        <v>1030</v>
      </c>
      <c r="F4192">
        <v>16</v>
      </c>
      <c r="G4192" t="s">
        <v>6</v>
      </c>
      <c r="H4192" t="s">
        <v>3512</v>
      </c>
    </row>
    <row r="4193" spans="1:8" hidden="1" x14ac:dyDescent="0.3">
      <c r="A4193" t="s">
        <v>7288</v>
      </c>
      <c r="B4193" t="s">
        <v>3108</v>
      </c>
      <c r="C4193" t="s">
        <v>3109</v>
      </c>
      <c r="D4193" t="s">
        <v>3122</v>
      </c>
      <c r="E4193">
        <v>1210</v>
      </c>
      <c r="F4193">
        <v>16</v>
      </c>
      <c r="G4193" t="s">
        <v>6</v>
      </c>
      <c r="H4193" t="s">
        <v>3512</v>
      </c>
    </row>
    <row r="4194" spans="1:8" hidden="1" x14ac:dyDescent="0.3">
      <c r="A4194" t="s">
        <v>7289</v>
      </c>
      <c r="B4194" t="s">
        <v>3108</v>
      </c>
      <c r="C4194" t="s">
        <v>3109</v>
      </c>
      <c r="D4194" t="s">
        <v>3124</v>
      </c>
      <c r="E4194">
        <v>700</v>
      </c>
      <c r="F4194">
        <v>16</v>
      </c>
      <c r="G4194" t="s">
        <v>6</v>
      </c>
      <c r="H4194" t="s">
        <v>3512</v>
      </c>
    </row>
    <row r="4195" spans="1:8" hidden="1" x14ac:dyDescent="0.3">
      <c r="A4195" t="s">
        <v>7290</v>
      </c>
      <c r="B4195" t="s">
        <v>3108</v>
      </c>
      <c r="C4195" t="s">
        <v>3109</v>
      </c>
      <c r="D4195" t="s">
        <v>3126</v>
      </c>
      <c r="E4195">
        <v>2350</v>
      </c>
      <c r="F4195">
        <v>16</v>
      </c>
      <c r="G4195" t="s">
        <v>6</v>
      </c>
      <c r="H4195" t="s">
        <v>3512</v>
      </c>
    </row>
    <row r="4196" spans="1:8" hidden="1" x14ac:dyDescent="0.3">
      <c r="A4196" t="s">
        <v>7291</v>
      </c>
      <c r="B4196" t="s">
        <v>3108</v>
      </c>
      <c r="C4196" t="s">
        <v>3109</v>
      </c>
      <c r="D4196" t="s">
        <v>349</v>
      </c>
      <c r="E4196">
        <v>12749</v>
      </c>
      <c r="F4196">
        <v>16</v>
      </c>
      <c r="G4196" t="s">
        <v>6</v>
      </c>
      <c r="H4196" t="s">
        <v>3512</v>
      </c>
    </row>
    <row r="4197" spans="1:8" hidden="1" x14ac:dyDescent="0.3">
      <c r="A4197" t="s">
        <v>7292</v>
      </c>
      <c r="B4197" t="s">
        <v>3129</v>
      </c>
      <c r="C4197" t="s">
        <v>238</v>
      </c>
      <c r="D4197" t="s">
        <v>54</v>
      </c>
      <c r="E4197">
        <v>2177</v>
      </c>
      <c r="F4197">
        <v>16</v>
      </c>
      <c r="G4197" t="s">
        <v>6</v>
      </c>
      <c r="H4197" t="s">
        <v>3512</v>
      </c>
    </row>
    <row r="4198" spans="1:8" hidden="1" x14ac:dyDescent="0.3">
      <c r="A4198" t="s">
        <v>7293</v>
      </c>
      <c r="B4198" t="s">
        <v>3129</v>
      </c>
      <c r="C4198" t="s">
        <v>238</v>
      </c>
      <c r="D4198" t="s">
        <v>55</v>
      </c>
      <c r="E4198">
        <v>2493</v>
      </c>
      <c r="F4198">
        <v>16</v>
      </c>
      <c r="G4198" t="s">
        <v>6</v>
      </c>
      <c r="H4198" t="s">
        <v>3512</v>
      </c>
    </row>
    <row r="4199" spans="1:8" hidden="1" x14ac:dyDescent="0.3">
      <c r="A4199" t="s">
        <v>7294</v>
      </c>
      <c r="B4199" t="s">
        <v>3129</v>
      </c>
      <c r="C4199" t="s">
        <v>238</v>
      </c>
      <c r="D4199" t="s">
        <v>56</v>
      </c>
      <c r="E4199">
        <v>1132</v>
      </c>
      <c r="F4199">
        <v>16</v>
      </c>
      <c r="G4199" t="s">
        <v>6</v>
      </c>
      <c r="H4199" t="s">
        <v>3512</v>
      </c>
    </row>
    <row r="4200" spans="1:8" hidden="1" x14ac:dyDescent="0.3">
      <c r="A4200" t="s">
        <v>7295</v>
      </c>
      <c r="B4200" t="s">
        <v>3129</v>
      </c>
      <c r="C4200" t="s">
        <v>238</v>
      </c>
      <c r="D4200" t="s">
        <v>57</v>
      </c>
      <c r="E4200">
        <v>672</v>
      </c>
      <c r="F4200">
        <v>16</v>
      </c>
      <c r="G4200" t="s">
        <v>6</v>
      </c>
      <c r="H4200" t="s">
        <v>3512</v>
      </c>
    </row>
    <row r="4201" spans="1:8" hidden="1" x14ac:dyDescent="0.3">
      <c r="A4201" t="s">
        <v>7296</v>
      </c>
      <c r="B4201" t="s">
        <v>3129</v>
      </c>
      <c r="C4201" t="s">
        <v>238</v>
      </c>
      <c r="D4201" t="s">
        <v>58</v>
      </c>
      <c r="E4201">
        <v>631</v>
      </c>
      <c r="F4201">
        <v>16</v>
      </c>
      <c r="G4201" t="s">
        <v>6</v>
      </c>
      <c r="H4201" t="s">
        <v>3512</v>
      </c>
    </row>
    <row r="4202" spans="1:8" hidden="1" x14ac:dyDescent="0.3">
      <c r="A4202" t="s">
        <v>7297</v>
      </c>
      <c r="B4202" t="s">
        <v>3129</v>
      </c>
      <c r="C4202" t="s">
        <v>238</v>
      </c>
      <c r="D4202" t="s">
        <v>59</v>
      </c>
      <c r="E4202">
        <v>1113</v>
      </c>
      <c r="F4202">
        <v>16</v>
      </c>
      <c r="G4202" t="s">
        <v>6</v>
      </c>
      <c r="H4202" t="s">
        <v>3512</v>
      </c>
    </row>
    <row r="4203" spans="1:8" hidden="1" x14ac:dyDescent="0.3">
      <c r="A4203" t="s">
        <v>7298</v>
      </c>
      <c r="B4203" t="s">
        <v>3129</v>
      </c>
      <c r="C4203" t="s">
        <v>238</v>
      </c>
      <c r="D4203" t="s">
        <v>51</v>
      </c>
      <c r="E4203">
        <v>1532</v>
      </c>
      <c r="F4203">
        <v>16</v>
      </c>
      <c r="G4203" t="s">
        <v>6</v>
      </c>
      <c r="H4203" t="s">
        <v>3512</v>
      </c>
    </row>
    <row r="4204" spans="1:8" hidden="1" x14ac:dyDescent="0.3">
      <c r="A4204" t="s">
        <v>7299</v>
      </c>
      <c r="B4204" t="s">
        <v>3129</v>
      </c>
      <c r="C4204" t="s">
        <v>238</v>
      </c>
      <c r="D4204" t="s">
        <v>52</v>
      </c>
      <c r="E4204">
        <v>1234</v>
      </c>
      <c r="F4204">
        <v>16</v>
      </c>
      <c r="G4204" t="s">
        <v>6</v>
      </c>
      <c r="H4204" t="s">
        <v>3512</v>
      </c>
    </row>
    <row r="4205" spans="1:8" hidden="1" x14ac:dyDescent="0.3">
      <c r="A4205" t="s">
        <v>7300</v>
      </c>
      <c r="B4205" t="s">
        <v>3129</v>
      </c>
      <c r="C4205" t="s">
        <v>238</v>
      </c>
      <c r="D4205" t="s">
        <v>53</v>
      </c>
      <c r="E4205">
        <v>3630</v>
      </c>
      <c r="F4205">
        <v>16</v>
      </c>
      <c r="G4205" t="s">
        <v>6</v>
      </c>
      <c r="H4205" t="s">
        <v>3512</v>
      </c>
    </row>
    <row r="4206" spans="1:8" hidden="1" x14ac:dyDescent="0.3">
      <c r="A4206" t="s">
        <v>7301</v>
      </c>
      <c r="B4206" t="s">
        <v>3129</v>
      </c>
      <c r="C4206" t="s">
        <v>238</v>
      </c>
      <c r="D4206" t="s">
        <v>349</v>
      </c>
      <c r="E4206">
        <v>14616</v>
      </c>
      <c r="F4206">
        <v>16</v>
      </c>
      <c r="G4206" t="s">
        <v>6</v>
      </c>
      <c r="H4206" t="s">
        <v>3512</v>
      </c>
    </row>
    <row r="4207" spans="1:8" hidden="1" x14ac:dyDescent="0.3">
      <c r="A4207" t="s">
        <v>7302</v>
      </c>
      <c r="B4207" t="s">
        <v>3140</v>
      </c>
      <c r="C4207" t="s">
        <v>229</v>
      </c>
      <c r="D4207" t="s">
        <v>60</v>
      </c>
      <c r="E4207">
        <v>8389</v>
      </c>
      <c r="F4207">
        <v>16</v>
      </c>
      <c r="G4207" t="s">
        <v>6</v>
      </c>
      <c r="H4207" t="s">
        <v>3512</v>
      </c>
    </row>
    <row r="4208" spans="1:8" hidden="1" x14ac:dyDescent="0.3">
      <c r="A4208" t="s">
        <v>7303</v>
      </c>
      <c r="B4208" t="s">
        <v>3140</v>
      </c>
      <c r="C4208" t="s">
        <v>229</v>
      </c>
      <c r="D4208" t="s">
        <v>63</v>
      </c>
      <c r="E4208">
        <v>124</v>
      </c>
      <c r="F4208">
        <v>16</v>
      </c>
      <c r="G4208" t="s">
        <v>6</v>
      </c>
      <c r="H4208" t="s">
        <v>3512</v>
      </c>
    </row>
    <row r="4209" spans="1:8" hidden="1" x14ac:dyDescent="0.3">
      <c r="A4209" t="s">
        <v>7304</v>
      </c>
      <c r="B4209" t="s">
        <v>3140</v>
      </c>
      <c r="C4209" t="s">
        <v>229</v>
      </c>
      <c r="D4209" t="s">
        <v>61</v>
      </c>
      <c r="E4209">
        <v>1364</v>
      </c>
      <c r="F4209">
        <v>16</v>
      </c>
      <c r="G4209" t="s">
        <v>6</v>
      </c>
      <c r="H4209" t="s">
        <v>3512</v>
      </c>
    </row>
    <row r="4210" spans="1:8" hidden="1" x14ac:dyDescent="0.3">
      <c r="A4210" t="s">
        <v>10344</v>
      </c>
      <c r="B4210" t="s">
        <v>3140</v>
      </c>
      <c r="C4210" t="s">
        <v>229</v>
      </c>
      <c r="D4210" t="s">
        <v>10309</v>
      </c>
      <c r="E4210">
        <v>1682</v>
      </c>
      <c r="F4210">
        <v>16</v>
      </c>
      <c r="G4210" t="s">
        <v>6</v>
      </c>
      <c r="H4210" t="s">
        <v>3512</v>
      </c>
    </row>
    <row r="4211" spans="1:8" hidden="1" x14ac:dyDescent="0.3">
      <c r="A4211" t="s">
        <v>7305</v>
      </c>
      <c r="B4211" t="s">
        <v>3140</v>
      </c>
      <c r="C4211" t="s">
        <v>229</v>
      </c>
      <c r="D4211" t="s">
        <v>341</v>
      </c>
      <c r="E4211">
        <v>3329</v>
      </c>
      <c r="F4211">
        <v>16</v>
      </c>
      <c r="G4211" t="s">
        <v>6</v>
      </c>
      <c r="H4211" t="s">
        <v>3512</v>
      </c>
    </row>
    <row r="4212" spans="1:8" hidden="1" x14ac:dyDescent="0.3">
      <c r="A4212" t="s">
        <v>7306</v>
      </c>
      <c r="B4212" t="s">
        <v>3140</v>
      </c>
      <c r="C4212" t="s">
        <v>229</v>
      </c>
      <c r="D4212" t="s">
        <v>62</v>
      </c>
      <c r="E4212">
        <v>1889</v>
      </c>
      <c r="F4212">
        <v>16</v>
      </c>
      <c r="G4212" t="s">
        <v>6</v>
      </c>
      <c r="H4212" t="s">
        <v>3512</v>
      </c>
    </row>
    <row r="4213" spans="1:8" hidden="1" x14ac:dyDescent="0.3">
      <c r="A4213" t="s">
        <v>7307</v>
      </c>
      <c r="B4213" t="s">
        <v>3146</v>
      </c>
      <c r="C4213" t="s">
        <v>230</v>
      </c>
      <c r="D4213" t="s">
        <v>353</v>
      </c>
      <c r="E4213">
        <v>14892</v>
      </c>
      <c r="F4213">
        <v>16</v>
      </c>
      <c r="G4213" t="s">
        <v>6</v>
      </c>
      <c r="H4213" t="s">
        <v>3512</v>
      </c>
    </row>
    <row r="4214" spans="1:8" hidden="1" x14ac:dyDescent="0.3">
      <c r="A4214" t="s">
        <v>7308</v>
      </c>
      <c r="B4214" t="s">
        <v>3146</v>
      </c>
      <c r="C4214" t="s">
        <v>230</v>
      </c>
      <c r="D4214" t="s">
        <v>2</v>
      </c>
      <c r="E4214">
        <v>16507</v>
      </c>
      <c r="F4214">
        <v>16</v>
      </c>
      <c r="G4214" t="s">
        <v>6</v>
      </c>
      <c r="H4214" t="s">
        <v>3512</v>
      </c>
    </row>
    <row r="4215" spans="1:8" hidden="1" x14ac:dyDescent="0.3">
      <c r="A4215" t="s">
        <v>7309</v>
      </c>
      <c r="B4215" t="s">
        <v>3146</v>
      </c>
      <c r="C4215" t="s">
        <v>230</v>
      </c>
      <c r="D4215" t="s">
        <v>337</v>
      </c>
      <c r="E4215">
        <v>31</v>
      </c>
      <c r="F4215">
        <v>16</v>
      </c>
      <c r="G4215" t="s">
        <v>6</v>
      </c>
      <c r="H4215" t="s">
        <v>3512</v>
      </c>
    </row>
    <row r="4216" spans="1:8" hidden="1" x14ac:dyDescent="0.3">
      <c r="A4216" t="s">
        <v>7310</v>
      </c>
      <c r="B4216" t="s">
        <v>3146</v>
      </c>
      <c r="C4216" t="s">
        <v>230</v>
      </c>
      <c r="D4216" t="s">
        <v>326</v>
      </c>
      <c r="E4216">
        <v>27</v>
      </c>
      <c r="F4216">
        <v>16</v>
      </c>
      <c r="G4216" t="s">
        <v>6</v>
      </c>
      <c r="H4216" t="s">
        <v>3512</v>
      </c>
    </row>
    <row r="4217" spans="1:8" hidden="1" x14ac:dyDescent="0.3">
      <c r="A4217" t="s">
        <v>7311</v>
      </c>
      <c r="B4217" t="s">
        <v>3146</v>
      </c>
      <c r="C4217" t="s">
        <v>230</v>
      </c>
      <c r="D4217" t="s">
        <v>327</v>
      </c>
      <c r="E4217">
        <v>846</v>
      </c>
      <c r="F4217">
        <v>16</v>
      </c>
      <c r="G4217" t="s">
        <v>6</v>
      </c>
      <c r="H4217" t="s">
        <v>3512</v>
      </c>
    </row>
    <row r="4218" spans="1:8" hidden="1" x14ac:dyDescent="0.3">
      <c r="A4218" t="s">
        <v>7312</v>
      </c>
      <c r="B4218" t="s">
        <v>3146</v>
      </c>
      <c r="C4218" t="s">
        <v>230</v>
      </c>
      <c r="D4218" t="s">
        <v>328</v>
      </c>
      <c r="E4218">
        <v>1773</v>
      </c>
      <c r="F4218">
        <v>16</v>
      </c>
      <c r="G4218" t="s">
        <v>6</v>
      </c>
      <c r="H4218" t="s">
        <v>3512</v>
      </c>
    </row>
    <row r="4219" spans="1:8" hidden="1" x14ac:dyDescent="0.3">
      <c r="A4219" t="s">
        <v>7313</v>
      </c>
      <c r="B4219" t="s">
        <v>3146</v>
      </c>
      <c r="C4219" t="s">
        <v>230</v>
      </c>
      <c r="D4219" t="s">
        <v>329</v>
      </c>
      <c r="E4219">
        <v>9</v>
      </c>
      <c r="F4219">
        <v>16</v>
      </c>
      <c r="G4219" t="s">
        <v>6</v>
      </c>
      <c r="H4219" t="s">
        <v>3512</v>
      </c>
    </row>
    <row r="4220" spans="1:8" hidden="1" x14ac:dyDescent="0.3">
      <c r="A4220" t="s">
        <v>7314</v>
      </c>
      <c r="B4220" t="s">
        <v>3146</v>
      </c>
      <c r="C4220" t="s">
        <v>230</v>
      </c>
      <c r="D4220" t="s">
        <v>330</v>
      </c>
      <c r="E4220">
        <v>254</v>
      </c>
      <c r="F4220">
        <v>16</v>
      </c>
      <c r="G4220" t="s">
        <v>6</v>
      </c>
      <c r="H4220" t="s">
        <v>3512</v>
      </c>
    </row>
    <row r="4221" spans="1:8" hidden="1" x14ac:dyDescent="0.3">
      <c r="A4221" t="s">
        <v>7315</v>
      </c>
      <c r="B4221" t="s">
        <v>3146</v>
      </c>
      <c r="C4221" t="s">
        <v>230</v>
      </c>
      <c r="D4221" t="s">
        <v>3155</v>
      </c>
      <c r="E4221">
        <v>1617</v>
      </c>
      <c r="F4221">
        <v>16</v>
      </c>
      <c r="G4221" t="s">
        <v>6</v>
      </c>
      <c r="H4221" t="s">
        <v>3512</v>
      </c>
    </row>
    <row r="4222" spans="1:8" hidden="1" x14ac:dyDescent="0.3">
      <c r="A4222" t="s">
        <v>7316</v>
      </c>
      <c r="B4222" t="s">
        <v>3146</v>
      </c>
      <c r="C4222" t="s">
        <v>230</v>
      </c>
      <c r="D4222" t="s">
        <v>3157</v>
      </c>
      <c r="E4222">
        <v>14892</v>
      </c>
      <c r="F4222">
        <v>16</v>
      </c>
      <c r="G4222" t="s">
        <v>6</v>
      </c>
      <c r="H4222" t="s">
        <v>3512</v>
      </c>
    </row>
    <row r="4223" spans="1:8" hidden="1" x14ac:dyDescent="0.3">
      <c r="A4223" t="s">
        <v>7317</v>
      </c>
      <c r="B4223" t="s">
        <v>3146</v>
      </c>
      <c r="C4223" t="s">
        <v>230</v>
      </c>
      <c r="D4223" t="s">
        <v>331</v>
      </c>
      <c r="E4223">
        <v>1358</v>
      </c>
      <c r="F4223">
        <v>16</v>
      </c>
      <c r="G4223" t="s">
        <v>6</v>
      </c>
      <c r="H4223" t="s">
        <v>3512</v>
      </c>
    </row>
    <row r="4224" spans="1:8" hidden="1" x14ac:dyDescent="0.3">
      <c r="A4224" t="s">
        <v>7318</v>
      </c>
      <c r="B4224" t="s">
        <v>3146</v>
      </c>
      <c r="C4224" t="s">
        <v>230</v>
      </c>
      <c r="D4224" t="s">
        <v>332</v>
      </c>
      <c r="E4224">
        <v>649</v>
      </c>
      <c r="F4224">
        <v>16</v>
      </c>
      <c r="G4224" t="s">
        <v>6</v>
      </c>
      <c r="H4224" t="s">
        <v>3512</v>
      </c>
    </row>
    <row r="4225" spans="1:8" hidden="1" x14ac:dyDescent="0.3">
      <c r="A4225" t="s">
        <v>7319</v>
      </c>
      <c r="B4225" t="s">
        <v>3146</v>
      </c>
      <c r="C4225" t="s">
        <v>230</v>
      </c>
      <c r="D4225" t="s">
        <v>333</v>
      </c>
      <c r="E4225">
        <v>2026</v>
      </c>
      <c r="F4225">
        <v>16</v>
      </c>
      <c r="G4225" t="s">
        <v>6</v>
      </c>
      <c r="H4225" t="s">
        <v>3512</v>
      </c>
    </row>
    <row r="4226" spans="1:8" hidden="1" x14ac:dyDescent="0.3">
      <c r="A4226" t="s">
        <v>7320</v>
      </c>
      <c r="B4226" t="s">
        <v>3146</v>
      </c>
      <c r="C4226" t="s">
        <v>230</v>
      </c>
      <c r="D4226" t="s">
        <v>334</v>
      </c>
      <c r="E4226">
        <v>1802</v>
      </c>
      <c r="F4226">
        <v>16</v>
      </c>
      <c r="G4226" t="s">
        <v>6</v>
      </c>
      <c r="H4226" t="s">
        <v>3512</v>
      </c>
    </row>
    <row r="4227" spans="1:8" hidden="1" x14ac:dyDescent="0.3">
      <c r="A4227" t="s">
        <v>7321</v>
      </c>
      <c r="B4227" t="s">
        <v>3146</v>
      </c>
      <c r="C4227" t="s">
        <v>230</v>
      </c>
      <c r="D4227" t="s">
        <v>336</v>
      </c>
      <c r="E4227">
        <v>1096</v>
      </c>
      <c r="F4227">
        <v>16</v>
      </c>
      <c r="G4227" t="s">
        <v>6</v>
      </c>
      <c r="H4227" t="s">
        <v>3512</v>
      </c>
    </row>
    <row r="4228" spans="1:8" hidden="1" x14ac:dyDescent="0.3">
      <c r="A4228" t="s">
        <v>7322</v>
      </c>
      <c r="B4228" t="s">
        <v>3146</v>
      </c>
      <c r="C4228" t="s">
        <v>230</v>
      </c>
      <c r="D4228" t="s">
        <v>335</v>
      </c>
      <c r="E4228">
        <v>699</v>
      </c>
      <c r="F4228">
        <v>16</v>
      </c>
      <c r="G4228" t="s">
        <v>6</v>
      </c>
      <c r="H4228" t="s">
        <v>3512</v>
      </c>
    </row>
    <row r="4229" spans="1:8" hidden="1" x14ac:dyDescent="0.3">
      <c r="A4229" t="s">
        <v>7323</v>
      </c>
      <c r="B4229" t="s">
        <v>3146</v>
      </c>
      <c r="C4229" t="s">
        <v>230</v>
      </c>
      <c r="D4229" t="s">
        <v>79</v>
      </c>
      <c r="E4229">
        <v>4327</v>
      </c>
      <c r="F4229">
        <v>16</v>
      </c>
      <c r="G4229" t="s">
        <v>6</v>
      </c>
      <c r="H4229" t="s">
        <v>3512</v>
      </c>
    </row>
    <row r="4230" spans="1:8" hidden="1" x14ac:dyDescent="0.3">
      <c r="A4230" t="s">
        <v>7324</v>
      </c>
      <c r="B4230" t="s">
        <v>3166</v>
      </c>
      <c r="C4230" t="s">
        <v>245</v>
      </c>
      <c r="D4230" t="s">
        <v>80</v>
      </c>
      <c r="E4230">
        <v>796</v>
      </c>
      <c r="F4230">
        <v>16</v>
      </c>
      <c r="G4230" t="s">
        <v>6</v>
      </c>
      <c r="H4230" t="s">
        <v>3512</v>
      </c>
    </row>
    <row r="4231" spans="1:8" hidden="1" x14ac:dyDescent="0.3">
      <c r="A4231" t="s">
        <v>7325</v>
      </c>
      <c r="B4231" t="s">
        <v>3166</v>
      </c>
      <c r="C4231" t="s">
        <v>245</v>
      </c>
      <c r="D4231" t="s">
        <v>342</v>
      </c>
      <c r="E4231">
        <v>326</v>
      </c>
      <c r="F4231">
        <v>16</v>
      </c>
      <c r="G4231" t="s">
        <v>6</v>
      </c>
      <c r="H4231" t="s">
        <v>3512</v>
      </c>
    </row>
    <row r="4232" spans="1:8" hidden="1" x14ac:dyDescent="0.3">
      <c r="A4232" t="s">
        <v>7326</v>
      </c>
      <c r="B4232" t="s">
        <v>3166</v>
      </c>
      <c r="C4232" t="s">
        <v>245</v>
      </c>
      <c r="D4232">
        <v>0</v>
      </c>
      <c r="E4232">
        <v>4277</v>
      </c>
      <c r="F4232">
        <v>16</v>
      </c>
      <c r="G4232" t="s">
        <v>6</v>
      </c>
      <c r="H4232" t="s">
        <v>3512</v>
      </c>
    </row>
    <row r="4233" spans="1:8" hidden="1" x14ac:dyDescent="0.3">
      <c r="A4233" t="s">
        <v>7327</v>
      </c>
      <c r="B4233" t="s">
        <v>3166</v>
      </c>
      <c r="C4233" t="s">
        <v>245</v>
      </c>
      <c r="D4233">
        <v>1</v>
      </c>
      <c r="E4233">
        <v>2974</v>
      </c>
      <c r="F4233">
        <v>16</v>
      </c>
      <c r="G4233" t="s">
        <v>6</v>
      </c>
      <c r="H4233" t="s">
        <v>3512</v>
      </c>
    </row>
    <row r="4234" spans="1:8" hidden="1" x14ac:dyDescent="0.3">
      <c r="A4234" t="s">
        <v>7328</v>
      </c>
      <c r="B4234" t="s">
        <v>3166</v>
      </c>
      <c r="C4234" t="s">
        <v>245</v>
      </c>
      <c r="D4234" t="s">
        <v>60</v>
      </c>
      <c r="E4234">
        <v>8389</v>
      </c>
      <c r="F4234">
        <v>16</v>
      </c>
      <c r="G4234" t="s">
        <v>6</v>
      </c>
      <c r="H4234" t="s">
        <v>3512</v>
      </c>
    </row>
    <row r="4235" spans="1:8" hidden="1" x14ac:dyDescent="0.3">
      <c r="A4235" t="s">
        <v>7329</v>
      </c>
      <c r="B4235" t="s">
        <v>3172</v>
      </c>
      <c r="C4235" t="s">
        <v>239</v>
      </c>
      <c r="D4235" t="s">
        <v>2</v>
      </c>
      <c r="E4235">
        <v>16507</v>
      </c>
      <c r="F4235">
        <v>16</v>
      </c>
      <c r="G4235" t="s">
        <v>6</v>
      </c>
      <c r="H4235" t="s">
        <v>3512</v>
      </c>
    </row>
    <row r="4236" spans="1:8" hidden="1" x14ac:dyDescent="0.3">
      <c r="A4236" t="s">
        <v>7330</v>
      </c>
      <c r="B4236" t="s">
        <v>3172</v>
      </c>
      <c r="C4236" t="s">
        <v>239</v>
      </c>
      <c r="D4236" t="s">
        <v>67</v>
      </c>
      <c r="E4236">
        <v>1042</v>
      </c>
      <c r="F4236">
        <v>16</v>
      </c>
      <c r="G4236" t="s">
        <v>6</v>
      </c>
      <c r="H4236" t="s">
        <v>3512</v>
      </c>
    </row>
    <row r="4237" spans="1:8" hidden="1" x14ac:dyDescent="0.3">
      <c r="A4237" t="s">
        <v>7331</v>
      </c>
      <c r="B4237" t="s">
        <v>3172</v>
      </c>
      <c r="C4237" t="s">
        <v>239</v>
      </c>
      <c r="D4237" t="s">
        <v>66</v>
      </c>
      <c r="E4237">
        <v>2145</v>
      </c>
      <c r="F4237">
        <v>16</v>
      </c>
      <c r="G4237" t="s">
        <v>6</v>
      </c>
      <c r="H4237" t="s">
        <v>3512</v>
      </c>
    </row>
    <row r="4238" spans="1:8" hidden="1" x14ac:dyDescent="0.3">
      <c r="A4238" t="s">
        <v>7332</v>
      </c>
      <c r="B4238" t="s">
        <v>3172</v>
      </c>
      <c r="C4238" t="s">
        <v>239</v>
      </c>
      <c r="D4238" t="s">
        <v>65</v>
      </c>
      <c r="E4238">
        <v>4840</v>
      </c>
      <c r="F4238">
        <v>16</v>
      </c>
      <c r="G4238" t="s">
        <v>6</v>
      </c>
      <c r="H4238" t="s">
        <v>3512</v>
      </c>
    </row>
    <row r="4239" spans="1:8" hidden="1" x14ac:dyDescent="0.3">
      <c r="A4239" t="s">
        <v>7333</v>
      </c>
      <c r="B4239" t="s">
        <v>3172</v>
      </c>
      <c r="C4239" t="s">
        <v>239</v>
      </c>
      <c r="D4239" t="s">
        <v>68</v>
      </c>
      <c r="E4239">
        <v>321</v>
      </c>
      <c r="F4239">
        <v>16</v>
      </c>
      <c r="G4239" t="s">
        <v>6</v>
      </c>
      <c r="H4239" t="s">
        <v>3512</v>
      </c>
    </row>
    <row r="4240" spans="1:8" hidden="1" x14ac:dyDescent="0.3">
      <c r="A4240" t="s">
        <v>7334</v>
      </c>
      <c r="B4240" t="s">
        <v>3172</v>
      </c>
      <c r="C4240" t="s">
        <v>239</v>
      </c>
      <c r="D4240" t="s">
        <v>64</v>
      </c>
      <c r="E4240">
        <v>8155</v>
      </c>
      <c r="F4240">
        <v>16</v>
      </c>
      <c r="G4240" t="s">
        <v>6</v>
      </c>
      <c r="H4240" t="s">
        <v>3512</v>
      </c>
    </row>
    <row r="4241" spans="1:8" hidden="1" x14ac:dyDescent="0.3">
      <c r="A4241" t="s">
        <v>7335</v>
      </c>
      <c r="B4241" t="s">
        <v>3179</v>
      </c>
      <c r="C4241" t="s">
        <v>240</v>
      </c>
      <c r="D4241" t="s">
        <v>2</v>
      </c>
      <c r="E4241">
        <v>16507</v>
      </c>
      <c r="F4241">
        <v>16</v>
      </c>
      <c r="G4241" t="s">
        <v>6</v>
      </c>
      <c r="H4241" t="s">
        <v>3512</v>
      </c>
    </row>
    <row r="4242" spans="1:8" hidden="1" x14ac:dyDescent="0.3">
      <c r="A4242" t="s">
        <v>7336</v>
      </c>
      <c r="B4242" t="s">
        <v>3179</v>
      </c>
      <c r="C4242" t="s">
        <v>240</v>
      </c>
      <c r="D4242" t="s">
        <v>70</v>
      </c>
      <c r="E4242">
        <v>2096</v>
      </c>
      <c r="F4242">
        <v>16</v>
      </c>
      <c r="G4242" t="s">
        <v>6</v>
      </c>
      <c r="H4242" t="s">
        <v>3512</v>
      </c>
    </row>
    <row r="4243" spans="1:8" hidden="1" x14ac:dyDescent="0.3">
      <c r="A4243" t="s">
        <v>7337</v>
      </c>
      <c r="B4243" t="s">
        <v>3179</v>
      </c>
      <c r="C4243" t="s">
        <v>240</v>
      </c>
      <c r="D4243" t="s">
        <v>69</v>
      </c>
      <c r="E4243">
        <v>1824</v>
      </c>
      <c r="F4243">
        <v>16</v>
      </c>
      <c r="G4243" t="s">
        <v>6</v>
      </c>
      <c r="H4243" t="s">
        <v>3512</v>
      </c>
    </row>
    <row r="4244" spans="1:8" hidden="1" x14ac:dyDescent="0.3">
      <c r="A4244" t="s">
        <v>7338</v>
      </c>
      <c r="B4244" t="s">
        <v>3179</v>
      </c>
      <c r="C4244" t="s">
        <v>240</v>
      </c>
      <c r="D4244" t="s">
        <v>71</v>
      </c>
      <c r="E4244">
        <v>12595</v>
      </c>
      <c r="F4244">
        <v>16</v>
      </c>
      <c r="G4244" t="s">
        <v>6</v>
      </c>
      <c r="H4244" t="s">
        <v>3512</v>
      </c>
    </row>
    <row r="4245" spans="1:8" hidden="1" x14ac:dyDescent="0.3">
      <c r="A4245" t="s">
        <v>7339</v>
      </c>
      <c r="B4245" t="s">
        <v>3184</v>
      </c>
      <c r="C4245" t="s">
        <v>3185</v>
      </c>
      <c r="D4245" t="s">
        <v>2</v>
      </c>
      <c r="E4245">
        <v>16507</v>
      </c>
      <c r="F4245">
        <v>16</v>
      </c>
      <c r="G4245" t="s">
        <v>6</v>
      </c>
      <c r="H4245" t="s">
        <v>3512</v>
      </c>
    </row>
    <row r="4246" spans="1:8" hidden="1" x14ac:dyDescent="0.3">
      <c r="A4246" t="s">
        <v>7340</v>
      </c>
      <c r="B4246" t="s">
        <v>3184</v>
      </c>
      <c r="C4246" t="s">
        <v>3185</v>
      </c>
      <c r="D4246" t="s">
        <v>25</v>
      </c>
      <c r="E4246">
        <v>381</v>
      </c>
      <c r="F4246">
        <v>16</v>
      </c>
      <c r="G4246" t="s">
        <v>6</v>
      </c>
      <c r="H4246" t="s">
        <v>3512</v>
      </c>
    </row>
    <row r="4247" spans="1:8" hidden="1" x14ac:dyDescent="0.3">
      <c r="A4247" t="s">
        <v>7341</v>
      </c>
      <c r="B4247" t="s">
        <v>3184</v>
      </c>
      <c r="C4247" t="s">
        <v>3185</v>
      </c>
      <c r="D4247" t="s">
        <v>21</v>
      </c>
      <c r="E4247">
        <v>1968</v>
      </c>
      <c r="F4247">
        <v>16</v>
      </c>
      <c r="G4247" t="s">
        <v>6</v>
      </c>
      <c r="H4247" t="s">
        <v>3512</v>
      </c>
    </row>
    <row r="4248" spans="1:8" hidden="1" x14ac:dyDescent="0.3">
      <c r="A4248" t="s">
        <v>7342</v>
      </c>
      <c r="B4248" t="s">
        <v>3184</v>
      </c>
      <c r="C4248" t="s">
        <v>3185</v>
      </c>
      <c r="D4248" t="s">
        <v>24</v>
      </c>
      <c r="E4248">
        <v>375</v>
      </c>
      <c r="F4248">
        <v>16</v>
      </c>
      <c r="G4248" t="s">
        <v>6</v>
      </c>
      <c r="H4248" t="s">
        <v>3512</v>
      </c>
    </row>
    <row r="4249" spans="1:8" hidden="1" x14ac:dyDescent="0.3">
      <c r="A4249" t="s">
        <v>7343</v>
      </c>
      <c r="B4249" t="s">
        <v>3184</v>
      </c>
      <c r="C4249" t="s">
        <v>3185</v>
      </c>
      <c r="D4249" t="s">
        <v>354</v>
      </c>
      <c r="E4249">
        <v>3012</v>
      </c>
      <c r="F4249">
        <v>16</v>
      </c>
      <c r="G4249" t="s">
        <v>6</v>
      </c>
      <c r="H4249" t="s">
        <v>3512</v>
      </c>
    </row>
    <row r="4250" spans="1:8" hidden="1" x14ac:dyDescent="0.3">
      <c r="A4250" t="s">
        <v>7344</v>
      </c>
      <c r="B4250" t="s">
        <v>3184</v>
      </c>
      <c r="C4250" t="s">
        <v>3185</v>
      </c>
      <c r="D4250" t="s">
        <v>22</v>
      </c>
      <c r="E4250">
        <v>1118</v>
      </c>
      <c r="F4250">
        <v>16</v>
      </c>
      <c r="G4250" t="s">
        <v>6</v>
      </c>
      <c r="H4250" t="s">
        <v>3512</v>
      </c>
    </row>
    <row r="4251" spans="1:8" hidden="1" x14ac:dyDescent="0.3">
      <c r="A4251" t="s">
        <v>7345</v>
      </c>
      <c r="B4251" t="s">
        <v>3184</v>
      </c>
      <c r="C4251" t="s">
        <v>3185</v>
      </c>
      <c r="D4251" t="s">
        <v>23</v>
      </c>
      <c r="E4251">
        <v>725</v>
      </c>
      <c r="F4251">
        <v>16</v>
      </c>
      <c r="G4251" t="s">
        <v>6</v>
      </c>
      <c r="H4251" t="s">
        <v>3512</v>
      </c>
    </row>
    <row r="4252" spans="1:8" hidden="1" x14ac:dyDescent="0.3">
      <c r="A4252" t="s">
        <v>7346</v>
      </c>
      <c r="B4252" t="s">
        <v>3184</v>
      </c>
      <c r="C4252" t="s">
        <v>3185</v>
      </c>
      <c r="D4252" t="s">
        <v>20</v>
      </c>
      <c r="E4252">
        <v>8928</v>
      </c>
      <c r="F4252">
        <v>16</v>
      </c>
      <c r="G4252" t="s">
        <v>6</v>
      </c>
      <c r="H4252" t="s">
        <v>3512</v>
      </c>
    </row>
    <row r="4253" spans="1:8" hidden="1" x14ac:dyDescent="0.3">
      <c r="A4253" t="s">
        <v>10594</v>
      </c>
      <c r="B4253" t="s">
        <v>3193</v>
      </c>
      <c r="C4253" t="s">
        <v>3194</v>
      </c>
      <c r="D4253" t="s">
        <v>10556</v>
      </c>
      <c r="E4253">
        <v>8</v>
      </c>
      <c r="F4253">
        <v>16</v>
      </c>
      <c r="G4253" t="s">
        <v>6</v>
      </c>
      <c r="H4253" t="s">
        <v>3512</v>
      </c>
    </row>
    <row r="4254" spans="1:8" hidden="1" x14ac:dyDescent="0.3">
      <c r="A4254" t="s">
        <v>7347</v>
      </c>
      <c r="B4254" t="s">
        <v>3193</v>
      </c>
      <c r="C4254" t="s">
        <v>3194</v>
      </c>
      <c r="D4254" t="s">
        <v>350</v>
      </c>
      <c r="E4254">
        <v>12</v>
      </c>
      <c r="F4254">
        <v>16</v>
      </c>
      <c r="G4254" t="s">
        <v>6</v>
      </c>
      <c r="H4254" t="s">
        <v>3512</v>
      </c>
    </row>
    <row r="4255" spans="1:8" hidden="1" x14ac:dyDescent="0.3">
      <c r="A4255" t="s">
        <v>7348</v>
      </c>
      <c r="B4255" t="s">
        <v>3193</v>
      </c>
      <c r="C4255" t="s">
        <v>3194</v>
      </c>
      <c r="D4255" t="s">
        <v>352</v>
      </c>
      <c r="E4255">
        <v>2081</v>
      </c>
      <c r="F4255">
        <v>16</v>
      </c>
      <c r="G4255" t="s">
        <v>6</v>
      </c>
      <c r="H4255" t="s">
        <v>3512</v>
      </c>
    </row>
    <row r="4256" spans="1:8" hidden="1" x14ac:dyDescent="0.3">
      <c r="A4256" t="s">
        <v>7349</v>
      </c>
      <c r="B4256" t="s">
        <v>3193</v>
      </c>
      <c r="C4256" t="s">
        <v>3194</v>
      </c>
      <c r="D4256" t="s">
        <v>351</v>
      </c>
      <c r="E4256">
        <v>44</v>
      </c>
      <c r="F4256">
        <v>16</v>
      </c>
      <c r="G4256" t="s">
        <v>6</v>
      </c>
      <c r="H4256" t="s">
        <v>3512</v>
      </c>
    </row>
    <row r="4257" spans="1:8" hidden="1" x14ac:dyDescent="0.3">
      <c r="A4257" t="s">
        <v>7350</v>
      </c>
      <c r="B4257" t="s">
        <v>3193</v>
      </c>
      <c r="C4257" t="s">
        <v>3194</v>
      </c>
      <c r="D4257" t="s">
        <v>348</v>
      </c>
      <c r="E4257">
        <v>67</v>
      </c>
      <c r="F4257">
        <v>16</v>
      </c>
      <c r="G4257" t="s">
        <v>6</v>
      </c>
      <c r="H4257" t="s">
        <v>3512</v>
      </c>
    </row>
    <row r="4258" spans="1:8" hidden="1" x14ac:dyDescent="0.3">
      <c r="A4258" t="s">
        <v>7351</v>
      </c>
      <c r="B4258" t="s">
        <v>3193</v>
      </c>
      <c r="C4258" t="s">
        <v>3194</v>
      </c>
      <c r="D4258" t="s">
        <v>349</v>
      </c>
      <c r="E4258">
        <v>16107</v>
      </c>
      <c r="F4258">
        <v>16</v>
      </c>
      <c r="G4258" t="s">
        <v>6</v>
      </c>
      <c r="H4258" t="s">
        <v>3512</v>
      </c>
    </row>
    <row r="4259" spans="1:8" hidden="1" x14ac:dyDescent="0.3">
      <c r="A4259" t="s">
        <v>7352</v>
      </c>
      <c r="B4259" t="s">
        <v>3193</v>
      </c>
      <c r="C4259" t="s">
        <v>3194</v>
      </c>
      <c r="D4259" t="s">
        <v>347</v>
      </c>
      <c r="E4259">
        <v>16035</v>
      </c>
      <c r="F4259">
        <v>16</v>
      </c>
      <c r="G4259" t="s">
        <v>6</v>
      </c>
      <c r="H4259" t="s">
        <v>3512</v>
      </c>
    </row>
    <row r="4260" spans="1:8" hidden="1" x14ac:dyDescent="0.3">
      <c r="A4260" t="s">
        <v>7353</v>
      </c>
      <c r="B4260" t="s">
        <v>99</v>
      </c>
      <c r="C4260" t="s">
        <v>3202</v>
      </c>
      <c r="D4260" t="s">
        <v>210</v>
      </c>
      <c r="E4260">
        <v>1880</v>
      </c>
      <c r="F4260">
        <v>16</v>
      </c>
      <c r="G4260" t="s">
        <v>6</v>
      </c>
      <c r="H4260" t="s">
        <v>3512</v>
      </c>
    </row>
    <row r="4261" spans="1:8" hidden="1" x14ac:dyDescent="0.3">
      <c r="A4261" t="s">
        <v>7354</v>
      </c>
      <c r="B4261" t="s">
        <v>98</v>
      </c>
      <c r="C4261" t="s">
        <v>3202</v>
      </c>
      <c r="D4261" t="s">
        <v>209</v>
      </c>
      <c r="E4261">
        <v>12461</v>
      </c>
      <c r="F4261">
        <v>16</v>
      </c>
      <c r="G4261" t="s">
        <v>6</v>
      </c>
      <c r="H4261" t="s">
        <v>3512</v>
      </c>
    </row>
    <row r="4262" spans="1:8" hidden="1" x14ac:dyDescent="0.3">
      <c r="A4262" t="s">
        <v>7355</v>
      </c>
      <c r="B4262" t="s">
        <v>97</v>
      </c>
      <c r="C4262" t="s">
        <v>3202</v>
      </c>
      <c r="D4262" t="s">
        <v>208</v>
      </c>
      <c r="E4262">
        <v>1157</v>
      </c>
      <c r="F4262">
        <v>16</v>
      </c>
      <c r="G4262" t="s">
        <v>6</v>
      </c>
      <c r="H4262" t="s">
        <v>3512</v>
      </c>
    </row>
    <row r="4263" spans="1:8" hidden="1" x14ac:dyDescent="0.3">
      <c r="A4263" t="s">
        <v>7356</v>
      </c>
      <c r="B4263" t="s">
        <v>96</v>
      </c>
      <c r="C4263" t="s">
        <v>3202</v>
      </c>
      <c r="D4263" t="s">
        <v>207</v>
      </c>
      <c r="E4263">
        <v>764</v>
      </c>
      <c r="F4263">
        <v>16</v>
      </c>
      <c r="G4263" t="s">
        <v>6</v>
      </c>
      <c r="H4263" t="s">
        <v>3512</v>
      </c>
    </row>
    <row r="4264" spans="1:8" hidden="1" x14ac:dyDescent="0.3">
      <c r="A4264" t="s">
        <v>7357</v>
      </c>
      <c r="B4264" t="s">
        <v>3207</v>
      </c>
      <c r="C4264" t="s">
        <v>3202</v>
      </c>
      <c r="D4264" t="s">
        <v>2</v>
      </c>
      <c r="E4264">
        <v>16262</v>
      </c>
      <c r="F4264">
        <v>16</v>
      </c>
      <c r="G4264" t="s">
        <v>6</v>
      </c>
      <c r="H4264" t="s">
        <v>3512</v>
      </c>
    </row>
    <row r="4265" spans="1:8" hidden="1" x14ac:dyDescent="0.3">
      <c r="A4265" t="s">
        <v>7358</v>
      </c>
      <c r="B4265" t="s">
        <v>3207</v>
      </c>
      <c r="C4265" t="s">
        <v>3202</v>
      </c>
      <c r="D4265" t="s">
        <v>28</v>
      </c>
      <c r="E4265">
        <v>193.72411076069599</v>
      </c>
      <c r="F4265">
        <v>16</v>
      </c>
      <c r="G4265" t="s">
        <v>6</v>
      </c>
      <c r="H4265" t="s">
        <v>3512</v>
      </c>
    </row>
    <row r="4266" spans="1:8" hidden="1" x14ac:dyDescent="0.3">
      <c r="A4266" t="s">
        <v>7359</v>
      </c>
      <c r="B4266" t="s">
        <v>3207</v>
      </c>
      <c r="C4266" t="s">
        <v>3202</v>
      </c>
      <c r="D4266" t="s">
        <v>27</v>
      </c>
      <c r="E4266">
        <v>8345</v>
      </c>
      <c r="F4266">
        <v>16</v>
      </c>
      <c r="G4266" t="s">
        <v>6</v>
      </c>
      <c r="H4266" t="s">
        <v>3512</v>
      </c>
    </row>
    <row r="4267" spans="1:8" hidden="1" x14ac:dyDescent="0.3">
      <c r="A4267" t="s">
        <v>7360</v>
      </c>
      <c r="B4267" t="s">
        <v>3207</v>
      </c>
      <c r="C4267" t="s">
        <v>3202</v>
      </c>
      <c r="D4267" t="s">
        <v>3155</v>
      </c>
      <c r="E4267">
        <v>1617</v>
      </c>
      <c r="F4267">
        <v>16</v>
      </c>
      <c r="G4267" t="s">
        <v>6</v>
      </c>
      <c r="H4267" t="s">
        <v>3512</v>
      </c>
    </row>
    <row r="4268" spans="1:8" hidden="1" x14ac:dyDescent="0.3">
      <c r="A4268" t="s">
        <v>7361</v>
      </c>
      <c r="B4268" t="s">
        <v>3207</v>
      </c>
      <c r="C4268" t="s">
        <v>3202</v>
      </c>
      <c r="D4268" t="s">
        <v>3157</v>
      </c>
      <c r="E4268">
        <v>14892</v>
      </c>
      <c r="F4268">
        <v>16</v>
      </c>
      <c r="G4268" t="s">
        <v>6</v>
      </c>
      <c r="H4268" t="s">
        <v>3512</v>
      </c>
    </row>
    <row r="4269" spans="1:8" hidden="1" x14ac:dyDescent="0.3">
      <c r="A4269" t="s">
        <v>7362</v>
      </c>
      <c r="B4269" t="s">
        <v>3207</v>
      </c>
      <c r="C4269" t="s">
        <v>3202</v>
      </c>
      <c r="D4269" t="s">
        <v>26</v>
      </c>
      <c r="E4269">
        <v>7917</v>
      </c>
      <c r="F4269">
        <v>16</v>
      </c>
      <c r="G4269" t="s">
        <v>6</v>
      </c>
      <c r="H4269" t="s">
        <v>3512</v>
      </c>
    </row>
    <row r="4270" spans="1:8" hidden="1" x14ac:dyDescent="0.3">
      <c r="A4270" t="s">
        <v>7363</v>
      </c>
      <c r="B4270" t="s">
        <v>3214</v>
      </c>
      <c r="C4270" t="s">
        <v>3215</v>
      </c>
      <c r="D4270" t="s">
        <v>344</v>
      </c>
      <c r="E4270">
        <v>698</v>
      </c>
      <c r="F4270">
        <v>16</v>
      </c>
      <c r="G4270" t="s">
        <v>6</v>
      </c>
      <c r="H4270" t="s">
        <v>3512</v>
      </c>
    </row>
    <row r="4271" spans="1:8" hidden="1" x14ac:dyDescent="0.3">
      <c r="A4271" t="s">
        <v>7364</v>
      </c>
      <c r="B4271" t="s">
        <v>3214</v>
      </c>
      <c r="C4271" t="s">
        <v>3215</v>
      </c>
      <c r="D4271" t="s">
        <v>2</v>
      </c>
      <c r="E4271">
        <v>16507</v>
      </c>
      <c r="F4271">
        <v>16</v>
      </c>
      <c r="G4271" t="s">
        <v>6</v>
      </c>
      <c r="H4271" t="s">
        <v>3512</v>
      </c>
    </row>
    <row r="4272" spans="1:8" hidden="1" x14ac:dyDescent="0.3">
      <c r="A4272" t="s">
        <v>7365</v>
      </c>
      <c r="B4272" t="s">
        <v>3214</v>
      </c>
      <c r="C4272" t="s">
        <v>3215</v>
      </c>
      <c r="D4272" t="s">
        <v>30</v>
      </c>
      <c r="E4272">
        <v>1508</v>
      </c>
      <c r="F4272">
        <v>16</v>
      </c>
      <c r="G4272" t="s">
        <v>6</v>
      </c>
      <c r="H4272" t="s">
        <v>3512</v>
      </c>
    </row>
    <row r="4273" spans="1:8" hidden="1" x14ac:dyDescent="0.3">
      <c r="A4273" t="s">
        <v>7366</v>
      </c>
      <c r="B4273" t="s">
        <v>3214</v>
      </c>
      <c r="C4273" t="s">
        <v>3215</v>
      </c>
      <c r="D4273" t="s">
        <v>345</v>
      </c>
      <c r="E4273">
        <v>38</v>
      </c>
      <c r="F4273">
        <v>16</v>
      </c>
      <c r="G4273" t="s">
        <v>6</v>
      </c>
      <c r="H4273" t="s">
        <v>3512</v>
      </c>
    </row>
    <row r="4274" spans="1:8" hidden="1" x14ac:dyDescent="0.3">
      <c r="A4274" t="s">
        <v>7367</v>
      </c>
      <c r="B4274" t="s">
        <v>3214</v>
      </c>
      <c r="C4274" t="s">
        <v>3215</v>
      </c>
      <c r="D4274" t="s">
        <v>36</v>
      </c>
      <c r="E4274">
        <v>424</v>
      </c>
      <c r="F4274">
        <v>16</v>
      </c>
      <c r="G4274" t="s">
        <v>6</v>
      </c>
      <c r="H4274" t="s">
        <v>3512</v>
      </c>
    </row>
    <row r="4275" spans="1:8" hidden="1" x14ac:dyDescent="0.3">
      <c r="A4275" t="s">
        <v>7368</v>
      </c>
      <c r="B4275" t="s">
        <v>3214</v>
      </c>
      <c r="C4275" t="s">
        <v>3215</v>
      </c>
      <c r="D4275" t="s">
        <v>32</v>
      </c>
      <c r="E4275">
        <v>420</v>
      </c>
      <c r="F4275">
        <v>16</v>
      </c>
      <c r="G4275" t="s">
        <v>6</v>
      </c>
      <c r="H4275" t="s">
        <v>3512</v>
      </c>
    </row>
    <row r="4276" spans="1:8" hidden="1" x14ac:dyDescent="0.3">
      <c r="A4276" t="s">
        <v>7369</v>
      </c>
      <c r="B4276" t="s">
        <v>3214</v>
      </c>
      <c r="C4276" t="s">
        <v>3215</v>
      </c>
      <c r="D4276" t="s">
        <v>31</v>
      </c>
      <c r="E4276">
        <v>13435</v>
      </c>
      <c r="F4276">
        <v>16</v>
      </c>
      <c r="G4276" t="s">
        <v>6</v>
      </c>
      <c r="H4276" t="s">
        <v>3512</v>
      </c>
    </row>
    <row r="4277" spans="1:8" hidden="1" x14ac:dyDescent="0.3">
      <c r="A4277" t="s">
        <v>7370</v>
      </c>
      <c r="B4277" t="s">
        <v>3214</v>
      </c>
      <c r="C4277" t="s">
        <v>3215</v>
      </c>
      <c r="D4277" t="s">
        <v>34</v>
      </c>
      <c r="E4277">
        <v>1782</v>
      </c>
      <c r="F4277">
        <v>16</v>
      </c>
      <c r="G4277" t="s">
        <v>6</v>
      </c>
      <c r="H4277" t="s">
        <v>3512</v>
      </c>
    </row>
    <row r="4278" spans="1:8" hidden="1" x14ac:dyDescent="0.3">
      <c r="A4278" t="s">
        <v>7371</v>
      </c>
      <c r="B4278" t="s">
        <v>3214</v>
      </c>
      <c r="C4278" t="s">
        <v>3215</v>
      </c>
      <c r="D4278" t="s">
        <v>35</v>
      </c>
      <c r="E4278">
        <v>2057</v>
      </c>
      <c r="F4278">
        <v>16</v>
      </c>
      <c r="G4278" t="s">
        <v>6</v>
      </c>
      <c r="H4278" t="s">
        <v>3512</v>
      </c>
    </row>
    <row r="4279" spans="1:8" hidden="1" x14ac:dyDescent="0.3">
      <c r="A4279" t="s">
        <v>7372</v>
      </c>
      <c r="B4279" t="s">
        <v>3214</v>
      </c>
      <c r="C4279" t="s">
        <v>3215</v>
      </c>
      <c r="D4279" t="s">
        <v>33</v>
      </c>
      <c r="E4279">
        <v>9596</v>
      </c>
      <c r="F4279">
        <v>16</v>
      </c>
      <c r="G4279" t="s">
        <v>6</v>
      </c>
      <c r="H4279" t="s">
        <v>3512</v>
      </c>
    </row>
    <row r="4280" spans="1:8" hidden="1" x14ac:dyDescent="0.3">
      <c r="A4280" t="s">
        <v>7373</v>
      </c>
      <c r="B4280" t="s">
        <v>3226</v>
      </c>
      <c r="C4280" t="s">
        <v>232</v>
      </c>
      <c r="D4280" t="s">
        <v>60</v>
      </c>
      <c r="E4280">
        <v>8389</v>
      </c>
      <c r="F4280">
        <v>16</v>
      </c>
      <c r="G4280" t="s">
        <v>6</v>
      </c>
      <c r="H4280" t="s">
        <v>3512</v>
      </c>
    </row>
    <row r="4281" spans="1:8" hidden="1" x14ac:dyDescent="0.3">
      <c r="A4281" t="s">
        <v>7374</v>
      </c>
      <c r="B4281" t="s">
        <v>3226</v>
      </c>
      <c r="C4281" t="s">
        <v>232</v>
      </c>
      <c r="D4281" t="s">
        <v>76</v>
      </c>
      <c r="E4281">
        <v>15</v>
      </c>
      <c r="F4281">
        <v>16</v>
      </c>
      <c r="G4281" t="s">
        <v>6</v>
      </c>
      <c r="H4281" t="s">
        <v>3512</v>
      </c>
    </row>
    <row r="4282" spans="1:8" hidden="1" x14ac:dyDescent="0.3">
      <c r="A4282" t="s">
        <v>7375</v>
      </c>
      <c r="B4282" t="s">
        <v>3226</v>
      </c>
      <c r="C4282" t="s">
        <v>232</v>
      </c>
      <c r="D4282" t="s">
        <v>72</v>
      </c>
      <c r="E4282">
        <v>4337</v>
      </c>
      <c r="F4282">
        <v>16</v>
      </c>
      <c r="G4282" t="s">
        <v>6</v>
      </c>
      <c r="H4282" t="s">
        <v>3512</v>
      </c>
    </row>
    <row r="4283" spans="1:8" hidden="1" x14ac:dyDescent="0.3">
      <c r="A4283" t="s">
        <v>7376</v>
      </c>
      <c r="B4283" t="s">
        <v>3226</v>
      </c>
      <c r="C4283" t="s">
        <v>232</v>
      </c>
      <c r="D4283" t="s">
        <v>73</v>
      </c>
      <c r="E4283">
        <v>3293</v>
      </c>
      <c r="F4283">
        <v>16</v>
      </c>
      <c r="G4283" t="s">
        <v>6</v>
      </c>
      <c r="H4283" t="s">
        <v>3512</v>
      </c>
    </row>
    <row r="4284" spans="1:8" hidden="1" x14ac:dyDescent="0.3">
      <c r="A4284" t="s">
        <v>7377</v>
      </c>
      <c r="B4284" t="s">
        <v>3226</v>
      </c>
      <c r="C4284" t="s">
        <v>232</v>
      </c>
      <c r="D4284" t="s">
        <v>75</v>
      </c>
      <c r="E4284">
        <v>65</v>
      </c>
      <c r="F4284">
        <v>16</v>
      </c>
      <c r="G4284" t="s">
        <v>6</v>
      </c>
      <c r="H4284" t="s">
        <v>3512</v>
      </c>
    </row>
    <row r="4285" spans="1:8" hidden="1" x14ac:dyDescent="0.3">
      <c r="A4285" t="s">
        <v>7378</v>
      </c>
      <c r="B4285" t="s">
        <v>3226</v>
      </c>
      <c r="C4285" t="s">
        <v>232</v>
      </c>
      <c r="D4285" t="s">
        <v>74</v>
      </c>
      <c r="E4285">
        <v>677</v>
      </c>
      <c r="F4285">
        <v>16</v>
      </c>
      <c r="G4285" t="s">
        <v>6</v>
      </c>
      <c r="H4285" t="s">
        <v>3512</v>
      </c>
    </row>
    <row r="4286" spans="1:8" hidden="1" x14ac:dyDescent="0.3">
      <c r="A4286" t="s">
        <v>7379</v>
      </c>
      <c r="B4286" t="s">
        <v>3076</v>
      </c>
      <c r="C4286" t="s">
        <v>236</v>
      </c>
      <c r="D4286" t="s">
        <v>29</v>
      </c>
      <c r="E4286">
        <v>8126</v>
      </c>
      <c r="F4286">
        <v>51</v>
      </c>
      <c r="G4286" t="s">
        <v>285</v>
      </c>
      <c r="H4286" t="s">
        <v>3622</v>
      </c>
    </row>
    <row r="4287" spans="1:8" hidden="1" x14ac:dyDescent="0.3">
      <c r="A4287" t="s">
        <v>7380</v>
      </c>
      <c r="B4287" t="s">
        <v>3076</v>
      </c>
      <c r="C4287" t="s">
        <v>236</v>
      </c>
      <c r="D4287" t="s">
        <v>49</v>
      </c>
      <c r="E4287">
        <v>2712</v>
      </c>
      <c r="F4287">
        <v>51</v>
      </c>
      <c r="G4287" t="s">
        <v>285</v>
      </c>
      <c r="H4287" t="s">
        <v>3622</v>
      </c>
    </row>
    <row r="4288" spans="1:8" hidden="1" x14ac:dyDescent="0.3">
      <c r="A4288" t="s">
        <v>7381</v>
      </c>
      <c r="B4288" t="s">
        <v>3076</v>
      </c>
      <c r="C4288" t="s">
        <v>236</v>
      </c>
      <c r="D4288" t="s">
        <v>48</v>
      </c>
      <c r="E4288">
        <v>853</v>
      </c>
      <c r="F4288">
        <v>51</v>
      </c>
      <c r="G4288" t="s">
        <v>285</v>
      </c>
      <c r="H4288" t="s">
        <v>3622</v>
      </c>
    </row>
    <row r="4289" spans="1:8" hidden="1" x14ac:dyDescent="0.3">
      <c r="A4289" t="s">
        <v>7382</v>
      </c>
      <c r="B4289" t="s">
        <v>3076</v>
      </c>
      <c r="C4289" t="s">
        <v>236</v>
      </c>
      <c r="D4289" t="s">
        <v>42</v>
      </c>
      <c r="E4289">
        <v>217</v>
      </c>
      <c r="F4289">
        <v>51</v>
      </c>
      <c r="G4289" t="s">
        <v>285</v>
      </c>
      <c r="H4289" t="s">
        <v>3622</v>
      </c>
    </row>
    <row r="4290" spans="1:8" hidden="1" x14ac:dyDescent="0.3">
      <c r="A4290" t="s">
        <v>7383</v>
      </c>
      <c r="B4290" t="s">
        <v>3076</v>
      </c>
      <c r="C4290" t="s">
        <v>236</v>
      </c>
      <c r="D4290" t="s">
        <v>82</v>
      </c>
      <c r="E4290">
        <v>522</v>
      </c>
      <c r="F4290">
        <v>51</v>
      </c>
      <c r="G4290" t="s">
        <v>285</v>
      </c>
      <c r="H4290" t="s">
        <v>3622</v>
      </c>
    </row>
    <row r="4291" spans="1:8" hidden="1" x14ac:dyDescent="0.3">
      <c r="A4291" t="s">
        <v>7384</v>
      </c>
      <c r="B4291" t="s">
        <v>3076</v>
      </c>
      <c r="C4291" t="s">
        <v>236</v>
      </c>
      <c r="D4291" t="s">
        <v>50</v>
      </c>
      <c r="E4291">
        <v>148</v>
      </c>
      <c r="F4291">
        <v>51</v>
      </c>
      <c r="G4291" t="s">
        <v>285</v>
      </c>
      <c r="H4291" t="s">
        <v>3622</v>
      </c>
    </row>
    <row r="4292" spans="1:8" hidden="1" x14ac:dyDescent="0.3">
      <c r="A4292" t="s">
        <v>7385</v>
      </c>
      <c r="B4292" t="s">
        <v>3076</v>
      </c>
      <c r="C4292" t="s">
        <v>236</v>
      </c>
      <c r="D4292" t="s">
        <v>46</v>
      </c>
      <c r="E4292">
        <v>620</v>
      </c>
      <c r="F4292">
        <v>51</v>
      </c>
      <c r="G4292" t="s">
        <v>285</v>
      </c>
      <c r="H4292" t="s">
        <v>3622</v>
      </c>
    </row>
    <row r="4293" spans="1:8" hidden="1" x14ac:dyDescent="0.3">
      <c r="A4293" t="s">
        <v>7386</v>
      </c>
      <c r="B4293" t="s">
        <v>3076</v>
      </c>
      <c r="C4293" t="s">
        <v>236</v>
      </c>
      <c r="D4293" t="s">
        <v>45</v>
      </c>
      <c r="E4293">
        <v>293</v>
      </c>
      <c r="F4293">
        <v>51</v>
      </c>
      <c r="G4293" t="s">
        <v>285</v>
      </c>
      <c r="H4293" t="s">
        <v>3622</v>
      </c>
    </row>
    <row r="4294" spans="1:8" hidden="1" x14ac:dyDescent="0.3">
      <c r="A4294" t="s">
        <v>7387</v>
      </c>
      <c r="B4294" t="s">
        <v>3076</v>
      </c>
      <c r="C4294" t="s">
        <v>236</v>
      </c>
      <c r="D4294" t="s">
        <v>47</v>
      </c>
      <c r="E4294">
        <v>199</v>
      </c>
      <c r="F4294">
        <v>51</v>
      </c>
      <c r="G4294" t="s">
        <v>285</v>
      </c>
      <c r="H4294" t="s">
        <v>3622</v>
      </c>
    </row>
    <row r="4295" spans="1:8" hidden="1" x14ac:dyDescent="0.3">
      <c r="A4295" t="s">
        <v>7388</v>
      </c>
      <c r="B4295" t="s">
        <v>3076</v>
      </c>
      <c r="C4295" t="s">
        <v>236</v>
      </c>
      <c r="D4295" t="s">
        <v>43</v>
      </c>
      <c r="E4295">
        <v>2325</v>
      </c>
      <c r="F4295">
        <v>51</v>
      </c>
      <c r="G4295" t="s">
        <v>285</v>
      </c>
      <c r="H4295" t="s">
        <v>3622</v>
      </c>
    </row>
    <row r="4296" spans="1:8" hidden="1" x14ac:dyDescent="0.3">
      <c r="A4296" t="s">
        <v>7389</v>
      </c>
      <c r="B4296" t="s">
        <v>3076</v>
      </c>
      <c r="C4296" t="s">
        <v>236</v>
      </c>
      <c r="D4296" t="s">
        <v>44</v>
      </c>
      <c r="E4296">
        <v>241</v>
      </c>
      <c r="F4296">
        <v>51</v>
      </c>
      <c r="G4296" t="s">
        <v>285</v>
      </c>
      <c r="H4296" t="s">
        <v>3622</v>
      </c>
    </row>
    <row r="4297" spans="1:8" hidden="1" x14ac:dyDescent="0.3">
      <c r="A4297" t="s">
        <v>3621</v>
      </c>
      <c r="B4297" t="s">
        <v>3089</v>
      </c>
      <c r="C4297" t="s">
        <v>3090</v>
      </c>
      <c r="D4297" t="s">
        <v>434</v>
      </c>
      <c r="E4297">
        <v>170</v>
      </c>
      <c r="F4297">
        <v>51</v>
      </c>
      <c r="G4297" t="s">
        <v>285</v>
      </c>
      <c r="H4297" t="s">
        <v>3622</v>
      </c>
    </row>
    <row r="4298" spans="1:8" hidden="1" x14ac:dyDescent="0.3">
      <c r="A4298" t="s">
        <v>5172</v>
      </c>
      <c r="B4298" t="s">
        <v>3089</v>
      </c>
      <c r="C4298" t="s">
        <v>3090</v>
      </c>
      <c r="D4298" t="s">
        <v>436</v>
      </c>
      <c r="E4298">
        <v>724</v>
      </c>
      <c r="F4298">
        <v>51</v>
      </c>
      <c r="G4298" t="s">
        <v>285</v>
      </c>
      <c r="H4298" t="s">
        <v>3622</v>
      </c>
    </row>
    <row r="4299" spans="1:8" hidden="1" x14ac:dyDescent="0.3">
      <c r="A4299" t="s">
        <v>5989</v>
      </c>
      <c r="B4299" t="s">
        <v>3089</v>
      </c>
      <c r="C4299" t="s">
        <v>3090</v>
      </c>
      <c r="D4299" t="s">
        <v>437</v>
      </c>
      <c r="E4299">
        <v>1287</v>
      </c>
      <c r="F4299">
        <v>51</v>
      </c>
      <c r="G4299" t="s">
        <v>285</v>
      </c>
      <c r="H4299" t="s">
        <v>3622</v>
      </c>
    </row>
    <row r="4300" spans="1:8" hidden="1" x14ac:dyDescent="0.3">
      <c r="A4300" t="s">
        <v>7515</v>
      </c>
      <c r="B4300" t="s">
        <v>3089</v>
      </c>
      <c r="C4300" t="s">
        <v>3090</v>
      </c>
      <c r="D4300" t="s">
        <v>439</v>
      </c>
      <c r="E4300">
        <v>1093</v>
      </c>
      <c r="F4300">
        <v>51</v>
      </c>
      <c r="G4300" t="s">
        <v>285</v>
      </c>
      <c r="H4300" t="s">
        <v>3622</v>
      </c>
    </row>
    <row r="4301" spans="1:8" hidden="1" x14ac:dyDescent="0.3">
      <c r="A4301" t="s">
        <v>4355</v>
      </c>
      <c r="B4301" t="s">
        <v>3089</v>
      </c>
      <c r="C4301" t="s">
        <v>3090</v>
      </c>
      <c r="D4301" t="s">
        <v>435</v>
      </c>
      <c r="E4301">
        <v>769</v>
      </c>
      <c r="F4301">
        <v>51</v>
      </c>
      <c r="G4301" t="s">
        <v>285</v>
      </c>
      <c r="H4301" t="s">
        <v>3622</v>
      </c>
    </row>
    <row r="4302" spans="1:8" hidden="1" x14ac:dyDescent="0.3">
      <c r="A4302" t="s">
        <v>9149</v>
      </c>
      <c r="B4302" t="s">
        <v>3089</v>
      </c>
      <c r="C4302" t="s">
        <v>3090</v>
      </c>
      <c r="D4302" t="s">
        <v>441</v>
      </c>
      <c r="E4302">
        <v>454</v>
      </c>
      <c r="F4302">
        <v>51</v>
      </c>
      <c r="G4302" t="s">
        <v>285</v>
      </c>
      <c r="H4302" t="s">
        <v>3622</v>
      </c>
    </row>
    <row r="4303" spans="1:8" hidden="1" x14ac:dyDescent="0.3">
      <c r="A4303" t="s">
        <v>8332</v>
      </c>
      <c r="B4303" t="s">
        <v>3089</v>
      </c>
      <c r="C4303" t="s">
        <v>3090</v>
      </c>
      <c r="D4303" t="s">
        <v>440</v>
      </c>
      <c r="E4303">
        <v>2140</v>
      </c>
      <c r="F4303">
        <v>51</v>
      </c>
      <c r="G4303" t="s">
        <v>285</v>
      </c>
      <c r="H4303" t="s">
        <v>3622</v>
      </c>
    </row>
    <row r="4304" spans="1:8" hidden="1" x14ac:dyDescent="0.3">
      <c r="A4304" t="s">
        <v>9966</v>
      </c>
      <c r="B4304" t="s">
        <v>3089</v>
      </c>
      <c r="C4304" t="s">
        <v>3090</v>
      </c>
      <c r="D4304" t="s">
        <v>349</v>
      </c>
      <c r="E4304">
        <v>7239</v>
      </c>
      <c r="F4304">
        <v>51</v>
      </c>
      <c r="G4304" t="s">
        <v>285</v>
      </c>
      <c r="H4304" t="s">
        <v>3622</v>
      </c>
    </row>
    <row r="4305" spans="1:8" hidden="1" x14ac:dyDescent="0.3">
      <c r="A4305" t="s">
        <v>6806</v>
      </c>
      <c r="B4305" t="s">
        <v>3089</v>
      </c>
      <c r="C4305" t="s">
        <v>3090</v>
      </c>
      <c r="D4305" t="s">
        <v>438</v>
      </c>
      <c r="E4305">
        <v>612</v>
      </c>
      <c r="F4305">
        <v>51</v>
      </c>
      <c r="G4305" t="s">
        <v>285</v>
      </c>
      <c r="H4305" t="s">
        <v>3622</v>
      </c>
    </row>
    <row r="4306" spans="1:8" hidden="1" x14ac:dyDescent="0.3">
      <c r="A4306" t="s">
        <v>7399</v>
      </c>
      <c r="B4306" t="s">
        <v>3108</v>
      </c>
      <c r="C4306" t="s">
        <v>3109</v>
      </c>
      <c r="D4306" t="s">
        <v>3110</v>
      </c>
      <c r="E4306">
        <v>504</v>
      </c>
      <c r="F4306">
        <v>51</v>
      </c>
      <c r="G4306" t="s">
        <v>285</v>
      </c>
      <c r="H4306" t="s">
        <v>3622</v>
      </c>
    </row>
    <row r="4307" spans="1:8" hidden="1" x14ac:dyDescent="0.3">
      <c r="A4307" t="s">
        <v>7400</v>
      </c>
      <c r="B4307" t="s">
        <v>3108</v>
      </c>
      <c r="C4307" t="s">
        <v>3109</v>
      </c>
      <c r="D4307" t="s">
        <v>3112</v>
      </c>
      <c r="E4307">
        <v>1133</v>
      </c>
      <c r="F4307">
        <v>51</v>
      </c>
      <c r="G4307" t="s">
        <v>285</v>
      </c>
      <c r="H4307" t="s">
        <v>3622</v>
      </c>
    </row>
    <row r="4308" spans="1:8" hidden="1" x14ac:dyDescent="0.3">
      <c r="A4308" t="s">
        <v>7401</v>
      </c>
      <c r="B4308" t="s">
        <v>3108</v>
      </c>
      <c r="C4308" t="s">
        <v>3109</v>
      </c>
      <c r="D4308" t="s">
        <v>3114</v>
      </c>
      <c r="E4308">
        <v>789</v>
      </c>
      <c r="F4308">
        <v>51</v>
      </c>
      <c r="G4308" t="s">
        <v>285</v>
      </c>
      <c r="H4308" t="s">
        <v>3622</v>
      </c>
    </row>
    <row r="4309" spans="1:8" hidden="1" x14ac:dyDescent="0.3">
      <c r="A4309" t="s">
        <v>7402</v>
      </c>
      <c r="B4309" t="s">
        <v>3108</v>
      </c>
      <c r="C4309" t="s">
        <v>3109</v>
      </c>
      <c r="D4309" t="s">
        <v>3116</v>
      </c>
      <c r="E4309">
        <v>962</v>
      </c>
      <c r="F4309">
        <v>51</v>
      </c>
      <c r="G4309" t="s">
        <v>285</v>
      </c>
      <c r="H4309" t="s">
        <v>3622</v>
      </c>
    </row>
    <row r="4310" spans="1:8" hidden="1" x14ac:dyDescent="0.3">
      <c r="A4310" t="s">
        <v>7403</v>
      </c>
      <c r="B4310" t="s">
        <v>3108</v>
      </c>
      <c r="C4310" t="s">
        <v>3109</v>
      </c>
      <c r="D4310" t="s">
        <v>3118</v>
      </c>
      <c r="E4310">
        <v>853</v>
      </c>
      <c r="F4310">
        <v>51</v>
      </c>
      <c r="G4310" t="s">
        <v>285</v>
      </c>
      <c r="H4310" t="s">
        <v>3622</v>
      </c>
    </row>
    <row r="4311" spans="1:8" hidden="1" x14ac:dyDescent="0.3">
      <c r="A4311" t="s">
        <v>7404</v>
      </c>
      <c r="B4311" t="s">
        <v>3108</v>
      </c>
      <c r="C4311" t="s">
        <v>3109</v>
      </c>
      <c r="D4311" t="s">
        <v>3120</v>
      </c>
      <c r="E4311">
        <v>656</v>
      </c>
      <c r="F4311">
        <v>51</v>
      </c>
      <c r="G4311" t="s">
        <v>285</v>
      </c>
      <c r="H4311" t="s">
        <v>3622</v>
      </c>
    </row>
    <row r="4312" spans="1:8" hidden="1" x14ac:dyDescent="0.3">
      <c r="A4312" t="s">
        <v>7405</v>
      </c>
      <c r="B4312" t="s">
        <v>3108</v>
      </c>
      <c r="C4312" t="s">
        <v>3109</v>
      </c>
      <c r="D4312" t="s">
        <v>3122</v>
      </c>
      <c r="E4312">
        <v>700</v>
      </c>
      <c r="F4312">
        <v>51</v>
      </c>
      <c r="G4312" t="s">
        <v>285</v>
      </c>
      <c r="H4312" t="s">
        <v>3622</v>
      </c>
    </row>
    <row r="4313" spans="1:8" hidden="1" x14ac:dyDescent="0.3">
      <c r="A4313" t="s">
        <v>7406</v>
      </c>
      <c r="B4313" t="s">
        <v>3108</v>
      </c>
      <c r="C4313" t="s">
        <v>3109</v>
      </c>
      <c r="D4313" t="s">
        <v>3124</v>
      </c>
      <c r="E4313">
        <v>739</v>
      </c>
      <c r="F4313">
        <v>51</v>
      </c>
      <c r="G4313" t="s">
        <v>285</v>
      </c>
      <c r="H4313" t="s">
        <v>3622</v>
      </c>
    </row>
    <row r="4314" spans="1:8" hidden="1" x14ac:dyDescent="0.3">
      <c r="A4314" t="s">
        <v>7407</v>
      </c>
      <c r="B4314" t="s">
        <v>3108</v>
      </c>
      <c r="C4314" t="s">
        <v>3109</v>
      </c>
      <c r="D4314" t="s">
        <v>3126</v>
      </c>
      <c r="E4314">
        <v>915</v>
      </c>
      <c r="F4314">
        <v>51</v>
      </c>
      <c r="G4314" t="s">
        <v>285</v>
      </c>
      <c r="H4314" t="s">
        <v>3622</v>
      </c>
    </row>
    <row r="4315" spans="1:8" hidden="1" x14ac:dyDescent="0.3">
      <c r="A4315" t="s">
        <v>7408</v>
      </c>
      <c r="B4315" t="s">
        <v>3108</v>
      </c>
      <c r="C4315" t="s">
        <v>3109</v>
      </c>
      <c r="D4315" t="s">
        <v>349</v>
      </c>
      <c r="E4315">
        <v>7239</v>
      </c>
      <c r="F4315">
        <v>51</v>
      </c>
      <c r="G4315" t="s">
        <v>285</v>
      </c>
      <c r="H4315" t="s">
        <v>3622</v>
      </c>
    </row>
    <row r="4316" spans="1:8" hidden="1" x14ac:dyDescent="0.3">
      <c r="A4316" t="s">
        <v>7409</v>
      </c>
      <c r="B4316" t="s">
        <v>3129</v>
      </c>
      <c r="C4316" t="s">
        <v>238</v>
      </c>
      <c r="D4316" t="s">
        <v>54</v>
      </c>
      <c r="E4316">
        <v>804</v>
      </c>
      <c r="F4316">
        <v>51</v>
      </c>
      <c r="G4316" t="s">
        <v>285</v>
      </c>
      <c r="H4316" t="s">
        <v>3622</v>
      </c>
    </row>
    <row r="4317" spans="1:8" hidden="1" x14ac:dyDescent="0.3">
      <c r="A4317" t="s">
        <v>7410</v>
      </c>
      <c r="B4317" t="s">
        <v>3129</v>
      </c>
      <c r="C4317" t="s">
        <v>238</v>
      </c>
      <c r="D4317" t="s">
        <v>55</v>
      </c>
      <c r="E4317">
        <v>1618</v>
      </c>
      <c r="F4317">
        <v>51</v>
      </c>
      <c r="G4317" t="s">
        <v>285</v>
      </c>
      <c r="H4317" t="s">
        <v>3622</v>
      </c>
    </row>
    <row r="4318" spans="1:8" hidden="1" x14ac:dyDescent="0.3">
      <c r="A4318" t="s">
        <v>7411</v>
      </c>
      <c r="B4318" t="s">
        <v>3129</v>
      </c>
      <c r="C4318" t="s">
        <v>238</v>
      </c>
      <c r="D4318" t="s">
        <v>56</v>
      </c>
      <c r="E4318">
        <v>1063</v>
      </c>
      <c r="F4318">
        <v>51</v>
      </c>
      <c r="G4318" t="s">
        <v>285</v>
      </c>
      <c r="H4318" t="s">
        <v>3622</v>
      </c>
    </row>
    <row r="4319" spans="1:8" hidden="1" x14ac:dyDescent="0.3">
      <c r="A4319" t="s">
        <v>7412</v>
      </c>
      <c r="B4319" t="s">
        <v>3129</v>
      </c>
      <c r="C4319" t="s">
        <v>238</v>
      </c>
      <c r="D4319" t="s">
        <v>57</v>
      </c>
      <c r="E4319">
        <v>661</v>
      </c>
      <c r="F4319">
        <v>51</v>
      </c>
      <c r="G4319" t="s">
        <v>285</v>
      </c>
      <c r="H4319" t="s">
        <v>3622</v>
      </c>
    </row>
    <row r="4320" spans="1:8" hidden="1" x14ac:dyDescent="0.3">
      <c r="A4320" t="s">
        <v>7413</v>
      </c>
      <c r="B4320" t="s">
        <v>3129</v>
      </c>
      <c r="C4320" t="s">
        <v>238</v>
      </c>
      <c r="D4320" t="s">
        <v>58</v>
      </c>
      <c r="E4320">
        <v>563</v>
      </c>
      <c r="F4320">
        <v>51</v>
      </c>
      <c r="G4320" t="s">
        <v>285</v>
      </c>
      <c r="H4320" t="s">
        <v>3622</v>
      </c>
    </row>
    <row r="4321" spans="1:8" hidden="1" x14ac:dyDescent="0.3">
      <c r="A4321" t="s">
        <v>7414</v>
      </c>
      <c r="B4321" t="s">
        <v>3129</v>
      </c>
      <c r="C4321" t="s">
        <v>238</v>
      </c>
      <c r="D4321" t="s">
        <v>59</v>
      </c>
      <c r="E4321">
        <v>948</v>
      </c>
      <c r="F4321">
        <v>51</v>
      </c>
      <c r="G4321" t="s">
        <v>285</v>
      </c>
      <c r="H4321" t="s">
        <v>3622</v>
      </c>
    </row>
    <row r="4322" spans="1:8" hidden="1" x14ac:dyDescent="0.3">
      <c r="A4322" t="s">
        <v>7415</v>
      </c>
      <c r="B4322" t="s">
        <v>3129</v>
      </c>
      <c r="C4322" t="s">
        <v>238</v>
      </c>
      <c r="D4322" t="s">
        <v>51</v>
      </c>
      <c r="E4322">
        <v>1247</v>
      </c>
      <c r="F4322">
        <v>51</v>
      </c>
      <c r="G4322" t="s">
        <v>285</v>
      </c>
      <c r="H4322" t="s">
        <v>3622</v>
      </c>
    </row>
    <row r="4323" spans="1:8" hidden="1" x14ac:dyDescent="0.3">
      <c r="A4323" t="s">
        <v>7416</v>
      </c>
      <c r="B4323" t="s">
        <v>3129</v>
      </c>
      <c r="C4323" t="s">
        <v>238</v>
      </c>
      <c r="D4323" t="s">
        <v>52</v>
      </c>
      <c r="E4323">
        <v>787</v>
      </c>
      <c r="F4323">
        <v>51</v>
      </c>
      <c r="G4323" t="s">
        <v>285</v>
      </c>
      <c r="H4323" t="s">
        <v>3622</v>
      </c>
    </row>
    <row r="4324" spans="1:8" hidden="1" x14ac:dyDescent="0.3">
      <c r="A4324" t="s">
        <v>7417</v>
      </c>
      <c r="B4324" t="s">
        <v>3129</v>
      </c>
      <c r="C4324" t="s">
        <v>238</v>
      </c>
      <c r="D4324" t="s">
        <v>53</v>
      </c>
      <c r="E4324">
        <v>430</v>
      </c>
      <c r="F4324">
        <v>51</v>
      </c>
      <c r="G4324" t="s">
        <v>285</v>
      </c>
      <c r="H4324" t="s">
        <v>3622</v>
      </c>
    </row>
    <row r="4325" spans="1:8" hidden="1" x14ac:dyDescent="0.3">
      <c r="A4325" t="s">
        <v>7418</v>
      </c>
      <c r="B4325" t="s">
        <v>3129</v>
      </c>
      <c r="C4325" t="s">
        <v>238</v>
      </c>
      <c r="D4325" t="s">
        <v>349</v>
      </c>
      <c r="E4325">
        <v>8130</v>
      </c>
      <c r="F4325">
        <v>51</v>
      </c>
      <c r="G4325" t="s">
        <v>285</v>
      </c>
      <c r="H4325" t="s">
        <v>3622</v>
      </c>
    </row>
    <row r="4326" spans="1:8" hidden="1" x14ac:dyDescent="0.3">
      <c r="A4326" t="s">
        <v>7419</v>
      </c>
      <c r="B4326" t="s">
        <v>3140</v>
      </c>
      <c r="C4326" t="s">
        <v>229</v>
      </c>
      <c r="D4326" t="s">
        <v>60</v>
      </c>
      <c r="E4326">
        <v>4586</v>
      </c>
      <c r="F4326">
        <v>51</v>
      </c>
      <c r="G4326" t="s">
        <v>285</v>
      </c>
      <c r="H4326" t="s">
        <v>3622</v>
      </c>
    </row>
    <row r="4327" spans="1:8" hidden="1" x14ac:dyDescent="0.3">
      <c r="A4327" t="s">
        <v>7420</v>
      </c>
      <c r="B4327" t="s">
        <v>3140</v>
      </c>
      <c r="C4327" t="s">
        <v>229</v>
      </c>
      <c r="D4327" t="s">
        <v>63</v>
      </c>
      <c r="E4327">
        <v>67</v>
      </c>
      <c r="F4327">
        <v>51</v>
      </c>
      <c r="G4327" t="s">
        <v>285</v>
      </c>
      <c r="H4327" t="s">
        <v>3622</v>
      </c>
    </row>
    <row r="4328" spans="1:8" hidden="1" x14ac:dyDescent="0.3">
      <c r="A4328" t="s">
        <v>7421</v>
      </c>
      <c r="B4328" t="s">
        <v>3140</v>
      </c>
      <c r="C4328" t="s">
        <v>229</v>
      </c>
      <c r="D4328" t="s">
        <v>61</v>
      </c>
      <c r="E4328">
        <v>1840</v>
      </c>
      <c r="F4328">
        <v>51</v>
      </c>
      <c r="G4328" t="s">
        <v>285</v>
      </c>
      <c r="H4328" t="s">
        <v>3622</v>
      </c>
    </row>
    <row r="4329" spans="1:8" hidden="1" x14ac:dyDescent="0.3">
      <c r="A4329" t="s">
        <v>10345</v>
      </c>
      <c r="B4329" t="s">
        <v>3140</v>
      </c>
      <c r="C4329" t="s">
        <v>229</v>
      </c>
      <c r="D4329" t="s">
        <v>10309</v>
      </c>
      <c r="E4329">
        <v>1305</v>
      </c>
      <c r="F4329">
        <v>51</v>
      </c>
      <c r="G4329" t="s">
        <v>285</v>
      </c>
      <c r="H4329" t="s">
        <v>3622</v>
      </c>
    </row>
    <row r="4330" spans="1:8" hidden="1" x14ac:dyDescent="0.3">
      <c r="A4330" t="s">
        <v>7422</v>
      </c>
      <c r="B4330" t="s">
        <v>3140</v>
      </c>
      <c r="C4330" t="s">
        <v>229</v>
      </c>
      <c r="D4330" t="s">
        <v>341</v>
      </c>
      <c r="E4330">
        <v>1034</v>
      </c>
      <c r="F4330">
        <v>51</v>
      </c>
      <c r="G4330" t="s">
        <v>285</v>
      </c>
      <c r="H4330" t="s">
        <v>3622</v>
      </c>
    </row>
    <row r="4331" spans="1:8" hidden="1" x14ac:dyDescent="0.3">
      <c r="A4331" t="s">
        <v>7423</v>
      </c>
      <c r="B4331" t="s">
        <v>3140</v>
      </c>
      <c r="C4331" t="s">
        <v>229</v>
      </c>
      <c r="D4331" t="s">
        <v>62</v>
      </c>
      <c r="E4331">
        <v>320</v>
      </c>
      <c r="F4331">
        <v>51</v>
      </c>
      <c r="G4331" t="s">
        <v>285</v>
      </c>
      <c r="H4331" t="s">
        <v>3622</v>
      </c>
    </row>
    <row r="4332" spans="1:8" hidden="1" x14ac:dyDescent="0.3">
      <c r="A4332" t="s">
        <v>7424</v>
      </c>
      <c r="B4332" t="s">
        <v>3146</v>
      </c>
      <c r="C4332" t="s">
        <v>230</v>
      </c>
      <c r="D4332" t="s">
        <v>353</v>
      </c>
      <c r="E4332">
        <v>9167</v>
      </c>
      <c r="F4332">
        <v>51</v>
      </c>
      <c r="G4332" t="s">
        <v>285</v>
      </c>
      <c r="H4332" t="s">
        <v>3622</v>
      </c>
    </row>
    <row r="4333" spans="1:8" hidden="1" x14ac:dyDescent="0.3">
      <c r="A4333" t="s">
        <v>7425</v>
      </c>
      <c r="B4333" t="s">
        <v>3146</v>
      </c>
      <c r="C4333" t="s">
        <v>230</v>
      </c>
      <c r="D4333" t="s">
        <v>2</v>
      </c>
      <c r="E4333">
        <v>9310</v>
      </c>
      <c r="F4333">
        <v>51</v>
      </c>
      <c r="G4333" t="s">
        <v>285</v>
      </c>
      <c r="H4333" t="s">
        <v>3622</v>
      </c>
    </row>
    <row r="4334" spans="1:8" hidden="1" x14ac:dyDescent="0.3">
      <c r="A4334" t="s">
        <v>7426</v>
      </c>
      <c r="B4334" t="s">
        <v>3146</v>
      </c>
      <c r="C4334" t="s">
        <v>230</v>
      </c>
      <c r="D4334" t="s">
        <v>337</v>
      </c>
      <c r="E4334">
        <v>3</v>
      </c>
      <c r="F4334">
        <v>51</v>
      </c>
      <c r="G4334" t="s">
        <v>285</v>
      </c>
      <c r="H4334" t="s">
        <v>3622</v>
      </c>
    </row>
    <row r="4335" spans="1:8" hidden="1" x14ac:dyDescent="0.3">
      <c r="A4335" t="s">
        <v>7427</v>
      </c>
      <c r="B4335" t="s">
        <v>3146</v>
      </c>
      <c r="C4335" t="s">
        <v>230</v>
      </c>
      <c r="D4335" t="s">
        <v>326</v>
      </c>
      <c r="E4335">
        <v>20</v>
      </c>
      <c r="F4335">
        <v>51</v>
      </c>
      <c r="G4335" t="s">
        <v>285</v>
      </c>
      <c r="H4335" t="s">
        <v>3622</v>
      </c>
    </row>
    <row r="4336" spans="1:8" hidden="1" x14ac:dyDescent="0.3">
      <c r="A4336" t="s">
        <v>7428</v>
      </c>
      <c r="B4336" t="s">
        <v>3146</v>
      </c>
      <c r="C4336" t="s">
        <v>230</v>
      </c>
      <c r="D4336" t="s">
        <v>327</v>
      </c>
      <c r="E4336">
        <v>482</v>
      </c>
      <c r="F4336">
        <v>51</v>
      </c>
      <c r="G4336" t="s">
        <v>285</v>
      </c>
      <c r="H4336" t="s">
        <v>3622</v>
      </c>
    </row>
    <row r="4337" spans="1:8" hidden="1" x14ac:dyDescent="0.3">
      <c r="A4337" t="s">
        <v>7429</v>
      </c>
      <c r="B4337" t="s">
        <v>3146</v>
      </c>
      <c r="C4337" t="s">
        <v>230</v>
      </c>
      <c r="D4337" t="s">
        <v>328</v>
      </c>
      <c r="E4337">
        <v>614</v>
      </c>
      <c r="F4337">
        <v>51</v>
      </c>
      <c r="G4337" t="s">
        <v>285</v>
      </c>
      <c r="H4337" t="s">
        <v>3622</v>
      </c>
    </row>
    <row r="4338" spans="1:8" hidden="1" x14ac:dyDescent="0.3">
      <c r="A4338" t="s">
        <v>7430</v>
      </c>
      <c r="B4338" t="s">
        <v>3146</v>
      </c>
      <c r="C4338" t="s">
        <v>230</v>
      </c>
      <c r="D4338" t="s">
        <v>329</v>
      </c>
      <c r="E4338">
        <v>6</v>
      </c>
      <c r="F4338">
        <v>51</v>
      </c>
      <c r="G4338" t="s">
        <v>285</v>
      </c>
      <c r="H4338" t="s">
        <v>3622</v>
      </c>
    </row>
    <row r="4339" spans="1:8" hidden="1" x14ac:dyDescent="0.3">
      <c r="A4339" t="s">
        <v>7431</v>
      </c>
      <c r="B4339" t="s">
        <v>3146</v>
      </c>
      <c r="C4339" t="s">
        <v>230</v>
      </c>
      <c r="D4339" t="s">
        <v>330</v>
      </c>
      <c r="E4339">
        <v>30</v>
      </c>
      <c r="F4339">
        <v>51</v>
      </c>
      <c r="G4339" t="s">
        <v>285</v>
      </c>
      <c r="H4339" t="s">
        <v>3622</v>
      </c>
    </row>
    <row r="4340" spans="1:8" hidden="1" x14ac:dyDescent="0.3">
      <c r="A4340" t="s">
        <v>7432</v>
      </c>
      <c r="B4340" t="s">
        <v>3146</v>
      </c>
      <c r="C4340" t="s">
        <v>230</v>
      </c>
      <c r="D4340" t="s">
        <v>3155</v>
      </c>
      <c r="E4340">
        <v>149</v>
      </c>
      <c r="F4340">
        <v>51</v>
      </c>
      <c r="G4340" t="s">
        <v>285</v>
      </c>
      <c r="H4340" t="s">
        <v>3622</v>
      </c>
    </row>
    <row r="4341" spans="1:8" hidden="1" x14ac:dyDescent="0.3">
      <c r="A4341" t="s">
        <v>7433</v>
      </c>
      <c r="B4341" t="s">
        <v>3146</v>
      </c>
      <c r="C4341" t="s">
        <v>230</v>
      </c>
      <c r="D4341" t="s">
        <v>3157</v>
      </c>
      <c r="E4341">
        <v>9167</v>
      </c>
      <c r="F4341">
        <v>51</v>
      </c>
      <c r="G4341" t="s">
        <v>285</v>
      </c>
      <c r="H4341" t="s">
        <v>3622</v>
      </c>
    </row>
    <row r="4342" spans="1:8" hidden="1" x14ac:dyDescent="0.3">
      <c r="A4342" t="s">
        <v>7434</v>
      </c>
      <c r="B4342" t="s">
        <v>3146</v>
      </c>
      <c r="C4342" t="s">
        <v>230</v>
      </c>
      <c r="D4342" t="s">
        <v>331</v>
      </c>
      <c r="E4342">
        <v>718</v>
      </c>
      <c r="F4342">
        <v>51</v>
      </c>
      <c r="G4342" t="s">
        <v>285</v>
      </c>
      <c r="H4342" t="s">
        <v>3622</v>
      </c>
    </row>
    <row r="4343" spans="1:8" hidden="1" x14ac:dyDescent="0.3">
      <c r="A4343" t="s">
        <v>7435</v>
      </c>
      <c r="B4343" t="s">
        <v>3146</v>
      </c>
      <c r="C4343" t="s">
        <v>230</v>
      </c>
      <c r="D4343" t="s">
        <v>332</v>
      </c>
      <c r="E4343">
        <v>510</v>
      </c>
      <c r="F4343">
        <v>51</v>
      </c>
      <c r="G4343" t="s">
        <v>285</v>
      </c>
      <c r="H4343" t="s">
        <v>3622</v>
      </c>
    </row>
    <row r="4344" spans="1:8" hidden="1" x14ac:dyDescent="0.3">
      <c r="A4344" t="s">
        <v>7436</v>
      </c>
      <c r="B4344" t="s">
        <v>3146</v>
      </c>
      <c r="C4344" t="s">
        <v>230</v>
      </c>
      <c r="D4344" t="s">
        <v>333</v>
      </c>
      <c r="E4344">
        <v>1731</v>
      </c>
      <c r="F4344">
        <v>51</v>
      </c>
      <c r="G4344" t="s">
        <v>285</v>
      </c>
      <c r="H4344" t="s">
        <v>3622</v>
      </c>
    </row>
    <row r="4345" spans="1:8" hidden="1" x14ac:dyDescent="0.3">
      <c r="A4345" t="s">
        <v>7437</v>
      </c>
      <c r="B4345" t="s">
        <v>3146</v>
      </c>
      <c r="C4345" t="s">
        <v>230</v>
      </c>
      <c r="D4345" t="s">
        <v>334</v>
      </c>
      <c r="E4345">
        <v>2980</v>
      </c>
      <c r="F4345">
        <v>51</v>
      </c>
      <c r="G4345" t="s">
        <v>285</v>
      </c>
      <c r="H4345" t="s">
        <v>3622</v>
      </c>
    </row>
    <row r="4346" spans="1:8" hidden="1" x14ac:dyDescent="0.3">
      <c r="A4346" t="s">
        <v>7438</v>
      </c>
      <c r="B4346" t="s">
        <v>3146</v>
      </c>
      <c r="C4346" t="s">
        <v>230</v>
      </c>
      <c r="D4346" t="s">
        <v>336</v>
      </c>
      <c r="E4346">
        <v>162</v>
      </c>
      <c r="F4346">
        <v>51</v>
      </c>
      <c r="G4346" t="s">
        <v>285</v>
      </c>
      <c r="H4346" t="s">
        <v>3622</v>
      </c>
    </row>
    <row r="4347" spans="1:8" hidden="1" x14ac:dyDescent="0.3">
      <c r="A4347" t="s">
        <v>7439</v>
      </c>
      <c r="B4347" t="s">
        <v>3146</v>
      </c>
      <c r="C4347" t="s">
        <v>230</v>
      </c>
      <c r="D4347" t="s">
        <v>335</v>
      </c>
      <c r="E4347">
        <v>0</v>
      </c>
      <c r="F4347">
        <v>51</v>
      </c>
      <c r="G4347" t="s">
        <v>285</v>
      </c>
      <c r="H4347" t="s">
        <v>3622</v>
      </c>
    </row>
    <row r="4348" spans="1:8" hidden="1" x14ac:dyDescent="0.3">
      <c r="A4348" t="s">
        <v>7440</v>
      </c>
      <c r="B4348" t="s">
        <v>3146</v>
      </c>
      <c r="C4348" t="s">
        <v>230</v>
      </c>
      <c r="D4348" t="s">
        <v>79</v>
      </c>
      <c r="E4348">
        <v>1903</v>
      </c>
      <c r="F4348">
        <v>51</v>
      </c>
      <c r="G4348" t="s">
        <v>285</v>
      </c>
      <c r="H4348" t="s">
        <v>3622</v>
      </c>
    </row>
    <row r="4349" spans="1:8" hidden="1" x14ac:dyDescent="0.3">
      <c r="A4349" t="s">
        <v>7441</v>
      </c>
      <c r="B4349" t="s">
        <v>3166</v>
      </c>
      <c r="C4349" t="s">
        <v>245</v>
      </c>
      <c r="D4349" t="s">
        <v>80</v>
      </c>
      <c r="E4349">
        <v>1169</v>
      </c>
      <c r="F4349">
        <v>51</v>
      </c>
      <c r="G4349" t="s">
        <v>285</v>
      </c>
      <c r="H4349" t="s">
        <v>3622</v>
      </c>
    </row>
    <row r="4350" spans="1:8" hidden="1" x14ac:dyDescent="0.3">
      <c r="A4350" t="s">
        <v>7442</v>
      </c>
      <c r="B4350" t="s">
        <v>3166</v>
      </c>
      <c r="C4350" t="s">
        <v>245</v>
      </c>
      <c r="D4350" t="s">
        <v>342</v>
      </c>
      <c r="E4350">
        <v>160</v>
      </c>
      <c r="F4350">
        <v>51</v>
      </c>
      <c r="G4350" t="s">
        <v>285</v>
      </c>
      <c r="H4350" t="s">
        <v>3622</v>
      </c>
    </row>
    <row r="4351" spans="1:8" hidden="1" x14ac:dyDescent="0.3">
      <c r="A4351" t="s">
        <v>7443</v>
      </c>
      <c r="B4351" t="s">
        <v>3166</v>
      </c>
      <c r="C4351" t="s">
        <v>245</v>
      </c>
      <c r="D4351">
        <v>0</v>
      </c>
      <c r="E4351">
        <v>1371</v>
      </c>
      <c r="F4351">
        <v>51</v>
      </c>
      <c r="G4351" t="s">
        <v>285</v>
      </c>
      <c r="H4351" t="s">
        <v>3622</v>
      </c>
    </row>
    <row r="4352" spans="1:8" hidden="1" x14ac:dyDescent="0.3">
      <c r="A4352" t="s">
        <v>7444</v>
      </c>
      <c r="B4352" t="s">
        <v>3166</v>
      </c>
      <c r="C4352" t="s">
        <v>245</v>
      </c>
      <c r="D4352">
        <v>1</v>
      </c>
      <c r="E4352">
        <v>1883</v>
      </c>
      <c r="F4352">
        <v>51</v>
      </c>
      <c r="G4352" t="s">
        <v>285</v>
      </c>
      <c r="H4352" t="s">
        <v>3622</v>
      </c>
    </row>
    <row r="4353" spans="1:8" hidden="1" x14ac:dyDescent="0.3">
      <c r="A4353" t="s">
        <v>7445</v>
      </c>
      <c r="B4353" t="s">
        <v>3166</v>
      </c>
      <c r="C4353" t="s">
        <v>245</v>
      </c>
      <c r="D4353" t="s">
        <v>60</v>
      </c>
      <c r="E4353">
        <v>4586</v>
      </c>
      <c r="F4353">
        <v>51</v>
      </c>
      <c r="G4353" t="s">
        <v>285</v>
      </c>
      <c r="H4353" t="s">
        <v>3622</v>
      </c>
    </row>
    <row r="4354" spans="1:8" hidden="1" x14ac:dyDescent="0.3">
      <c r="A4354" t="s">
        <v>7446</v>
      </c>
      <c r="B4354" t="s">
        <v>3172</v>
      </c>
      <c r="C4354" t="s">
        <v>239</v>
      </c>
      <c r="D4354" t="s">
        <v>2</v>
      </c>
      <c r="E4354">
        <v>9310</v>
      </c>
      <c r="F4354">
        <v>51</v>
      </c>
      <c r="G4354" t="s">
        <v>285</v>
      </c>
      <c r="H4354" t="s">
        <v>3622</v>
      </c>
    </row>
    <row r="4355" spans="1:8" hidden="1" x14ac:dyDescent="0.3">
      <c r="A4355" t="s">
        <v>7447</v>
      </c>
      <c r="B4355" t="s">
        <v>3172</v>
      </c>
      <c r="C4355" t="s">
        <v>239</v>
      </c>
      <c r="D4355" t="s">
        <v>67</v>
      </c>
      <c r="E4355">
        <v>810</v>
      </c>
      <c r="F4355">
        <v>51</v>
      </c>
      <c r="G4355" t="s">
        <v>285</v>
      </c>
      <c r="H4355" t="s">
        <v>3622</v>
      </c>
    </row>
    <row r="4356" spans="1:8" hidden="1" x14ac:dyDescent="0.3">
      <c r="A4356" t="s">
        <v>7448</v>
      </c>
      <c r="B4356" t="s">
        <v>3172</v>
      </c>
      <c r="C4356" t="s">
        <v>239</v>
      </c>
      <c r="D4356" t="s">
        <v>66</v>
      </c>
      <c r="E4356">
        <v>1659</v>
      </c>
      <c r="F4356">
        <v>51</v>
      </c>
      <c r="G4356" t="s">
        <v>285</v>
      </c>
      <c r="H4356" t="s">
        <v>3622</v>
      </c>
    </row>
    <row r="4357" spans="1:8" hidden="1" x14ac:dyDescent="0.3">
      <c r="A4357" t="s">
        <v>7449</v>
      </c>
      <c r="B4357" t="s">
        <v>3172</v>
      </c>
      <c r="C4357" t="s">
        <v>239</v>
      </c>
      <c r="D4357" t="s">
        <v>65</v>
      </c>
      <c r="E4357">
        <v>2777</v>
      </c>
      <c r="F4357">
        <v>51</v>
      </c>
      <c r="G4357" t="s">
        <v>285</v>
      </c>
      <c r="H4357" t="s">
        <v>3622</v>
      </c>
    </row>
    <row r="4358" spans="1:8" hidden="1" x14ac:dyDescent="0.3">
      <c r="A4358" t="s">
        <v>7450</v>
      </c>
      <c r="B4358" t="s">
        <v>3172</v>
      </c>
      <c r="C4358" t="s">
        <v>239</v>
      </c>
      <c r="D4358" t="s">
        <v>68</v>
      </c>
      <c r="E4358">
        <v>281</v>
      </c>
      <c r="F4358">
        <v>51</v>
      </c>
      <c r="G4358" t="s">
        <v>285</v>
      </c>
      <c r="H4358" t="s">
        <v>3622</v>
      </c>
    </row>
    <row r="4359" spans="1:8" hidden="1" x14ac:dyDescent="0.3">
      <c r="A4359" t="s">
        <v>7451</v>
      </c>
      <c r="B4359" t="s">
        <v>3172</v>
      </c>
      <c r="C4359" t="s">
        <v>239</v>
      </c>
      <c r="D4359" t="s">
        <v>64</v>
      </c>
      <c r="E4359">
        <v>3776</v>
      </c>
      <c r="F4359">
        <v>51</v>
      </c>
      <c r="G4359" t="s">
        <v>285</v>
      </c>
      <c r="H4359" t="s">
        <v>3622</v>
      </c>
    </row>
    <row r="4360" spans="1:8" hidden="1" x14ac:dyDescent="0.3">
      <c r="A4360" t="s">
        <v>7452</v>
      </c>
      <c r="B4360" t="s">
        <v>3179</v>
      </c>
      <c r="C4360" t="s">
        <v>240</v>
      </c>
      <c r="D4360" t="s">
        <v>2</v>
      </c>
      <c r="E4360">
        <v>9310</v>
      </c>
      <c r="F4360">
        <v>51</v>
      </c>
      <c r="G4360" t="s">
        <v>285</v>
      </c>
      <c r="H4360" t="s">
        <v>3622</v>
      </c>
    </row>
    <row r="4361" spans="1:8" hidden="1" x14ac:dyDescent="0.3">
      <c r="A4361" t="s">
        <v>7453</v>
      </c>
      <c r="B4361" t="s">
        <v>3179</v>
      </c>
      <c r="C4361" t="s">
        <v>240</v>
      </c>
      <c r="D4361" t="s">
        <v>70</v>
      </c>
      <c r="E4361">
        <v>1368</v>
      </c>
      <c r="F4361">
        <v>51</v>
      </c>
      <c r="G4361" t="s">
        <v>285</v>
      </c>
      <c r="H4361" t="s">
        <v>3622</v>
      </c>
    </row>
    <row r="4362" spans="1:8" hidden="1" x14ac:dyDescent="0.3">
      <c r="A4362" t="s">
        <v>7454</v>
      </c>
      <c r="B4362" t="s">
        <v>3179</v>
      </c>
      <c r="C4362" t="s">
        <v>240</v>
      </c>
      <c r="D4362" t="s">
        <v>69</v>
      </c>
      <c r="E4362">
        <v>1610</v>
      </c>
      <c r="F4362">
        <v>51</v>
      </c>
      <c r="G4362" t="s">
        <v>285</v>
      </c>
      <c r="H4362" t="s">
        <v>3622</v>
      </c>
    </row>
    <row r="4363" spans="1:8" hidden="1" x14ac:dyDescent="0.3">
      <c r="A4363" t="s">
        <v>7455</v>
      </c>
      <c r="B4363" t="s">
        <v>3179</v>
      </c>
      <c r="C4363" t="s">
        <v>240</v>
      </c>
      <c r="D4363" t="s">
        <v>71</v>
      </c>
      <c r="E4363">
        <v>6336</v>
      </c>
      <c r="F4363">
        <v>51</v>
      </c>
      <c r="G4363" t="s">
        <v>285</v>
      </c>
      <c r="H4363" t="s">
        <v>3622</v>
      </c>
    </row>
    <row r="4364" spans="1:8" hidden="1" x14ac:dyDescent="0.3">
      <c r="A4364" t="s">
        <v>7456</v>
      </c>
      <c r="B4364" t="s">
        <v>3184</v>
      </c>
      <c r="C4364" t="s">
        <v>3185</v>
      </c>
      <c r="D4364" t="s">
        <v>2</v>
      </c>
      <c r="E4364">
        <v>9310</v>
      </c>
      <c r="F4364">
        <v>51</v>
      </c>
      <c r="G4364" t="s">
        <v>285</v>
      </c>
      <c r="H4364" t="s">
        <v>3622</v>
      </c>
    </row>
    <row r="4365" spans="1:8" hidden="1" x14ac:dyDescent="0.3">
      <c r="A4365" t="s">
        <v>7457</v>
      </c>
      <c r="B4365" t="s">
        <v>3184</v>
      </c>
      <c r="C4365" t="s">
        <v>3185</v>
      </c>
      <c r="D4365" t="s">
        <v>25</v>
      </c>
      <c r="E4365">
        <v>33</v>
      </c>
      <c r="F4365">
        <v>51</v>
      </c>
      <c r="G4365" t="s">
        <v>285</v>
      </c>
      <c r="H4365" t="s">
        <v>3622</v>
      </c>
    </row>
    <row r="4366" spans="1:8" hidden="1" x14ac:dyDescent="0.3">
      <c r="A4366" t="s">
        <v>7458</v>
      </c>
      <c r="B4366" t="s">
        <v>3184</v>
      </c>
      <c r="C4366" t="s">
        <v>3185</v>
      </c>
      <c r="D4366" t="s">
        <v>21</v>
      </c>
      <c r="E4366">
        <v>1205</v>
      </c>
      <c r="F4366">
        <v>51</v>
      </c>
      <c r="G4366" t="s">
        <v>285</v>
      </c>
      <c r="H4366" t="s">
        <v>3622</v>
      </c>
    </row>
    <row r="4367" spans="1:8" hidden="1" x14ac:dyDescent="0.3">
      <c r="A4367" t="s">
        <v>7459</v>
      </c>
      <c r="B4367" t="s">
        <v>3184</v>
      </c>
      <c r="C4367" t="s">
        <v>3185</v>
      </c>
      <c r="D4367" t="s">
        <v>24</v>
      </c>
      <c r="E4367">
        <v>77</v>
      </c>
      <c r="F4367">
        <v>51</v>
      </c>
      <c r="G4367" t="s">
        <v>285</v>
      </c>
      <c r="H4367" t="s">
        <v>3622</v>
      </c>
    </row>
    <row r="4368" spans="1:8" hidden="1" x14ac:dyDescent="0.3">
      <c r="A4368" t="s">
        <v>7460</v>
      </c>
      <c r="B4368" t="s">
        <v>3184</v>
      </c>
      <c r="C4368" t="s">
        <v>3185</v>
      </c>
      <c r="D4368" t="s">
        <v>354</v>
      </c>
      <c r="E4368">
        <v>428</v>
      </c>
      <c r="F4368">
        <v>51</v>
      </c>
      <c r="G4368" t="s">
        <v>285</v>
      </c>
      <c r="H4368" t="s">
        <v>3622</v>
      </c>
    </row>
    <row r="4369" spans="1:8" hidden="1" x14ac:dyDescent="0.3">
      <c r="A4369" t="s">
        <v>7461</v>
      </c>
      <c r="B4369" t="s">
        <v>3184</v>
      </c>
      <c r="C4369" t="s">
        <v>3185</v>
      </c>
      <c r="D4369" t="s">
        <v>22</v>
      </c>
      <c r="E4369">
        <v>730</v>
      </c>
      <c r="F4369">
        <v>51</v>
      </c>
      <c r="G4369" t="s">
        <v>285</v>
      </c>
      <c r="H4369" t="s">
        <v>3622</v>
      </c>
    </row>
    <row r="4370" spans="1:8" hidden="1" x14ac:dyDescent="0.3">
      <c r="A4370" t="s">
        <v>7462</v>
      </c>
      <c r="B4370" t="s">
        <v>3184</v>
      </c>
      <c r="C4370" t="s">
        <v>3185</v>
      </c>
      <c r="D4370" t="s">
        <v>23</v>
      </c>
      <c r="E4370">
        <v>112</v>
      </c>
      <c r="F4370">
        <v>51</v>
      </c>
      <c r="G4370" t="s">
        <v>285</v>
      </c>
      <c r="H4370" t="s">
        <v>3622</v>
      </c>
    </row>
    <row r="4371" spans="1:8" hidden="1" x14ac:dyDescent="0.3">
      <c r="A4371" t="s">
        <v>7463</v>
      </c>
      <c r="B4371" t="s">
        <v>3184</v>
      </c>
      <c r="C4371" t="s">
        <v>3185</v>
      </c>
      <c r="D4371" t="s">
        <v>20</v>
      </c>
      <c r="E4371">
        <v>6729</v>
      </c>
      <c r="F4371">
        <v>51</v>
      </c>
      <c r="G4371" t="s">
        <v>285</v>
      </c>
      <c r="H4371" t="s">
        <v>3622</v>
      </c>
    </row>
    <row r="4372" spans="1:8" hidden="1" x14ac:dyDescent="0.3">
      <c r="A4372" t="s">
        <v>10595</v>
      </c>
      <c r="B4372" t="s">
        <v>3193</v>
      </c>
      <c r="C4372" t="s">
        <v>3194</v>
      </c>
      <c r="D4372" t="s">
        <v>10556</v>
      </c>
      <c r="E4372">
        <v>6</v>
      </c>
      <c r="F4372">
        <v>51</v>
      </c>
      <c r="G4372" t="s">
        <v>285</v>
      </c>
      <c r="H4372" t="s">
        <v>3622</v>
      </c>
    </row>
    <row r="4373" spans="1:8" hidden="1" x14ac:dyDescent="0.3">
      <c r="A4373" t="s">
        <v>7464</v>
      </c>
      <c r="B4373" t="s">
        <v>3193</v>
      </c>
      <c r="C4373" t="s">
        <v>3194</v>
      </c>
      <c r="D4373" t="s">
        <v>350</v>
      </c>
      <c r="E4373">
        <v>1</v>
      </c>
      <c r="F4373">
        <v>51</v>
      </c>
      <c r="G4373" t="s">
        <v>285</v>
      </c>
      <c r="H4373" t="s">
        <v>3622</v>
      </c>
    </row>
    <row r="4374" spans="1:8" hidden="1" x14ac:dyDescent="0.3">
      <c r="A4374" t="s">
        <v>7465</v>
      </c>
      <c r="B4374" t="s">
        <v>3193</v>
      </c>
      <c r="C4374" t="s">
        <v>3194</v>
      </c>
      <c r="D4374" t="s">
        <v>352</v>
      </c>
      <c r="E4374">
        <v>411</v>
      </c>
      <c r="F4374">
        <v>51</v>
      </c>
      <c r="G4374" t="s">
        <v>285</v>
      </c>
      <c r="H4374" t="s">
        <v>3622</v>
      </c>
    </row>
    <row r="4375" spans="1:8" hidden="1" x14ac:dyDescent="0.3">
      <c r="A4375" t="s">
        <v>7466</v>
      </c>
      <c r="B4375" t="s">
        <v>3193</v>
      </c>
      <c r="C4375" t="s">
        <v>3194</v>
      </c>
      <c r="D4375" t="s">
        <v>351</v>
      </c>
      <c r="E4375">
        <v>7</v>
      </c>
      <c r="F4375">
        <v>51</v>
      </c>
      <c r="G4375" t="s">
        <v>285</v>
      </c>
      <c r="H4375" t="s">
        <v>3622</v>
      </c>
    </row>
    <row r="4376" spans="1:8" hidden="1" x14ac:dyDescent="0.3">
      <c r="A4376" t="s">
        <v>7467</v>
      </c>
      <c r="B4376" t="s">
        <v>3193</v>
      </c>
      <c r="C4376" t="s">
        <v>3194</v>
      </c>
      <c r="D4376" t="s">
        <v>348</v>
      </c>
      <c r="E4376">
        <v>40</v>
      </c>
      <c r="F4376">
        <v>51</v>
      </c>
      <c r="G4376" t="s">
        <v>285</v>
      </c>
      <c r="H4376" t="s">
        <v>3622</v>
      </c>
    </row>
    <row r="4377" spans="1:8" hidden="1" x14ac:dyDescent="0.3">
      <c r="A4377" t="s">
        <v>7468</v>
      </c>
      <c r="B4377" t="s">
        <v>3193</v>
      </c>
      <c r="C4377" t="s">
        <v>3194</v>
      </c>
      <c r="D4377" t="s">
        <v>349</v>
      </c>
      <c r="E4377">
        <v>9089</v>
      </c>
      <c r="F4377">
        <v>51</v>
      </c>
      <c r="G4377" t="s">
        <v>285</v>
      </c>
      <c r="H4377" t="s">
        <v>3622</v>
      </c>
    </row>
    <row r="4378" spans="1:8" hidden="1" x14ac:dyDescent="0.3">
      <c r="A4378" t="s">
        <v>7469</v>
      </c>
      <c r="B4378" t="s">
        <v>3193</v>
      </c>
      <c r="C4378" t="s">
        <v>3194</v>
      </c>
      <c r="D4378" t="s">
        <v>347</v>
      </c>
      <c r="E4378">
        <v>9058</v>
      </c>
      <c r="F4378">
        <v>51</v>
      </c>
      <c r="G4378" t="s">
        <v>285</v>
      </c>
      <c r="H4378" t="s">
        <v>3622</v>
      </c>
    </row>
    <row r="4379" spans="1:8" hidden="1" x14ac:dyDescent="0.3">
      <c r="A4379" t="s">
        <v>7470</v>
      </c>
      <c r="B4379" t="s">
        <v>99</v>
      </c>
      <c r="C4379" t="s">
        <v>3202</v>
      </c>
      <c r="D4379" t="s">
        <v>210</v>
      </c>
      <c r="E4379">
        <v>1202</v>
      </c>
      <c r="F4379">
        <v>51</v>
      </c>
      <c r="G4379" t="s">
        <v>285</v>
      </c>
      <c r="H4379" t="s">
        <v>3622</v>
      </c>
    </row>
    <row r="4380" spans="1:8" hidden="1" x14ac:dyDescent="0.3">
      <c r="A4380" t="s">
        <v>7471</v>
      </c>
      <c r="B4380" t="s">
        <v>98</v>
      </c>
      <c r="C4380" t="s">
        <v>3202</v>
      </c>
      <c r="D4380" t="s">
        <v>209</v>
      </c>
      <c r="E4380">
        <v>5691</v>
      </c>
      <c r="F4380">
        <v>51</v>
      </c>
      <c r="G4380" t="s">
        <v>285</v>
      </c>
      <c r="H4380" t="s">
        <v>3622</v>
      </c>
    </row>
    <row r="4381" spans="1:8" hidden="1" x14ac:dyDescent="0.3">
      <c r="A4381" t="s">
        <v>7472</v>
      </c>
      <c r="B4381" t="s">
        <v>97</v>
      </c>
      <c r="C4381" t="s">
        <v>3202</v>
      </c>
      <c r="D4381" t="s">
        <v>208</v>
      </c>
      <c r="E4381">
        <v>1248</v>
      </c>
      <c r="F4381">
        <v>51</v>
      </c>
      <c r="G4381" t="s">
        <v>285</v>
      </c>
      <c r="H4381" t="s">
        <v>3622</v>
      </c>
    </row>
    <row r="4382" spans="1:8" hidden="1" x14ac:dyDescent="0.3">
      <c r="A4382" t="s">
        <v>7473</v>
      </c>
      <c r="B4382" t="s">
        <v>96</v>
      </c>
      <c r="C4382" t="s">
        <v>3202</v>
      </c>
      <c r="D4382" t="s">
        <v>207</v>
      </c>
      <c r="E4382">
        <v>1210</v>
      </c>
      <c r="F4382">
        <v>51</v>
      </c>
      <c r="G4382" t="s">
        <v>285</v>
      </c>
      <c r="H4382" t="s">
        <v>3622</v>
      </c>
    </row>
    <row r="4383" spans="1:8" hidden="1" x14ac:dyDescent="0.3">
      <c r="A4383" t="s">
        <v>7474</v>
      </c>
      <c r="B4383" t="s">
        <v>3207</v>
      </c>
      <c r="C4383" t="s">
        <v>3202</v>
      </c>
      <c r="D4383" t="s">
        <v>2</v>
      </c>
      <c r="E4383">
        <v>9351</v>
      </c>
      <c r="F4383">
        <v>51</v>
      </c>
      <c r="G4383" t="s">
        <v>285</v>
      </c>
      <c r="H4383" t="s">
        <v>3622</v>
      </c>
    </row>
    <row r="4384" spans="1:8" hidden="1" x14ac:dyDescent="0.3">
      <c r="A4384" t="s">
        <v>7475</v>
      </c>
      <c r="B4384" t="s">
        <v>3207</v>
      </c>
      <c r="C4384" t="s">
        <v>3202</v>
      </c>
      <c r="D4384" t="s">
        <v>28</v>
      </c>
      <c r="E4384">
        <v>499.87017383384699</v>
      </c>
      <c r="F4384">
        <v>51</v>
      </c>
      <c r="G4384" t="s">
        <v>285</v>
      </c>
      <c r="H4384" t="s">
        <v>3622</v>
      </c>
    </row>
    <row r="4385" spans="1:8" hidden="1" x14ac:dyDescent="0.3">
      <c r="A4385" t="s">
        <v>7476</v>
      </c>
      <c r="B4385" t="s">
        <v>3207</v>
      </c>
      <c r="C4385" t="s">
        <v>3202</v>
      </c>
      <c r="D4385" t="s">
        <v>27</v>
      </c>
      <c r="E4385">
        <v>4761</v>
      </c>
      <c r="F4385">
        <v>51</v>
      </c>
      <c r="G4385" t="s">
        <v>285</v>
      </c>
      <c r="H4385" t="s">
        <v>3622</v>
      </c>
    </row>
    <row r="4386" spans="1:8" hidden="1" x14ac:dyDescent="0.3">
      <c r="A4386" t="s">
        <v>7477</v>
      </c>
      <c r="B4386" t="s">
        <v>3207</v>
      </c>
      <c r="C4386" t="s">
        <v>3202</v>
      </c>
      <c r="D4386" t="s">
        <v>3155</v>
      </c>
      <c r="E4386">
        <v>149</v>
      </c>
      <c r="F4386">
        <v>51</v>
      </c>
      <c r="G4386" t="s">
        <v>285</v>
      </c>
      <c r="H4386" t="s">
        <v>3622</v>
      </c>
    </row>
    <row r="4387" spans="1:8" hidden="1" x14ac:dyDescent="0.3">
      <c r="A4387" t="s">
        <v>7478</v>
      </c>
      <c r="B4387" t="s">
        <v>3207</v>
      </c>
      <c r="C4387" t="s">
        <v>3202</v>
      </c>
      <c r="D4387" t="s">
        <v>3157</v>
      </c>
      <c r="E4387">
        <v>9167</v>
      </c>
      <c r="F4387">
        <v>51</v>
      </c>
      <c r="G4387" t="s">
        <v>285</v>
      </c>
      <c r="H4387" t="s">
        <v>3622</v>
      </c>
    </row>
    <row r="4388" spans="1:8" hidden="1" x14ac:dyDescent="0.3">
      <c r="A4388" t="s">
        <v>7479</v>
      </c>
      <c r="B4388" t="s">
        <v>3207</v>
      </c>
      <c r="C4388" t="s">
        <v>3202</v>
      </c>
      <c r="D4388" t="s">
        <v>26</v>
      </c>
      <c r="E4388">
        <v>4590</v>
      </c>
      <c r="F4388">
        <v>51</v>
      </c>
      <c r="G4388" t="s">
        <v>285</v>
      </c>
      <c r="H4388" t="s">
        <v>3622</v>
      </c>
    </row>
    <row r="4389" spans="1:8" hidden="1" x14ac:dyDescent="0.3">
      <c r="A4389" t="s">
        <v>7480</v>
      </c>
      <c r="B4389" t="s">
        <v>3214</v>
      </c>
      <c r="C4389" t="s">
        <v>3215</v>
      </c>
      <c r="D4389" t="s">
        <v>344</v>
      </c>
      <c r="E4389">
        <v>123</v>
      </c>
      <c r="F4389">
        <v>51</v>
      </c>
      <c r="G4389" t="s">
        <v>285</v>
      </c>
      <c r="H4389" t="s">
        <v>3622</v>
      </c>
    </row>
    <row r="4390" spans="1:8" hidden="1" x14ac:dyDescent="0.3">
      <c r="A4390" t="s">
        <v>7481</v>
      </c>
      <c r="B4390" t="s">
        <v>3214</v>
      </c>
      <c r="C4390" t="s">
        <v>3215</v>
      </c>
      <c r="D4390" t="s">
        <v>2</v>
      </c>
      <c r="E4390">
        <v>9310</v>
      </c>
      <c r="F4390">
        <v>51</v>
      </c>
      <c r="G4390" t="s">
        <v>285</v>
      </c>
      <c r="H4390" t="s">
        <v>3622</v>
      </c>
    </row>
    <row r="4391" spans="1:8" hidden="1" x14ac:dyDescent="0.3">
      <c r="A4391" t="s">
        <v>7482</v>
      </c>
      <c r="B4391" t="s">
        <v>3214</v>
      </c>
      <c r="C4391" t="s">
        <v>3215</v>
      </c>
      <c r="D4391" t="s">
        <v>30</v>
      </c>
      <c r="E4391">
        <v>298</v>
      </c>
      <c r="F4391">
        <v>51</v>
      </c>
      <c r="G4391" t="s">
        <v>285</v>
      </c>
      <c r="H4391" t="s">
        <v>3622</v>
      </c>
    </row>
    <row r="4392" spans="1:8" hidden="1" x14ac:dyDescent="0.3">
      <c r="A4392" t="s">
        <v>7483</v>
      </c>
      <c r="B4392" t="s">
        <v>3214</v>
      </c>
      <c r="C4392" t="s">
        <v>3215</v>
      </c>
      <c r="D4392" t="s">
        <v>345</v>
      </c>
      <c r="E4392">
        <v>19</v>
      </c>
      <c r="F4392">
        <v>51</v>
      </c>
      <c r="G4392" t="s">
        <v>285</v>
      </c>
      <c r="H4392" t="s">
        <v>3622</v>
      </c>
    </row>
    <row r="4393" spans="1:8" hidden="1" x14ac:dyDescent="0.3">
      <c r="A4393" t="s">
        <v>7484</v>
      </c>
      <c r="B4393" t="s">
        <v>3214</v>
      </c>
      <c r="C4393" t="s">
        <v>3215</v>
      </c>
      <c r="D4393" t="s">
        <v>36</v>
      </c>
      <c r="E4393">
        <v>51</v>
      </c>
      <c r="F4393">
        <v>51</v>
      </c>
      <c r="G4393" t="s">
        <v>285</v>
      </c>
      <c r="H4393" t="s">
        <v>3622</v>
      </c>
    </row>
    <row r="4394" spans="1:8" hidden="1" x14ac:dyDescent="0.3">
      <c r="A4394" t="s">
        <v>7485</v>
      </c>
      <c r="B4394" t="s">
        <v>3214</v>
      </c>
      <c r="C4394" t="s">
        <v>3215</v>
      </c>
      <c r="D4394" t="s">
        <v>32</v>
      </c>
      <c r="E4394">
        <v>64</v>
      </c>
      <c r="F4394">
        <v>51</v>
      </c>
      <c r="G4394" t="s">
        <v>285</v>
      </c>
      <c r="H4394" t="s">
        <v>3622</v>
      </c>
    </row>
    <row r="4395" spans="1:8" hidden="1" x14ac:dyDescent="0.3">
      <c r="A4395" t="s">
        <v>7486</v>
      </c>
      <c r="B4395" t="s">
        <v>3214</v>
      </c>
      <c r="C4395" t="s">
        <v>3215</v>
      </c>
      <c r="D4395" t="s">
        <v>31</v>
      </c>
      <c r="E4395">
        <v>8749</v>
      </c>
      <c r="F4395">
        <v>51</v>
      </c>
      <c r="G4395" t="s">
        <v>285</v>
      </c>
      <c r="H4395" t="s">
        <v>3622</v>
      </c>
    </row>
    <row r="4396" spans="1:8" hidden="1" x14ac:dyDescent="0.3">
      <c r="A4396" t="s">
        <v>7487</v>
      </c>
      <c r="B4396" t="s">
        <v>3214</v>
      </c>
      <c r="C4396" t="s">
        <v>3215</v>
      </c>
      <c r="D4396" t="s">
        <v>34</v>
      </c>
      <c r="E4396">
        <v>302</v>
      </c>
      <c r="F4396">
        <v>51</v>
      </c>
      <c r="G4396" t="s">
        <v>285</v>
      </c>
      <c r="H4396" t="s">
        <v>3622</v>
      </c>
    </row>
    <row r="4397" spans="1:8" hidden="1" x14ac:dyDescent="0.3">
      <c r="A4397" t="s">
        <v>7488</v>
      </c>
      <c r="B4397" t="s">
        <v>3214</v>
      </c>
      <c r="C4397" t="s">
        <v>3215</v>
      </c>
      <c r="D4397" t="s">
        <v>35</v>
      </c>
      <c r="E4397">
        <v>407</v>
      </c>
      <c r="F4397">
        <v>51</v>
      </c>
      <c r="G4397" t="s">
        <v>285</v>
      </c>
      <c r="H4397" t="s">
        <v>3622</v>
      </c>
    </row>
    <row r="4398" spans="1:8" hidden="1" x14ac:dyDescent="0.3">
      <c r="A4398" t="s">
        <v>7489</v>
      </c>
      <c r="B4398" t="s">
        <v>3214</v>
      </c>
      <c r="C4398" t="s">
        <v>3215</v>
      </c>
      <c r="D4398" t="s">
        <v>33</v>
      </c>
      <c r="E4398">
        <v>8040</v>
      </c>
      <c r="F4398">
        <v>51</v>
      </c>
      <c r="G4398" t="s">
        <v>285</v>
      </c>
      <c r="H4398" t="s">
        <v>3622</v>
      </c>
    </row>
    <row r="4399" spans="1:8" hidden="1" x14ac:dyDescent="0.3">
      <c r="A4399" t="s">
        <v>7490</v>
      </c>
      <c r="B4399" t="s">
        <v>3226</v>
      </c>
      <c r="C4399" t="s">
        <v>232</v>
      </c>
      <c r="D4399" t="s">
        <v>60</v>
      </c>
      <c r="E4399">
        <v>4586</v>
      </c>
      <c r="F4399">
        <v>51</v>
      </c>
      <c r="G4399" t="s">
        <v>285</v>
      </c>
      <c r="H4399" t="s">
        <v>3622</v>
      </c>
    </row>
    <row r="4400" spans="1:8" hidden="1" x14ac:dyDescent="0.3">
      <c r="A4400" t="s">
        <v>7491</v>
      </c>
      <c r="B4400" t="s">
        <v>3226</v>
      </c>
      <c r="C4400" t="s">
        <v>232</v>
      </c>
      <c r="D4400" t="s">
        <v>76</v>
      </c>
      <c r="E4400">
        <v>54</v>
      </c>
      <c r="F4400">
        <v>51</v>
      </c>
      <c r="G4400" t="s">
        <v>285</v>
      </c>
      <c r="H4400" t="s">
        <v>3622</v>
      </c>
    </row>
    <row r="4401" spans="1:8" hidden="1" x14ac:dyDescent="0.3">
      <c r="A4401" t="s">
        <v>7492</v>
      </c>
      <c r="B4401" t="s">
        <v>3226</v>
      </c>
      <c r="C4401" t="s">
        <v>232</v>
      </c>
      <c r="D4401" t="s">
        <v>72</v>
      </c>
      <c r="E4401">
        <v>1441</v>
      </c>
      <c r="F4401">
        <v>51</v>
      </c>
      <c r="G4401" t="s">
        <v>285</v>
      </c>
      <c r="H4401" t="s">
        <v>3622</v>
      </c>
    </row>
    <row r="4402" spans="1:8" hidden="1" x14ac:dyDescent="0.3">
      <c r="A4402" t="s">
        <v>7493</v>
      </c>
      <c r="B4402" t="s">
        <v>3226</v>
      </c>
      <c r="C4402" t="s">
        <v>232</v>
      </c>
      <c r="D4402" t="s">
        <v>73</v>
      </c>
      <c r="E4402">
        <v>1946</v>
      </c>
      <c r="F4402">
        <v>51</v>
      </c>
      <c r="G4402" t="s">
        <v>285</v>
      </c>
      <c r="H4402" t="s">
        <v>3622</v>
      </c>
    </row>
    <row r="4403" spans="1:8" hidden="1" x14ac:dyDescent="0.3">
      <c r="A4403" t="s">
        <v>7494</v>
      </c>
      <c r="B4403" t="s">
        <v>3226</v>
      </c>
      <c r="C4403" t="s">
        <v>232</v>
      </c>
      <c r="D4403" t="s">
        <v>75</v>
      </c>
      <c r="E4403">
        <v>211</v>
      </c>
      <c r="F4403">
        <v>51</v>
      </c>
      <c r="G4403" t="s">
        <v>285</v>
      </c>
      <c r="H4403" t="s">
        <v>3622</v>
      </c>
    </row>
    <row r="4404" spans="1:8" hidden="1" x14ac:dyDescent="0.3">
      <c r="A4404" t="s">
        <v>7495</v>
      </c>
      <c r="B4404" t="s">
        <v>3226</v>
      </c>
      <c r="C4404" t="s">
        <v>232</v>
      </c>
      <c r="D4404" t="s">
        <v>74</v>
      </c>
      <c r="E4404">
        <v>918</v>
      </c>
      <c r="F4404">
        <v>51</v>
      </c>
      <c r="G4404" t="s">
        <v>285</v>
      </c>
      <c r="H4404" t="s">
        <v>3622</v>
      </c>
    </row>
    <row r="4405" spans="1:8" hidden="1" x14ac:dyDescent="0.3">
      <c r="A4405" t="s">
        <v>7496</v>
      </c>
      <c r="B4405" t="s">
        <v>3076</v>
      </c>
      <c r="C4405" t="s">
        <v>236</v>
      </c>
      <c r="D4405" t="s">
        <v>29</v>
      </c>
      <c r="E4405">
        <v>5639</v>
      </c>
      <c r="F4405">
        <v>28</v>
      </c>
      <c r="G4405" t="s">
        <v>273</v>
      </c>
      <c r="H4405" t="s">
        <v>3624</v>
      </c>
    </row>
    <row r="4406" spans="1:8" hidden="1" x14ac:dyDescent="0.3">
      <c r="A4406" t="s">
        <v>7497</v>
      </c>
      <c r="B4406" t="s">
        <v>3076</v>
      </c>
      <c r="C4406" t="s">
        <v>236</v>
      </c>
      <c r="D4406" t="s">
        <v>49</v>
      </c>
      <c r="E4406">
        <v>2106</v>
      </c>
      <c r="F4406">
        <v>28</v>
      </c>
      <c r="G4406" t="s">
        <v>273</v>
      </c>
      <c r="H4406" t="s">
        <v>3624</v>
      </c>
    </row>
    <row r="4407" spans="1:8" hidden="1" x14ac:dyDescent="0.3">
      <c r="A4407" t="s">
        <v>7498</v>
      </c>
      <c r="B4407" t="s">
        <v>3076</v>
      </c>
      <c r="C4407" t="s">
        <v>236</v>
      </c>
      <c r="D4407" t="s">
        <v>48</v>
      </c>
      <c r="E4407">
        <v>553</v>
      </c>
      <c r="F4407">
        <v>28</v>
      </c>
      <c r="G4407" t="s">
        <v>273</v>
      </c>
      <c r="H4407" t="s">
        <v>3624</v>
      </c>
    </row>
    <row r="4408" spans="1:8" hidden="1" x14ac:dyDescent="0.3">
      <c r="A4408" t="s">
        <v>7499</v>
      </c>
      <c r="B4408" t="s">
        <v>3076</v>
      </c>
      <c r="C4408" t="s">
        <v>236</v>
      </c>
      <c r="D4408" t="s">
        <v>42</v>
      </c>
      <c r="E4408">
        <v>205</v>
      </c>
      <c r="F4408">
        <v>28</v>
      </c>
      <c r="G4408" t="s">
        <v>273</v>
      </c>
      <c r="H4408" t="s">
        <v>3624</v>
      </c>
    </row>
    <row r="4409" spans="1:8" hidden="1" x14ac:dyDescent="0.3">
      <c r="A4409" t="s">
        <v>7500</v>
      </c>
      <c r="B4409" t="s">
        <v>3076</v>
      </c>
      <c r="C4409" t="s">
        <v>236</v>
      </c>
      <c r="D4409" t="s">
        <v>82</v>
      </c>
      <c r="E4409">
        <v>582</v>
      </c>
      <c r="F4409">
        <v>28</v>
      </c>
      <c r="G4409" t="s">
        <v>273</v>
      </c>
      <c r="H4409" t="s">
        <v>3624</v>
      </c>
    </row>
    <row r="4410" spans="1:8" hidden="1" x14ac:dyDescent="0.3">
      <c r="A4410" t="s">
        <v>7501</v>
      </c>
      <c r="B4410" t="s">
        <v>3076</v>
      </c>
      <c r="C4410" t="s">
        <v>236</v>
      </c>
      <c r="D4410" t="s">
        <v>50</v>
      </c>
      <c r="E4410">
        <v>90</v>
      </c>
      <c r="F4410">
        <v>28</v>
      </c>
      <c r="G4410" t="s">
        <v>273</v>
      </c>
      <c r="H4410" t="s">
        <v>3624</v>
      </c>
    </row>
    <row r="4411" spans="1:8" hidden="1" x14ac:dyDescent="0.3">
      <c r="A4411" t="s">
        <v>7502</v>
      </c>
      <c r="B4411" t="s">
        <v>3076</v>
      </c>
      <c r="C4411" t="s">
        <v>236</v>
      </c>
      <c r="D4411" t="s">
        <v>46</v>
      </c>
      <c r="E4411">
        <v>188</v>
      </c>
      <c r="F4411">
        <v>28</v>
      </c>
      <c r="G4411" t="s">
        <v>273</v>
      </c>
      <c r="H4411" t="s">
        <v>3624</v>
      </c>
    </row>
    <row r="4412" spans="1:8" hidden="1" x14ac:dyDescent="0.3">
      <c r="A4412" t="s">
        <v>7503</v>
      </c>
      <c r="B4412" t="s">
        <v>3076</v>
      </c>
      <c r="C4412" t="s">
        <v>236</v>
      </c>
      <c r="D4412" t="s">
        <v>45</v>
      </c>
      <c r="E4412">
        <v>173</v>
      </c>
      <c r="F4412">
        <v>28</v>
      </c>
      <c r="G4412" t="s">
        <v>273</v>
      </c>
      <c r="H4412" t="s">
        <v>3624</v>
      </c>
    </row>
    <row r="4413" spans="1:8" hidden="1" x14ac:dyDescent="0.3">
      <c r="A4413" t="s">
        <v>7504</v>
      </c>
      <c r="B4413" t="s">
        <v>3076</v>
      </c>
      <c r="C4413" t="s">
        <v>236</v>
      </c>
      <c r="D4413" t="s">
        <v>47</v>
      </c>
      <c r="E4413">
        <v>112</v>
      </c>
      <c r="F4413">
        <v>28</v>
      </c>
      <c r="G4413" t="s">
        <v>273</v>
      </c>
      <c r="H4413" t="s">
        <v>3624</v>
      </c>
    </row>
    <row r="4414" spans="1:8" hidden="1" x14ac:dyDescent="0.3">
      <c r="A4414" t="s">
        <v>7505</v>
      </c>
      <c r="B4414" t="s">
        <v>3076</v>
      </c>
      <c r="C4414" t="s">
        <v>236</v>
      </c>
      <c r="D4414" t="s">
        <v>43</v>
      </c>
      <c r="E4414">
        <v>1371</v>
      </c>
      <c r="F4414">
        <v>28</v>
      </c>
      <c r="G4414" t="s">
        <v>273</v>
      </c>
      <c r="H4414" t="s">
        <v>3624</v>
      </c>
    </row>
    <row r="4415" spans="1:8" hidden="1" x14ac:dyDescent="0.3">
      <c r="A4415" t="s">
        <v>7506</v>
      </c>
      <c r="B4415" t="s">
        <v>3076</v>
      </c>
      <c r="C4415" t="s">
        <v>236</v>
      </c>
      <c r="D4415" t="s">
        <v>44</v>
      </c>
      <c r="E4415">
        <v>259</v>
      </c>
      <c r="F4415">
        <v>28</v>
      </c>
      <c r="G4415" t="s">
        <v>273</v>
      </c>
      <c r="H4415" t="s">
        <v>3624</v>
      </c>
    </row>
    <row r="4416" spans="1:8" hidden="1" x14ac:dyDescent="0.3">
      <c r="A4416" t="s">
        <v>3623</v>
      </c>
      <c r="B4416" t="s">
        <v>3089</v>
      </c>
      <c r="C4416" t="s">
        <v>3090</v>
      </c>
      <c r="D4416" t="s">
        <v>434</v>
      </c>
      <c r="E4416">
        <v>123</v>
      </c>
      <c r="F4416">
        <v>28</v>
      </c>
      <c r="G4416" t="s">
        <v>273</v>
      </c>
      <c r="H4416" t="s">
        <v>3624</v>
      </c>
    </row>
    <row r="4417" spans="1:8" hidden="1" x14ac:dyDescent="0.3">
      <c r="A4417" t="s">
        <v>5173</v>
      </c>
      <c r="B4417" t="s">
        <v>3089</v>
      </c>
      <c r="C4417" t="s">
        <v>3090</v>
      </c>
      <c r="D4417" t="s">
        <v>436</v>
      </c>
      <c r="E4417">
        <v>256</v>
      </c>
      <c r="F4417">
        <v>28</v>
      </c>
      <c r="G4417" t="s">
        <v>273</v>
      </c>
      <c r="H4417" t="s">
        <v>3624</v>
      </c>
    </row>
    <row r="4418" spans="1:8" hidden="1" x14ac:dyDescent="0.3">
      <c r="A4418" t="s">
        <v>5990</v>
      </c>
      <c r="B4418" t="s">
        <v>3089</v>
      </c>
      <c r="C4418" t="s">
        <v>3090</v>
      </c>
      <c r="D4418" t="s">
        <v>437</v>
      </c>
      <c r="E4418">
        <v>814</v>
      </c>
      <c r="F4418">
        <v>28</v>
      </c>
      <c r="G4418" t="s">
        <v>273</v>
      </c>
      <c r="H4418" t="s">
        <v>3624</v>
      </c>
    </row>
    <row r="4419" spans="1:8" hidden="1" x14ac:dyDescent="0.3">
      <c r="A4419" t="s">
        <v>7624</v>
      </c>
      <c r="B4419" t="s">
        <v>3089</v>
      </c>
      <c r="C4419" t="s">
        <v>3090</v>
      </c>
      <c r="D4419" t="s">
        <v>439</v>
      </c>
      <c r="E4419">
        <v>985</v>
      </c>
      <c r="F4419">
        <v>28</v>
      </c>
      <c r="G4419" t="s">
        <v>273</v>
      </c>
      <c r="H4419" t="s">
        <v>3624</v>
      </c>
    </row>
    <row r="4420" spans="1:8" hidden="1" x14ac:dyDescent="0.3">
      <c r="A4420" t="s">
        <v>4356</v>
      </c>
      <c r="B4420" t="s">
        <v>3089</v>
      </c>
      <c r="C4420" t="s">
        <v>3090</v>
      </c>
      <c r="D4420" t="s">
        <v>435</v>
      </c>
      <c r="E4420">
        <v>312</v>
      </c>
      <c r="F4420">
        <v>28</v>
      </c>
      <c r="G4420" t="s">
        <v>273</v>
      </c>
      <c r="H4420" t="s">
        <v>3624</v>
      </c>
    </row>
    <row r="4421" spans="1:8" hidden="1" x14ac:dyDescent="0.3">
      <c r="A4421" t="s">
        <v>9150</v>
      </c>
      <c r="B4421" t="s">
        <v>3089</v>
      </c>
      <c r="C4421" t="s">
        <v>3090</v>
      </c>
      <c r="D4421" t="s">
        <v>441</v>
      </c>
      <c r="E4421">
        <v>412</v>
      </c>
      <c r="F4421">
        <v>28</v>
      </c>
      <c r="G4421" t="s">
        <v>273</v>
      </c>
      <c r="H4421" t="s">
        <v>3624</v>
      </c>
    </row>
    <row r="4422" spans="1:8" hidden="1" x14ac:dyDescent="0.3">
      <c r="A4422" t="s">
        <v>8333</v>
      </c>
      <c r="B4422" t="s">
        <v>3089</v>
      </c>
      <c r="C4422" t="s">
        <v>3090</v>
      </c>
      <c r="D4422" t="s">
        <v>440</v>
      </c>
      <c r="E4422">
        <v>1918</v>
      </c>
      <c r="F4422">
        <v>28</v>
      </c>
      <c r="G4422" t="s">
        <v>273</v>
      </c>
      <c r="H4422" t="s">
        <v>3624</v>
      </c>
    </row>
    <row r="4423" spans="1:8" hidden="1" x14ac:dyDescent="0.3">
      <c r="A4423" t="s">
        <v>9967</v>
      </c>
      <c r="B4423" t="s">
        <v>3089</v>
      </c>
      <c r="C4423" t="s">
        <v>3090</v>
      </c>
      <c r="D4423" t="s">
        <v>349</v>
      </c>
      <c r="E4423">
        <v>5218</v>
      </c>
      <c r="F4423">
        <v>28</v>
      </c>
      <c r="G4423" t="s">
        <v>273</v>
      </c>
      <c r="H4423" t="s">
        <v>3624</v>
      </c>
    </row>
    <row r="4424" spans="1:8" hidden="1" x14ac:dyDescent="0.3">
      <c r="A4424" t="s">
        <v>6807</v>
      </c>
      <c r="B4424" t="s">
        <v>3089</v>
      </c>
      <c r="C4424" t="s">
        <v>3090</v>
      </c>
      <c r="D4424" t="s">
        <v>438</v>
      </c>
      <c r="E4424">
        <v>391</v>
      </c>
      <c r="F4424">
        <v>28</v>
      </c>
      <c r="G4424" t="s">
        <v>273</v>
      </c>
      <c r="H4424" t="s">
        <v>3624</v>
      </c>
    </row>
    <row r="4425" spans="1:8" hidden="1" x14ac:dyDescent="0.3">
      <c r="A4425" t="s">
        <v>7516</v>
      </c>
      <c r="B4425" t="s">
        <v>3108</v>
      </c>
      <c r="C4425" t="s">
        <v>3109</v>
      </c>
      <c r="D4425" t="s">
        <v>3110</v>
      </c>
      <c r="E4425">
        <v>480</v>
      </c>
      <c r="F4425">
        <v>28</v>
      </c>
      <c r="G4425" t="s">
        <v>273</v>
      </c>
      <c r="H4425" t="s">
        <v>3624</v>
      </c>
    </row>
    <row r="4426" spans="1:8" hidden="1" x14ac:dyDescent="0.3">
      <c r="A4426" t="s">
        <v>7517</v>
      </c>
      <c r="B4426" t="s">
        <v>3108</v>
      </c>
      <c r="C4426" t="s">
        <v>3109</v>
      </c>
      <c r="D4426" t="s">
        <v>3112</v>
      </c>
      <c r="E4426">
        <v>1720</v>
      </c>
      <c r="F4426">
        <v>28</v>
      </c>
      <c r="G4426" t="s">
        <v>273</v>
      </c>
      <c r="H4426" t="s">
        <v>3624</v>
      </c>
    </row>
    <row r="4427" spans="1:8" hidden="1" x14ac:dyDescent="0.3">
      <c r="A4427" t="s">
        <v>7518</v>
      </c>
      <c r="B4427" t="s">
        <v>3108</v>
      </c>
      <c r="C4427" t="s">
        <v>3109</v>
      </c>
      <c r="D4427" t="s">
        <v>3114</v>
      </c>
      <c r="E4427">
        <v>772</v>
      </c>
      <c r="F4427">
        <v>28</v>
      </c>
      <c r="G4427" t="s">
        <v>273</v>
      </c>
      <c r="H4427" t="s">
        <v>3624</v>
      </c>
    </row>
    <row r="4428" spans="1:8" hidden="1" x14ac:dyDescent="0.3">
      <c r="A4428" t="s">
        <v>7519</v>
      </c>
      <c r="B4428" t="s">
        <v>3108</v>
      </c>
      <c r="C4428" t="s">
        <v>3109</v>
      </c>
      <c r="D4428" t="s">
        <v>3116</v>
      </c>
      <c r="E4428">
        <v>588</v>
      </c>
      <c r="F4428">
        <v>28</v>
      </c>
      <c r="G4428" t="s">
        <v>273</v>
      </c>
      <c r="H4428" t="s">
        <v>3624</v>
      </c>
    </row>
    <row r="4429" spans="1:8" hidden="1" x14ac:dyDescent="0.3">
      <c r="A4429" t="s">
        <v>7520</v>
      </c>
      <c r="B4429" t="s">
        <v>3108</v>
      </c>
      <c r="C4429" t="s">
        <v>3109</v>
      </c>
      <c r="D4429" t="s">
        <v>3118</v>
      </c>
      <c r="E4429">
        <v>355</v>
      </c>
      <c r="F4429">
        <v>28</v>
      </c>
      <c r="G4429" t="s">
        <v>273</v>
      </c>
      <c r="H4429" t="s">
        <v>3624</v>
      </c>
    </row>
    <row r="4430" spans="1:8" hidden="1" x14ac:dyDescent="0.3">
      <c r="A4430" t="s">
        <v>7521</v>
      </c>
      <c r="B4430" t="s">
        <v>3108</v>
      </c>
      <c r="C4430" t="s">
        <v>3109</v>
      </c>
      <c r="D4430" t="s">
        <v>3120</v>
      </c>
      <c r="E4430">
        <v>323</v>
      </c>
      <c r="F4430">
        <v>28</v>
      </c>
      <c r="G4430" t="s">
        <v>273</v>
      </c>
      <c r="H4430" t="s">
        <v>3624</v>
      </c>
    </row>
    <row r="4431" spans="1:8" hidden="1" x14ac:dyDescent="0.3">
      <c r="A4431" t="s">
        <v>7522</v>
      </c>
      <c r="B4431" t="s">
        <v>3108</v>
      </c>
      <c r="C4431" t="s">
        <v>3109</v>
      </c>
      <c r="D4431" t="s">
        <v>3122</v>
      </c>
      <c r="E4431">
        <v>392</v>
      </c>
      <c r="F4431">
        <v>28</v>
      </c>
      <c r="G4431" t="s">
        <v>273</v>
      </c>
      <c r="H4431" t="s">
        <v>3624</v>
      </c>
    </row>
    <row r="4432" spans="1:8" hidden="1" x14ac:dyDescent="0.3">
      <c r="A4432" t="s">
        <v>7523</v>
      </c>
      <c r="B4432" t="s">
        <v>3108</v>
      </c>
      <c r="C4432" t="s">
        <v>3109</v>
      </c>
      <c r="D4432" t="s">
        <v>3124</v>
      </c>
      <c r="E4432">
        <v>211</v>
      </c>
      <c r="F4432">
        <v>28</v>
      </c>
      <c r="G4432" t="s">
        <v>273</v>
      </c>
      <c r="H4432" t="s">
        <v>3624</v>
      </c>
    </row>
    <row r="4433" spans="1:8" hidden="1" x14ac:dyDescent="0.3">
      <c r="A4433" t="s">
        <v>7524</v>
      </c>
      <c r="B4433" t="s">
        <v>3108</v>
      </c>
      <c r="C4433" t="s">
        <v>3109</v>
      </c>
      <c r="D4433" t="s">
        <v>3126</v>
      </c>
      <c r="E4433">
        <v>380</v>
      </c>
      <c r="F4433">
        <v>28</v>
      </c>
      <c r="G4433" t="s">
        <v>273</v>
      </c>
      <c r="H4433" t="s">
        <v>3624</v>
      </c>
    </row>
    <row r="4434" spans="1:8" hidden="1" x14ac:dyDescent="0.3">
      <c r="A4434" t="s">
        <v>7525</v>
      </c>
      <c r="B4434" t="s">
        <v>3108</v>
      </c>
      <c r="C4434" t="s">
        <v>3109</v>
      </c>
      <c r="D4434" t="s">
        <v>349</v>
      </c>
      <c r="E4434">
        <v>5218</v>
      </c>
      <c r="F4434">
        <v>28</v>
      </c>
      <c r="G4434" t="s">
        <v>273</v>
      </c>
      <c r="H4434" t="s">
        <v>3624</v>
      </c>
    </row>
    <row r="4435" spans="1:8" hidden="1" x14ac:dyDescent="0.3">
      <c r="A4435" t="s">
        <v>7526</v>
      </c>
      <c r="B4435" t="s">
        <v>3129</v>
      </c>
      <c r="C4435" t="s">
        <v>238</v>
      </c>
      <c r="D4435" t="s">
        <v>54</v>
      </c>
      <c r="E4435">
        <v>1273</v>
      </c>
      <c r="F4435">
        <v>28</v>
      </c>
      <c r="G4435" t="s">
        <v>273</v>
      </c>
      <c r="H4435" t="s">
        <v>3624</v>
      </c>
    </row>
    <row r="4436" spans="1:8" hidden="1" x14ac:dyDescent="0.3">
      <c r="A4436" t="s">
        <v>7527</v>
      </c>
      <c r="B4436" t="s">
        <v>3129</v>
      </c>
      <c r="C4436" t="s">
        <v>238</v>
      </c>
      <c r="D4436" t="s">
        <v>55</v>
      </c>
      <c r="E4436">
        <v>1547</v>
      </c>
      <c r="F4436">
        <v>28</v>
      </c>
      <c r="G4436" t="s">
        <v>273</v>
      </c>
      <c r="H4436" t="s">
        <v>3624</v>
      </c>
    </row>
    <row r="4437" spans="1:8" hidden="1" x14ac:dyDescent="0.3">
      <c r="A4437" t="s">
        <v>7528</v>
      </c>
      <c r="B4437" t="s">
        <v>3129</v>
      </c>
      <c r="C4437" t="s">
        <v>238</v>
      </c>
      <c r="D4437" t="s">
        <v>56</v>
      </c>
      <c r="E4437">
        <v>629</v>
      </c>
      <c r="F4437">
        <v>28</v>
      </c>
      <c r="G4437" t="s">
        <v>273</v>
      </c>
      <c r="H4437" t="s">
        <v>3624</v>
      </c>
    </row>
    <row r="4438" spans="1:8" hidden="1" x14ac:dyDescent="0.3">
      <c r="A4438" t="s">
        <v>7529</v>
      </c>
      <c r="B4438" t="s">
        <v>3129</v>
      </c>
      <c r="C4438" t="s">
        <v>238</v>
      </c>
      <c r="D4438" t="s">
        <v>57</v>
      </c>
      <c r="E4438">
        <v>442</v>
      </c>
      <c r="F4438">
        <v>28</v>
      </c>
      <c r="G4438" t="s">
        <v>273</v>
      </c>
      <c r="H4438" t="s">
        <v>3624</v>
      </c>
    </row>
    <row r="4439" spans="1:8" hidden="1" x14ac:dyDescent="0.3">
      <c r="A4439" t="s">
        <v>7530</v>
      </c>
      <c r="B4439" t="s">
        <v>3129</v>
      </c>
      <c r="C4439" t="s">
        <v>238</v>
      </c>
      <c r="D4439" t="s">
        <v>58</v>
      </c>
      <c r="E4439">
        <v>228</v>
      </c>
      <c r="F4439">
        <v>28</v>
      </c>
      <c r="G4439" t="s">
        <v>273</v>
      </c>
      <c r="H4439" t="s">
        <v>3624</v>
      </c>
    </row>
    <row r="4440" spans="1:8" hidden="1" x14ac:dyDescent="0.3">
      <c r="A4440" t="s">
        <v>7531</v>
      </c>
      <c r="B4440" t="s">
        <v>3129</v>
      </c>
      <c r="C4440" t="s">
        <v>238</v>
      </c>
      <c r="D4440" t="s">
        <v>59</v>
      </c>
      <c r="E4440">
        <v>412</v>
      </c>
      <c r="F4440">
        <v>28</v>
      </c>
      <c r="G4440" t="s">
        <v>273</v>
      </c>
      <c r="H4440" t="s">
        <v>3624</v>
      </c>
    </row>
    <row r="4441" spans="1:8" hidden="1" x14ac:dyDescent="0.3">
      <c r="A4441" t="s">
        <v>7532</v>
      </c>
      <c r="B4441" t="s">
        <v>3129</v>
      </c>
      <c r="C4441" t="s">
        <v>238</v>
      </c>
      <c r="D4441" t="s">
        <v>51</v>
      </c>
      <c r="E4441">
        <v>363</v>
      </c>
      <c r="F4441">
        <v>28</v>
      </c>
      <c r="G4441" t="s">
        <v>273</v>
      </c>
      <c r="H4441" t="s">
        <v>3624</v>
      </c>
    </row>
    <row r="4442" spans="1:8" hidden="1" x14ac:dyDescent="0.3">
      <c r="A4442" t="s">
        <v>7533</v>
      </c>
      <c r="B4442" t="s">
        <v>3129</v>
      </c>
      <c r="C4442" t="s">
        <v>238</v>
      </c>
      <c r="D4442" t="s">
        <v>52</v>
      </c>
      <c r="E4442">
        <v>316</v>
      </c>
      <c r="F4442">
        <v>28</v>
      </c>
      <c r="G4442" t="s">
        <v>273</v>
      </c>
      <c r="H4442" t="s">
        <v>3624</v>
      </c>
    </row>
    <row r="4443" spans="1:8" hidden="1" x14ac:dyDescent="0.3">
      <c r="A4443" t="s">
        <v>7534</v>
      </c>
      <c r="B4443" t="s">
        <v>3129</v>
      </c>
      <c r="C4443" t="s">
        <v>238</v>
      </c>
      <c r="D4443" t="s">
        <v>53</v>
      </c>
      <c r="E4443">
        <v>449</v>
      </c>
      <c r="F4443">
        <v>28</v>
      </c>
      <c r="G4443" t="s">
        <v>273</v>
      </c>
      <c r="H4443" t="s">
        <v>3624</v>
      </c>
    </row>
    <row r="4444" spans="1:8" hidden="1" x14ac:dyDescent="0.3">
      <c r="A4444" t="s">
        <v>7535</v>
      </c>
      <c r="B4444" t="s">
        <v>3129</v>
      </c>
      <c r="C4444" t="s">
        <v>238</v>
      </c>
      <c r="D4444" t="s">
        <v>349</v>
      </c>
      <c r="E4444">
        <v>5643</v>
      </c>
      <c r="F4444">
        <v>28</v>
      </c>
      <c r="G4444" t="s">
        <v>273</v>
      </c>
      <c r="H4444" t="s">
        <v>3624</v>
      </c>
    </row>
    <row r="4445" spans="1:8" hidden="1" x14ac:dyDescent="0.3">
      <c r="A4445" t="s">
        <v>7536</v>
      </c>
      <c r="B4445" t="s">
        <v>3140</v>
      </c>
      <c r="C4445" t="s">
        <v>229</v>
      </c>
      <c r="D4445" t="s">
        <v>60</v>
      </c>
      <c r="E4445">
        <v>3049</v>
      </c>
      <c r="F4445">
        <v>28</v>
      </c>
      <c r="G4445" t="s">
        <v>273</v>
      </c>
      <c r="H4445" t="s">
        <v>3624</v>
      </c>
    </row>
    <row r="4446" spans="1:8" hidden="1" x14ac:dyDescent="0.3">
      <c r="A4446" t="s">
        <v>7537</v>
      </c>
      <c r="B4446" t="s">
        <v>3140</v>
      </c>
      <c r="C4446" t="s">
        <v>229</v>
      </c>
      <c r="D4446" t="s">
        <v>63</v>
      </c>
      <c r="E4446">
        <v>33</v>
      </c>
      <c r="F4446">
        <v>28</v>
      </c>
      <c r="G4446" t="s">
        <v>273</v>
      </c>
      <c r="H4446" t="s">
        <v>3624</v>
      </c>
    </row>
    <row r="4447" spans="1:8" hidden="1" x14ac:dyDescent="0.3">
      <c r="A4447" t="s">
        <v>7538</v>
      </c>
      <c r="B4447" t="s">
        <v>3140</v>
      </c>
      <c r="C4447" t="s">
        <v>229</v>
      </c>
      <c r="D4447" t="s">
        <v>61</v>
      </c>
      <c r="E4447">
        <v>1177</v>
      </c>
      <c r="F4447">
        <v>28</v>
      </c>
      <c r="G4447" t="s">
        <v>273</v>
      </c>
      <c r="H4447" t="s">
        <v>3624</v>
      </c>
    </row>
    <row r="4448" spans="1:8" hidden="1" x14ac:dyDescent="0.3">
      <c r="A4448" t="s">
        <v>10346</v>
      </c>
      <c r="B4448" t="s">
        <v>3140</v>
      </c>
      <c r="C4448" t="s">
        <v>229</v>
      </c>
      <c r="D4448" t="s">
        <v>10309</v>
      </c>
      <c r="E4448">
        <v>1163</v>
      </c>
      <c r="F4448">
        <v>28</v>
      </c>
      <c r="G4448" t="s">
        <v>273</v>
      </c>
      <c r="H4448" t="s">
        <v>3624</v>
      </c>
    </row>
    <row r="4449" spans="1:8" hidden="1" x14ac:dyDescent="0.3">
      <c r="A4449" t="s">
        <v>7539</v>
      </c>
      <c r="B4449" t="s">
        <v>3140</v>
      </c>
      <c r="C4449" t="s">
        <v>229</v>
      </c>
      <c r="D4449" t="s">
        <v>341</v>
      </c>
      <c r="E4449">
        <v>288</v>
      </c>
      <c r="F4449">
        <v>28</v>
      </c>
      <c r="G4449" t="s">
        <v>273</v>
      </c>
      <c r="H4449" t="s">
        <v>3624</v>
      </c>
    </row>
    <row r="4450" spans="1:8" hidden="1" x14ac:dyDescent="0.3">
      <c r="A4450" t="s">
        <v>7540</v>
      </c>
      <c r="B4450" t="s">
        <v>3140</v>
      </c>
      <c r="C4450" t="s">
        <v>229</v>
      </c>
      <c r="D4450" t="s">
        <v>62</v>
      </c>
      <c r="E4450">
        <v>397</v>
      </c>
      <c r="F4450">
        <v>28</v>
      </c>
      <c r="G4450" t="s">
        <v>273</v>
      </c>
      <c r="H4450" t="s">
        <v>3624</v>
      </c>
    </row>
    <row r="4451" spans="1:8" hidden="1" x14ac:dyDescent="0.3">
      <c r="A4451" t="s">
        <v>7541</v>
      </c>
      <c r="B4451" t="s">
        <v>3146</v>
      </c>
      <c r="C4451" t="s">
        <v>230</v>
      </c>
      <c r="D4451" t="s">
        <v>353</v>
      </c>
      <c r="E4451">
        <v>6684</v>
      </c>
      <c r="F4451">
        <v>28</v>
      </c>
      <c r="G4451" t="s">
        <v>273</v>
      </c>
      <c r="H4451" t="s">
        <v>3624</v>
      </c>
    </row>
    <row r="4452" spans="1:8" hidden="1" x14ac:dyDescent="0.3">
      <c r="A4452" t="s">
        <v>7542</v>
      </c>
      <c r="B4452" t="s">
        <v>3146</v>
      </c>
      <c r="C4452" t="s">
        <v>230</v>
      </c>
      <c r="D4452" t="s">
        <v>2</v>
      </c>
      <c r="E4452">
        <v>6725</v>
      </c>
      <c r="F4452">
        <v>28</v>
      </c>
      <c r="G4452" t="s">
        <v>273</v>
      </c>
      <c r="H4452" t="s">
        <v>3624</v>
      </c>
    </row>
    <row r="4453" spans="1:8" hidden="1" x14ac:dyDescent="0.3">
      <c r="A4453" t="s">
        <v>7543</v>
      </c>
      <c r="B4453" t="s">
        <v>3146</v>
      </c>
      <c r="C4453" t="s">
        <v>230</v>
      </c>
      <c r="D4453" t="s">
        <v>337</v>
      </c>
      <c r="E4453">
        <v>6</v>
      </c>
      <c r="F4453">
        <v>28</v>
      </c>
      <c r="G4453" t="s">
        <v>273</v>
      </c>
      <c r="H4453" t="s">
        <v>3624</v>
      </c>
    </row>
    <row r="4454" spans="1:8" hidden="1" x14ac:dyDescent="0.3">
      <c r="A4454" t="s">
        <v>7544</v>
      </c>
      <c r="B4454" t="s">
        <v>3146</v>
      </c>
      <c r="C4454" t="s">
        <v>230</v>
      </c>
      <c r="D4454" t="s">
        <v>326</v>
      </c>
      <c r="E4454">
        <v>9</v>
      </c>
      <c r="F4454">
        <v>28</v>
      </c>
      <c r="G4454" t="s">
        <v>273</v>
      </c>
      <c r="H4454" t="s">
        <v>3624</v>
      </c>
    </row>
    <row r="4455" spans="1:8" hidden="1" x14ac:dyDescent="0.3">
      <c r="A4455" t="s">
        <v>7545</v>
      </c>
      <c r="B4455" t="s">
        <v>3146</v>
      </c>
      <c r="C4455" t="s">
        <v>230</v>
      </c>
      <c r="D4455" t="s">
        <v>327</v>
      </c>
      <c r="E4455">
        <v>405</v>
      </c>
      <c r="F4455">
        <v>28</v>
      </c>
      <c r="G4455" t="s">
        <v>273</v>
      </c>
      <c r="H4455" t="s">
        <v>3624</v>
      </c>
    </row>
    <row r="4456" spans="1:8" hidden="1" x14ac:dyDescent="0.3">
      <c r="A4456" t="s">
        <v>7546</v>
      </c>
      <c r="B4456" t="s">
        <v>3146</v>
      </c>
      <c r="C4456" t="s">
        <v>230</v>
      </c>
      <c r="D4456" t="s">
        <v>328</v>
      </c>
      <c r="E4456">
        <v>494</v>
      </c>
      <c r="F4456">
        <v>28</v>
      </c>
      <c r="G4456" t="s">
        <v>273</v>
      </c>
      <c r="H4456" t="s">
        <v>3624</v>
      </c>
    </row>
    <row r="4457" spans="1:8" hidden="1" x14ac:dyDescent="0.3">
      <c r="A4457" t="s">
        <v>7547</v>
      </c>
      <c r="B4457" t="s">
        <v>3146</v>
      </c>
      <c r="C4457" t="s">
        <v>230</v>
      </c>
      <c r="D4457" t="s">
        <v>329</v>
      </c>
      <c r="E4457">
        <v>3</v>
      </c>
      <c r="F4457">
        <v>28</v>
      </c>
      <c r="G4457" t="s">
        <v>273</v>
      </c>
      <c r="H4457" t="s">
        <v>3624</v>
      </c>
    </row>
    <row r="4458" spans="1:8" hidden="1" x14ac:dyDescent="0.3">
      <c r="A4458" t="s">
        <v>7548</v>
      </c>
      <c r="B4458" t="s">
        <v>3146</v>
      </c>
      <c r="C4458" t="s">
        <v>230</v>
      </c>
      <c r="D4458" t="s">
        <v>330</v>
      </c>
      <c r="E4458">
        <v>41</v>
      </c>
      <c r="F4458">
        <v>28</v>
      </c>
      <c r="G4458" t="s">
        <v>273</v>
      </c>
      <c r="H4458" t="s">
        <v>3624</v>
      </c>
    </row>
    <row r="4459" spans="1:8" hidden="1" x14ac:dyDescent="0.3">
      <c r="A4459" t="s">
        <v>7549</v>
      </c>
      <c r="B4459" t="s">
        <v>3146</v>
      </c>
      <c r="C4459" t="s">
        <v>230</v>
      </c>
      <c r="D4459" t="s">
        <v>3155</v>
      </c>
      <c r="E4459">
        <v>45</v>
      </c>
      <c r="F4459">
        <v>28</v>
      </c>
      <c r="G4459" t="s">
        <v>273</v>
      </c>
      <c r="H4459" t="s">
        <v>3624</v>
      </c>
    </row>
    <row r="4460" spans="1:8" hidden="1" x14ac:dyDescent="0.3">
      <c r="A4460" t="s">
        <v>7550</v>
      </c>
      <c r="B4460" t="s">
        <v>3146</v>
      </c>
      <c r="C4460" t="s">
        <v>230</v>
      </c>
      <c r="D4460" t="s">
        <v>3157</v>
      </c>
      <c r="E4460">
        <v>6684</v>
      </c>
      <c r="F4460">
        <v>28</v>
      </c>
      <c r="G4460" t="s">
        <v>273</v>
      </c>
      <c r="H4460" t="s">
        <v>3624</v>
      </c>
    </row>
    <row r="4461" spans="1:8" hidden="1" x14ac:dyDescent="0.3">
      <c r="A4461" t="s">
        <v>7551</v>
      </c>
      <c r="B4461" t="s">
        <v>3146</v>
      </c>
      <c r="C4461" t="s">
        <v>230</v>
      </c>
      <c r="D4461" t="s">
        <v>331</v>
      </c>
      <c r="E4461">
        <v>371</v>
      </c>
      <c r="F4461">
        <v>28</v>
      </c>
      <c r="G4461" t="s">
        <v>273</v>
      </c>
      <c r="H4461" t="s">
        <v>3624</v>
      </c>
    </row>
    <row r="4462" spans="1:8" hidden="1" x14ac:dyDescent="0.3">
      <c r="A4462" t="s">
        <v>7552</v>
      </c>
      <c r="B4462" t="s">
        <v>3146</v>
      </c>
      <c r="C4462" t="s">
        <v>230</v>
      </c>
      <c r="D4462" t="s">
        <v>332</v>
      </c>
      <c r="E4462">
        <v>271</v>
      </c>
      <c r="F4462">
        <v>28</v>
      </c>
      <c r="G4462" t="s">
        <v>273</v>
      </c>
      <c r="H4462" t="s">
        <v>3624</v>
      </c>
    </row>
    <row r="4463" spans="1:8" hidden="1" x14ac:dyDescent="0.3">
      <c r="A4463" t="s">
        <v>7553</v>
      </c>
      <c r="B4463" t="s">
        <v>3146</v>
      </c>
      <c r="C4463" t="s">
        <v>230</v>
      </c>
      <c r="D4463" t="s">
        <v>333</v>
      </c>
      <c r="E4463">
        <v>1840</v>
      </c>
      <c r="F4463">
        <v>28</v>
      </c>
      <c r="G4463" t="s">
        <v>273</v>
      </c>
      <c r="H4463" t="s">
        <v>3624</v>
      </c>
    </row>
    <row r="4464" spans="1:8" hidden="1" x14ac:dyDescent="0.3">
      <c r="A4464" t="s">
        <v>7554</v>
      </c>
      <c r="B4464" t="s">
        <v>3146</v>
      </c>
      <c r="C4464" t="s">
        <v>230</v>
      </c>
      <c r="D4464" t="s">
        <v>334</v>
      </c>
      <c r="E4464">
        <v>1931</v>
      </c>
      <c r="F4464">
        <v>28</v>
      </c>
      <c r="G4464" t="s">
        <v>273</v>
      </c>
      <c r="H4464" t="s">
        <v>3624</v>
      </c>
    </row>
    <row r="4465" spans="1:8" hidden="1" x14ac:dyDescent="0.3">
      <c r="A4465" t="s">
        <v>7555</v>
      </c>
      <c r="B4465" t="s">
        <v>3146</v>
      </c>
      <c r="C4465" t="s">
        <v>230</v>
      </c>
      <c r="D4465" t="s">
        <v>336</v>
      </c>
      <c r="E4465">
        <v>204</v>
      </c>
      <c r="F4465">
        <v>28</v>
      </c>
      <c r="G4465" t="s">
        <v>273</v>
      </c>
      <c r="H4465" t="s">
        <v>3624</v>
      </c>
    </row>
    <row r="4466" spans="1:8" hidden="1" x14ac:dyDescent="0.3">
      <c r="A4466" t="s">
        <v>7556</v>
      </c>
      <c r="B4466" t="s">
        <v>3146</v>
      </c>
      <c r="C4466" t="s">
        <v>230</v>
      </c>
      <c r="D4466" t="s">
        <v>335</v>
      </c>
      <c r="E4466">
        <v>8</v>
      </c>
      <c r="F4466">
        <v>28</v>
      </c>
      <c r="G4466" t="s">
        <v>273</v>
      </c>
      <c r="H4466" t="s">
        <v>3624</v>
      </c>
    </row>
    <row r="4467" spans="1:8" hidden="1" x14ac:dyDescent="0.3">
      <c r="A4467" t="s">
        <v>7557</v>
      </c>
      <c r="B4467" t="s">
        <v>3146</v>
      </c>
      <c r="C4467" t="s">
        <v>230</v>
      </c>
      <c r="D4467" t="s">
        <v>79</v>
      </c>
      <c r="E4467">
        <v>1103</v>
      </c>
      <c r="F4467">
        <v>28</v>
      </c>
      <c r="G4467" t="s">
        <v>273</v>
      </c>
      <c r="H4467" t="s">
        <v>3624</v>
      </c>
    </row>
    <row r="4468" spans="1:8" hidden="1" x14ac:dyDescent="0.3">
      <c r="A4468" t="s">
        <v>7558</v>
      </c>
      <c r="B4468" t="s">
        <v>3166</v>
      </c>
      <c r="C4468" t="s">
        <v>245</v>
      </c>
      <c r="D4468" t="s">
        <v>80</v>
      </c>
      <c r="E4468">
        <v>1163</v>
      </c>
      <c r="F4468">
        <v>28</v>
      </c>
      <c r="G4468" t="s">
        <v>273</v>
      </c>
      <c r="H4468" t="s">
        <v>3624</v>
      </c>
    </row>
    <row r="4469" spans="1:8" hidden="1" x14ac:dyDescent="0.3">
      <c r="A4469" t="s">
        <v>7559</v>
      </c>
      <c r="B4469" t="s">
        <v>3166</v>
      </c>
      <c r="C4469" t="s">
        <v>245</v>
      </c>
      <c r="D4469" t="s">
        <v>342</v>
      </c>
      <c r="E4469">
        <v>58</v>
      </c>
      <c r="F4469">
        <v>28</v>
      </c>
      <c r="G4469" t="s">
        <v>273</v>
      </c>
      <c r="H4469" t="s">
        <v>3624</v>
      </c>
    </row>
    <row r="4470" spans="1:8" hidden="1" x14ac:dyDescent="0.3">
      <c r="A4470" t="s">
        <v>7560</v>
      </c>
      <c r="B4470" t="s">
        <v>3166</v>
      </c>
      <c r="C4470" t="s">
        <v>245</v>
      </c>
      <c r="D4470">
        <v>0</v>
      </c>
      <c r="E4470">
        <v>808</v>
      </c>
      <c r="F4470">
        <v>28</v>
      </c>
      <c r="G4470" t="s">
        <v>273</v>
      </c>
      <c r="H4470" t="s">
        <v>3624</v>
      </c>
    </row>
    <row r="4471" spans="1:8" hidden="1" x14ac:dyDescent="0.3">
      <c r="A4471" t="s">
        <v>7561</v>
      </c>
      <c r="B4471" t="s">
        <v>3166</v>
      </c>
      <c r="C4471" t="s">
        <v>245</v>
      </c>
      <c r="D4471">
        <v>1</v>
      </c>
      <c r="E4471">
        <v>1012</v>
      </c>
      <c r="F4471">
        <v>28</v>
      </c>
      <c r="G4471" t="s">
        <v>273</v>
      </c>
      <c r="H4471" t="s">
        <v>3624</v>
      </c>
    </row>
    <row r="4472" spans="1:8" hidden="1" x14ac:dyDescent="0.3">
      <c r="A4472" t="s">
        <v>7562</v>
      </c>
      <c r="B4472" t="s">
        <v>3166</v>
      </c>
      <c r="C4472" t="s">
        <v>245</v>
      </c>
      <c r="D4472" t="s">
        <v>60</v>
      </c>
      <c r="E4472">
        <v>3049</v>
      </c>
      <c r="F4472">
        <v>28</v>
      </c>
      <c r="G4472" t="s">
        <v>273</v>
      </c>
      <c r="H4472" t="s">
        <v>3624</v>
      </c>
    </row>
    <row r="4473" spans="1:8" hidden="1" x14ac:dyDescent="0.3">
      <c r="A4473" t="s">
        <v>7563</v>
      </c>
      <c r="B4473" t="s">
        <v>3172</v>
      </c>
      <c r="C4473" t="s">
        <v>239</v>
      </c>
      <c r="D4473" t="s">
        <v>2</v>
      </c>
      <c r="E4473">
        <v>6725</v>
      </c>
      <c r="F4473">
        <v>28</v>
      </c>
      <c r="G4473" t="s">
        <v>273</v>
      </c>
      <c r="H4473" t="s">
        <v>3624</v>
      </c>
    </row>
    <row r="4474" spans="1:8" hidden="1" x14ac:dyDescent="0.3">
      <c r="A4474" t="s">
        <v>7564</v>
      </c>
      <c r="B4474" t="s">
        <v>3172</v>
      </c>
      <c r="C4474" t="s">
        <v>239</v>
      </c>
      <c r="D4474" t="s">
        <v>67</v>
      </c>
      <c r="E4474">
        <v>272</v>
      </c>
      <c r="F4474">
        <v>28</v>
      </c>
      <c r="G4474" t="s">
        <v>273</v>
      </c>
      <c r="H4474" t="s">
        <v>3624</v>
      </c>
    </row>
    <row r="4475" spans="1:8" hidden="1" x14ac:dyDescent="0.3">
      <c r="A4475" t="s">
        <v>7565</v>
      </c>
      <c r="B4475" t="s">
        <v>3172</v>
      </c>
      <c r="C4475" t="s">
        <v>239</v>
      </c>
      <c r="D4475" t="s">
        <v>66</v>
      </c>
      <c r="E4475">
        <v>788</v>
      </c>
      <c r="F4475">
        <v>28</v>
      </c>
      <c r="G4475" t="s">
        <v>273</v>
      </c>
      <c r="H4475" t="s">
        <v>3624</v>
      </c>
    </row>
    <row r="4476" spans="1:8" hidden="1" x14ac:dyDescent="0.3">
      <c r="A4476" t="s">
        <v>7566</v>
      </c>
      <c r="B4476" t="s">
        <v>3172</v>
      </c>
      <c r="C4476" t="s">
        <v>239</v>
      </c>
      <c r="D4476" t="s">
        <v>65</v>
      </c>
      <c r="E4476">
        <v>1866</v>
      </c>
      <c r="F4476">
        <v>28</v>
      </c>
      <c r="G4476" t="s">
        <v>273</v>
      </c>
      <c r="H4476" t="s">
        <v>3624</v>
      </c>
    </row>
    <row r="4477" spans="1:8" hidden="1" x14ac:dyDescent="0.3">
      <c r="A4477" t="s">
        <v>7567</v>
      </c>
      <c r="B4477" t="s">
        <v>3172</v>
      </c>
      <c r="C4477" t="s">
        <v>239</v>
      </c>
      <c r="D4477" t="s">
        <v>68</v>
      </c>
      <c r="E4477">
        <v>87</v>
      </c>
      <c r="F4477">
        <v>28</v>
      </c>
      <c r="G4477" t="s">
        <v>273</v>
      </c>
      <c r="H4477" t="s">
        <v>3624</v>
      </c>
    </row>
    <row r="4478" spans="1:8" hidden="1" x14ac:dyDescent="0.3">
      <c r="A4478" t="s">
        <v>7568</v>
      </c>
      <c r="B4478" t="s">
        <v>3172</v>
      </c>
      <c r="C4478" t="s">
        <v>239</v>
      </c>
      <c r="D4478" t="s">
        <v>64</v>
      </c>
      <c r="E4478">
        <v>3715</v>
      </c>
      <c r="F4478">
        <v>28</v>
      </c>
      <c r="G4478" t="s">
        <v>273</v>
      </c>
      <c r="H4478" t="s">
        <v>3624</v>
      </c>
    </row>
    <row r="4479" spans="1:8" hidden="1" x14ac:dyDescent="0.3">
      <c r="A4479" t="s">
        <v>7569</v>
      </c>
      <c r="B4479" t="s">
        <v>3179</v>
      </c>
      <c r="C4479" t="s">
        <v>240</v>
      </c>
      <c r="D4479" t="s">
        <v>2</v>
      </c>
      <c r="E4479">
        <v>6725</v>
      </c>
      <c r="F4479">
        <v>28</v>
      </c>
      <c r="G4479" t="s">
        <v>273</v>
      </c>
      <c r="H4479" t="s">
        <v>3624</v>
      </c>
    </row>
    <row r="4480" spans="1:8" hidden="1" x14ac:dyDescent="0.3">
      <c r="A4480" t="s">
        <v>7570</v>
      </c>
      <c r="B4480" t="s">
        <v>3179</v>
      </c>
      <c r="C4480" t="s">
        <v>240</v>
      </c>
      <c r="D4480" t="s">
        <v>70</v>
      </c>
      <c r="E4480">
        <v>791</v>
      </c>
      <c r="F4480">
        <v>28</v>
      </c>
      <c r="G4480" t="s">
        <v>273</v>
      </c>
      <c r="H4480" t="s">
        <v>3624</v>
      </c>
    </row>
    <row r="4481" spans="1:8" hidden="1" x14ac:dyDescent="0.3">
      <c r="A4481" t="s">
        <v>7571</v>
      </c>
      <c r="B4481" t="s">
        <v>3179</v>
      </c>
      <c r="C4481" t="s">
        <v>240</v>
      </c>
      <c r="D4481" t="s">
        <v>69</v>
      </c>
      <c r="E4481">
        <v>548</v>
      </c>
      <c r="F4481">
        <v>28</v>
      </c>
      <c r="G4481" t="s">
        <v>273</v>
      </c>
      <c r="H4481" t="s">
        <v>3624</v>
      </c>
    </row>
    <row r="4482" spans="1:8" hidden="1" x14ac:dyDescent="0.3">
      <c r="A4482" t="s">
        <v>7572</v>
      </c>
      <c r="B4482" t="s">
        <v>3179</v>
      </c>
      <c r="C4482" t="s">
        <v>240</v>
      </c>
      <c r="D4482" t="s">
        <v>71</v>
      </c>
      <c r="E4482">
        <v>5386</v>
      </c>
      <c r="F4482">
        <v>28</v>
      </c>
      <c r="G4482" t="s">
        <v>273</v>
      </c>
      <c r="H4482" t="s">
        <v>3624</v>
      </c>
    </row>
    <row r="4483" spans="1:8" hidden="1" x14ac:dyDescent="0.3">
      <c r="A4483" t="s">
        <v>7573</v>
      </c>
      <c r="B4483" t="s">
        <v>3184</v>
      </c>
      <c r="C4483" t="s">
        <v>3185</v>
      </c>
      <c r="D4483" t="s">
        <v>2</v>
      </c>
      <c r="E4483">
        <v>6725</v>
      </c>
      <c r="F4483">
        <v>28</v>
      </c>
      <c r="G4483" t="s">
        <v>273</v>
      </c>
      <c r="H4483" t="s">
        <v>3624</v>
      </c>
    </row>
    <row r="4484" spans="1:8" hidden="1" x14ac:dyDescent="0.3">
      <c r="A4484" t="s">
        <v>7574</v>
      </c>
      <c r="B4484" t="s">
        <v>3184</v>
      </c>
      <c r="C4484" t="s">
        <v>3185</v>
      </c>
      <c r="D4484" t="s">
        <v>25</v>
      </c>
      <c r="E4484">
        <v>94</v>
      </c>
      <c r="F4484">
        <v>28</v>
      </c>
      <c r="G4484" t="s">
        <v>273</v>
      </c>
      <c r="H4484" t="s">
        <v>3624</v>
      </c>
    </row>
    <row r="4485" spans="1:8" hidden="1" x14ac:dyDescent="0.3">
      <c r="A4485" t="s">
        <v>7575</v>
      </c>
      <c r="B4485" t="s">
        <v>3184</v>
      </c>
      <c r="C4485" t="s">
        <v>3185</v>
      </c>
      <c r="D4485" t="s">
        <v>21</v>
      </c>
      <c r="E4485">
        <v>1131</v>
      </c>
      <c r="F4485">
        <v>28</v>
      </c>
      <c r="G4485" t="s">
        <v>273</v>
      </c>
      <c r="H4485" t="s">
        <v>3624</v>
      </c>
    </row>
    <row r="4486" spans="1:8" hidden="1" x14ac:dyDescent="0.3">
      <c r="A4486" t="s">
        <v>7576</v>
      </c>
      <c r="B4486" t="s">
        <v>3184</v>
      </c>
      <c r="C4486" t="s">
        <v>3185</v>
      </c>
      <c r="D4486" t="s">
        <v>24</v>
      </c>
      <c r="E4486">
        <v>95</v>
      </c>
      <c r="F4486">
        <v>28</v>
      </c>
      <c r="G4486" t="s">
        <v>273</v>
      </c>
      <c r="H4486" t="s">
        <v>3624</v>
      </c>
    </row>
    <row r="4487" spans="1:8" hidden="1" x14ac:dyDescent="0.3">
      <c r="A4487" t="s">
        <v>7577</v>
      </c>
      <c r="B4487" t="s">
        <v>3184</v>
      </c>
      <c r="C4487" t="s">
        <v>3185</v>
      </c>
      <c r="D4487" t="s">
        <v>354</v>
      </c>
      <c r="E4487">
        <v>324</v>
      </c>
      <c r="F4487">
        <v>28</v>
      </c>
      <c r="G4487" t="s">
        <v>273</v>
      </c>
      <c r="H4487" t="s">
        <v>3624</v>
      </c>
    </row>
    <row r="4488" spans="1:8" hidden="1" x14ac:dyDescent="0.3">
      <c r="A4488" t="s">
        <v>7578</v>
      </c>
      <c r="B4488" t="s">
        <v>3184</v>
      </c>
      <c r="C4488" t="s">
        <v>3185</v>
      </c>
      <c r="D4488" t="s">
        <v>22</v>
      </c>
      <c r="E4488">
        <v>714</v>
      </c>
      <c r="F4488">
        <v>28</v>
      </c>
      <c r="G4488" t="s">
        <v>273</v>
      </c>
      <c r="H4488" t="s">
        <v>3624</v>
      </c>
    </row>
    <row r="4489" spans="1:8" hidden="1" x14ac:dyDescent="0.3">
      <c r="A4489" t="s">
        <v>7579</v>
      </c>
      <c r="B4489" t="s">
        <v>3184</v>
      </c>
      <c r="C4489" t="s">
        <v>3185</v>
      </c>
      <c r="D4489" t="s">
        <v>23</v>
      </c>
      <c r="E4489">
        <v>207</v>
      </c>
      <c r="F4489">
        <v>28</v>
      </c>
      <c r="G4489" t="s">
        <v>273</v>
      </c>
      <c r="H4489" t="s">
        <v>3624</v>
      </c>
    </row>
    <row r="4490" spans="1:8" hidden="1" x14ac:dyDescent="0.3">
      <c r="A4490" t="s">
        <v>7580</v>
      </c>
      <c r="B4490" t="s">
        <v>3184</v>
      </c>
      <c r="C4490" t="s">
        <v>3185</v>
      </c>
      <c r="D4490" t="s">
        <v>20</v>
      </c>
      <c r="E4490">
        <v>4164</v>
      </c>
      <c r="F4490">
        <v>28</v>
      </c>
      <c r="G4490" t="s">
        <v>273</v>
      </c>
      <c r="H4490" t="s">
        <v>3624</v>
      </c>
    </row>
    <row r="4491" spans="1:8" hidden="1" x14ac:dyDescent="0.3">
      <c r="A4491" t="s">
        <v>10596</v>
      </c>
      <c r="B4491" t="s">
        <v>3193</v>
      </c>
      <c r="C4491" t="s">
        <v>3194</v>
      </c>
      <c r="D4491" t="s">
        <v>10556</v>
      </c>
      <c r="E4491">
        <v>7</v>
      </c>
      <c r="F4491">
        <v>28</v>
      </c>
      <c r="G4491" t="s">
        <v>273</v>
      </c>
      <c r="H4491" t="s">
        <v>3624</v>
      </c>
    </row>
    <row r="4492" spans="1:8" hidden="1" x14ac:dyDescent="0.3">
      <c r="A4492" t="s">
        <v>7581</v>
      </c>
      <c r="B4492" t="s">
        <v>3193</v>
      </c>
      <c r="C4492" t="s">
        <v>3194</v>
      </c>
      <c r="D4492" t="s">
        <v>350</v>
      </c>
      <c r="E4492">
        <v>8</v>
      </c>
      <c r="F4492">
        <v>28</v>
      </c>
      <c r="G4492" t="s">
        <v>273</v>
      </c>
      <c r="H4492" t="s">
        <v>3624</v>
      </c>
    </row>
    <row r="4493" spans="1:8" hidden="1" x14ac:dyDescent="0.3">
      <c r="A4493" t="s">
        <v>7582</v>
      </c>
      <c r="B4493" t="s">
        <v>3193</v>
      </c>
      <c r="C4493" t="s">
        <v>3194</v>
      </c>
      <c r="D4493" t="s">
        <v>352</v>
      </c>
      <c r="E4493">
        <v>299</v>
      </c>
      <c r="F4493">
        <v>28</v>
      </c>
      <c r="G4493" t="s">
        <v>273</v>
      </c>
      <c r="H4493" t="s">
        <v>3624</v>
      </c>
    </row>
    <row r="4494" spans="1:8" hidden="1" x14ac:dyDescent="0.3">
      <c r="A4494" t="s">
        <v>7583</v>
      </c>
      <c r="B4494" t="s">
        <v>3193</v>
      </c>
      <c r="C4494" t="s">
        <v>3194</v>
      </c>
      <c r="D4494" t="s">
        <v>351</v>
      </c>
      <c r="E4494">
        <v>7</v>
      </c>
      <c r="F4494">
        <v>28</v>
      </c>
      <c r="G4494" t="s">
        <v>273</v>
      </c>
      <c r="H4494" t="s">
        <v>3624</v>
      </c>
    </row>
    <row r="4495" spans="1:8" hidden="1" x14ac:dyDescent="0.3">
      <c r="A4495" t="s">
        <v>7584</v>
      </c>
      <c r="B4495" t="s">
        <v>3193</v>
      </c>
      <c r="C4495" t="s">
        <v>3194</v>
      </c>
      <c r="D4495" t="s">
        <v>348</v>
      </c>
      <c r="E4495">
        <v>10</v>
      </c>
      <c r="F4495">
        <v>28</v>
      </c>
      <c r="G4495" t="s">
        <v>273</v>
      </c>
      <c r="H4495" t="s">
        <v>3624</v>
      </c>
    </row>
    <row r="4496" spans="1:8" hidden="1" x14ac:dyDescent="0.3">
      <c r="A4496" t="s">
        <v>7585</v>
      </c>
      <c r="B4496" t="s">
        <v>3193</v>
      </c>
      <c r="C4496" t="s">
        <v>3194</v>
      </c>
      <c r="D4496" t="s">
        <v>349</v>
      </c>
      <c r="E4496">
        <v>6509</v>
      </c>
      <c r="F4496">
        <v>28</v>
      </c>
      <c r="G4496" t="s">
        <v>273</v>
      </c>
      <c r="H4496" t="s">
        <v>3624</v>
      </c>
    </row>
    <row r="4497" spans="1:8" hidden="1" x14ac:dyDescent="0.3">
      <c r="A4497" t="s">
        <v>7586</v>
      </c>
      <c r="B4497" t="s">
        <v>3193</v>
      </c>
      <c r="C4497" t="s">
        <v>3194</v>
      </c>
      <c r="D4497" t="s">
        <v>347</v>
      </c>
      <c r="E4497">
        <v>6494</v>
      </c>
      <c r="F4497">
        <v>28</v>
      </c>
      <c r="G4497" t="s">
        <v>273</v>
      </c>
      <c r="H4497" t="s">
        <v>3624</v>
      </c>
    </row>
    <row r="4498" spans="1:8" hidden="1" x14ac:dyDescent="0.3">
      <c r="A4498" t="s">
        <v>7587</v>
      </c>
      <c r="B4498" t="s">
        <v>99</v>
      </c>
      <c r="C4498" t="s">
        <v>3202</v>
      </c>
      <c r="D4498" t="s">
        <v>210</v>
      </c>
      <c r="E4498">
        <v>1047</v>
      </c>
      <c r="F4498">
        <v>28</v>
      </c>
      <c r="G4498" t="s">
        <v>273</v>
      </c>
      <c r="H4498" t="s">
        <v>3624</v>
      </c>
    </row>
    <row r="4499" spans="1:8" hidden="1" x14ac:dyDescent="0.3">
      <c r="A4499" t="s">
        <v>7588</v>
      </c>
      <c r="B4499" t="s">
        <v>98</v>
      </c>
      <c r="C4499" t="s">
        <v>3202</v>
      </c>
      <c r="D4499" t="s">
        <v>209</v>
      </c>
      <c r="E4499">
        <v>4249</v>
      </c>
      <c r="F4499">
        <v>28</v>
      </c>
      <c r="G4499" t="s">
        <v>273</v>
      </c>
      <c r="H4499" t="s">
        <v>3624</v>
      </c>
    </row>
    <row r="4500" spans="1:8" hidden="1" x14ac:dyDescent="0.3">
      <c r="A4500" t="s">
        <v>7589</v>
      </c>
      <c r="B4500" t="s">
        <v>97</v>
      </c>
      <c r="C4500" t="s">
        <v>3202</v>
      </c>
      <c r="D4500" t="s">
        <v>208</v>
      </c>
      <c r="E4500">
        <v>899</v>
      </c>
      <c r="F4500">
        <v>28</v>
      </c>
      <c r="G4500" t="s">
        <v>273</v>
      </c>
      <c r="H4500" t="s">
        <v>3624</v>
      </c>
    </row>
    <row r="4501" spans="1:8" hidden="1" x14ac:dyDescent="0.3">
      <c r="A4501" t="s">
        <v>7590</v>
      </c>
      <c r="B4501" t="s">
        <v>96</v>
      </c>
      <c r="C4501" t="s">
        <v>3202</v>
      </c>
      <c r="D4501" t="s">
        <v>207</v>
      </c>
      <c r="E4501">
        <v>588</v>
      </c>
      <c r="F4501">
        <v>28</v>
      </c>
      <c r="G4501" t="s">
        <v>273</v>
      </c>
      <c r="H4501" t="s">
        <v>3624</v>
      </c>
    </row>
    <row r="4502" spans="1:8" hidden="1" x14ac:dyDescent="0.3">
      <c r="A4502" t="s">
        <v>7591</v>
      </c>
      <c r="B4502" t="s">
        <v>3207</v>
      </c>
      <c r="C4502" t="s">
        <v>3202</v>
      </c>
      <c r="D4502" t="s">
        <v>2</v>
      </c>
      <c r="E4502">
        <v>6783</v>
      </c>
      <c r="F4502">
        <v>28</v>
      </c>
      <c r="G4502" t="s">
        <v>273</v>
      </c>
      <c r="H4502" t="s">
        <v>3624</v>
      </c>
    </row>
    <row r="4503" spans="1:8" hidden="1" x14ac:dyDescent="0.3">
      <c r="A4503" t="s">
        <v>7592</v>
      </c>
      <c r="B4503" t="s">
        <v>3207</v>
      </c>
      <c r="C4503" t="s">
        <v>3202</v>
      </c>
      <c r="D4503" t="s">
        <v>28</v>
      </c>
      <c r="E4503">
        <v>176.85583579074799</v>
      </c>
      <c r="F4503">
        <v>28</v>
      </c>
      <c r="G4503" t="s">
        <v>273</v>
      </c>
      <c r="H4503" t="s">
        <v>3624</v>
      </c>
    </row>
    <row r="4504" spans="1:8" hidden="1" x14ac:dyDescent="0.3">
      <c r="A4504" t="s">
        <v>7593</v>
      </c>
      <c r="B4504" t="s">
        <v>3207</v>
      </c>
      <c r="C4504" t="s">
        <v>3202</v>
      </c>
      <c r="D4504" t="s">
        <v>27</v>
      </c>
      <c r="E4504">
        <v>3493</v>
      </c>
      <c r="F4504">
        <v>28</v>
      </c>
      <c r="G4504" t="s">
        <v>273</v>
      </c>
      <c r="H4504" t="s">
        <v>3624</v>
      </c>
    </row>
    <row r="4505" spans="1:8" hidden="1" x14ac:dyDescent="0.3">
      <c r="A4505" t="s">
        <v>7594</v>
      </c>
      <c r="B4505" t="s">
        <v>3207</v>
      </c>
      <c r="C4505" t="s">
        <v>3202</v>
      </c>
      <c r="D4505" t="s">
        <v>3155</v>
      </c>
      <c r="E4505">
        <v>45</v>
      </c>
      <c r="F4505">
        <v>28</v>
      </c>
      <c r="G4505" t="s">
        <v>273</v>
      </c>
      <c r="H4505" t="s">
        <v>3624</v>
      </c>
    </row>
    <row r="4506" spans="1:8" hidden="1" x14ac:dyDescent="0.3">
      <c r="A4506" t="s">
        <v>7595</v>
      </c>
      <c r="B4506" t="s">
        <v>3207</v>
      </c>
      <c r="C4506" t="s">
        <v>3202</v>
      </c>
      <c r="D4506" t="s">
        <v>3157</v>
      </c>
      <c r="E4506">
        <v>6684</v>
      </c>
      <c r="F4506">
        <v>28</v>
      </c>
      <c r="G4506" t="s">
        <v>273</v>
      </c>
      <c r="H4506" t="s">
        <v>3624</v>
      </c>
    </row>
    <row r="4507" spans="1:8" hidden="1" x14ac:dyDescent="0.3">
      <c r="A4507" t="s">
        <v>7596</v>
      </c>
      <c r="B4507" t="s">
        <v>3207</v>
      </c>
      <c r="C4507" t="s">
        <v>3202</v>
      </c>
      <c r="D4507" t="s">
        <v>26</v>
      </c>
      <c r="E4507">
        <v>3290</v>
      </c>
      <c r="F4507">
        <v>28</v>
      </c>
      <c r="G4507" t="s">
        <v>273</v>
      </c>
      <c r="H4507" t="s">
        <v>3624</v>
      </c>
    </row>
    <row r="4508" spans="1:8" hidden="1" x14ac:dyDescent="0.3">
      <c r="A4508" t="s">
        <v>7597</v>
      </c>
      <c r="B4508" t="s">
        <v>3214</v>
      </c>
      <c r="C4508" t="s">
        <v>3215</v>
      </c>
      <c r="D4508" t="s">
        <v>344</v>
      </c>
      <c r="E4508">
        <v>86</v>
      </c>
      <c r="F4508">
        <v>28</v>
      </c>
      <c r="G4508" t="s">
        <v>273</v>
      </c>
      <c r="H4508" t="s">
        <v>3624</v>
      </c>
    </row>
    <row r="4509" spans="1:8" hidden="1" x14ac:dyDescent="0.3">
      <c r="A4509" t="s">
        <v>7598</v>
      </c>
      <c r="B4509" t="s">
        <v>3214</v>
      </c>
      <c r="C4509" t="s">
        <v>3215</v>
      </c>
      <c r="D4509" t="s">
        <v>2</v>
      </c>
      <c r="E4509">
        <v>6725</v>
      </c>
      <c r="F4509">
        <v>28</v>
      </c>
      <c r="G4509" t="s">
        <v>273</v>
      </c>
      <c r="H4509" t="s">
        <v>3624</v>
      </c>
    </row>
    <row r="4510" spans="1:8" hidden="1" x14ac:dyDescent="0.3">
      <c r="A4510" t="s">
        <v>7599</v>
      </c>
      <c r="B4510" t="s">
        <v>3214</v>
      </c>
      <c r="C4510" t="s">
        <v>3215</v>
      </c>
      <c r="D4510" t="s">
        <v>30</v>
      </c>
      <c r="E4510">
        <v>553</v>
      </c>
      <c r="F4510">
        <v>28</v>
      </c>
      <c r="G4510" t="s">
        <v>273</v>
      </c>
      <c r="H4510" t="s">
        <v>3624</v>
      </c>
    </row>
    <row r="4511" spans="1:8" hidden="1" x14ac:dyDescent="0.3">
      <c r="A4511" t="s">
        <v>7600</v>
      </c>
      <c r="B4511" t="s">
        <v>3214</v>
      </c>
      <c r="C4511" t="s">
        <v>3215</v>
      </c>
      <c r="D4511" t="s">
        <v>345</v>
      </c>
      <c r="E4511">
        <v>8</v>
      </c>
      <c r="F4511">
        <v>28</v>
      </c>
      <c r="G4511" t="s">
        <v>273</v>
      </c>
      <c r="H4511" t="s">
        <v>3624</v>
      </c>
    </row>
    <row r="4512" spans="1:8" hidden="1" x14ac:dyDescent="0.3">
      <c r="A4512" t="s">
        <v>7601</v>
      </c>
      <c r="B4512" t="s">
        <v>3214</v>
      </c>
      <c r="C4512" t="s">
        <v>3215</v>
      </c>
      <c r="D4512" t="s">
        <v>36</v>
      </c>
      <c r="E4512">
        <v>168</v>
      </c>
      <c r="F4512">
        <v>28</v>
      </c>
      <c r="G4512" t="s">
        <v>273</v>
      </c>
      <c r="H4512" t="s">
        <v>3624</v>
      </c>
    </row>
    <row r="4513" spans="1:8" hidden="1" x14ac:dyDescent="0.3">
      <c r="A4513" t="s">
        <v>7602</v>
      </c>
      <c r="B4513" t="s">
        <v>3214</v>
      </c>
      <c r="C4513" t="s">
        <v>3215</v>
      </c>
      <c r="D4513" t="s">
        <v>32</v>
      </c>
      <c r="E4513">
        <v>46</v>
      </c>
      <c r="F4513">
        <v>28</v>
      </c>
      <c r="G4513" t="s">
        <v>273</v>
      </c>
      <c r="H4513" t="s">
        <v>3624</v>
      </c>
    </row>
    <row r="4514" spans="1:8" hidden="1" x14ac:dyDescent="0.3">
      <c r="A4514" t="s">
        <v>7603</v>
      </c>
      <c r="B4514" t="s">
        <v>3214</v>
      </c>
      <c r="C4514" t="s">
        <v>3215</v>
      </c>
      <c r="D4514" t="s">
        <v>31</v>
      </c>
      <c r="E4514">
        <v>5861</v>
      </c>
      <c r="F4514">
        <v>28</v>
      </c>
      <c r="G4514" t="s">
        <v>273</v>
      </c>
      <c r="H4514" t="s">
        <v>3624</v>
      </c>
    </row>
    <row r="4515" spans="1:8" hidden="1" x14ac:dyDescent="0.3">
      <c r="A4515" t="s">
        <v>7604</v>
      </c>
      <c r="B4515" t="s">
        <v>3214</v>
      </c>
      <c r="C4515" t="s">
        <v>3215</v>
      </c>
      <c r="D4515" t="s">
        <v>34</v>
      </c>
      <c r="E4515">
        <v>527</v>
      </c>
      <c r="F4515">
        <v>28</v>
      </c>
      <c r="G4515" t="s">
        <v>273</v>
      </c>
      <c r="H4515" t="s">
        <v>3624</v>
      </c>
    </row>
    <row r="4516" spans="1:8" hidden="1" x14ac:dyDescent="0.3">
      <c r="A4516" t="s">
        <v>7605</v>
      </c>
      <c r="B4516" t="s">
        <v>3214</v>
      </c>
      <c r="C4516" t="s">
        <v>3215</v>
      </c>
      <c r="D4516" t="s">
        <v>35</v>
      </c>
      <c r="E4516">
        <v>387</v>
      </c>
      <c r="F4516">
        <v>28</v>
      </c>
      <c r="G4516" t="s">
        <v>273</v>
      </c>
      <c r="H4516" t="s">
        <v>3624</v>
      </c>
    </row>
    <row r="4517" spans="1:8" hidden="1" x14ac:dyDescent="0.3">
      <c r="A4517" t="s">
        <v>7606</v>
      </c>
      <c r="B4517" t="s">
        <v>3214</v>
      </c>
      <c r="C4517" t="s">
        <v>3215</v>
      </c>
      <c r="D4517" t="s">
        <v>33</v>
      </c>
      <c r="E4517">
        <v>4947</v>
      </c>
      <c r="F4517">
        <v>28</v>
      </c>
      <c r="G4517" t="s">
        <v>273</v>
      </c>
      <c r="H4517" t="s">
        <v>3624</v>
      </c>
    </row>
    <row r="4518" spans="1:8" hidden="1" x14ac:dyDescent="0.3">
      <c r="A4518" t="s">
        <v>7607</v>
      </c>
      <c r="B4518" t="s">
        <v>3226</v>
      </c>
      <c r="C4518" t="s">
        <v>232</v>
      </c>
      <c r="D4518" t="s">
        <v>60</v>
      </c>
      <c r="E4518">
        <v>3049</v>
      </c>
      <c r="F4518">
        <v>28</v>
      </c>
      <c r="G4518" t="s">
        <v>273</v>
      </c>
      <c r="H4518" t="s">
        <v>3624</v>
      </c>
    </row>
    <row r="4519" spans="1:8" hidden="1" x14ac:dyDescent="0.3">
      <c r="A4519" t="s">
        <v>7608</v>
      </c>
      <c r="B4519" t="s">
        <v>3226</v>
      </c>
      <c r="C4519" t="s">
        <v>232</v>
      </c>
      <c r="D4519" t="s">
        <v>76</v>
      </c>
      <c r="E4519">
        <v>57</v>
      </c>
      <c r="F4519">
        <v>28</v>
      </c>
      <c r="G4519" t="s">
        <v>273</v>
      </c>
      <c r="H4519" t="s">
        <v>3624</v>
      </c>
    </row>
    <row r="4520" spans="1:8" hidden="1" x14ac:dyDescent="0.3">
      <c r="A4520" t="s">
        <v>7609</v>
      </c>
      <c r="B4520" t="s">
        <v>3226</v>
      </c>
      <c r="C4520" t="s">
        <v>232</v>
      </c>
      <c r="D4520" t="s">
        <v>72</v>
      </c>
      <c r="E4520">
        <v>749</v>
      </c>
      <c r="F4520">
        <v>28</v>
      </c>
      <c r="G4520" t="s">
        <v>273</v>
      </c>
      <c r="H4520" t="s">
        <v>3624</v>
      </c>
    </row>
    <row r="4521" spans="1:8" hidden="1" x14ac:dyDescent="0.3">
      <c r="A4521" t="s">
        <v>7610</v>
      </c>
      <c r="B4521" t="s">
        <v>3226</v>
      </c>
      <c r="C4521" t="s">
        <v>232</v>
      </c>
      <c r="D4521" t="s">
        <v>73</v>
      </c>
      <c r="E4521">
        <v>1368</v>
      </c>
      <c r="F4521">
        <v>28</v>
      </c>
      <c r="G4521" t="s">
        <v>273</v>
      </c>
      <c r="H4521" t="s">
        <v>3624</v>
      </c>
    </row>
    <row r="4522" spans="1:8" hidden="1" x14ac:dyDescent="0.3">
      <c r="A4522" t="s">
        <v>7611</v>
      </c>
      <c r="B4522" t="s">
        <v>3226</v>
      </c>
      <c r="C4522" t="s">
        <v>232</v>
      </c>
      <c r="D4522" t="s">
        <v>75</v>
      </c>
      <c r="E4522">
        <v>141</v>
      </c>
      <c r="F4522">
        <v>28</v>
      </c>
      <c r="G4522" t="s">
        <v>273</v>
      </c>
      <c r="H4522" t="s">
        <v>3624</v>
      </c>
    </row>
    <row r="4523" spans="1:8" hidden="1" x14ac:dyDescent="0.3">
      <c r="A4523" t="s">
        <v>7612</v>
      </c>
      <c r="B4523" t="s">
        <v>3226</v>
      </c>
      <c r="C4523" t="s">
        <v>232</v>
      </c>
      <c r="D4523" t="s">
        <v>74</v>
      </c>
      <c r="E4523">
        <v>742</v>
      </c>
      <c r="F4523">
        <v>28</v>
      </c>
      <c r="G4523" t="s">
        <v>273</v>
      </c>
      <c r="H4523" t="s">
        <v>3624</v>
      </c>
    </row>
    <row r="4524" spans="1:8" hidden="1" x14ac:dyDescent="0.3">
      <c r="A4524" t="s">
        <v>7613</v>
      </c>
      <c r="B4524" t="s">
        <v>3076</v>
      </c>
      <c r="C4524" t="s">
        <v>236</v>
      </c>
      <c r="D4524" t="s">
        <v>29</v>
      </c>
      <c r="E4524">
        <v>10672</v>
      </c>
      <c r="F4524">
        <v>29</v>
      </c>
      <c r="G4524" t="s">
        <v>274</v>
      </c>
      <c r="H4524" t="s">
        <v>3626</v>
      </c>
    </row>
    <row r="4525" spans="1:8" hidden="1" x14ac:dyDescent="0.3">
      <c r="A4525" t="s">
        <v>7614</v>
      </c>
      <c r="B4525" t="s">
        <v>3076</v>
      </c>
      <c r="C4525" t="s">
        <v>236</v>
      </c>
      <c r="D4525" t="s">
        <v>49</v>
      </c>
      <c r="E4525">
        <v>3636</v>
      </c>
      <c r="F4525">
        <v>29</v>
      </c>
      <c r="G4525" t="s">
        <v>274</v>
      </c>
      <c r="H4525" t="s">
        <v>3626</v>
      </c>
    </row>
    <row r="4526" spans="1:8" hidden="1" x14ac:dyDescent="0.3">
      <c r="A4526" t="s">
        <v>7615</v>
      </c>
      <c r="B4526" t="s">
        <v>3076</v>
      </c>
      <c r="C4526" t="s">
        <v>236</v>
      </c>
      <c r="D4526" t="s">
        <v>48</v>
      </c>
      <c r="E4526">
        <v>1262</v>
      </c>
      <c r="F4526">
        <v>29</v>
      </c>
      <c r="G4526" t="s">
        <v>274</v>
      </c>
      <c r="H4526" t="s">
        <v>3626</v>
      </c>
    </row>
    <row r="4527" spans="1:8" hidden="1" x14ac:dyDescent="0.3">
      <c r="A4527" t="s">
        <v>7616</v>
      </c>
      <c r="B4527" t="s">
        <v>3076</v>
      </c>
      <c r="C4527" t="s">
        <v>236</v>
      </c>
      <c r="D4527" t="s">
        <v>42</v>
      </c>
      <c r="E4527">
        <v>449</v>
      </c>
      <c r="F4527">
        <v>29</v>
      </c>
      <c r="G4527" t="s">
        <v>274</v>
      </c>
      <c r="H4527" t="s">
        <v>3626</v>
      </c>
    </row>
    <row r="4528" spans="1:8" hidden="1" x14ac:dyDescent="0.3">
      <c r="A4528" t="s">
        <v>7617</v>
      </c>
      <c r="B4528" t="s">
        <v>3076</v>
      </c>
      <c r="C4528" t="s">
        <v>236</v>
      </c>
      <c r="D4528" t="s">
        <v>82</v>
      </c>
      <c r="E4528">
        <v>507</v>
      </c>
      <c r="F4528">
        <v>29</v>
      </c>
      <c r="G4528" t="s">
        <v>274</v>
      </c>
      <c r="H4528" t="s">
        <v>3626</v>
      </c>
    </row>
    <row r="4529" spans="1:8" hidden="1" x14ac:dyDescent="0.3">
      <c r="A4529" t="s">
        <v>7618</v>
      </c>
      <c r="B4529" t="s">
        <v>3076</v>
      </c>
      <c r="C4529" t="s">
        <v>236</v>
      </c>
      <c r="D4529" t="s">
        <v>50</v>
      </c>
      <c r="E4529">
        <v>263</v>
      </c>
      <c r="F4529">
        <v>29</v>
      </c>
      <c r="G4529" t="s">
        <v>274</v>
      </c>
      <c r="H4529" t="s">
        <v>3626</v>
      </c>
    </row>
    <row r="4530" spans="1:8" hidden="1" x14ac:dyDescent="0.3">
      <c r="A4530" t="s">
        <v>7619</v>
      </c>
      <c r="B4530" t="s">
        <v>3076</v>
      </c>
      <c r="C4530" t="s">
        <v>236</v>
      </c>
      <c r="D4530" t="s">
        <v>46</v>
      </c>
      <c r="E4530">
        <v>958</v>
      </c>
      <c r="F4530">
        <v>29</v>
      </c>
      <c r="G4530" t="s">
        <v>274</v>
      </c>
      <c r="H4530" t="s">
        <v>3626</v>
      </c>
    </row>
    <row r="4531" spans="1:8" hidden="1" x14ac:dyDescent="0.3">
      <c r="A4531" t="s">
        <v>7620</v>
      </c>
      <c r="B4531" t="s">
        <v>3076</v>
      </c>
      <c r="C4531" t="s">
        <v>236</v>
      </c>
      <c r="D4531" t="s">
        <v>45</v>
      </c>
      <c r="E4531">
        <v>582</v>
      </c>
      <c r="F4531">
        <v>29</v>
      </c>
      <c r="G4531" t="s">
        <v>274</v>
      </c>
      <c r="H4531" t="s">
        <v>3626</v>
      </c>
    </row>
    <row r="4532" spans="1:8" hidden="1" x14ac:dyDescent="0.3">
      <c r="A4532" t="s">
        <v>7621</v>
      </c>
      <c r="B4532" t="s">
        <v>3076</v>
      </c>
      <c r="C4532" t="s">
        <v>236</v>
      </c>
      <c r="D4532" t="s">
        <v>47</v>
      </c>
      <c r="E4532">
        <v>358</v>
      </c>
      <c r="F4532">
        <v>29</v>
      </c>
      <c r="G4532" t="s">
        <v>274</v>
      </c>
      <c r="H4532" t="s">
        <v>3626</v>
      </c>
    </row>
    <row r="4533" spans="1:8" hidden="1" x14ac:dyDescent="0.3">
      <c r="A4533" t="s">
        <v>7622</v>
      </c>
      <c r="B4533" t="s">
        <v>3076</v>
      </c>
      <c r="C4533" t="s">
        <v>236</v>
      </c>
      <c r="D4533" t="s">
        <v>43</v>
      </c>
      <c r="E4533">
        <v>2115</v>
      </c>
      <c r="F4533">
        <v>29</v>
      </c>
      <c r="G4533" t="s">
        <v>274</v>
      </c>
      <c r="H4533" t="s">
        <v>3626</v>
      </c>
    </row>
    <row r="4534" spans="1:8" hidden="1" x14ac:dyDescent="0.3">
      <c r="A4534" t="s">
        <v>7623</v>
      </c>
      <c r="B4534" t="s">
        <v>3076</v>
      </c>
      <c r="C4534" t="s">
        <v>236</v>
      </c>
      <c r="D4534" t="s">
        <v>44</v>
      </c>
      <c r="E4534">
        <v>517</v>
      </c>
      <c r="F4534">
        <v>29</v>
      </c>
      <c r="G4534" t="s">
        <v>274</v>
      </c>
      <c r="H4534" t="s">
        <v>3626</v>
      </c>
    </row>
    <row r="4535" spans="1:8" hidden="1" x14ac:dyDescent="0.3">
      <c r="A4535" t="s">
        <v>3625</v>
      </c>
      <c r="B4535" t="s">
        <v>3089</v>
      </c>
      <c r="C4535" t="s">
        <v>3090</v>
      </c>
      <c r="D4535" t="s">
        <v>434</v>
      </c>
      <c r="E4535">
        <v>156</v>
      </c>
      <c r="F4535">
        <v>29</v>
      </c>
      <c r="G4535" t="s">
        <v>274</v>
      </c>
      <c r="H4535" t="s">
        <v>3626</v>
      </c>
    </row>
    <row r="4536" spans="1:8" hidden="1" x14ac:dyDescent="0.3">
      <c r="A4536" t="s">
        <v>5174</v>
      </c>
      <c r="B4536" t="s">
        <v>3089</v>
      </c>
      <c r="C4536" t="s">
        <v>3090</v>
      </c>
      <c r="D4536" t="s">
        <v>436</v>
      </c>
      <c r="E4536">
        <v>652</v>
      </c>
      <c r="F4536">
        <v>29</v>
      </c>
      <c r="G4536" t="s">
        <v>274</v>
      </c>
      <c r="H4536" t="s">
        <v>3626</v>
      </c>
    </row>
    <row r="4537" spans="1:8" hidden="1" x14ac:dyDescent="0.3">
      <c r="A4537" t="s">
        <v>5991</v>
      </c>
      <c r="B4537" t="s">
        <v>3089</v>
      </c>
      <c r="C4537" t="s">
        <v>3090</v>
      </c>
      <c r="D4537" t="s">
        <v>437</v>
      </c>
      <c r="E4537">
        <v>1931</v>
      </c>
      <c r="F4537">
        <v>29</v>
      </c>
      <c r="G4537" t="s">
        <v>274</v>
      </c>
      <c r="H4537" t="s">
        <v>3626</v>
      </c>
    </row>
    <row r="4538" spans="1:8" hidden="1" x14ac:dyDescent="0.3">
      <c r="A4538" t="s">
        <v>7625</v>
      </c>
      <c r="B4538" t="s">
        <v>3089</v>
      </c>
      <c r="C4538" t="s">
        <v>3090</v>
      </c>
      <c r="D4538" t="s">
        <v>439</v>
      </c>
      <c r="E4538">
        <v>1397</v>
      </c>
      <c r="F4538">
        <v>29</v>
      </c>
      <c r="G4538" t="s">
        <v>274</v>
      </c>
      <c r="H4538" t="s">
        <v>3626</v>
      </c>
    </row>
    <row r="4539" spans="1:8" hidden="1" x14ac:dyDescent="0.3">
      <c r="A4539" t="s">
        <v>4465</v>
      </c>
      <c r="B4539" t="s">
        <v>3089</v>
      </c>
      <c r="C4539" t="s">
        <v>3090</v>
      </c>
      <c r="D4539" t="s">
        <v>435</v>
      </c>
      <c r="E4539">
        <v>801</v>
      </c>
      <c r="F4539">
        <v>29</v>
      </c>
      <c r="G4539" t="s">
        <v>274</v>
      </c>
      <c r="H4539" t="s">
        <v>3626</v>
      </c>
    </row>
    <row r="4540" spans="1:8" hidden="1" x14ac:dyDescent="0.3">
      <c r="A4540" t="s">
        <v>9151</v>
      </c>
      <c r="B4540" t="s">
        <v>3089</v>
      </c>
      <c r="C4540" t="s">
        <v>3090</v>
      </c>
      <c r="D4540" t="s">
        <v>441</v>
      </c>
      <c r="E4540">
        <v>567</v>
      </c>
      <c r="F4540">
        <v>29</v>
      </c>
      <c r="G4540" t="s">
        <v>274</v>
      </c>
      <c r="H4540" t="s">
        <v>3626</v>
      </c>
    </row>
    <row r="4541" spans="1:8" hidden="1" x14ac:dyDescent="0.3">
      <c r="A4541" t="s">
        <v>8334</v>
      </c>
      <c r="B4541" t="s">
        <v>3089</v>
      </c>
      <c r="C4541" t="s">
        <v>3090</v>
      </c>
      <c r="D4541" t="s">
        <v>440</v>
      </c>
      <c r="E4541">
        <v>2862</v>
      </c>
      <c r="F4541">
        <v>29</v>
      </c>
      <c r="G4541" t="s">
        <v>274</v>
      </c>
      <c r="H4541" t="s">
        <v>3626</v>
      </c>
    </row>
    <row r="4542" spans="1:8" hidden="1" x14ac:dyDescent="0.3">
      <c r="A4542" t="s">
        <v>9968</v>
      </c>
      <c r="B4542" t="s">
        <v>3089</v>
      </c>
      <c r="C4542" t="s">
        <v>3090</v>
      </c>
      <c r="D4542" t="s">
        <v>349</v>
      </c>
      <c r="E4542">
        <v>9100</v>
      </c>
      <c r="F4542">
        <v>29</v>
      </c>
      <c r="G4542" t="s">
        <v>274</v>
      </c>
      <c r="H4542" t="s">
        <v>3626</v>
      </c>
    </row>
    <row r="4543" spans="1:8" hidden="1" x14ac:dyDescent="0.3">
      <c r="A4543" t="s">
        <v>6808</v>
      </c>
      <c r="B4543" t="s">
        <v>3089</v>
      </c>
      <c r="C4543" t="s">
        <v>3090</v>
      </c>
      <c r="D4543" t="s">
        <v>438</v>
      </c>
      <c r="E4543">
        <v>737</v>
      </c>
      <c r="F4543">
        <v>29</v>
      </c>
      <c r="G4543" t="s">
        <v>274</v>
      </c>
      <c r="H4543" t="s">
        <v>3626</v>
      </c>
    </row>
    <row r="4544" spans="1:8" hidden="1" x14ac:dyDescent="0.3">
      <c r="A4544" t="s">
        <v>7633</v>
      </c>
      <c r="B4544" t="s">
        <v>3108</v>
      </c>
      <c r="C4544" t="s">
        <v>3109</v>
      </c>
      <c r="D4544" t="s">
        <v>3110</v>
      </c>
      <c r="E4544">
        <v>421</v>
      </c>
      <c r="F4544">
        <v>29</v>
      </c>
      <c r="G4544" t="s">
        <v>274</v>
      </c>
      <c r="H4544" t="s">
        <v>3626</v>
      </c>
    </row>
    <row r="4545" spans="1:8" hidden="1" x14ac:dyDescent="0.3">
      <c r="A4545" t="s">
        <v>7634</v>
      </c>
      <c r="B4545" t="s">
        <v>3108</v>
      </c>
      <c r="C4545" t="s">
        <v>3109</v>
      </c>
      <c r="D4545" t="s">
        <v>3112</v>
      </c>
      <c r="E4545">
        <v>1141</v>
      </c>
      <c r="F4545">
        <v>29</v>
      </c>
      <c r="G4545" t="s">
        <v>274</v>
      </c>
      <c r="H4545" t="s">
        <v>3626</v>
      </c>
    </row>
    <row r="4546" spans="1:8" hidden="1" x14ac:dyDescent="0.3">
      <c r="A4546" t="s">
        <v>7635</v>
      </c>
      <c r="B4546" t="s">
        <v>3108</v>
      </c>
      <c r="C4546" t="s">
        <v>3109</v>
      </c>
      <c r="D4546" t="s">
        <v>3114</v>
      </c>
      <c r="E4546">
        <v>916</v>
      </c>
      <c r="F4546">
        <v>29</v>
      </c>
      <c r="G4546" t="s">
        <v>274</v>
      </c>
      <c r="H4546" t="s">
        <v>3626</v>
      </c>
    </row>
    <row r="4547" spans="1:8" hidden="1" x14ac:dyDescent="0.3">
      <c r="A4547" t="s">
        <v>7636</v>
      </c>
      <c r="B4547" t="s">
        <v>3108</v>
      </c>
      <c r="C4547" t="s">
        <v>3109</v>
      </c>
      <c r="D4547" t="s">
        <v>3116</v>
      </c>
      <c r="E4547">
        <v>1005</v>
      </c>
      <c r="F4547">
        <v>29</v>
      </c>
      <c r="G4547" t="s">
        <v>274</v>
      </c>
      <c r="H4547" t="s">
        <v>3626</v>
      </c>
    </row>
    <row r="4548" spans="1:8" hidden="1" x14ac:dyDescent="0.3">
      <c r="A4548" t="s">
        <v>7637</v>
      </c>
      <c r="B4548" t="s">
        <v>3108</v>
      </c>
      <c r="C4548" t="s">
        <v>3109</v>
      </c>
      <c r="D4548" t="s">
        <v>3118</v>
      </c>
      <c r="E4548">
        <v>1036</v>
      </c>
      <c r="F4548">
        <v>29</v>
      </c>
      <c r="G4548" t="s">
        <v>274</v>
      </c>
      <c r="H4548" t="s">
        <v>3626</v>
      </c>
    </row>
    <row r="4549" spans="1:8" hidden="1" x14ac:dyDescent="0.3">
      <c r="A4549" t="s">
        <v>7638</v>
      </c>
      <c r="B4549" t="s">
        <v>3108</v>
      </c>
      <c r="C4549" t="s">
        <v>3109</v>
      </c>
      <c r="D4549" t="s">
        <v>3120</v>
      </c>
      <c r="E4549">
        <v>1099</v>
      </c>
      <c r="F4549">
        <v>29</v>
      </c>
      <c r="G4549" t="s">
        <v>274</v>
      </c>
      <c r="H4549" t="s">
        <v>3626</v>
      </c>
    </row>
    <row r="4550" spans="1:8" hidden="1" x14ac:dyDescent="0.3">
      <c r="A4550" t="s">
        <v>7639</v>
      </c>
      <c r="B4550" t="s">
        <v>3108</v>
      </c>
      <c r="C4550" t="s">
        <v>3109</v>
      </c>
      <c r="D4550" t="s">
        <v>3122</v>
      </c>
      <c r="E4550">
        <v>1058</v>
      </c>
      <c r="F4550">
        <v>29</v>
      </c>
      <c r="G4550" t="s">
        <v>274</v>
      </c>
      <c r="H4550" t="s">
        <v>3626</v>
      </c>
    </row>
    <row r="4551" spans="1:8" hidden="1" x14ac:dyDescent="0.3">
      <c r="A4551" t="s">
        <v>7640</v>
      </c>
      <c r="B4551" t="s">
        <v>3108</v>
      </c>
      <c r="C4551" t="s">
        <v>3109</v>
      </c>
      <c r="D4551" t="s">
        <v>3124</v>
      </c>
      <c r="E4551">
        <v>887</v>
      </c>
      <c r="F4551">
        <v>29</v>
      </c>
      <c r="G4551" t="s">
        <v>274</v>
      </c>
      <c r="H4551" t="s">
        <v>3626</v>
      </c>
    </row>
    <row r="4552" spans="1:8" hidden="1" x14ac:dyDescent="0.3">
      <c r="A4552" t="s">
        <v>7641</v>
      </c>
      <c r="B4552" t="s">
        <v>3108</v>
      </c>
      <c r="C4552" t="s">
        <v>3109</v>
      </c>
      <c r="D4552" t="s">
        <v>3126</v>
      </c>
      <c r="E4552">
        <v>1551</v>
      </c>
      <c r="F4552">
        <v>29</v>
      </c>
      <c r="G4552" t="s">
        <v>274</v>
      </c>
      <c r="H4552" t="s">
        <v>3626</v>
      </c>
    </row>
    <row r="4553" spans="1:8" hidden="1" x14ac:dyDescent="0.3">
      <c r="A4553" t="s">
        <v>7642</v>
      </c>
      <c r="B4553" t="s">
        <v>3108</v>
      </c>
      <c r="C4553" t="s">
        <v>3109</v>
      </c>
      <c r="D4553" t="s">
        <v>349</v>
      </c>
      <c r="E4553">
        <v>9100</v>
      </c>
      <c r="F4553">
        <v>29</v>
      </c>
      <c r="G4553" t="s">
        <v>274</v>
      </c>
      <c r="H4553" t="s">
        <v>3626</v>
      </c>
    </row>
    <row r="4554" spans="1:8" hidden="1" x14ac:dyDescent="0.3">
      <c r="A4554" t="s">
        <v>7643</v>
      </c>
      <c r="B4554" t="s">
        <v>3129</v>
      </c>
      <c r="C4554" t="s">
        <v>238</v>
      </c>
      <c r="D4554" t="s">
        <v>54</v>
      </c>
      <c r="E4554">
        <v>680</v>
      </c>
      <c r="F4554">
        <v>29</v>
      </c>
      <c r="G4554" t="s">
        <v>274</v>
      </c>
      <c r="H4554" t="s">
        <v>3626</v>
      </c>
    </row>
    <row r="4555" spans="1:8" hidden="1" x14ac:dyDescent="0.3">
      <c r="A4555" t="s">
        <v>7644</v>
      </c>
      <c r="B4555" t="s">
        <v>3129</v>
      </c>
      <c r="C4555" t="s">
        <v>238</v>
      </c>
      <c r="D4555" t="s">
        <v>55</v>
      </c>
      <c r="E4555">
        <v>1785</v>
      </c>
      <c r="F4555">
        <v>29</v>
      </c>
      <c r="G4555" t="s">
        <v>274</v>
      </c>
      <c r="H4555" t="s">
        <v>3626</v>
      </c>
    </row>
    <row r="4556" spans="1:8" hidden="1" x14ac:dyDescent="0.3">
      <c r="A4556" t="s">
        <v>7645</v>
      </c>
      <c r="B4556" t="s">
        <v>3129</v>
      </c>
      <c r="C4556" t="s">
        <v>238</v>
      </c>
      <c r="D4556" t="s">
        <v>56</v>
      </c>
      <c r="E4556">
        <v>1320</v>
      </c>
      <c r="F4556">
        <v>29</v>
      </c>
      <c r="G4556" t="s">
        <v>274</v>
      </c>
      <c r="H4556" t="s">
        <v>3626</v>
      </c>
    </row>
    <row r="4557" spans="1:8" hidden="1" x14ac:dyDescent="0.3">
      <c r="A4557" t="s">
        <v>7646</v>
      </c>
      <c r="B4557" t="s">
        <v>3129</v>
      </c>
      <c r="C4557" t="s">
        <v>238</v>
      </c>
      <c r="D4557" t="s">
        <v>57</v>
      </c>
      <c r="E4557">
        <v>581</v>
      </c>
      <c r="F4557">
        <v>29</v>
      </c>
      <c r="G4557" t="s">
        <v>274</v>
      </c>
      <c r="H4557" t="s">
        <v>3626</v>
      </c>
    </row>
    <row r="4558" spans="1:8" hidden="1" x14ac:dyDescent="0.3">
      <c r="A4558" t="s">
        <v>7647</v>
      </c>
      <c r="B4558" t="s">
        <v>3129</v>
      </c>
      <c r="C4558" t="s">
        <v>238</v>
      </c>
      <c r="D4558" t="s">
        <v>58</v>
      </c>
      <c r="E4558">
        <v>822</v>
      </c>
      <c r="F4558">
        <v>29</v>
      </c>
      <c r="G4558" t="s">
        <v>274</v>
      </c>
      <c r="H4558" t="s">
        <v>3626</v>
      </c>
    </row>
    <row r="4559" spans="1:8" hidden="1" x14ac:dyDescent="0.3">
      <c r="A4559" t="s">
        <v>7648</v>
      </c>
      <c r="B4559" t="s">
        <v>3129</v>
      </c>
      <c r="C4559" t="s">
        <v>238</v>
      </c>
      <c r="D4559" t="s">
        <v>59</v>
      </c>
      <c r="E4559">
        <v>1462</v>
      </c>
      <c r="F4559">
        <v>29</v>
      </c>
      <c r="G4559" t="s">
        <v>274</v>
      </c>
      <c r="H4559" t="s">
        <v>3626</v>
      </c>
    </row>
    <row r="4560" spans="1:8" hidden="1" x14ac:dyDescent="0.3">
      <c r="A4560" t="s">
        <v>7649</v>
      </c>
      <c r="B4560" t="s">
        <v>3129</v>
      </c>
      <c r="C4560" t="s">
        <v>238</v>
      </c>
      <c r="D4560" t="s">
        <v>51</v>
      </c>
      <c r="E4560">
        <v>1799</v>
      </c>
      <c r="F4560">
        <v>29</v>
      </c>
      <c r="G4560" t="s">
        <v>274</v>
      </c>
      <c r="H4560" t="s">
        <v>3626</v>
      </c>
    </row>
    <row r="4561" spans="1:8" hidden="1" x14ac:dyDescent="0.3">
      <c r="A4561" t="s">
        <v>7650</v>
      </c>
      <c r="B4561" t="s">
        <v>3129</v>
      </c>
      <c r="C4561" t="s">
        <v>238</v>
      </c>
      <c r="D4561" t="s">
        <v>52</v>
      </c>
      <c r="E4561">
        <v>1289</v>
      </c>
      <c r="F4561">
        <v>29</v>
      </c>
      <c r="G4561" t="s">
        <v>274</v>
      </c>
      <c r="H4561" t="s">
        <v>3626</v>
      </c>
    </row>
    <row r="4562" spans="1:8" hidden="1" x14ac:dyDescent="0.3">
      <c r="A4562" t="s">
        <v>7651</v>
      </c>
      <c r="B4562" t="s">
        <v>3129</v>
      </c>
      <c r="C4562" t="s">
        <v>238</v>
      </c>
      <c r="D4562" t="s">
        <v>53</v>
      </c>
      <c r="E4562">
        <v>926</v>
      </c>
      <c r="F4562">
        <v>29</v>
      </c>
      <c r="G4562" t="s">
        <v>274</v>
      </c>
      <c r="H4562" t="s">
        <v>3626</v>
      </c>
    </row>
    <row r="4563" spans="1:8" hidden="1" x14ac:dyDescent="0.3">
      <c r="A4563" t="s">
        <v>7652</v>
      </c>
      <c r="B4563" t="s">
        <v>3129</v>
      </c>
      <c r="C4563" t="s">
        <v>238</v>
      </c>
      <c r="D4563" t="s">
        <v>349</v>
      </c>
      <c r="E4563">
        <v>10665</v>
      </c>
      <c r="F4563">
        <v>29</v>
      </c>
      <c r="G4563" t="s">
        <v>274</v>
      </c>
      <c r="H4563" t="s">
        <v>3626</v>
      </c>
    </row>
    <row r="4564" spans="1:8" hidden="1" x14ac:dyDescent="0.3">
      <c r="A4564" t="s">
        <v>7653</v>
      </c>
      <c r="B4564" t="s">
        <v>3140</v>
      </c>
      <c r="C4564" t="s">
        <v>229</v>
      </c>
      <c r="D4564" t="s">
        <v>60</v>
      </c>
      <c r="E4564">
        <v>5989</v>
      </c>
      <c r="F4564">
        <v>29</v>
      </c>
      <c r="G4564" t="s">
        <v>274</v>
      </c>
      <c r="H4564" t="s">
        <v>3626</v>
      </c>
    </row>
    <row r="4565" spans="1:8" hidden="1" x14ac:dyDescent="0.3">
      <c r="A4565" t="s">
        <v>7654</v>
      </c>
      <c r="B4565" t="s">
        <v>3140</v>
      </c>
      <c r="C4565" t="s">
        <v>229</v>
      </c>
      <c r="D4565" t="s">
        <v>63</v>
      </c>
      <c r="E4565">
        <v>119</v>
      </c>
      <c r="F4565">
        <v>29</v>
      </c>
      <c r="G4565" t="s">
        <v>274</v>
      </c>
      <c r="H4565" t="s">
        <v>3626</v>
      </c>
    </row>
    <row r="4566" spans="1:8" hidden="1" x14ac:dyDescent="0.3">
      <c r="A4566" t="s">
        <v>7655</v>
      </c>
      <c r="B4566" t="s">
        <v>3140</v>
      </c>
      <c r="C4566" t="s">
        <v>229</v>
      </c>
      <c r="D4566" t="s">
        <v>61</v>
      </c>
      <c r="E4566">
        <v>1669</v>
      </c>
      <c r="F4566">
        <v>29</v>
      </c>
      <c r="G4566" t="s">
        <v>274</v>
      </c>
      <c r="H4566" t="s">
        <v>3626</v>
      </c>
    </row>
    <row r="4567" spans="1:8" hidden="1" x14ac:dyDescent="0.3">
      <c r="A4567" t="s">
        <v>10347</v>
      </c>
      <c r="B4567" t="s">
        <v>3140</v>
      </c>
      <c r="C4567" t="s">
        <v>229</v>
      </c>
      <c r="D4567" t="s">
        <v>10309</v>
      </c>
      <c r="E4567">
        <v>1647</v>
      </c>
      <c r="F4567">
        <v>29</v>
      </c>
      <c r="G4567" t="s">
        <v>274</v>
      </c>
      <c r="H4567" t="s">
        <v>3626</v>
      </c>
    </row>
    <row r="4568" spans="1:8" hidden="1" x14ac:dyDescent="0.3">
      <c r="A4568" t="s">
        <v>7656</v>
      </c>
      <c r="B4568" t="s">
        <v>3140</v>
      </c>
      <c r="C4568" t="s">
        <v>229</v>
      </c>
      <c r="D4568" t="s">
        <v>341</v>
      </c>
      <c r="E4568">
        <v>1955</v>
      </c>
      <c r="F4568">
        <v>29</v>
      </c>
      <c r="G4568" t="s">
        <v>274</v>
      </c>
      <c r="H4568" t="s">
        <v>3626</v>
      </c>
    </row>
    <row r="4569" spans="1:8" hidden="1" x14ac:dyDescent="0.3">
      <c r="A4569" t="s">
        <v>7657</v>
      </c>
      <c r="B4569" t="s">
        <v>3140</v>
      </c>
      <c r="C4569" t="s">
        <v>229</v>
      </c>
      <c r="D4569" t="s">
        <v>62</v>
      </c>
      <c r="E4569">
        <v>610</v>
      </c>
      <c r="F4569">
        <v>29</v>
      </c>
      <c r="G4569" t="s">
        <v>274</v>
      </c>
      <c r="H4569" t="s">
        <v>3626</v>
      </c>
    </row>
    <row r="4570" spans="1:8" hidden="1" x14ac:dyDescent="0.3">
      <c r="A4570" t="s">
        <v>7658</v>
      </c>
      <c r="B4570" t="s">
        <v>3146</v>
      </c>
      <c r="C4570" t="s">
        <v>230</v>
      </c>
      <c r="D4570" t="s">
        <v>353</v>
      </c>
      <c r="E4570">
        <v>13143</v>
      </c>
      <c r="F4570">
        <v>29</v>
      </c>
      <c r="G4570" t="s">
        <v>274</v>
      </c>
      <c r="H4570" t="s">
        <v>3626</v>
      </c>
    </row>
    <row r="4571" spans="1:8" hidden="1" x14ac:dyDescent="0.3">
      <c r="A4571" t="s">
        <v>7659</v>
      </c>
      <c r="B4571" t="s">
        <v>3146</v>
      </c>
      <c r="C4571" t="s">
        <v>230</v>
      </c>
      <c r="D4571" t="s">
        <v>2</v>
      </c>
      <c r="E4571">
        <v>13207</v>
      </c>
      <c r="F4571">
        <v>29</v>
      </c>
      <c r="G4571" t="s">
        <v>274</v>
      </c>
      <c r="H4571" t="s">
        <v>3626</v>
      </c>
    </row>
    <row r="4572" spans="1:8" hidden="1" x14ac:dyDescent="0.3">
      <c r="A4572" t="s">
        <v>7660</v>
      </c>
      <c r="B4572" t="s">
        <v>3146</v>
      </c>
      <c r="C4572" t="s">
        <v>230</v>
      </c>
      <c r="D4572" t="s">
        <v>337</v>
      </c>
      <c r="E4572">
        <v>2</v>
      </c>
      <c r="F4572">
        <v>29</v>
      </c>
      <c r="G4572" t="s">
        <v>274</v>
      </c>
      <c r="H4572" t="s">
        <v>3626</v>
      </c>
    </row>
    <row r="4573" spans="1:8" hidden="1" x14ac:dyDescent="0.3">
      <c r="A4573" t="s">
        <v>7661</v>
      </c>
      <c r="B4573" t="s">
        <v>3146</v>
      </c>
      <c r="C4573" t="s">
        <v>230</v>
      </c>
      <c r="D4573" t="s">
        <v>326</v>
      </c>
      <c r="E4573">
        <v>2</v>
      </c>
      <c r="F4573">
        <v>29</v>
      </c>
      <c r="G4573" t="s">
        <v>274</v>
      </c>
      <c r="H4573" t="s">
        <v>3626</v>
      </c>
    </row>
    <row r="4574" spans="1:8" hidden="1" x14ac:dyDescent="0.3">
      <c r="A4574" t="s">
        <v>7662</v>
      </c>
      <c r="B4574" t="s">
        <v>3146</v>
      </c>
      <c r="C4574" t="s">
        <v>230</v>
      </c>
      <c r="D4574" t="s">
        <v>327</v>
      </c>
      <c r="E4574">
        <v>1002</v>
      </c>
      <c r="F4574">
        <v>29</v>
      </c>
      <c r="G4574" t="s">
        <v>274</v>
      </c>
      <c r="H4574" t="s">
        <v>3626</v>
      </c>
    </row>
    <row r="4575" spans="1:8" hidden="1" x14ac:dyDescent="0.3">
      <c r="A4575" t="s">
        <v>7663</v>
      </c>
      <c r="B4575" t="s">
        <v>3146</v>
      </c>
      <c r="C4575" t="s">
        <v>230</v>
      </c>
      <c r="D4575" t="s">
        <v>328</v>
      </c>
      <c r="E4575">
        <v>798</v>
      </c>
      <c r="F4575">
        <v>29</v>
      </c>
      <c r="G4575" t="s">
        <v>274</v>
      </c>
      <c r="H4575" t="s">
        <v>3626</v>
      </c>
    </row>
    <row r="4576" spans="1:8" hidden="1" x14ac:dyDescent="0.3">
      <c r="A4576" t="s">
        <v>7664</v>
      </c>
      <c r="B4576" t="s">
        <v>3146</v>
      </c>
      <c r="C4576" t="s">
        <v>230</v>
      </c>
      <c r="D4576" t="s">
        <v>329</v>
      </c>
      <c r="E4576">
        <v>14</v>
      </c>
      <c r="F4576">
        <v>29</v>
      </c>
      <c r="G4576" t="s">
        <v>274</v>
      </c>
      <c r="H4576" t="s">
        <v>3626</v>
      </c>
    </row>
    <row r="4577" spans="1:8" hidden="1" x14ac:dyDescent="0.3">
      <c r="A4577" t="s">
        <v>7665</v>
      </c>
      <c r="B4577" t="s">
        <v>3146</v>
      </c>
      <c r="C4577" t="s">
        <v>230</v>
      </c>
      <c r="D4577" t="s">
        <v>330</v>
      </c>
      <c r="E4577">
        <v>99</v>
      </c>
      <c r="F4577">
        <v>29</v>
      </c>
      <c r="G4577" t="s">
        <v>274</v>
      </c>
      <c r="H4577" t="s">
        <v>3626</v>
      </c>
    </row>
    <row r="4578" spans="1:8" hidden="1" x14ac:dyDescent="0.3">
      <c r="A4578" t="s">
        <v>7666</v>
      </c>
      <c r="B4578" t="s">
        <v>3146</v>
      </c>
      <c r="C4578" t="s">
        <v>230</v>
      </c>
      <c r="D4578" t="s">
        <v>3155</v>
      </c>
      <c r="E4578">
        <v>60</v>
      </c>
      <c r="F4578">
        <v>29</v>
      </c>
      <c r="G4578" t="s">
        <v>274</v>
      </c>
      <c r="H4578" t="s">
        <v>3626</v>
      </c>
    </row>
    <row r="4579" spans="1:8" hidden="1" x14ac:dyDescent="0.3">
      <c r="A4579" t="s">
        <v>7667</v>
      </c>
      <c r="B4579" t="s">
        <v>3146</v>
      </c>
      <c r="C4579" t="s">
        <v>230</v>
      </c>
      <c r="D4579" t="s">
        <v>3157</v>
      </c>
      <c r="E4579">
        <v>13143</v>
      </c>
      <c r="F4579">
        <v>29</v>
      </c>
      <c r="G4579" t="s">
        <v>274</v>
      </c>
      <c r="H4579" t="s">
        <v>3626</v>
      </c>
    </row>
    <row r="4580" spans="1:8" hidden="1" x14ac:dyDescent="0.3">
      <c r="A4580" t="s">
        <v>7668</v>
      </c>
      <c r="B4580" t="s">
        <v>3146</v>
      </c>
      <c r="C4580" t="s">
        <v>230</v>
      </c>
      <c r="D4580" t="s">
        <v>331</v>
      </c>
      <c r="E4580">
        <v>1729</v>
      </c>
      <c r="F4580">
        <v>29</v>
      </c>
      <c r="G4580" t="s">
        <v>274</v>
      </c>
      <c r="H4580" t="s">
        <v>3626</v>
      </c>
    </row>
    <row r="4581" spans="1:8" hidden="1" x14ac:dyDescent="0.3">
      <c r="A4581" t="s">
        <v>7669</v>
      </c>
      <c r="B4581" t="s">
        <v>3146</v>
      </c>
      <c r="C4581" t="s">
        <v>230</v>
      </c>
      <c r="D4581" t="s">
        <v>332</v>
      </c>
      <c r="E4581">
        <v>1043</v>
      </c>
      <c r="F4581">
        <v>29</v>
      </c>
      <c r="G4581" t="s">
        <v>274</v>
      </c>
      <c r="H4581" t="s">
        <v>3626</v>
      </c>
    </row>
    <row r="4582" spans="1:8" hidden="1" x14ac:dyDescent="0.3">
      <c r="A4582" t="s">
        <v>7670</v>
      </c>
      <c r="B4582" t="s">
        <v>3146</v>
      </c>
      <c r="C4582" t="s">
        <v>230</v>
      </c>
      <c r="D4582" t="s">
        <v>333</v>
      </c>
      <c r="E4582">
        <v>3131</v>
      </c>
      <c r="F4582">
        <v>29</v>
      </c>
      <c r="G4582" t="s">
        <v>274</v>
      </c>
      <c r="H4582" t="s">
        <v>3626</v>
      </c>
    </row>
    <row r="4583" spans="1:8" hidden="1" x14ac:dyDescent="0.3">
      <c r="A4583" t="s">
        <v>7671</v>
      </c>
      <c r="B4583" t="s">
        <v>3146</v>
      </c>
      <c r="C4583" t="s">
        <v>230</v>
      </c>
      <c r="D4583" t="s">
        <v>334</v>
      </c>
      <c r="E4583">
        <v>2587</v>
      </c>
      <c r="F4583">
        <v>29</v>
      </c>
      <c r="G4583" t="s">
        <v>274</v>
      </c>
      <c r="H4583" t="s">
        <v>3626</v>
      </c>
    </row>
    <row r="4584" spans="1:8" hidden="1" x14ac:dyDescent="0.3">
      <c r="A4584" t="s">
        <v>7672</v>
      </c>
      <c r="B4584" t="s">
        <v>3146</v>
      </c>
      <c r="C4584" t="s">
        <v>230</v>
      </c>
      <c r="D4584" t="s">
        <v>336</v>
      </c>
      <c r="E4584">
        <v>300</v>
      </c>
      <c r="F4584">
        <v>29</v>
      </c>
      <c r="G4584" t="s">
        <v>274</v>
      </c>
      <c r="H4584" t="s">
        <v>3626</v>
      </c>
    </row>
    <row r="4585" spans="1:8" hidden="1" x14ac:dyDescent="0.3">
      <c r="A4585" t="s">
        <v>7673</v>
      </c>
      <c r="B4585" t="s">
        <v>3146</v>
      </c>
      <c r="C4585" t="s">
        <v>230</v>
      </c>
      <c r="D4585" t="s">
        <v>335</v>
      </c>
      <c r="E4585">
        <v>14</v>
      </c>
      <c r="F4585">
        <v>29</v>
      </c>
      <c r="G4585" t="s">
        <v>274</v>
      </c>
      <c r="H4585" t="s">
        <v>3626</v>
      </c>
    </row>
    <row r="4586" spans="1:8" hidden="1" x14ac:dyDescent="0.3">
      <c r="A4586" t="s">
        <v>7674</v>
      </c>
      <c r="B4586" t="s">
        <v>3146</v>
      </c>
      <c r="C4586" t="s">
        <v>230</v>
      </c>
      <c r="D4586" t="s">
        <v>79</v>
      </c>
      <c r="E4586">
        <v>2419</v>
      </c>
      <c r="F4586">
        <v>29</v>
      </c>
      <c r="G4586" t="s">
        <v>274</v>
      </c>
      <c r="H4586" t="s">
        <v>3626</v>
      </c>
    </row>
    <row r="4587" spans="1:8" hidden="1" x14ac:dyDescent="0.3">
      <c r="A4587" t="s">
        <v>7675</v>
      </c>
      <c r="B4587" t="s">
        <v>3166</v>
      </c>
      <c r="C4587" t="s">
        <v>245</v>
      </c>
      <c r="D4587" t="s">
        <v>80</v>
      </c>
      <c r="E4587">
        <v>1382</v>
      </c>
      <c r="F4587">
        <v>29</v>
      </c>
      <c r="G4587" t="s">
        <v>274</v>
      </c>
      <c r="H4587" t="s">
        <v>3626</v>
      </c>
    </row>
    <row r="4588" spans="1:8" hidden="1" x14ac:dyDescent="0.3">
      <c r="A4588" t="s">
        <v>7676</v>
      </c>
      <c r="B4588" t="s">
        <v>3166</v>
      </c>
      <c r="C4588" t="s">
        <v>245</v>
      </c>
      <c r="D4588" t="s">
        <v>342</v>
      </c>
      <c r="E4588">
        <v>257</v>
      </c>
      <c r="F4588">
        <v>29</v>
      </c>
      <c r="G4588" t="s">
        <v>274</v>
      </c>
      <c r="H4588" t="s">
        <v>3626</v>
      </c>
    </row>
    <row r="4589" spans="1:8" hidden="1" x14ac:dyDescent="0.3">
      <c r="A4589" t="s">
        <v>7677</v>
      </c>
      <c r="B4589" t="s">
        <v>3166</v>
      </c>
      <c r="C4589" t="s">
        <v>245</v>
      </c>
      <c r="D4589">
        <v>0</v>
      </c>
      <c r="E4589">
        <v>1926</v>
      </c>
      <c r="F4589">
        <v>29</v>
      </c>
      <c r="G4589" t="s">
        <v>274</v>
      </c>
      <c r="H4589" t="s">
        <v>3626</v>
      </c>
    </row>
    <row r="4590" spans="1:8" hidden="1" x14ac:dyDescent="0.3">
      <c r="A4590" t="s">
        <v>7678</v>
      </c>
      <c r="B4590" t="s">
        <v>3166</v>
      </c>
      <c r="C4590" t="s">
        <v>245</v>
      </c>
      <c r="D4590">
        <v>1</v>
      </c>
      <c r="E4590">
        <v>2416</v>
      </c>
      <c r="F4590">
        <v>29</v>
      </c>
      <c r="G4590" t="s">
        <v>274</v>
      </c>
      <c r="H4590" t="s">
        <v>3626</v>
      </c>
    </row>
    <row r="4591" spans="1:8" hidden="1" x14ac:dyDescent="0.3">
      <c r="A4591" t="s">
        <v>7679</v>
      </c>
      <c r="B4591" t="s">
        <v>3166</v>
      </c>
      <c r="C4591" t="s">
        <v>245</v>
      </c>
      <c r="D4591" t="s">
        <v>60</v>
      </c>
      <c r="E4591">
        <v>5989</v>
      </c>
      <c r="F4591">
        <v>29</v>
      </c>
      <c r="G4591" t="s">
        <v>274</v>
      </c>
      <c r="H4591" t="s">
        <v>3626</v>
      </c>
    </row>
    <row r="4592" spans="1:8" hidden="1" x14ac:dyDescent="0.3">
      <c r="A4592" t="s">
        <v>7680</v>
      </c>
      <c r="B4592" t="s">
        <v>3172</v>
      </c>
      <c r="C4592" t="s">
        <v>239</v>
      </c>
      <c r="D4592" t="s">
        <v>2</v>
      </c>
      <c r="E4592">
        <v>13207</v>
      </c>
      <c r="F4592">
        <v>29</v>
      </c>
      <c r="G4592" t="s">
        <v>274</v>
      </c>
      <c r="H4592" t="s">
        <v>3626</v>
      </c>
    </row>
    <row r="4593" spans="1:8" hidden="1" x14ac:dyDescent="0.3">
      <c r="A4593" t="s">
        <v>7681</v>
      </c>
      <c r="B4593" t="s">
        <v>3172</v>
      </c>
      <c r="C4593" t="s">
        <v>239</v>
      </c>
      <c r="D4593" t="s">
        <v>67</v>
      </c>
      <c r="E4593">
        <v>1063</v>
      </c>
      <c r="F4593">
        <v>29</v>
      </c>
      <c r="G4593" t="s">
        <v>274</v>
      </c>
      <c r="H4593" t="s">
        <v>3626</v>
      </c>
    </row>
    <row r="4594" spans="1:8" hidden="1" x14ac:dyDescent="0.3">
      <c r="A4594" t="s">
        <v>7682</v>
      </c>
      <c r="B4594" t="s">
        <v>3172</v>
      </c>
      <c r="C4594" t="s">
        <v>239</v>
      </c>
      <c r="D4594" t="s">
        <v>66</v>
      </c>
      <c r="E4594">
        <v>2237</v>
      </c>
      <c r="F4594">
        <v>29</v>
      </c>
      <c r="G4594" t="s">
        <v>274</v>
      </c>
      <c r="H4594" t="s">
        <v>3626</v>
      </c>
    </row>
    <row r="4595" spans="1:8" hidden="1" x14ac:dyDescent="0.3">
      <c r="A4595" t="s">
        <v>7683</v>
      </c>
      <c r="B4595" t="s">
        <v>3172</v>
      </c>
      <c r="C4595" t="s">
        <v>239</v>
      </c>
      <c r="D4595" t="s">
        <v>65</v>
      </c>
      <c r="E4595">
        <v>3971</v>
      </c>
      <c r="F4595">
        <v>29</v>
      </c>
      <c r="G4595" t="s">
        <v>274</v>
      </c>
      <c r="H4595" t="s">
        <v>3626</v>
      </c>
    </row>
    <row r="4596" spans="1:8" hidden="1" x14ac:dyDescent="0.3">
      <c r="A4596" t="s">
        <v>7684</v>
      </c>
      <c r="B4596" t="s">
        <v>3172</v>
      </c>
      <c r="C4596" t="s">
        <v>239</v>
      </c>
      <c r="D4596" t="s">
        <v>68</v>
      </c>
      <c r="E4596">
        <v>357</v>
      </c>
      <c r="F4596">
        <v>29</v>
      </c>
      <c r="G4596" t="s">
        <v>274</v>
      </c>
      <c r="H4596" t="s">
        <v>3626</v>
      </c>
    </row>
    <row r="4597" spans="1:8" hidden="1" x14ac:dyDescent="0.3">
      <c r="A4597" t="s">
        <v>7685</v>
      </c>
      <c r="B4597" t="s">
        <v>3172</v>
      </c>
      <c r="C4597" t="s">
        <v>239</v>
      </c>
      <c r="D4597" t="s">
        <v>64</v>
      </c>
      <c r="E4597">
        <v>5576</v>
      </c>
      <c r="F4597">
        <v>29</v>
      </c>
      <c r="G4597" t="s">
        <v>274</v>
      </c>
      <c r="H4597" t="s">
        <v>3626</v>
      </c>
    </row>
    <row r="4598" spans="1:8" hidden="1" x14ac:dyDescent="0.3">
      <c r="A4598" t="s">
        <v>7686</v>
      </c>
      <c r="B4598" t="s">
        <v>3179</v>
      </c>
      <c r="C4598" t="s">
        <v>240</v>
      </c>
      <c r="D4598" t="s">
        <v>2</v>
      </c>
      <c r="E4598">
        <v>13207</v>
      </c>
      <c r="F4598">
        <v>29</v>
      </c>
      <c r="G4598" t="s">
        <v>274</v>
      </c>
      <c r="H4598" t="s">
        <v>3626</v>
      </c>
    </row>
    <row r="4599" spans="1:8" hidden="1" x14ac:dyDescent="0.3">
      <c r="A4599" t="s">
        <v>7687</v>
      </c>
      <c r="B4599" t="s">
        <v>3179</v>
      </c>
      <c r="C4599" t="s">
        <v>240</v>
      </c>
      <c r="D4599" t="s">
        <v>70</v>
      </c>
      <c r="E4599">
        <v>1845</v>
      </c>
      <c r="F4599">
        <v>29</v>
      </c>
      <c r="G4599" t="s">
        <v>274</v>
      </c>
      <c r="H4599" t="s">
        <v>3626</v>
      </c>
    </row>
    <row r="4600" spans="1:8" hidden="1" x14ac:dyDescent="0.3">
      <c r="A4600" t="s">
        <v>7688</v>
      </c>
      <c r="B4600" t="s">
        <v>3179</v>
      </c>
      <c r="C4600" t="s">
        <v>240</v>
      </c>
      <c r="D4600" t="s">
        <v>69</v>
      </c>
      <c r="E4600">
        <v>2118</v>
      </c>
      <c r="F4600">
        <v>29</v>
      </c>
      <c r="G4600" t="s">
        <v>274</v>
      </c>
      <c r="H4600" t="s">
        <v>3626</v>
      </c>
    </row>
    <row r="4601" spans="1:8" hidden="1" x14ac:dyDescent="0.3">
      <c r="A4601" t="s">
        <v>7689</v>
      </c>
      <c r="B4601" t="s">
        <v>3179</v>
      </c>
      <c r="C4601" t="s">
        <v>240</v>
      </c>
      <c r="D4601" t="s">
        <v>71</v>
      </c>
      <c r="E4601">
        <v>9245</v>
      </c>
      <c r="F4601">
        <v>29</v>
      </c>
      <c r="G4601" t="s">
        <v>274</v>
      </c>
      <c r="H4601" t="s">
        <v>3626</v>
      </c>
    </row>
    <row r="4602" spans="1:8" hidden="1" x14ac:dyDescent="0.3">
      <c r="A4602" t="s">
        <v>7690</v>
      </c>
      <c r="B4602" t="s">
        <v>3184</v>
      </c>
      <c r="C4602" t="s">
        <v>3185</v>
      </c>
      <c r="D4602" t="s">
        <v>2</v>
      </c>
      <c r="E4602">
        <v>13207</v>
      </c>
      <c r="F4602">
        <v>29</v>
      </c>
      <c r="G4602" t="s">
        <v>274</v>
      </c>
      <c r="H4602" t="s">
        <v>3626</v>
      </c>
    </row>
    <row r="4603" spans="1:8" hidden="1" x14ac:dyDescent="0.3">
      <c r="A4603" t="s">
        <v>7691</v>
      </c>
      <c r="B4603" t="s">
        <v>3184</v>
      </c>
      <c r="C4603" t="s">
        <v>3185</v>
      </c>
      <c r="D4603" t="s">
        <v>25</v>
      </c>
      <c r="E4603">
        <v>57</v>
      </c>
      <c r="F4603">
        <v>29</v>
      </c>
      <c r="G4603" t="s">
        <v>274</v>
      </c>
      <c r="H4603" t="s">
        <v>3626</v>
      </c>
    </row>
    <row r="4604" spans="1:8" hidden="1" x14ac:dyDescent="0.3">
      <c r="A4604" t="s">
        <v>7692</v>
      </c>
      <c r="B4604" t="s">
        <v>3184</v>
      </c>
      <c r="C4604" t="s">
        <v>3185</v>
      </c>
      <c r="D4604" t="s">
        <v>21</v>
      </c>
      <c r="E4604">
        <v>1421</v>
      </c>
      <c r="F4604">
        <v>29</v>
      </c>
      <c r="G4604" t="s">
        <v>274</v>
      </c>
      <c r="H4604" t="s">
        <v>3626</v>
      </c>
    </row>
    <row r="4605" spans="1:8" hidden="1" x14ac:dyDescent="0.3">
      <c r="A4605" t="s">
        <v>7693</v>
      </c>
      <c r="B4605" t="s">
        <v>3184</v>
      </c>
      <c r="C4605" t="s">
        <v>3185</v>
      </c>
      <c r="D4605" t="s">
        <v>24</v>
      </c>
      <c r="E4605">
        <v>95</v>
      </c>
      <c r="F4605">
        <v>29</v>
      </c>
      <c r="G4605" t="s">
        <v>274</v>
      </c>
      <c r="H4605" t="s">
        <v>3626</v>
      </c>
    </row>
    <row r="4606" spans="1:8" hidden="1" x14ac:dyDescent="0.3">
      <c r="A4606" t="s">
        <v>7694</v>
      </c>
      <c r="B4606" t="s">
        <v>3184</v>
      </c>
      <c r="C4606" t="s">
        <v>3185</v>
      </c>
      <c r="D4606" t="s">
        <v>354</v>
      </c>
      <c r="E4606">
        <v>1069</v>
      </c>
      <c r="F4606">
        <v>29</v>
      </c>
      <c r="G4606" t="s">
        <v>274</v>
      </c>
      <c r="H4606" t="s">
        <v>3626</v>
      </c>
    </row>
    <row r="4607" spans="1:8" hidden="1" x14ac:dyDescent="0.3">
      <c r="A4607" t="s">
        <v>7695</v>
      </c>
      <c r="B4607" t="s">
        <v>3184</v>
      </c>
      <c r="C4607" t="s">
        <v>3185</v>
      </c>
      <c r="D4607" t="s">
        <v>22</v>
      </c>
      <c r="E4607">
        <v>875</v>
      </c>
      <c r="F4607">
        <v>29</v>
      </c>
      <c r="G4607" t="s">
        <v>274</v>
      </c>
      <c r="H4607" t="s">
        <v>3626</v>
      </c>
    </row>
    <row r="4608" spans="1:8" hidden="1" x14ac:dyDescent="0.3">
      <c r="A4608" t="s">
        <v>7696</v>
      </c>
      <c r="B4608" t="s">
        <v>3184</v>
      </c>
      <c r="C4608" t="s">
        <v>3185</v>
      </c>
      <c r="D4608" t="s">
        <v>23</v>
      </c>
      <c r="E4608">
        <v>231</v>
      </c>
      <c r="F4608">
        <v>29</v>
      </c>
      <c r="G4608" t="s">
        <v>274</v>
      </c>
      <c r="H4608" t="s">
        <v>3626</v>
      </c>
    </row>
    <row r="4609" spans="1:8" hidden="1" x14ac:dyDescent="0.3">
      <c r="A4609" t="s">
        <v>7697</v>
      </c>
      <c r="B4609" t="s">
        <v>3184</v>
      </c>
      <c r="C4609" t="s">
        <v>3185</v>
      </c>
      <c r="D4609" t="s">
        <v>20</v>
      </c>
      <c r="E4609">
        <v>9479</v>
      </c>
      <c r="F4609">
        <v>29</v>
      </c>
      <c r="G4609" t="s">
        <v>274</v>
      </c>
      <c r="H4609" t="s">
        <v>3626</v>
      </c>
    </row>
    <row r="4610" spans="1:8" hidden="1" x14ac:dyDescent="0.3">
      <c r="A4610" t="s">
        <v>10597</v>
      </c>
      <c r="B4610" t="s">
        <v>3193</v>
      </c>
      <c r="C4610" t="s">
        <v>3194</v>
      </c>
      <c r="D4610" t="s">
        <v>10556</v>
      </c>
      <c r="E4610">
        <v>10</v>
      </c>
      <c r="F4610">
        <v>29</v>
      </c>
      <c r="G4610" t="s">
        <v>274</v>
      </c>
      <c r="H4610" t="s">
        <v>3626</v>
      </c>
    </row>
    <row r="4611" spans="1:8" hidden="1" x14ac:dyDescent="0.3">
      <c r="A4611" t="s">
        <v>7698</v>
      </c>
      <c r="B4611" t="s">
        <v>3193</v>
      </c>
      <c r="C4611" t="s">
        <v>3194</v>
      </c>
      <c r="D4611" t="s">
        <v>350</v>
      </c>
      <c r="E4611">
        <v>13</v>
      </c>
      <c r="F4611">
        <v>29</v>
      </c>
      <c r="G4611" t="s">
        <v>274</v>
      </c>
      <c r="H4611" t="s">
        <v>3626</v>
      </c>
    </row>
    <row r="4612" spans="1:8" hidden="1" x14ac:dyDescent="0.3">
      <c r="A4612" t="s">
        <v>7699</v>
      </c>
      <c r="B4612" t="s">
        <v>3193</v>
      </c>
      <c r="C4612" t="s">
        <v>3194</v>
      </c>
      <c r="D4612" t="s">
        <v>352</v>
      </c>
      <c r="E4612">
        <v>1056</v>
      </c>
      <c r="F4612">
        <v>29</v>
      </c>
      <c r="G4612" t="s">
        <v>274</v>
      </c>
      <c r="H4612" t="s">
        <v>3626</v>
      </c>
    </row>
    <row r="4613" spans="1:8" hidden="1" x14ac:dyDescent="0.3">
      <c r="A4613" t="s">
        <v>7700</v>
      </c>
      <c r="B4613" t="s">
        <v>3193</v>
      </c>
      <c r="C4613" t="s">
        <v>3194</v>
      </c>
      <c r="D4613" t="s">
        <v>351</v>
      </c>
      <c r="E4613">
        <v>33</v>
      </c>
      <c r="F4613">
        <v>29</v>
      </c>
      <c r="G4613" t="s">
        <v>274</v>
      </c>
      <c r="H4613" t="s">
        <v>3626</v>
      </c>
    </row>
    <row r="4614" spans="1:8" hidden="1" x14ac:dyDescent="0.3">
      <c r="A4614" t="s">
        <v>7701</v>
      </c>
      <c r="B4614" t="s">
        <v>3193</v>
      </c>
      <c r="C4614" t="s">
        <v>3194</v>
      </c>
      <c r="D4614" t="s">
        <v>348</v>
      </c>
      <c r="E4614">
        <v>49</v>
      </c>
      <c r="F4614">
        <v>29</v>
      </c>
      <c r="G4614" t="s">
        <v>274</v>
      </c>
      <c r="H4614" t="s">
        <v>3626</v>
      </c>
    </row>
    <row r="4615" spans="1:8" hidden="1" x14ac:dyDescent="0.3">
      <c r="A4615" t="s">
        <v>7702</v>
      </c>
      <c r="B4615" t="s">
        <v>3193</v>
      </c>
      <c r="C4615" t="s">
        <v>3194</v>
      </c>
      <c r="D4615" t="s">
        <v>349</v>
      </c>
      <c r="E4615">
        <v>12800</v>
      </c>
      <c r="F4615">
        <v>29</v>
      </c>
      <c r="G4615" t="s">
        <v>274</v>
      </c>
      <c r="H4615" t="s">
        <v>3626</v>
      </c>
    </row>
    <row r="4616" spans="1:8" hidden="1" x14ac:dyDescent="0.3">
      <c r="A4616" t="s">
        <v>7703</v>
      </c>
      <c r="B4616" t="s">
        <v>3193</v>
      </c>
      <c r="C4616" t="s">
        <v>3194</v>
      </c>
      <c r="D4616" t="s">
        <v>347</v>
      </c>
      <c r="E4616">
        <v>12751</v>
      </c>
      <c r="F4616">
        <v>29</v>
      </c>
      <c r="G4616" t="s">
        <v>274</v>
      </c>
      <c r="H4616" t="s">
        <v>3626</v>
      </c>
    </row>
    <row r="4617" spans="1:8" hidden="1" x14ac:dyDescent="0.3">
      <c r="A4617" t="s">
        <v>7704</v>
      </c>
      <c r="B4617" t="s">
        <v>99</v>
      </c>
      <c r="C4617" t="s">
        <v>3202</v>
      </c>
      <c r="D4617" t="s">
        <v>210</v>
      </c>
      <c r="E4617">
        <v>2509</v>
      </c>
      <c r="F4617">
        <v>29</v>
      </c>
      <c r="G4617" t="s">
        <v>274</v>
      </c>
      <c r="H4617" t="s">
        <v>3626</v>
      </c>
    </row>
    <row r="4618" spans="1:8" hidden="1" x14ac:dyDescent="0.3">
      <c r="A4618" t="s">
        <v>7705</v>
      </c>
      <c r="B4618" t="s">
        <v>98</v>
      </c>
      <c r="C4618" t="s">
        <v>3202</v>
      </c>
      <c r="D4618" t="s">
        <v>209</v>
      </c>
      <c r="E4618">
        <v>8614</v>
      </c>
      <c r="F4618">
        <v>29</v>
      </c>
      <c r="G4618" t="s">
        <v>274</v>
      </c>
      <c r="H4618" t="s">
        <v>3626</v>
      </c>
    </row>
    <row r="4619" spans="1:8" hidden="1" x14ac:dyDescent="0.3">
      <c r="A4619" t="s">
        <v>7706</v>
      </c>
      <c r="B4619" t="s">
        <v>97</v>
      </c>
      <c r="C4619" t="s">
        <v>3202</v>
      </c>
      <c r="D4619" t="s">
        <v>208</v>
      </c>
      <c r="E4619">
        <v>1359</v>
      </c>
      <c r="F4619">
        <v>29</v>
      </c>
      <c r="G4619" t="s">
        <v>274</v>
      </c>
      <c r="H4619" t="s">
        <v>3626</v>
      </c>
    </row>
    <row r="4620" spans="1:8" hidden="1" x14ac:dyDescent="0.3">
      <c r="A4620" t="s">
        <v>7707</v>
      </c>
      <c r="B4620" t="s">
        <v>96</v>
      </c>
      <c r="C4620" t="s">
        <v>3202</v>
      </c>
      <c r="D4620" t="s">
        <v>207</v>
      </c>
      <c r="E4620">
        <v>950</v>
      </c>
      <c r="F4620">
        <v>29</v>
      </c>
      <c r="G4620" t="s">
        <v>274</v>
      </c>
      <c r="H4620" t="s">
        <v>3626</v>
      </c>
    </row>
    <row r="4621" spans="1:8" hidden="1" x14ac:dyDescent="0.3">
      <c r="A4621" t="s">
        <v>7708</v>
      </c>
      <c r="B4621" t="s">
        <v>3207</v>
      </c>
      <c r="C4621" t="s">
        <v>3202</v>
      </c>
      <c r="D4621" t="s">
        <v>2</v>
      </c>
      <c r="E4621">
        <v>13432</v>
      </c>
      <c r="F4621">
        <v>29</v>
      </c>
      <c r="G4621" t="s">
        <v>274</v>
      </c>
      <c r="H4621" t="s">
        <v>3626</v>
      </c>
    </row>
    <row r="4622" spans="1:8" hidden="1" x14ac:dyDescent="0.3">
      <c r="A4622" t="s">
        <v>7709</v>
      </c>
      <c r="B4622" t="s">
        <v>3207</v>
      </c>
      <c r="C4622" t="s">
        <v>3202</v>
      </c>
      <c r="D4622" t="s">
        <v>28</v>
      </c>
      <c r="E4622">
        <v>210.65703939423301</v>
      </c>
      <c r="F4622">
        <v>29</v>
      </c>
      <c r="G4622" t="s">
        <v>274</v>
      </c>
      <c r="H4622" t="s">
        <v>3626</v>
      </c>
    </row>
    <row r="4623" spans="1:8" hidden="1" x14ac:dyDescent="0.3">
      <c r="A4623" t="s">
        <v>7710</v>
      </c>
      <c r="B4623" t="s">
        <v>3207</v>
      </c>
      <c r="C4623" t="s">
        <v>3202</v>
      </c>
      <c r="D4623" t="s">
        <v>27</v>
      </c>
      <c r="E4623">
        <v>7045</v>
      </c>
      <c r="F4623">
        <v>29</v>
      </c>
      <c r="G4623" t="s">
        <v>274</v>
      </c>
      <c r="H4623" t="s">
        <v>3626</v>
      </c>
    </row>
    <row r="4624" spans="1:8" hidden="1" x14ac:dyDescent="0.3">
      <c r="A4624" t="s">
        <v>7711</v>
      </c>
      <c r="B4624" t="s">
        <v>3207</v>
      </c>
      <c r="C4624" t="s">
        <v>3202</v>
      </c>
      <c r="D4624" t="s">
        <v>3155</v>
      </c>
      <c r="E4624">
        <v>60</v>
      </c>
      <c r="F4624">
        <v>29</v>
      </c>
      <c r="G4624" t="s">
        <v>274</v>
      </c>
      <c r="H4624" t="s">
        <v>3626</v>
      </c>
    </row>
    <row r="4625" spans="1:8" hidden="1" x14ac:dyDescent="0.3">
      <c r="A4625" t="s">
        <v>7712</v>
      </c>
      <c r="B4625" t="s">
        <v>3207</v>
      </c>
      <c r="C4625" t="s">
        <v>3202</v>
      </c>
      <c r="D4625" t="s">
        <v>3157</v>
      </c>
      <c r="E4625">
        <v>13143</v>
      </c>
      <c r="F4625">
        <v>29</v>
      </c>
      <c r="G4625" t="s">
        <v>274</v>
      </c>
      <c r="H4625" t="s">
        <v>3626</v>
      </c>
    </row>
    <row r="4626" spans="1:8" hidden="1" x14ac:dyDescent="0.3">
      <c r="A4626" t="s">
        <v>7713</v>
      </c>
      <c r="B4626" t="s">
        <v>3207</v>
      </c>
      <c r="C4626" t="s">
        <v>3202</v>
      </c>
      <c r="D4626" t="s">
        <v>26</v>
      </c>
      <c r="E4626">
        <v>6387</v>
      </c>
      <c r="F4626">
        <v>29</v>
      </c>
      <c r="G4626" t="s">
        <v>274</v>
      </c>
      <c r="H4626" t="s">
        <v>3626</v>
      </c>
    </row>
    <row r="4627" spans="1:8" hidden="1" x14ac:dyDescent="0.3">
      <c r="A4627" t="s">
        <v>7714</v>
      </c>
      <c r="B4627" t="s">
        <v>3214</v>
      </c>
      <c r="C4627" t="s">
        <v>3215</v>
      </c>
      <c r="D4627" t="s">
        <v>344</v>
      </c>
      <c r="E4627">
        <v>335</v>
      </c>
      <c r="F4627">
        <v>29</v>
      </c>
      <c r="G4627" t="s">
        <v>274</v>
      </c>
      <c r="H4627" t="s">
        <v>3626</v>
      </c>
    </row>
    <row r="4628" spans="1:8" hidden="1" x14ac:dyDescent="0.3">
      <c r="A4628" t="s">
        <v>7715</v>
      </c>
      <c r="B4628" t="s">
        <v>3214</v>
      </c>
      <c r="C4628" t="s">
        <v>3215</v>
      </c>
      <c r="D4628" t="s">
        <v>2</v>
      </c>
      <c r="E4628">
        <v>13207</v>
      </c>
      <c r="F4628">
        <v>29</v>
      </c>
      <c r="G4628" t="s">
        <v>274</v>
      </c>
      <c r="H4628" t="s">
        <v>3626</v>
      </c>
    </row>
    <row r="4629" spans="1:8" hidden="1" x14ac:dyDescent="0.3">
      <c r="A4629" t="s">
        <v>7716</v>
      </c>
      <c r="B4629" t="s">
        <v>3214</v>
      </c>
      <c r="C4629" t="s">
        <v>3215</v>
      </c>
      <c r="D4629" t="s">
        <v>30</v>
      </c>
      <c r="E4629">
        <v>1104</v>
      </c>
      <c r="F4629">
        <v>29</v>
      </c>
      <c r="G4629" t="s">
        <v>274</v>
      </c>
      <c r="H4629" t="s">
        <v>3626</v>
      </c>
    </row>
    <row r="4630" spans="1:8" hidden="1" x14ac:dyDescent="0.3">
      <c r="A4630" t="s">
        <v>7717</v>
      </c>
      <c r="B4630" t="s">
        <v>3214</v>
      </c>
      <c r="C4630" t="s">
        <v>3215</v>
      </c>
      <c r="D4630" t="s">
        <v>345</v>
      </c>
      <c r="E4630">
        <v>26</v>
      </c>
      <c r="F4630">
        <v>29</v>
      </c>
      <c r="G4630" t="s">
        <v>274</v>
      </c>
      <c r="H4630" t="s">
        <v>3626</v>
      </c>
    </row>
    <row r="4631" spans="1:8" hidden="1" x14ac:dyDescent="0.3">
      <c r="A4631" t="s">
        <v>7718</v>
      </c>
      <c r="B4631" t="s">
        <v>3214</v>
      </c>
      <c r="C4631" t="s">
        <v>3215</v>
      </c>
      <c r="D4631" t="s">
        <v>36</v>
      </c>
      <c r="E4631">
        <v>137</v>
      </c>
      <c r="F4631">
        <v>29</v>
      </c>
      <c r="G4631" t="s">
        <v>274</v>
      </c>
      <c r="H4631" t="s">
        <v>3626</v>
      </c>
    </row>
    <row r="4632" spans="1:8" hidden="1" x14ac:dyDescent="0.3">
      <c r="A4632" t="s">
        <v>7719</v>
      </c>
      <c r="B4632" t="s">
        <v>3214</v>
      </c>
      <c r="C4632" t="s">
        <v>3215</v>
      </c>
      <c r="D4632" t="s">
        <v>32</v>
      </c>
      <c r="E4632">
        <v>287</v>
      </c>
      <c r="F4632">
        <v>29</v>
      </c>
      <c r="G4632" t="s">
        <v>274</v>
      </c>
      <c r="H4632" t="s">
        <v>3626</v>
      </c>
    </row>
    <row r="4633" spans="1:8" hidden="1" x14ac:dyDescent="0.3">
      <c r="A4633" t="s">
        <v>7720</v>
      </c>
      <c r="B4633" t="s">
        <v>3214</v>
      </c>
      <c r="C4633" t="s">
        <v>3215</v>
      </c>
      <c r="D4633" t="s">
        <v>31</v>
      </c>
      <c r="E4633">
        <v>11325</v>
      </c>
      <c r="F4633">
        <v>29</v>
      </c>
      <c r="G4633" t="s">
        <v>274</v>
      </c>
      <c r="H4633" t="s">
        <v>3626</v>
      </c>
    </row>
    <row r="4634" spans="1:8" hidden="1" x14ac:dyDescent="0.3">
      <c r="A4634" t="s">
        <v>7721</v>
      </c>
      <c r="B4634" t="s">
        <v>3214</v>
      </c>
      <c r="C4634" t="s">
        <v>3215</v>
      </c>
      <c r="D4634" t="s">
        <v>34</v>
      </c>
      <c r="E4634">
        <v>394</v>
      </c>
      <c r="F4634">
        <v>29</v>
      </c>
      <c r="G4634" t="s">
        <v>274</v>
      </c>
      <c r="H4634" t="s">
        <v>3626</v>
      </c>
    </row>
    <row r="4635" spans="1:8" hidden="1" x14ac:dyDescent="0.3">
      <c r="A4635" t="s">
        <v>7722</v>
      </c>
      <c r="B4635" t="s">
        <v>3214</v>
      </c>
      <c r="C4635" t="s">
        <v>3215</v>
      </c>
      <c r="D4635" t="s">
        <v>35</v>
      </c>
      <c r="E4635">
        <v>616</v>
      </c>
      <c r="F4635">
        <v>29</v>
      </c>
      <c r="G4635" t="s">
        <v>274</v>
      </c>
      <c r="H4635" t="s">
        <v>3626</v>
      </c>
    </row>
    <row r="4636" spans="1:8" hidden="1" x14ac:dyDescent="0.3">
      <c r="A4636" t="s">
        <v>7723</v>
      </c>
      <c r="B4636" t="s">
        <v>3214</v>
      </c>
      <c r="C4636" t="s">
        <v>3215</v>
      </c>
      <c r="D4636" t="s">
        <v>33</v>
      </c>
      <c r="E4636">
        <v>10315</v>
      </c>
      <c r="F4636">
        <v>29</v>
      </c>
      <c r="G4636" t="s">
        <v>274</v>
      </c>
      <c r="H4636" t="s">
        <v>3626</v>
      </c>
    </row>
    <row r="4637" spans="1:8" hidden="1" x14ac:dyDescent="0.3">
      <c r="A4637" t="s">
        <v>7724</v>
      </c>
      <c r="B4637" t="s">
        <v>3226</v>
      </c>
      <c r="C4637" t="s">
        <v>232</v>
      </c>
      <c r="D4637" t="s">
        <v>60</v>
      </c>
      <c r="E4637">
        <v>5989</v>
      </c>
      <c r="F4637">
        <v>29</v>
      </c>
      <c r="G4637" t="s">
        <v>274</v>
      </c>
      <c r="H4637" t="s">
        <v>3626</v>
      </c>
    </row>
    <row r="4638" spans="1:8" hidden="1" x14ac:dyDescent="0.3">
      <c r="A4638" t="s">
        <v>7725</v>
      </c>
      <c r="B4638" t="s">
        <v>3226</v>
      </c>
      <c r="C4638" t="s">
        <v>232</v>
      </c>
      <c r="D4638" t="s">
        <v>76</v>
      </c>
      <c r="E4638">
        <v>37</v>
      </c>
      <c r="F4638">
        <v>29</v>
      </c>
      <c r="G4638" t="s">
        <v>274</v>
      </c>
      <c r="H4638" t="s">
        <v>3626</v>
      </c>
    </row>
    <row r="4639" spans="1:8" hidden="1" x14ac:dyDescent="0.3">
      <c r="A4639" t="s">
        <v>7726</v>
      </c>
      <c r="B4639" t="s">
        <v>3226</v>
      </c>
      <c r="C4639" t="s">
        <v>232</v>
      </c>
      <c r="D4639" t="s">
        <v>72</v>
      </c>
      <c r="E4639">
        <v>2478</v>
      </c>
      <c r="F4639">
        <v>29</v>
      </c>
      <c r="G4639" t="s">
        <v>274</v>
      </c>
      <c r="H4639" t="s">
        <v>3626</v>
      </c>
    </row>
    <row r="4640" spans="1:8" hidden="1" x14ac:dyDescent="0.3">
      <c r="A4640" t="s">
        <v>7727</v>
      </c>
      <c r="B4640" t="s">
        <v>3226</v>
      </c>
      <c r="C4640" t="s">
        <v>232</v>
      </c>
      <c r="D4640" t="s">
        <v>73</v>
      </c>
      <c r="E4640">
        <v>2418</v>
      </c>
      <c r="F4640">
        <v>29</v>
      </c>
      <c r="G4640" t="s">
        <v>274</v>
      </c>
      <c r="H4640" t="s">
        <v>3626</v>
      </c>
    </row>
    <row r="4641" spans="1:8" hidden="1" x14ac:dyDescent="0.3">
      <c r="A4641" t="s">
        <v>7728</v>
      </c>
      <c r="B4641" t="s">
        <v>3226</v>
      </c>
      <c r="C4641" t="s">
        <v>232</v>
      </c>
      <c r="D4641" t="s">
        <v>75</v>
      </c>
      <c r="E4641">
        <v>157</v>
      </c>
      <c r="F4641">
        <v>29</v>
      </c>
      <c r="G4641" t="s">
        <v>274</v>
      </c>
      <c r="H4641" t="s">
        <v>3626</v>
      </c>
    </row>
    <row r="4642" spans="1:8" hidden="1" x14ac:dyDescent="0.3">
      <c r="A4642" t="s">
        <v>7729</v>
      </c>
      <c r="B4642" t="s">
        <v>3226</v>
      </c>
      <c r="C4642" t="s">
        <v>232</v>
      </c>
      <c r="D4642" t="s">
        <v>74</v>
      </c>
      <c r="E4642">
        <v>901</v>
      </c>
      <c r="F4642">
        <v>29</v>
      </c>
      <c r="G4642" t="s">
        <v>274</v>
      </c>
      <c r="H4642" t="s">
        <v>3626</v>
      </c>
    </row>
    <row r="4643" spans="1:8" hidden="1" x14ac:dyDescent="0.3">
      <c r="A4643" t="s">
        <v>7730</v>
      </c>
      <c r="B4643" t="s">
        <v>3076</v>
      </c>
      <c r="C4643" t="s">
        <v>236</v>
      </c>
      <c r="D4643" t="s">
        <v>29</v>
      </c>
      <c r="E4643">
        <v>10586</v>
      </c>
      <c r="F4643">
        <v>17</v>
      </c>
      <c r="G4643" t="s">
        <v>264</v>
      </c>
      <c r="H4643" t="s">
        <v>3628</v>
      </c>
    </row>
    <row r="4644" spans="1:8" hidden="1" x14ac:dyDescent="0.3">
      <c r="A4644" t="s">
        <v>7731</v>
      </c>
      <c r="B4644" t="s">
        <v>3076</v>
      </c>
      <c r="C4644" t="s">
        <v>236</v>
      </c>
      <c r="D4644" t="s">
        <v>49</v>
      </c>
      <c r="E4644">
        <v>3706</v>
      </c>
      <c r="F4644">
        <v>17</v>
      </c>
      <c r="G4644" t="s">
        <v>264</v>
      </c>
      <c r="H4644" t="s">
        <v>3628</v>
      </c>
    </row>
    <row r="4645" spans="1:8" hidden="1" x14ac:dyDescent="0.3">
      <c r="A4645" t="s">
        <v>7732</v>
      </c>
      <c r="B4645" t="s">
        <v>3076</v>
      </c>
      <c r="C4645" t="s">
        <v>236</v>
      </c>
      <c r="D4645" t="s">
        <v>48</v>
      </c>
      <c r="E4645">
        <v>1224</v>
      </c>
      <c r="F4645">
        <v>17</v>
      </c>
      <c r="G4645" t="s">
        <v>264</v>
      </c>
      <c r="H4645" t="s">
        <v>3628</v>
      </c>
    </row>
    <row r="4646" spans="1:8" hidden="1" x14ac:dyDescent="0.3">
      <c r="A4646" t="s">
        <v>7733</v>
      </c>
      <c r="B4646" t="s">
        <v>3076</v>
      </c>
      <c r="C4646" t="s">
        <v>236</v>
      </c>
      <c r="D4646" t="s">
        <v>42</v>
      </c>
      <c r="E4646">
        <v>541</v>
      </c>
      <c r="F4646">
        <v>17</v>
      </c>
      <c r="G4646" t="s">
        <v>264</v>
      </c>
      <c r="H4646" t="s">
        <v>3628</v>
      </c>
    </row>
    <row r="4647" spans="1:8" hidden="1" x14ac:dyDescent="0.3">
      <c r="A4647" t="s">
        <v>7734</v>
      </c>
      <c r="B4647" t="s">
        <v>3076</v>
      </c>
      <c r="C4647" t="s">
        <v>236</v>
      </c>
      <c r="D4647" t="s">
        <v>82</v>
      </c>
      <c r="E4647">
        <v>662</v>
      </c>
      <c r="F4647">
        <v>17</v>
      </c>
      <c r="G4647" t="s">
        <v>264</v>
      </c>
      <c r="H4647" t="s">
        <v>3628</v>
      </c>
    </row>
    <row r="4648" spans="1:8" hidden="1" x14ac:dyDescent="0.3">
      <c r="A4648" t="s">
        <v>7735</v>
      </c>
      <c r="B4648" t="s">
        <v>3076</v>
      </c>
      <c r="C4648" t="s">
        <v>236</v>
      </c>
      <c r="D4648" t="s">
        <v>50</v>
      </c>
      <c r="E4648">
        <v>301</v>
      </c>
      <c r="F4648">
        <v>17</v>
      </c>
      <c r="G4648" t="s">
        <v>264</v>
      </c>
      <c r="H4648" t="s">
        <v>3628</v>
      </c>
    </row>
    <row r="4649" spans="1:8" hidden="1" x14ac:dyDescent="0.3">
      <c r="A4649" t="s">
        <v>7736</v>
      </c>
      <c r="B4649" t="s">
        <v>3076</v>
      </c>
      <c r="C4649" t="s">
        <v>236</v>
      </c>
      <c r="D4649" t="s">
        <v>46</v>
      </c>
      <c r="E4649">
        <v>773</v>
      </c>
      <c r="F4649">
        <v>17</v>
      </c>
      <c r="G4649" t="s">
        <v>264</v>
      </c>
      <c r="H4649" t="s">
        <v>3628</v>
      </c>
    </row>
    <row r="4650" spans="1:8" hidden="1" x14ac:dyDescent="0.3">
      <c r="A4650" t="s">
        <v>7737</v>
      </c>
      <c r="B4650" t="s">
        <v>3076</v>
      </c>
      <c r="C4650" t="s">
        <v>236</v>
      </c>
      <c r="D4650" t="s">
        <v>45</v>
      </c>
      <c r="E4650">
        <v>414</v>
      </c>
      <c r="F4650">
        <v>17</v>
      </c>
      <c r="G4650" t="s">
        <v>264</v>
      </c>
      <c r="H4650" t="s">
        <v>3628</v>
      </c>
    </row>
    <row r="4651" spans="1:8" hidden="1" x14ac:dyDescent="0.3">
      <c r="A4651" t="s">
        <v>7738</v>
      </c>
      <c r="B4651" t="s">
        <v>3076</v>
      </c>
      <c r="C4651" t="s">
        <v>236</v>
      </c>
      <c r="D4651" t="s">
        <v>47</v>
      </c>
      <c r="E4651">
        <v>318</v>
      </c>
      <c r="F4651">
        <v>17</v>
      </c>
      <c r="G4651" t="s">
        <v>264</v>
      </c>
      <c r="H4651" t="s">
        <v>3628</v>
      </c>
    </row>
    <row r="4652" spans="1:8" hidden="1" x14ac:dyDescent="0.3">
      <c r="A4652" t="s">
        <v>7739</v>
      </c>
      <c r="B4652" t="s">
        <v>3076</v>
      </c>
      <c r="C4652" t="s">
        <v>236</v>
      </c>
      <c r="D4652" t="s">
        <v>43</v>
      </c>
      <c r="E4652">
        <v>1754</v>
      </c>
      <c r="F4652">
        <v>17</v>
      </c>
      <c r="G4652" t="s">
        <v>264</v>
      </c>
      <c r="H4652" t="s">
        <v>3628</v>
      </c>
    </row>
    <row r="4653" spans="1:8" hidden="1" x14ac:dyDescent="0.3">
      <c r="A4653" t="s">
        <v>7740</v>
      </c>
      <c r="B4653" t="s">
        <v>3076</v>
      </c>
      <c r="C4653" t="s">
        <v>236</v>
      </c>
      <c r="D4653" t="s">
        <v>44</v>
      </c>
      <c r="E4653">
        <v>886</v>
      </c>
      <c r="F4653">
        <v>17</v>
      </c>
      <c r="G4653" t="s">
        <v>264</v>
      </c>
      <c r="H4653" t="s">
        <v>3628</v>
      </c>
    </row>
    <row r="4654" spans="1:8" hidden="1" x14ac:dyDescent="0.3">
      <c r="A4654" t="s">
        <v>3627</v>
      </c>
      <c r="B4654" t="s">
        <v>3089</v>
      </c>
      <c r="C4654" t="s">
        <v>3090</v>
      </c>
      <c r="D4654" t="s">
        <v>434</v>
      </c>
      <c r="E4654">
        <v>154</v>
      </c>
      <c r="F4654">
        <v>17</v>
      </c>
      <c r="G4654" t="s">
        <v>264</v>
      </c>
      <c r="H4654" t="s">
        <v>3628</v>
      </c>
    </row>
    <row r="4655" spans="1:8" hidden="1" x14ac:dyDescent="0.3">
      <c r="A4655" t="s">
        <v>5175</v>
      </c>
      <c r="B4655" t="s">
        <v>3089</v>
      </c>
      <c r="C4655" t="s">
        <v>3090</v>
      </c>
      <c r="D4655" t="s">
        <v>436</v>
      </c>
      <c r="E4655">
        <v>599</v>
      </c>
      <c r="F4655">
        <v>17</v>
      </c>
      <c r="G4655" t="s">
        <v>264</v>
      </c>
      <c r="H4655" t="s">
        <v>3628</v>
      </c>
    </row>
    <row r="4656" spans="1:8" hidden="1" x14ac:dyDescent="0.3">
      <c r="A4656" t="s">
        <v>5992</v>
      </c>
      <c r="B4656" t="s">
        <v>3089</v>
      </c>
      <c r="C4656" t="s">
        <v>3090</v>
      </c>
      <c r="D4656" t="s">
        <v>437</v>
      </c>
      <c r="E4656">
        <v>1931</v>
      </c>
      <c r="F4656">
        <v>17</v>
      </c>
      <c r="G4656" t="s">
        <v>264</v>
      </c>
      <c r="H4656" t="s">
        <v>3628</v>
      </c>
    </row>
    <row r="4657" spans="1:8" hidden="1" x14ac:dyDescent="0.3">
      <c r="A4657" t="s">
        <v>7626</v>
      </c>
      <c r="B4657" t="s">
        <v>3089</v>
      </c>
      <c r="C4657" t="s">
        <v>3090</v>
      </c>
      <c r="D4657" t="s">
        <v>439</v>
      </c>
      <c r="E4657">
        <v>1493</v>
      </c>
      <c r="F4657">
        <v>17</v>
      </c>
      <c r="G4657" t="s">
        <v>264</v>
      </c>
      <c r="H4657" t="s">
        <v>3628</v>
      </c>
    </row>
    <row r="4658" spans="1:8" hidden="1" x14ac:dyDescent="0.3">
      <c r="A4658" t="s">
        <v>4466</v>
      </c>
      <c r="B4658" t="s">
        <v>3089</v>
      </c>
      <c r="C4658" t="s">
        <v>3090</v>
      </c>
      <c r="D4658" t="s">
        <v>435</v>
      </c>
      <c r="E4658">
        <v>635</v>
      </c>
      <c r="F4658">
        <v>17</v>
      </c>
      <c r="G4658" t="s">
        <v>264</v>
      </c>
      <c r="H4658" t="s">
        <v>3628</v>
      </c>
    </row>
    <row r="4659" spans="1:8" hidden="1" x14ac:dyDescent="0.3">
      <c r="A4659" t="s">
        <v>9152</v>
      </c>
      <c r="B4659" t="s">
        <v>3089</v>
      </c>
      <c r="C4659" t="s">
        <v>3090</v>
      </c>
      <c r="D4659" t="s">
        <v>441</v>
      </c>
      <c r="E4659">
        <v>599</v>
      </c>
      <c r="F4659">
        <v>17</v>
      </c>
      <c r="G4659" t="s">
        <v>264</v>
      </c>
      <c r="H4659" t="s">
        <v>3628</v>
      </c>
    </row>
    <row r="4660" spans="1:8" hidden="1" x14ac:dyDescent="0.3">
      <c r="A4660" t="s">
        <v>8443</v>
      </c>
      <c r="B4660" t="s">
        <v>3089</v>
      </c>
      <c r="C4660" t="s">
        <v>3090</v>
      </c>
      <c r="D4660" t="s">
        <v>440</v>
      </c>
      <c r="E4660">
        <v>2957</v>
      </c>
      <c r="F4660">
        <v>17</v>
      </c>
      <c r="G4660" t="s">
        <v>264</v>
      </c>
      <c r="H4660" t="s">
        <v>3628</v>
      </c>
    </row>
    <row r="4661" spans="1:8" hidden="1" x14ac:dyDescent="0.3">
      <c r="A4661" t="s">
        <v>9969</v>
      </c>
      <c r="B4661" t="s">
        <v>3089</v>
      </c>
      <c r="C4661" t="s">
        <v>3090</v>
      </c>
      <c r="D4661" t="s">
        <v>349</v>
      </c>
      <c r="E4661">
        <v>9181</v>
      </c>
      <c r="F4661">
        <v>17</v>
      </c>
      <c r="G4661" t="s">
        <v>264</v>
      </c>
      <c r="H4661" t="s">
        <v>3628</v>
      </c>
    </row>
    <row r="4662" spans="1:8" hidden="1" x14ac:dyDescent="0.3">
      <c r="A4662" t="s">
        <v>6809</v>
      </c>
      <c r="B4662" t="s">
        <v>3089</v>
      </c>
      <c r="C4662" t="s">
        <v>3090</v>
      </c>
      <c r="D4662" t="s">
        <v>438</v>
      </c>
      <c r="E4662">
        <v>795</v>
      </c>
      <c r="F4662">
        <v>17</v>
      </c>
      <c r="G4662" t="s">
        <v>264</v>
      </c>
      <c r="H4662" t="s">
        <v>3628</v>
      </c>
    </row>
    <row r="4663" spans="1:8" hidden="1" x14ac:dyDescent="0.3">
      <c r="A4663" t="s">
        <v>7750</v>
      </c>
      <c r="B4663" t="s">
        <v>3108</v>
      </c>
      <c r="C4663" t="s">
        <v>3109</v>
      </c>
      <c r="D4663" t="s">
        <v>3110</v>
      </c>
      <c r="E4663">
        <v>409</v>
      </c>
      <c r="F4663">
        <v>17</v>
      </c>
      <c r="G4663" t="s">
        <v>264</v>
      </c>
      <c r="H4663" t="s">
        <v>3628</v>
      </c>
    </row>
    <row r="4664" spans="1:8" hidden="1" x14ac:dyDescent="0.3">
      <c r="A4664" t="s">
        <v>7751</v>
      </c>
      <c r="B4664" t="s">
        <v>3108</v>
      </c>
      <c r="C4664" t="s">
        <v>3109</v>
      </c>
      <c r="D4664" t="s">
        <v>3112</v>
      </c>
      <c r="E4664">
        <v>1372</v>
      </c>
      <c r="F4664">
        <v>17</v>
      </c>
      <c r="G4664" t="s">
        <v>264</v>
      </c>
      <c r="H4664" t="s">
        <v>3628</v>
      </c>
    </row>
    <row r="4665" spans="1:8" hidden="1" x14ac:dyDescent="0.3">
      <c r="A4665" t="s">
        <v>7752</v>
      </c>
      <c r="B4665" t="s">
        <v>3108</v>
      </c>
      <c r="C4665" t="s">
        <v>3109</v>
      </c>
      <c r="D4665" t="s">
        <v>3114</v>
      </c>
      <c r="E4665">
        <v>1053</v>
      </c>
      <c r="F4665">
        <v>17</v>
      </c>
      <c r="G4665" t="s">
        <v>264</v>
      </c>
      <c r="H4665" t="s">
        <v>3628</v>
      </c>
    </row>
    <row r="4666" spans="1:8" hidden="1" x14ac:dyDescent="0.3">
      <c r="A4666" t="s">
        <v>7753</v>
      </c>
      <c r="B4666" t="s">
        <v>3108</v>
      </c>
      <c r="C4666" t="s">
        <v>3109</v>
      </c>
      <c r="D4666" t="s">
        <v>3116</v>
      </c>
      <c r="E4666">
        <v>983</v>
      </c>
      <c r="F4666">
        <v>17</v>
      </c>
      <c r="G4666" t="s">
        <v>264</v>
      </c>
      <c r="H4666" t="s">
        <v>3628</v>
      </c>
    </row>
    <row r="4667" spans="1:8" hidden="1" x14ac:dyDescent="0.3">
      <c r="A4667" t="s">
        <v>7754</v>
      </c>
      <c r="B4667" t="s">
        <v>3108</v>
      </c>
      <c r="C4667" t="s">
        <v>3109</v>
      </c>
      <c r="D4667" t="s">
        <v>3118</v>
      </c>
      <c r="E4667">
        <v>935</v>
      </c>
      <c r="F4667">
        <v>17</v>
      </c>
      <c r="G4667" t="s">
        <v>264</v>
      </c>
      <c r="H4667" t="s">
        <v>3628</v>
      </c>
    </row>
    <row r="4668" spans="1:8" hidden="1" x14ac:dyDescent="0.3">
      <c r="A4668" t="s">
        <v>7755</v>
      </c>
      <c r="B4668" t="s">
        <v>3108</v>
      </c>
      <c r="C4668" t="s">
        <v>3109</v>
      </c>
      <c r="D4668" t="s">
        <v>3120</v>
      </c>
      <c r="E4668">
        <v>1097</v>
      </c>
      <c r="F4668">
        <v>17</v>
      </c>
      <c r="G4668" t="s">
        <v>264</v>
      </c>
      <c r="H4668" t="s">
        <v>3628</v>
      </c>
    </row>
    <row r="4669" spans="1:8" hidden="1" x14ac:dyDescent="0.3">
      <c r="A4669" t="s">
        <v>7756</v>
      </c>
      <c r="B4669" t="s">
        <v>3108</v>
      </c>
      <c r="C4669" t="s">
        <v>3109</v>
      </c>
      <c r="D4669" t="s">
        <v>3122</v>
      </c>
      <c r="E4669">
        <v>950</v>
      </c>
      <c r="F4669">
        <v>17</v>
      </c>
      <c r="G4669" t="s">
        <v>264</v>
      </c>
      <c r="H4669" t="s">
        <v>3628</v>
      </c>
    </row>
    <row r="4670" spans="1:8" hidden="1" x14ac:dyDescent="0.3">
      <c r="A4670" t="s">
        <v>7757</v>
      </c>
      <c r="B4670" t="s">
        <v>3108</v>
      </c>
      <c r="C4670" t="s">
        <v>3109</v>
      </c>
      <c r="D4670" t="s">
        <v>3124</v>
      </c>
      <c r="E4670">
        <v>819</v>
      </c>
      <c r="F4670">
        <v>17</v>
      </c>
      <c r="G4670" t="s">
        <v>264</v>
      </c>
      <c r="H4670" t="s">
        <v>3628</v>
      </c>
    </row>
    <row r="4671" spans="1:8" hidden="1" x14ac:dyDescent="0.3">
      <c r="A4671" t="s">
        <v>7758</v>
      </c>
      <c r="B4671" t="s">
        <v>3108</v>
      </c>
      <c r="C4671" t="s">
        <v>3109</v>
      </c>
      <c r="D4671" t="s">
        <v>3126</v>
      </c>
      <c r="E4671">
        <v>1534</v>
      </c>
      <c r="F4671">
        <v>17</v>
      </c>
      <c r="G4671" t="s">
        <v>264</v>
      </c>
      <c r="H4671" t="s">
        <v>3628</v>
      </c>
    </row>
    <row r="4672" spans="1:8" hidden="1" x14ac:dyDescent="0.3">
      <c r="A4672" t="s">
        <v>7759</v>
      </c>
      <c r="B4672" t="s">
        <v>3108</v>
      </c>
      <c r="C4672" t="s">
        <v>3109</v>
      </c>
      <c r="D4672" t="s">
        <v>349</v>
      </c>
      <c r="E4672">
        <v>9181</v>
      </c>
      <c r="F4672">
        <v>17</v>
      </c>
      <c r="G4672" t="s">
        <v>264</v>
      </c>
      <c r="H4672" t="s">
        <v>3628</v>
      </c>
    </row>
    <row r="4673" spans="1:8" hidden="1" x14ac:dyDescent="0.3">
      <c r="A4673" t="s">
        <v>7760</v>
      </c>
      <c r="B4673" t="s">
        <v>3129</v>
      </c>
      <c r="C4673" t="s">
        <v>238</v>
      </c>
      <c r="D4673" t="s">
        <v>54</v>
      </c>
      <c r="E4673">
        <v>903</v>
      </c>
      <c r="F4673">
        <v>17</v>
      </c>
      <c r="G4673" t="s">
        <v>264</v>
      </c>
      <c r="H4673" t="s">
        <v>3628</v>
      </c>
    </row>
    <row r="4674" spans="1:8" hidden="1" x14ac:dyDescent="0.3">
      <c r="A4674" t="s">
        <v>7761</v>
      </c>
      <c r="B4674" t="s">
        <v>3129</v>
      </c>
      <c r="C4674" t="s">
        <v>238</v>
      </c>
      <c r="D4674" t="s">
        <v>55</v>
      </c>
      <c r="E4674">
        <v>1807</v>
      </c>
      <c r="F4674">
        <v>17</v>
      </c>
      <c r="G4674" t="s">
        <v>264</v>
      </c>
      <c r="H4674" t="s">
        <v>3628</v>
      </c>
    </row>
    <row r="4675" spans="1:8" hidden="1" x14ac:dyDescent="0.3">
      <c r="A4675" t="s">
        <v>7762</v>
      </c>
      <c r="B4675" t="s">
        <v>3129</v>
      </c>
      <c r="C4675" t="s">
        <v>238</v>
      </c>
      <c r="D4675" t="s">
        <v>56</v>
      </c>
      <c r="E4675">
        <v>1192</v>
      </c>
      <c r="F4675">
        <v>17</v>
      </c>
      <c r="G4675" t="s">
        <v>264</v>
      </c>
      <c r="H4675" t="s">
        <v>3628</v>
      </c>
    </row>
    <row r="4676" spans="1:8" hidden="1" x14ac:dyDescent="0.3">
      <c r="A4676" t="s">
        <v>7763</v>
      </c>
      <c r="B4676" t="s">
        <v>3129</v>
      </c>
      <c r="C4676" t="s">
        <v>238</v>
      </c>
      <c r="D4676" t="s">
        <v>57</v>
      </c>
      <c r="E4676">
        <v>674</v>
      </c>
      <c r="F4676">
        <v>17</v>
      </c>
      <c r="G4676" t="s">
        <v>264</v>
      </c>
      <c r="H4676" t="s">
        <v>3628</v>
      </c>
    </row>
    <row r="4677" spans="1:8" hidden="1" x14ac:dyDescent="0.3">
      <c r="A4677" t="s">
        <v>7764</v>
      </c>
      <c r="B4677" t="s">
        <v>3129</v>
      </c>
      <c r="C4677" t="s">
        <v>238</v>
      </c>
      <c r="D4677" t="s">
        <v>58</v>
      </c>
      <c r="E4677">
        <v>716</v>
      </c>
      <c r="F4677">
        <v>17</v>
      </c>
      <c r="G4677" t="s">
        <v>264</v>
      </c>
      <c r="H4677" t="s">
        <v>3628</v>
      </c>
    </row>
    <row r="4678" spans="1:8" hidden="1" x14ac:dyDescent="0.3">
      <c r="A4678" t="s">
        <v>7765</v>
      </c>
      <c r="B4678" t="s">
        <v>3129</v>
      </c>
      <c r="C4678" t="s">
        <v>238</v>
      </c>
      <c r="D4678" t="s">
        <v>59</v>
      </c>
      <c r="E4678">
        <v>1318</v>
      </c>
      <c r="F4678">
        <v>17</v>
      </c>
      <c r="G4678" t="s">
        <v>264</v>
      </c>
      <c r="H4678" t="s">
        <v>3628</v>
      </c>
    </row>
    <row r="4679" spans="1:8" hidden="1" x14ac:dyDescent="0.3">
      <c r="A4679" t="s">
        <v>7766</v>
      </c>
      <c r="B4679" t="s">
        <v>3129</v>
      </c>
      <c r="C4679" t="s">
        <v>238</v>
      </c>
      <c r="D4679" t="s">
        <v>51</v>
      </c>
      <c r="E4679">
        <v>1552</v>
      </c>
      <c r="F4679">
        <v>17</v>
      </c>
      <c r="G4679" t="s">
        <v>264</v>
      </c>
      <c r="H4679" t="s">
        <v>3628</v>
      </c>
    </row>
    <row r="4680" spans="1:8" hidden="1" x14ac:dyDescent="0.3">
      <c r="A4680" t="s">
        <v>7767</v>
      </c>
      <c r="B4680" t="s">
        <v>3129</v>
      </c>
      <c r="C4680" t="s">
        <v>238</v>
      </c>
      <c r="D4680" t="s">
        <v>52</v>
      </c>
      <c r="E4680">
        <v>1054</v>
      </c>
      <c r="F4680">
        <v>17</v>
      </c>
      <c r="G4680" t="s">
        <v>264</v>
      </c>
      <c r="H4680" t="s">
        <v>3628</v>
      </c>
    </row>
    <row r="4681" spans="1:8" hidden="1" x14ac:dyDescent="0.3">
      <c r="A4681" t="s">
        <v>7768</v>
      </c>
      <c r="B4681" t="s">
        <v>3129</v>
      </c>
      <c r="C4681" t="s">
        <v>238</v>
      </c>
      <c r="D4681" t="s">
        <v>53</v>
      </c>
      <c r="E4681">
        <v>1360</v>
      </c>
      <c r="F4681">
        <v>17</v>
      </c>
      <c r="G4681" t="s">
        <v>264</v>
      </c>
      <c r="H4681" t="s">
        <v>3628</v>
      </c>
    </row>
    <row r="4682" spans="1:8" hidden="1" x14ac:dyDescent="0.3">
      <c r="A4682" t="s">
        <v>7769</v>
      </c>
      <c r="B4682" t="s">
        <v>3129</v>
      </c>
      <c r="C4682" t="s">
        <v>238</v>
      </c>
      <c r="D4682" t="s">
        <v>349</v>
      </c>
      <c r="E4682">
        <v>10583</v>
      </c>
      <c r="F4682">
        <v>17</v>
      </c>
      <c r="G4682" t="s">
        <v>264</v>
      </c>
      <c r="H4682" t="s">
        <v>3628</v>
      </c>
    </row>
    <row r="4683" spans="1:8" hidden="1" x14ac:dyDescent="0.3">
      <c r="A4683" t="s">
        <v>7770</v>
      </c>
      <c r="B4683" t="s">
        <v>3140</v>
      </c>
      <c r="C4683" t="s">
        <v>229</v>
      </c>
      <c r="D4683" t="s">
        <v>60</v>
      </c>
      <c r="E4683">
        <v>6024</v>
      </c>
      <c r="F4683">
        <v>17</v>
      </c>
      <c r="G4683" t="s">
        <v>264</v>
      </c>
      <c r="H4683" t="s">
        <v>3628</v>
      </c>
    </row>
    <row r="4684" spans="1:8" hidden="1" x14ac:dyDescent="0.3">
      <c r="A4684" t="s">
        <v>7771</v>
      </c>
      <c r="B4684" t="s">
        <v>3140</v>
      </c>
      <c r="C4684" t="s">
        <v>229</v>
      </c>
      <c r="D4684" t="s">
        <v>63</v>
      </c>
      <c r="E4684">
        <v>104</v>
      </c>
      <c r="F4684">
        <v>17</v>
      </c>
      <c r="G4684" t="s">
        <v>264</v>
      </c>
      <c r="H4684" t="s">
        <v>3628</v>
      </c>
    </row>
    <row r="4685" spans="1:8" hidden="1" x14ac:dyDescent="0.3">
      <c r="A4685" t="s">
        <v>7772</v>
      </c>
      <c r="B4685" t="s">
        <v>3140</v>
      </c>
      <c r="C4685" t="s">
        <v>229</v>
      </c>
      <c r="D4685" t="s">
        <v>61</v>
      </c>
      <c r="E4685">
        <v>1514</v>
      </c>
      <c r="F4685">
        <v>17</v>
      </c>
      <c r="G4685" t="s">
        <v>264</v>
      </c>
      <c r="H4685" t="s">
        <v>3628</v>
      </c>
    </row>
    <row r="4686" spans="1:8" hidden="1" x14ac:dyDescent="0.3">
      <c r="A4686" t="s">
        <v>10348</v>
      </c>
      <c r="B4686" t="s">
        <v>3140</v>
      </c>
      <c r="C4686" t="s">
        <v>229</v>
      </c>
      <c r="D4686" t="s">
        <v>10309</v>
      </c>
      <c r="E4686">
        <v>1691</v>
      </c>
      <c r="F4686">
        <v>17</v>
      </c>
      <c r="G4686" t="s">
        <v>264</v>
      </c>
      <c r="H4686" t="s">
        <v>3628</v>
      </c>
    </row>
    <row r="4687" spans="1:8" hidden="1" x14ac:dyDescent="0.3">
      <c r="A4687" t="s">
        <v>7773</v>
      </c>
      <c r="B4687" t="s">
        <v>3140</v>
      </c>
      <c r="C4687" t="s">
        <v>229</v>
      </c>
      <c r="D4687" t="s">
        <v>341</v>
      </c>
      <c r="E4687">
        <v>2081</v>
      </c>
      <c r="F4687">
        <v>17</v>
      </c>
      <c r="G4687" t="s">
        <v>264</v>
      </c>
      <c r="H4687" t="s">
        <v>3628</v>
      </c>
    </row>
    <row r="4688" spans="1:8" hidden="1" x14ac:dyDescent="0.3">
      <c r="A4688" t="s">
        <v>7774</v>
      </c>
      <c r="B4688" t="s">
        <v>3140</v>
      </c>
      <c r="C4688" t="s">
        <v>229</v>
      </c>
      <c r="D4688" t="s">
        <v>62</v>
      </c>
      <c r="E4688">
        <v>631</v>
      </c>
      <c r="F4688">
        <v>17</v>
      </c>
      <c r="G4688" t="s">
        <v>264</v>
      </c>
      <c r="H4688" t="s">
        <v>3628</v>
      </c>
    </row>
    <row r="4689" spans="1:8" hidden="1" x14ac:dyDescent="0.3">
      <c r="A4689" t="s">
        <v>7775</v>
      </c>
      <c r="B4689" t="s">
        <v>3146</v>
      </c>
      <c r="C4689" t="s">
        <v>230</v>
      </c>
      <c r="D4689" t="s">
        <v>353</v>
      </c>
      <c r="E4689">
        <v>12483</v>
      </c>
      <c r="F4689">
        <v>17</v>
      </c>
      <c r="G4689" t="s">
        <v>264</v>
      </c>
      <c r="H4689" t="s">
        <v>3628</v>
      </c>
    </row>
    <row r="4690" spans="1:8" hidden="1" x14ac:dyDescent="0.3">
      <c r="A4690" t="s">
        <v>7776</v>
      </c>
      <c r="B4690" t="s">
        <v>3146</v>
      </c>
      <c r="C4690" t="s">
        <v>230</v>
      </c>
      <c r="D4690" t="s">
        <v>2</v>
      </c>
      <c r="E4690">
        <v>12705</v>
      </c>
      <c r="F4690">
        <v>17</v>
      </c>
      <c r="G4690" t="s">
        <v>264</v>
      </c>
      <c r="H4690" t="s">
        <v>3628</v>
      </c>
    </row>
    <row r="4691" spans="1:8" hidden="1" x14ac:dyDescent="0.3">
      <c r="A4691" t="s">
        <v>7777</v>
      </c>
      <c r="B4691" t="s">
        <v>3146</v>
      </c>
      <c r="C4691" t="s">
        <v>230</v>
      </c>
      <c r="D4691" t="s">
        <v>337</v>
      </c>
      <c r="E4691">
        <v>21</v>
      </c>
      <c r="F4691">
        <v>17</v>
      </c>
      <c r="G4691" t="s">
        <v>264</v>
      </c>
      <c r="H4691" t="s">
        <v>3628</v>
      </c>
    </row>
    <row r="4692" spans="1:8" hidden="1" x14ac:dyDescent="0.3">
      <c r="A4692" t="s">
        <v>7778</v>
      </c>
      <c r="B4692" t="s">
        <v>3146</v>
      </c>
      <c r="C4692" t="s">
        <v>230</v>
      </c>
      <c r="D4692" t="s">
        <v>326</v>
      </c>
      <c r="E4692">
        <v>12</v>
      </c>
      <c r="F4692">
        <v>17</v>
      </c>
      <c r="G4692" t="s">
        <v>264</v>
      </c>
      <c r="H4692" t="s">
        <v>3628</v>
      </c>
    </row>
    <row r="4693" spans="1:8" hidden="1" x14ac:dyDescent="0.3">
      <c r="A4693" t="s">
        <v>7779</v>
      </c>
      <c r="B4693" t="s">
        <v>3146</v>
      </c>
      <c r="C4693" t="s">
        <v>230</v>
      </c>
      <c r="D4693" t="s">
        <v>327</v>
      </c>
      <c r="E4693">
        <v>919</v>
      </c>
      <c r="F4693">
        <v>17</v>
      </c>
      <c r="G4693" t="s">
        <v>264</v>
      </c>
      <c r="H4693" t="s">
        <v>3628</v>
      </c>
    </row>
    <row r="4694" spans="1:8" hidden="1" x14ac:dyDescent="0.3">
      <c r="A4694" t="s">
        <v>7780</v>
      </c>
      <c r="B4694" t="s">
        <v>3146</v>
      </c>
      <c r="C4694" t="s">
        <v>230</v>
      </c>
      <c r="D4694" t="s">
        <v>328</v>
      </c>
      <c r="E4694">
        <v>908</v>
      </c>
      <c r="F4694">
        <v>17</v>
      </c>
      <c r="G4694" t="s">
        <v>264</v>
      </c>
      <c r="H4694" t="s">
        <v>3628</v>
      </c>
    </row>
    <row r="4695" spans="1:8" hidden="1" x14ac:dyDescent="0.3">
      <c r="A4695" t="s">
        <v>7781</v>
      </c>
      <c r="B4695" t="s">
        <v>3146</v>
      </c>
      <c r="C4695" t="s">
        <v>230</v>
      </c>
      <c r="D4695" t="s">
        <v>329</v>
      </c>
      <c r="E4695">
        <v>29</v>
      </c>
      <c r="F4695">
        <v>17</v>
      </c>
      <c r="G4695" t="s">
        <v>264</v>
      </c>
      <c r="H4695" t="s">
        <v>3628</v>
      </c>
    </row>
    <row r="4696" spans="1:8" hidden="1" x14ac:dyDescent="0.3">
      <c r="A4696" t="s">
        <v>7782</v>
      </c>
      <c r="B4696" t="s">
        <v>3146</v>
      </c>
      <c r="C4696" t="s">
        <v>230</v>
      </c>
      <c r="D4696" t="s">
        <v>330</v>
      </c>
      <c r="E4696">
        <v>61</v>
      </c>
      <c r="F4696">
        <v>17</v>
      </c>
      <c r="G4696" t="s">
        <v>264</v>
      </c>
      <c r="H4696" t="s">
        <v>3628</v>
      </c>
    </row>
    <row r="4697" spans="1:8" hidden="1" x14ac:dyDescent="0.3">
      <c r="A4697" t="s">
        <v>7783</v>
      </c>
      <c r="B4697" t="s">
        <v>3146</v>
      </c>
      <c r="C4697" t="s">
        <v>230</v>
      </c>
      <c r="D4697" t="s">
        <v>3155</v>
      </c>
      <c r="E4697">
        <v>222</v>
      </c>
      <c r="F4697">
        <v>17</v>
      </c>
      <c r="G4697" t="s">
        <v>264</v>
      </c>
      <c r="H4697" t="s">
        <v>3628</v>
      </c>
    </row>
    <row r="4698" spans="1:8" hidden="1" x14ac:dyDescent="0.3">
      <c r="A4698" t="s">
        <v>7784</v>
      </c>
      <c r="B4698" t="s">
        <v>3146</v>
      </c>
      <c r="C4698" t="s">
        <v>230</v>
      </c>
      <c r="D4698" t="s">
        <v>3157</v>
      </c>
      <c r="E4698">
        <v>12483</v>
      </c>
      <c r="F4698">
        <v>17</v>
      </c>
      <c r="G4698" t="s">
        <v>264</v>
      </c>
      <c r="H4698" t="s">
        <v>3628</v>
      </c>
    </row>
    <row r="4699" spans="1:8" hidden="1" x14ac:dyDescent="0.3">
      <c r="A4699" t="s">
        <v>7785</v>
      </c>
      <c r="B4699" t="s">
        <v>3146</v>
      </c>
      <c r="C4699" t="s">
        <v>230</v>
      </c>
      <c r="D4699" t="s">
        <v>331</v>
      </c>
      <c r="E4699">
        <v>1367</v>
      </c>
      <c r="F4699">
        <v>17</v>
      </c>
      <c r="G4699" t="s">
        <v>264</v>
      </c>
      <c r="H4699" t="s">
        <v>3628</v>
      </c>
    </row>
    <row r="4700" spans="1:8" hidden="1" x14ac:dyDescent="0.3">
      <c r="A4700" t="s">
        <v>7786</v>
      </c>
      <c r="B4700" t="s">
        <v>3146</v>
      </c>
      <c r="C4700" t="s">
        <v>230</v>
      </c>
      <c r="D4700" t="s">
        <v>332</v>
      </c>
      <c r="E4700">
        <v>769</v>
      </c>
      <c r="F4700">
        <v>17</v>
      </c>
      <c r="G4700" t="s">
        <v>264</v>
      </c>
      <c r="H4700" t="s">
        <v>3628</v>
      </c>
    </row>
    <row r="4701" spans="1:8" hidden="1" x14ac:dyDescent="0.3">
      <c r="A4701" t="s">
        <v>7787</v>
      </c>
      <c r="B4701" t="s">
        <v>3146</v>
      </c>
      <c r="C4701" t="s">
        <v>230</v>
      </c>
      <c r="D4701" t="s">
        <v>333</v>
      </c>
      <c r="E4701">
        <v>2684</v>
      </c>
      <c r="F4701">
        <v>17</v>
      </c>
      <c r="G4701" t="s">
        <v>264</v>
      </c>
      <c r="H4701" t="s">
        <v>3628</v>
      </c>
    </row>
    <row r="4702" spans="1:8" hidden="1" x14ac:dyDescent="0.3">
      <c r="A4702" t="s">
        <v>7788</v>
      </c>
      <c r="B4702" t="s">
        <v>3146</v>
      </c>
      <c r="C4702" t="s">
        <v>230</v>
      </c>
      <c r="D4702" t="s">
        <v>334</v>
      </c>
      <c r="E4702">
        <v>2575</v>
      </c>
      <c r="F4702">
        <v>17</v>
      </c>
      <c r="G4702" t="s">
        <v>264</v>
      </c>
      <c r="H4702" t="s">
        <v>3628</v>
      </c>
    </row>
    <row r="4703" spans="1:8" hidden="1" x14ac:dyDescent="0.3">
      <c r="A4703" t="s">
        <v>7789</v>
      </c>
      <c r="B4703" t="s">
        <v>3146</v>
      </c>
      <c r="C4703" t="s">
        <v>230</v>
      </c>
      <c r="D4703" t="s">
        <v>336</v>
      </c>
      <c r="E4703">
        <v>323</v>
      </c>
      <c r="F4703">
        <v>17</v>
      </c>
      <c r="G4703" t="s">
        <v>264</v>
      </c>
      <c r="H4703" t="s">
        <v>3628</v>
      </c>
    </row>
    <row r="4704" spans="1:8" hidden="1" x14ac:dyDescent="0.3">
      <c r="A4704" t="s">
        <v>7790</v>
      </c>
      <c r="B4704" t="s">
        <v>3146</v>
      </c>
      <c r="C4704" t="s">
        <v>230</v>
      </c>
      <c r="D4704" t="s">
        <v>335</v>
      </c>
      <c r="E4704">
        <v>199</v>
      </c>
      <c r="F4704">
        <v>17</v>
      </c>
      <c r="G4704" t="s">
        <v>264</v>
      </c>
      <c r="H4704" t="s">
        <v>3628</v>
      </c>
    </row>
    <row r="4705" spans="1:8" hidden="1" x14ac:dyDescent="0.3">
      <c r="A4705" t="s">
        <v>7791</v>
      </c>
      <c r="B4705" t="s">
        <v>3146</v>
      </c>
      <c r="C4705" t="s">
        <v>230</v>
      </c>
      <c r="D4705" t="s">
        <v>79</v>
      </c>
      <c r="E4705">
        <v>2597</v>
      </c>
      <c r="F4705">
        <v>17</v>
      </c>
      <c r="G4705" t="s">
        <v>264</v>
      </c>
      <c r="H4705" t="s">
        <v>3628</v>
      </c>
    </row>
    <row r="4706" spans="1:8" hidden="1" x14ac:dyDescent="0.3">
      <c r="A4706" t="s">
        <v>7792</v>
      </c>
      <c r="B4706" t="s">
        <v>3166</v>
      </c>
      <c r="C4706" t="s">
        <v>245</v>
      </c>
      <c r="D4706" t="s">
        <v>80</v>
      </c>
      <c r="E4706">
        <v>1079</v>
      </c>
      <c r="F4706">
        <v>17</v>
      </c>
      <c r="G4706" t="s">
        <v>264</v>
      </c>
      <c r="H4706" t="s">
        <v>3628</v>
      </c>
    </row>
    <row r="4707" spans="1:8" hidden="1" x14ac:dyDescent="0.3">
      <c r="A4707" t="s">
        <v>7793</v>
      </c>
      <c r="B4707" t="s">
        <v>3166</v>
      </c>
      <c r="C4707" t="s">
        <v>245</v>
      </c>
      <c r="D4707" t="s">
        <v>342</v>
      </c>
      <c r="E4707">
        <v>308</v>
      </c>
      <c r="F4707">
        <v>17</v>
      </c>
      <c r="G4707" t="s">
        <v>264</v>
      </c>
      <c r="H4707" t="s">
        <v>3628</v>
      </c>
    </row>
    <row r="4708" spans="1:8" hidden="1" x14ac:dyDescent="0.3">
      <c r="A4708" t="s">
        <v>7794</v>
      </c>
      <c r="B4708" t="s">
        <v>3166</v>
      </c>
      <c r="C4708" t="s">
        <v>245</v>
      </c>
      <c r="D4708">
        <v>0</v>
      </c>
      <c r="E4708">
        <v>2164</v>
      </c>
      <c r="F4708">
        <v>17</v>
      </c>
      <c r="G4708" t="s">
        <v>264</v>
      </c>
      <c r="H4708" t="s">
        <v>3628</v>
      </c>
    </row>
    <row r="4709" spans="1:8" hidden="1" x14ac:dyDescent="0.3">
      <c r="A4709" t="s">
        <v>7795</v>
      </c>
      <c r="B4709" t="s">
        <v>3166</v>
      </c>
      <c r="C4709" t="s">
        <v>245</v>
      </c>
      <c r="D4709">
        <v>1</v>
      </c>
      <c r="E4709">
        <v>2470</v>
      </c>
      <c r="F4709">
        <v>17</v>
      </c>
      <c r="G4709" t="s">
        <v>264</v>
      </c>
      <c r="H4709" t="s">
        <v>3628</v>
      </c>
    </row>
    <row r="4710" spans="1:8" hidden="1" x14ac:dyDescent="0.3">
      <c r="A4710" t="s">
        <v>7796</v>
      </c>
      <c r="B4710" t="s">
        <v>3166</v>
      </c>
      <c r="C4710" t="s">
        <v>245</v>
      </c>
      <c r="D4710" t="s">
        <v>60</v>
      </c>
      <c r="E4710">
        <v>6024</v>
      </c>
      <c r="F4710">
        <v>17</v>
      </c>
      <c r="G4710" t="s">
        <v>264</v>
      </c>
      <c r="H4710" t="s">
        <v>3628</v>
      </c>
    </row>
    <row r="4711" spans="1:8" hidden="1" x14ac:dyDescent="0.3">
      <c r="A4711" t="s">
        <v>7797</v>
      </c>
      <c r="B4711" t="s">
        <v>3172</v>
      </c>
      <c r="C4711" t="s">
        <v>239</v>
      </c>
      <c r="D4711" t="s">
        <v>2</v>
      </c>
      <c r="E4711">
        <v>12705</v>
      </c>
      <c r="F4711">
        <v>17</v>
      </c>
      <c r="G4711" t="s">
        <v>264</v>
      </c>
      <c r="H4711" t="s">
        <v>3628</v>
      </c>
    </row>
    <row r="4712" spans="1:8" hidden="1" x14ac:dyDescent="0.3">
      <c r="A4712" t="s">
        <v>7798</v>
      </c>
      <c r="B4712" t="s">
        <v>3172</v>
      </c>
      <c r="C4712" t="s">
        <v>239</v>
      </c>
      <c r="D4712" t="s">
        <v>67</v>
      </c>
      <c r="E4712">
        <v>872</v>
      </c>
      <c r="F4712">
        <v>17</v>
      </c>
      <c r="G4712" t="s">
        <v>264</v>
      </c>
      <c r="H4712" t="s">
        <v>3628</v>
      </c>
    </row>
    <row r="4713" spans="1:8" hidden="1" x14ac:dyDescent="0.3">
      <c r="A4713" t="s">
        <v>7799</v>
      </c>
      <c r="B4713" t="s">
        <v>3172</v>
      </c>
      <c r="C4713" t="s">
        <v>239</v>
      </c>
      <c r="D4713" t="s">
        <v>66</v>
      </c>
      <c r="E4713">
        <v>2021</v>
      </c>
      <c r="F4713">
        <v>17</v>
      </c>
      <c r="G4713" t="s">
        <v>264</v>
      </c>
      <c r="H4713" t="s">
        <v>3628</v>
      </c>
    </row>
    <row r="4714" spans="1:8" hidden="1" x14ac:dyDescent="0.3">
      <c r="A4714" t="s">
        <v>7800</v>
      </c>
      <c r="B4714" t="s">
        <v>3172</v>
      </c>
      <c r="C4714" t="s">
        <v>239</v>
      </c>
      <c r="D4714" t="s">
        <v>65</v>
      </c>
      <c r="E4714">
        <v>3825</v>
      </c>
      <c r="F4714">
        <v>17</v>
      </c>
      <c r="G4714" t="s">
        <v>264</v>
      </c>
      <c r="H4714" t="s">
        <v>3628</v>
      </c>
    </row>
    <row r="4715" spans="1:8" hidden="1" x14ac:dyDescent="0.3">
      <c r="A4715" t="s">
        <v>7801</v>
      </c>
      <c r="B4715" t="s">
        <v>3172</v>
      </c>
      <c r="C4715" t="s">
        <v>239</v>
      </c>
      <c r="D4715" t="s">
        <v>68</v>
      </c>
      <c r="E4715">
        <v>268</v>
      </c>
      <c r="F4715">
        <v>17</v>
      </c>
      <c r="G4715" t="s">
        <v>264</v>
      </c>
      <c r="H4715" t="s">
        <v>3628</v>
      </c>
    </row>
    <row r="4716" spans="1:8" hidden="1" x14ac:dyDescent="0.3">
      <c r="A4716" t="s">
        <v>7802</v>
      </c>
      <c r="B4716" t="s">
        <v>3172</v>
      </c>
      <c r="C4716" t="s">
        <v>239</v>
      </c>
      <c r="D4716" t="s">
        <v>64</v>
      </c>
      <c r="E4716">
        <v>5708</v>
      </c>
      <c r="F4716">
        <v>17</v>
      </c>
      <c r="G4716" t="s">
        <v>264</v>
      </c>
      <c r="H4716" t="s">
        <v>3628</v>
      </c>
    </row>
    <row r="4717" spans="1:8" hidden="1" x14ac:dyDescent="0.3">
      <c r="A4717" t="s">
        <v>7803</v>
      </c>
      <c r="B4717" t="s">
        <v>3179</v>
      </c>
      <c r="C4717" t="s">
        <v>240</v>
      </c>
      <c r="D4717" t="s">
        <v>2</v>
      </c>
      <c r="E4717">
        <v>12705</v>
      </c>
      <c r="F4717">
        <v>17</v>
      </c>
      <c r="G4717" t="s">
        <v>264</v>
      </c>
      <c r="H4717" t="s">
        <v>3628</v>
      </c>
    </row>
    <row r="4718" spans="1:8" hidden="1" x14ac:dyDescent="0.3">
      <c r="A4718" t="s">
        <v>7804</v>
      </c>
      <c r="B4718" t="s">
        <v>3179</v>
      </c>
      <c r="C4718" t="s">
        <v>240</v>
      </c>
      <c r="D4718" t="s">
        <v>70</v>
      </c>
      <c r="E4718">
        <v>1615</v>
      </c>
      <c r="F4718">
        <v>17</v>
      </c>
      <c r="G4718" t="s">
        <v>264</v>
      </c>
      <c r="H4718" t="s">
        <v>3628</v>
      </c>
    </row>
    <row r="4719" spans="1:8" hidden="1" x14ac:dyDescent="0.3">
      <c r="A4719" t="s">
        <v>7805</v>
      </c>
      <c r="B4719" t="s">
        <v>3179</v>
      </c>
      <c r="C4719" t="s">
        <v>240</v>
      </c>
      <c r="D4719" t="s">
        <v>69</v>
      </c>
      <c r="E4719">
        <v>1632</v>
      </c>
      <c r="F4719">
        <v>17</v>
      </c>
      <c r="G4719" t="s">
        <v>264</v>
      </c>
      <c r="H4719" t="s">
        <v>3628</v>
      </c>
    </row>
    <row r="4720" spans="1:8" hidden="1" x14ac:dyDescent="0.3">
      <c r="A4720" t="s">
        <v>7806</v>
      </c>
      <c r="B4720" t="s">
        <v>3179</v>
      </c>
      <c r="C4720" t="s">
        <v>240</v>
      </c>
      <c r="D4720" t="s">
        <v>71</v>
      </c>
      <c r="E4720">
        <v>9454</v>
      </c>
      <c r="F4720">
        <v>17</v>
      </c>
      <c r="G4720" t="s">
        <v>264</v>
      </c>
      <c r="H4720" t="s">
        <v>3628</v>
      </c>
    </row>
    <row r="4721" spans="1:8" hidden="1" x14ac:dyDescent="0.3">
      <c r="A4721" t="s">
        <v>7807</v>
      </c>
      <c r="B4721" t="s">
        <v>3184</v>
      </c>
      <c r="C4721" t="s">
        <v>3185</v>
      </c>
      <c r="D4721" t="s">
        <v>2</v>
      </c>
      <c r="E4721">
        <v>12705</v>
      </c>
      <c r="F4721">
        <v>17</v>
      </c>
      <c r="G4721" t="s">
        <v>264</v>
      </c>
      <c r="H4721" t="s">
        <v>3628</v>
      </c>
    </row>
    <row r="4722" spans="1:8" hidden="1" x14ac:dyDescent="0.3">
      <c r="A4722" t="s">
        <v>7808</v>
      </c>
      <c r="B4722" t="s">
        <v>3184</v>
      </c>
      <c r="C4722" t="s">
        <v>3185</v>
      </c>
      <c r="D4722" t="s">
        <v>25</v>
      </c>
      <c r="E4722">
        <v>94</v>
      </c>
      <c r="F4722">
        <v>17</v>
      </c>
      <c r="G4722" t="s">
        <v>264</v>
      </c>
      <c r="H4722" t="s">
        <v>3628</v>
      </c>
    </row>
    <row r="4723" spans="1:8" hidden="1" x14ac:dyDescent="0.3">
      <c r="A4723" t="s">
        <v>7809</v>
      </c>
      <c r="B4723" t="s">
        <v>3184</v>
      </c>
      <c r="C4723" t="s">
        <v>3185</v>
      </c>
      <c r="D4723" t="s">
        <v>21</v>
      </c>
      <c r="E4723">
        <v>1311</v>
      </c>
      <c r="F4723">
        <v>17</v>
      </c>
      <c r="G4723" t="s">
        <v>264</v>
      </c>
      <c r="H4723" t="s">
        <v>3628</v>
      </c>
    </row>
    <row r="4724" spans="1:8" hidden="1" x14ac:dyDescent="0.3">
      <c r="A4724" t="s">
        <v>7810</v>
      </c>
      <c r="B4724" t="s">
        <v>3184</v>
      </c>
      <c r="C4724" t="s">
        <v>3185</v>
      </c>
      <c r="D4724" t="s">
        <v>24</v>
      </c>
      <c r="E4724">
        <v>147</v>
      </c>
      <c r="F4724">
        <v>17</v>
      </c>
      <c r="G4724" t="s">
        <v>264</v>
      </c>
      <c r="H4724" t="s">
        <v>3628</v>
      </c>
    </row>
    <row r="4725" spans="1:8" hidden="1" x14ac:dyDescent="0.3">
      <c r="A4725" t="s">
        <v>7811</v>
      </c>
      <c r="B4725" t="s">
        <v>3184</v>
      </c>
      <c r="C4725" t="s">
        <v>3185</v>
      </c>
      <c r="D4725" t="s">
        <v>354</v>
      </c>
      <c r="E4725">
        <v>1463</v>
      </c>
      <c r="F4725">
        <v>17</v>
      </c>
      <c r="G4725" t="s">
        <v>264</v>
      </c>
      <c r="H4725" t="s">
        <v>3628</v>
      </c>
    </row>
    <row r="4726" spans="1:8" hidden="1" x14ac:dyDescent="0.3">
      <c r="A4726" t="s">
        <v>7812</v>
      </c>
      <c r="B4726" t="s">
        <v>3184</v>
      </c>
      <c r="C4726" t="s">
        <v>3185</v>
      </c>
      <c r="D4726" t="s">
        <v>22</v>
      </c>
      <c r="E4726">
        <v>751</v>
      </c>
      <c r="F4726">
        <v>17</v>
      </c>
      <c r="G4726" t="s">
        <v>264</v>
      </c>
      <c r="H4726" t="s">
        <v>3628</v>
      </c>
    </row>
    <row r="4727" spans="1:8" hidden="1" x14ac:dyDescent="0.3">
      <c r="A4727" t="s">
        <v>7813</v>
      </c>
      <c r="B4727" t="s">
        <v>3184</v>
      </c>
      <c r="C4727" t="s">
        <v>3185</v>
      </c>
      <c r="D4727" t="s">
        <v>23</v>
      </c>
      <c r="E4727">
        <v>347</v>
      </c>
      <c r="F4727">
        <v>17</v>
      </c>
      <c r="G4727" t="s">
        <v>264</v>
      </c>
      <c r="H4727" t="s">
        <v>3628</v>
      </c>
    </row>
    <row r="4728" spans="1:8" hidden="1" x14ac:dyDescent="0.3">
      <c r="A4728" t="s">
        <v>7814</v>
      </c>
      <c r="B4728" t="s">
        <v>3184</v>
      </c>
      <c r="C4728" t="s">
        <v>3185</v>
      </c>
      <c r="D4728" t="s">
        <v>20</v>
      </c>
      <c r="E4728">
        <v>8574</v>
      </c>
      <c r="F4728">
        <v>17</v>
      </c>
      <c r="G4728" t="s">
        <v>264</v>
      </c>
      <c r="H4728" t="s">
        <v>3628</v>
      </c>
    </row>
    <row r="4729" spans="1:8" hidden="1" x14ac:dyDescent="0.3">
      <c r="A4729" t="s">
        <v>10598</v>
      </c>
      <c r="B4729" t="s">
        <v>3193</v>
      </c>
      <c r="C4729" t="s">
        <v>3194</v>
      </c>
      <c r="D4729" t="s">
        <v>10556</v>
      </c>
      <c r="E4729">
        <v>7</v>
      </c>
      <c r="F4729">
        <v>17</v>
      </c>
      <c r="G4729" t="s">
        <v>264</v>
      </c>
      <c r="H4729" t="s">
        <v>3628</v>
      </c>
    </row>
    <row r="4730" spans="1:8" hidden="1" x14ac:dyDescent="0.3">
      <c r="A4730" t="s">
        <v>7815</v>
      </c>
      <c r="B4730" t="s">
        <v>3193</v>
      </c>
      <c r="C4730" t="s">
        <v>3194</v>
      </c>
      <c r="D4730" t="s">
        <v>350</v>
      </c>
      <c r="E4730">
        <v>12</v>
      </c>
      <c r="F4730">
        <v>17</v>
      </c>
      <c r="G4730" t="s">
        <v>264</v>
      </c>
      <c r="H4730" t="s">
        <v>3628</v>
      </c>
    </row>
    <row r="4731" spans="1:8" hidden="1" x14ac:dyDescent="0.3">
      <c r="A4731" t="s">
        <v>7816</v>
      </c>
      <c r="B4731" t="s">
        <v>3193</v>
      </c>
      <c r="C4731" t="s">
        <v>3194</v>
      </c>
      <c r="D4731" t="s">
        <v>352</v>
      </c>
      <c r="E4731">
        <v>1108</v>
      </c>
      <c r="F4731">
        <v>17</v>
      </c>
      <c r="G4731" t="s">
        <v>264</v>
      </c>
      <c r="H4731" t="s">
        <v>3628</v>
      </c>
    </row>
    <row r="4732" spans="1:8" hidden="1" x14ac:dyDescent="0.3">
      <c r="A4732" t="s">
        <v>7817</v>
      </c>
      <c r="B4732" t="s">
        <v>3193</v>
      </c>
      <c r="C4732" t="s">
        <v>3194</v>
      </c>
      <c r="D4732" t="s">
        <v>351</v>
      </c>
      <c r="E4732">
        <v>31</v>
      </c>
      <c r="F4732">
        <v>17</v>
      </c>
      <c r="G4732" t="s">
        <v>264</v>
      </c>
      <c r="H4732" t="s">
        <v>3628</v>
      </c>
    </row>
    <row r="4733" spans="1:8" hidden="1" x14ac:dyDescent="0.3">
      <c r="A4733" t="s">
        <v>7818</v>
      </c>
      <c r="B4733" t="s">
        <v>3193</v>
      </c>
      <c r="C4733" t="s">
        <v>3194</v>
      </c>
      <c r="D4733" t="s">
        <v>348</v>
      </c>
      <c r="E4733">
        <v>43</v>
      </c>
      <c r="F4733">
        <v>17</v>
      </c>
      <c r="G4733" t="s">
        <v>264</v>
      </c>
      <c r="H4733" t="s">
        <v>3628</v>
      </c>
    </row>
    <row r="4734" spans="1:8" hidden="1" x14ac:dyDescent="0.3">
      <c r="A4734" t="s">
        <v>7819</v>
      </c>
      <c r="B4734" t="s">
        <v>3193</v>
      </c>
      <c r="C4734" t="s">
        <v>3194</v>
      </c>
      <c r="D4734" t="s">
        <v>349</v>
      </c>
      <c r="E4734">
        <v>12307</v>
      </c>
      <c r="F4734">
        <v>17</v>
      </c>
      <c r="G4734" t="s">
        <v>264</v>
      </c>
      <c r="H4734" t="s">
        <v>3628</v>
      </c>
    </row>
    <row r="4735" spans="1:8" hidden="1" x14ac:dyDescent="0.3">
      <c r="A4735" t="s">
        <v>7820</v>
      </c>
      <c r="B4735" t="s">
        <v>3193</v>
      </c>
      <c r="C4735" t="s">
        <v>3194</v>
      </c>
      <c r="D4735" t="s">
        <v>347</v>
      </c>
      <c r="E4735">
        <v>12265</v>
      </c>
      <c r="F4735">
        <v>17</v>
      </c>
      <c r="G4735" t="s">
        <v>264</v>
      </c>
      <c r="H4735" t="s">
        <v>3628</v>
      </c>
    </row>
    <row r="4736" spans="1:8" hidden="1" x14ac:dyDescent="0.3">
      <c r="A4736" t="s">
        <v>7821</v>
      </c>
      <c r="B4736" t="s">
        <v>99</v>
      </c>
      <c r="C4736" t="s">
        <v>3202</v>
      </c>
      <c r="D4736" t="s">
        <v>210</v>
      </c>
      <c r="E4736">
        <v>2117</v>
      </c>
      <c r="F4736">
        <v>17</v>
      </c>
      <c r="G4736" t="s">
        <v>264</v>
      </c>
      <c r="H4736" t="s">
        <v>3628</v>
      </c>
    </row>
    <row r="4737" spans="1:8" hidden="1" x14ac:dyDescent="0.3">
      <c r="A4737" t="s">
        <v>7822</v>
      </c>
      <c r="B4737" t="s">
        <v>98</v>
      </c>
      <c r="C4737" t="s">
        <v>3202</v>
      </c>
      <c r="D4737" t="s">
        <v>209</v>
      </c>
      <c r="E4737">
        <v>8874</v>
      </c>
      <c r="F4737">
        <v>17</v>
      </c>
      <c r="G4737" t="s">
        <v>264</v>
      </c>
      <c r="H4737" t="s">
        <v>3628</v>
      </c>
    </row>
    <row r="4738" spans="1:8" hidden="1" x14ac:dyDescent="0.3">
      <c r="A4738" t="s">
        <v>7823</v>
      </c>
      <c r="B4738" t="s">
        <v>97</v>
      </c>
      <c r="C4738" t="s">
        <v>3202</v>
      </c>
      <c r="D4738" t="s">
        <v>208</v>
      </c>
      <c r="E4738">
        <v>1188</v>
      </c>
      <c r="F4738">
        <v>17</v>
      </c>
      <c r="G4738" t="s">
        <v>264</v>
      </c>
      <c r="H4738" t="s">
        <v>3628</v>
      </c>
    </row>
    <row r="4739" spans="1:8" hidden="1" x14ac:dyDescent="0.3">
      <c r="A4739" t="s">
        <v>7824</v>
      </c>
      <c r="B4739" t="s">
        <v>96</v>
      </c>
      <c r="C4739" t="s">
        <v>3202</v>
      </c>
      <c r="D4739" t="s">
        <v>207</v>
      </c>
      <c r="E4739">
        <v>753</v>
      </c>
      <c r="F4739">
        <v>17</v>
      </c>
      <c r="G4739" t="s">
        <v>264</v>
      </c>
      <c r="H4739" t="s">
        <v>3628</v>
      </c>
    </row>
    <row r="4740" spans="1:8" hidden="1" x14ac:dyDescent="0.3">
      <c r="A4740" t="s">
        <v>7825</v>
      </c>
      <c r="B4740" t="s">
        <v>3207</v>
      </c>
      <c r="C4740" t="s">
        <v>3202</v>
      </c>
      <c r="D4740" t="s">
        <v>2</v>
      </c>
      <c r="E4740">
        <v>12932</v>
      </c>
      <c r="F4740">
        <v>17</v>
      </c>
      <c r="G4740" t="s">
        <v>264</v>
      </c>
      <c r="H4740" t="s">
        <v>3628</v>
      </c>
    </row>
    <row r="4741" spans="1:8" hidden="1" x14ac:dyDescent="0.3">
      <c r="A4741" t="s">
        <v>7826</v>
      </c>
      <c r="B4741" t="s">
        <v>3207</v>
      </c>
      <c r="C4741" t="s">
        <v>3202</v>
      </c>
      <c r="D4741" t="s">
        <v>28</v>
      </c>
      <c r="E4741">
        <v>1058.20066727677</v>
      </c>
      <c r="F4741">
        <v>17</v>
      </c>
      <c r="G4741" t="s">
        <v>264</v>
      </c>
      <c r="H4741" t="s">
        <v>3628</v>
      </c>
    </row>
    <row r="4742" spans="1:8" hidden="1" x14ac:dyDescent="0.3">
      <c r="A4742" t="s">
        <v>7827</v>
      </c>
      <c r="B4742" t="s">
        <v>3207</v>
      </c>
      <c r="C4742" t="s">
        <v>3202</v>
      </c>
      <c r="D4742" t="s">
        <v>27</v>
      </c>
      <c r="E4742">
        <v>6624</v>
      </c>
      <c r="F4742">
        <v>17</v>
      </c>
      <c r="G4742" t="s">
        <v>264</v>
      </c>
      <c r="H4742" t="s">
        <v>3628</v>
      </c>
    </row>
    <row r="4743" spans="1:8" hidden="1" x14ac:dyDescent="0.3">
      <c r="A4743" t="s">
        <v>7828</v>
      </c>
      <c r="B4743" t="s">
        <v>3207</v>
      </c>
      <c r="C4743" t="s">
        <v>3202</v>
      </c>
      <c r="D4743" t="s">
        <v>3155</v>
      </c>
      <c r="E4743">
        <v>222</v>
      </c>
      <c r="F4743">
        <v>17</v>
      </c>
      <c r="G4743" t="s">
        <v>264</v>
      </c>
      <c r="H4743" t="s">
        <v>3628</v>
      </c>
    </row>
    <row r="4744" spans="1:8" hidden="1" x14ac:dyDescent="0.3">
      <c r="A4744" t="s">
        <v>7829</v>
      </c>
      <c r="B4744" t="s">
        <v>3207</v>
      </c>
      <c r="C4744" t="s">
        <v>3202</v>
      </c>
      <c r="D4744" t="s">
        <v>3157</v>
      </c>
      <c r="E4744">
        <v>12483</v>
      </c>
      <c r="F4744">
        <v>17</v>
      </c>
      <c r="G4744" t="s">
        <v>264</v>
      </c>
      <c r="H4744" t="s">
        <v>3628</v>
      </c>
    </row>
    <row r="4745" spans="1:8" hidden="1" x14ac:dyDescent="0.3">
      <c r="A4745" t="s">
        <v>7830</v>
      </c>
      <c r="B4745" t="s">
        <v>3207</v>
      </c>
      <c r="C4745" t="s">
        <v>3202</v>
      </c>
      <c r="D4745" t="s">
        <v>26</v>
      </c>
      <c r="E4745">
        <v>6308</v>
      </c>
      <c r="F4745">
        <v>17</v>
      </c>
      <c r="G4745" t="s">
        <v>264</v>
      </c>
      <c r="H4745" t="s">
        <v>3628</v>
      </c>
    </row>
    <row r="4746" spans="1:8" hidden="1" x14ac:dyDescent="0.3">
      <c r="A4746" t="s">
        <v>7831</v>
      </c>
      <c r="B4746" t="s">
        <v>3214</v>
      </c>
      <c r="C4746" t="s">
        <v>3215</v>
      </c>
      <c r="D4746" t="s">
        <v>344</v>
      </c>
      <c r="E4746">
        <v>642</v>
      </c>
      <c r="F4746">
        <v>17</v>
      </c>
      <c r="G4746" t="s">
        <v>264</v>
      </c>
      <c r="H4746" t="s">
        <v>3628</v>
      </c>
    </row>
    <row r="4747" spans="1:8" hidden="1" x14ac:dyDescent="0.3">
      <c r="A4747" t="s">
        <v>7832</v>
      </c>
      <c r="B4747" t="s">
        <v>3214</v>
      </c>
      <c r="C4747" t="s">
        <v>3215</v>
      </c>
      <c r="D4747" t="s">
        <v>2</v>
      </c>
      <c r="E4747">
        <v>12705</v>
      </c>
      <c r="F4747">
        <v>17</v>
      </c>
      <c r="G4747" t="s">
        <v>264</v>
      </c>
      <c r="H4747" t="s">
        <v>3628</v>
      </c>
    </row>
    <row r="4748" spans="1:8" hidden="1" x14ac:dyDescent="0.3">
      <c r="A4748" t="s">
        <v>7833</v>
      </c>
      <c r="B4748" t="s">
        <v>3214</v>
      </c>
      <c r="C4748" t="s">
        <v>3215</v>
      </c>
      <c r="D4748" t="s">
        <v>30</v>
      </c>
      <c r="E4748">
        <v>921</v>
      </c>
      <c r="F4748">
        <v>17</v>
      </c>
      <c r="G4748" t="s">
        <v>264</v>
      </c>
      <c r="H4748" t="s">
        <v>3628</v>
      </c>
    </row>
    <row r="4749" spans="1:8" hidden="1" x14ac:dyDescent="0.3">
      <c r="A4749" t="s">
        <v>7834</v>
      </c>
      <c r="B4749" t="s">
        <v>3214</v>
      </c>
      <c r="C4749" t="s">
        <v>3215</v>
      </c>
      <c r="D4749" t="s">
        <v>345</v>
      </c>
      <c r="E4749">
        <v>33</v>
      </c>
      <c r="F4749">
        <v>17</v>
      </c>
      <c r="G4749" t="s">
        <v>264</v>
      </c>
      <c r="H4749" t="s">
        <v>3628</v>
      </c>
    </row>
    <row r="4750" spans="1:8" hidden="1" x14ac:dyDescent="0.3">
      <c r="A4750" t="s">
        <v>7835</v>
      </c>
      <c r="B4750" t="s">
        <v>3214</v>
      </c>
      <c r="C4750" t="s">
        <v>3215</v>
      </c>
      <c r="D4750" t="s">
        <v>36</v>
      </c>
      <c r="E4750">
        <v>242</v>
      </c>
      <c r="F4750">
        <v>17</v>
      </c>
      <c r="G4750" t="s">
        <v>264</v>
      </c>
      <c r="H4750" t="s">
        <v>3628</v>
      </c>
    </row>
    <row r="4751" spans="1:8" hidden="1" x14ac:dyDescent="0.3">
      <c r="A4751" t="s">
        <v>7836</v>
      </c>
      <c r="B4751" t="s">
        <v>3214</v>
      </c>
      <c r="C4751" t="s">
        <v>3215</v>
      </c>
      <c r="D4751" t="s">
        <v>32</v>
      </c>
      <c r="E4751">
        <v>324</v>
      </c>
      <c r="F4751">
        <v>17</v>
      </c>
      <c r="G4751" t="s">
        <v>264</v>
      </c>
      <c r="H4751" t="s">
        <v>3628</v>
      </c>
    </row>
    <row r="4752" spans="1:8" hidden="1" x14ac:dyDescent="0.3">
      <c r="A4752" t="s">
        <v>7837</v>
      </c>
      <c r="B4752" t="s">
        <v>3214</v>
      </c>
      <c r="C4752" t="s">
        <v>3215</v>
      </c>
      <c r="D4752" t="s">
        <v>31</v>
      </c>
      <c r="E4752">
        <v>10525</v>
      </c>
      <c r="F4752">
        <v>17</v>
      </c>
      <c r="G4752" t="s">
        <v>264</v>
      </c>
      <c r="H4752" t="s">
        <v>3628</v>
      </c>
    </row>
    <row r="4753" spans="1:8" hidden="1" x14ac:dyDescent="0.3">
      <c r="A4753" t="s">
        <v>7838</v>
      </c>
      <c r="B4753" t="s">
        <v>3214</v>
      </c>
      <c r="C4753" t="s">
        <v>3215</v>
      </c>
      <c r="D4753" t="s">
        <v>34</v>
      </c>
      <c r="E4753">
        <v>564</v>
      </c>
      <c r="F4753">
        <v>17</v>
      </c>
      <c r="G4753" t="s">
        <v>264</v>
      </c>
      <c r="H4753" t="s">
        <v>3628</v>
      </c>
    </row>
    <row r="4754" spans="1:8" hidden="1" x14ac:dyDescent="0.3">
      <c r="A4754" t="s">
        <v>7839</v>
      </c>
      <c r="B4754" t="s">
        <v>3214</v>
      </c>
      <c r="C4754" t="s">
        <v>3215</v>
      </c>
      <c r="D4754" t="s">
        <v>35</v>
      </c>
      <c r="E4754">
        <v>789</v>
      </c>
      <c r="F4754">
        <v>17</v>
      </c>
      <c r="G4754" t="s">
        <v>264</v>
      </c>
      <c r="H4754" t="s">
        <v>3628</v>
      </c>
    </row>
    <row r="4755" spans="1:8" hidden="1" x14ac:dyDescent="0.3">
      <c r="A4755" t="s">
        <v>7840</v>
      </c>
      <c r="B4755" t="s">
        <v>3214</v>
      </c>
      <c r="C4755" t="s">
        <v>3215</v>
      </c>
      <c r="D4755" t="s">
        <v>33</v>
      </c>
      <c r="E4755">
        <v>9172</v>
      </c>
      <c r="F4755">
        <v>17</v>
      </c>
      <c r="G4755" t="s">
        <v>264</v>
      </c>
      <c r="H4755" t="s">
        <v>3628</v>
      </c>
    </row>
    <row r="4756" spans="1:8" hidden="1" x14ac:dyDescent="0.3">
      <c r="A4756" t="s">
        <v>7841</v>
      </c>
      <c r="B4756" t="s">
        <v>3226</v>
      </c>
      <c r="C4756" t="s">
        <v>232</v>
      </c>
      <c r="D4756" t="s">
        <v>60</v>
      </c>
      <c r="E4756">
        <v>6024</v>
      </c>
      <c r="F4756">
        <v>17</v>
      </c>
      <c r="G4756" t="s">
        <v>264</v>
      </c>
      <c r="H4756" t="s">
        <v>3628</v>
      </c>
    </row>
    <row r="4757" spans="1:8" hidden="1" x14ac:dyDescent="0.3">
      <c r="A4757" t="s">
        <v>7842</v>
      </c>
      <c r="B4757" t="s">
        <v>3226</v>
      </c>
      <c r="C4757" t="s">
        <v>232</v>
      </c>
      <c r="D4757" t="s">
        <v>76</v>
      </c>
      <c r="E4757">
        <v>54</v>
      </c>
      <c r="F4757">
        <v>17</v>
      </c>
      <c r="G4757" t="s">
        <v>264</v>
      </c>
      <c r="H4757" t="s">
        <v>3628</v>
      </c>
    </row>
    <row r="4758" spans="1:8" hidden="1" x14ac:dyDescent="0.3">
      <c r="A4758" t="s">
        <v>7843</v>
      </c>
      <c r="B4758" t="s">
        <v>3226</v>
      </c>
      <c r="C4758" t="s">
        <v>232</v>
      </c>
      <c r="D4758" t="s">
        <v>72</v>
      </c>
      <c r="E4758">
        <v>2431</v>
      </c>
      <c r="F4758">
        <v>17</v>
      </c>
      <c r="G4758" t="s">
        <v>264</v>
      </c>
      <c r="H4758" t="s">
        <v>3628</v>
      </c>
    </row>
    <row r="4759" spans="1:8" hidden="1" x14ac:dyDescent="0.3">
      <c r="A4759" t="s">
        <v>7844</v>
      </c>
      <c r="B4759" t="s">
        <v>3226</v>
      </c>
      <c r="C4759" t="s">
        <v>232</v>
      </c>
      <c r="D4759" t="s">
        <v>73</v>
      </c>
      <c r="E4759">
        <v>2455</v>
      </c>
      <c r="F4759">
        <v>17</v>
      </c>
      <c r="G4759" t="s">
        <v>264</v>
      </c>
      <c r="H4759" t="s">
        <v>3628</v>
      </c>
    </row>
    <row r="4760" spans="1:8" hidden="1" x14ac:dyDescent="0.3">
      <c r="A4760" t="s">
        <v>7845</v>
      </c>
      <c r="B4760" t="s">
        <v>3226</v>
      </c>
      <c r="C4760" t="s">
        <v>232</v>
      </c>
      <c r="D4760" t="s">
        <v>75</v>
      </c>
      <c r="E4760">
        <v>181</v>
      </c>
      <c r="F4760">
        <v>17</v>
      </c>
      <c r="G4760" t="s">
        <v>264</v>
      </c>
      <c r="H4760" t="s">
        <v>3628</v>
      </c>
    </row>
    <row r="4761" spans="1:8" hidden="1" x14ac:dyDescent="0.3">
      <c r="A4761" t="s">
        <v>7846</v>
      </c>
      <c r="B4761" t="s">
        <v>3226</v>
      </c>
      <c r="C4761" t="s">
        <v>232</v>
      </c>
      <c r="D4761" t="s">
        <v>74</v>
      </c>
      <c r="E4761">
        <v>893</v>
      </c>
      <c r="F4761">
        <v>17</v>
      </c>
      <c r="G4761" t="s">
        <v>264</v>
      </c>
      <c r="H4761" t="s">
        <v>3628</v>
      </c>
    </row>
    <row r="4762" spans="1:8" hidden="1" x14ac:dyDescent="0.3">
      <c r="A4762" t="s">
        <v>7847</v>
      </c>
      <c r="B4762" t="s">
        <v>3076</v>
      </c>
      <c r="C4762" t="s">
        <v>236</v>
      </c>
      <c r="D4762" t="s">
        <v>29</v>
      </c>
      <c r="E4762">
        <v>8763</v>
      </c>
      <c r="F4762">
        <v>52</v>
      </c>
      <c r="G4762" t="s">
        <v>286</v>
      </c>
      <c r="H4762" t="s">
        <v>3630</v>
      </c>
    </row>
    <row r="4763" spans="1:8" hidden="1" x14ac:dyDescent="0.3">
      <c r="A4763" t="s">
        <v>7848</v>
      </c>
      <c r="B4763" t="s">
        <v>3076</v>
      </c>
      <c r="C4763" t="s">
        <v>236</v>
      </c>
      <c r="D4763" t="s">
        <v>49</v>
      </c>
      <c r="E4763">
        <v>2999</v>
      </c>
      <c r="F4763">
        <v>52</v>
      </c>
      <c r="G4763" t="s">
        <v>286</v>
      </c>
      <c r="H4763" t="s">
        <v>3630</v>
      </c>
    </row>
    <row r="4764" spans="1:8" hidden="1" x14ac:dyDescent="0.3">
      <c r="A4764" t="s">
        <v>7849</v>
      </c>
      <c r="B4764" t="s">
        <v>3076</v>
      </c>
      <c r="C4764" t="s">
        <v>236</v>
      </c>
      <c r="D4764" t="s">
        <v>48</v>
      </c>
      <c r="E4764">
        <v>996</v>
      </c>
      <c r="F4764">
        <v>52</v>
      </c>
      <c r="G4764" t="s">
        <v>286</v>
      </c>
      <c r="H4764" t="s">
        <v>3630</v>
      </c>
    </row>
    <row r="4765" spans="1:8" hidden="1" x14ac:dyDescent="0.3">
      <c r="A4765" t="s">
        <v>7850</v>
      </c>
      <c r="B4765" t="s">
        <v>3076</v>
      </c>
      <c r="C4765" t="s">
        <v>236</v>
      </c>
      <c r="D4765" t="s">
        <v>42</v>
      </c>
      <c r="E4765">
        <v>385</v>
      </c>
      <c r="F4765">
        <v>52</v>
      </c>
      <c r="G4765" t="s">
        <v>286</v>
      </c>
      <c r="H4765" t="s">
        <v>3630</v>
      </c>
    </row>
    <row r="4766" spans="1:8" hidden="1" x14ac:dyDescent="0.3">
      <c r="A4766" t="s">
        <v>7851</v>
      </c>
      <c r="B4766" t="s">
        <v>3076</v>
      </c>
      <c r="C4766" t="s">
        <v>236</v>
      </c>
      <c r="D4766" t="s">
        <v>82</v>
      </c>
      <c r="E4766">
        <v>487</v>
      </c>
      <c r="F4766">
        <v>52</v>
      </c>
      <c r="G4766" t="s">
        <v>286</v>
      </c>
      <c r="H4766" t="s">
        <v>3630</v>
      </c>
    </row>
    <row r="4767" spans="1:8" hidden="1" x14ac:dyDescent="0.3">
      <c r="A4767" t="s">
        <v>7852</v>
      </c>
      <c r="B4767" t="s">
        <v>3076</v>
      </c>
      <c r="C4767" t="s">
        <v>236</v>
      </c>
      <c r="D4767" t="s">
        <v>50</v>
      </c>
      <c r="E4767">
        <v>298</v>
      </c>
      <c r="F4767">
        <v>52</v>
      </c>
      <c r="G4767" t="s">
        <v>286</v>
      </c>
      <c r="H4767" t="s">
        <v>3630</v>
      </c>
    </row>
    <row r="4768" spans="1:8" hidden="1" x14ac:dyDescent="0.3">
      <c r="A4768" t="s">
        <v>7853</v>
      </c>
      <c r="B4768" t="s">
        <v>3076</v>
      </c>
      <c r="C4768" t="s">
        <v>236</v>
      </c>
      <c r="D4768" t="s">
        <v>46</v>
      </c>
      <c r="E4768">
        <v>1098</v>
      </c>
      <c r="F4768">
        <v>52</v>
      </c>
      <c r="G4768" t="s">
        <v>286</v>
      </c>
      <c r="H4768" t="s">
        <v>3630</v>
      </c>
    </row>
    <row r="4769" spans="1:8" hidden="1" x14ac:dyDescent="0.3">
      <c r="A4769" t="s">
        <v>7854</v>
      </c>
      <c r="B4769" t="s">
        <v>3076</v>
      </c>
      <c r="C4769" t="s">
        <v>236</v>
      </c>
      <c r="D4769" t="s">
        <v>45</v>
      </c>
      <c r="E4769">
        <v>571</v>
      </c>
      <c r="F4769">
        <v>52</v>
      </c>
      <c r="G4769" t="s">
        <v>286</v>
      </c>
      <c r="H4769" t="s">
        <v>3630</v>
      </c>
    </row>
    <row r="4770" spans="1:8" hidden="1" x14ac:dyDescent="0.3">
      <c r="A4770" t="s">
        <v>7855</v>
      </c>
      <c r="B4770" t="s">
        <v>3076</v>
      </c>
      <c r="C4770" t="s">
        <v>236</v>
      </c>
      <c r="D4770" t="s">
        <v>47</v>
      </c>
      <c r="E4770">
        <v>386</v>
      </c>
      <c r="F4770">
        <v>52</v>
      </c>
      <c r="G4770" t="s">
        <v>286</v>
      </c>
      <c r="H4770" t="s">
        <v>3630</v>
      </c>
    </row>
    <row r="4771" spans="1:8" hidden="1" x14ac:dyDescent="0.3">
      <c r="A4771" t="s">
        <v>7856</v>
      </c>
      <c r="B4771" t="s">
        <v>3076</v>
      </c>
      <c r="C4771" t="s">
        <v>236</v>
      </c>
      <c r="D4771" t="s">
        <v>43</v>
      </c>
      <c r="E4771">
        <v>1039</v>
      </c>
      <c r="F4771">
        <v>52</v>
      </c>
      <c r="G4771" t="s">
        <v>286</v>
      </c>
      <c r="H4771" t="s">
        <v>3630</v>
      </c>
    </row>
    <row r="4772" spans="1:8" hidden="1" x14ac:dyDescent="0.3">
      <c r="A4772" t="s">
        <v>7857</v>
      </c>
      <c r="B4772" t="s">
        <v>3076</v>
      </c>
      <c r="C4772" t="s">
        <v>236</v>
      </c>
      <c r="D4772" t="s">
        <v>44</v>
      </c>
      <c r="E4772">
        <v>504</v>
      </c>
      <c r="F4772">
        <v>52</v>
      </c>
      <c r="G4772" t="s">
        <v>286</v>
      </c>
      <c r="H4772" t="s">
        <v>3630</v>
      </c>
    </row>
    <row r="4773" spans="1:8" hidden="1" x14ac:dyDescent="0.3">
      <c r="A4773" t="s">
        <v>3629</v>
      </c>
      <c r="B4773" t="s">
        <v>3089</v>
      </c>
      <c r="C4773" t="s">
        <v>3090</v>
      </c>
      <c r="D4773" t="s">
        <v>434</v>
      </c>
      <c r="E4773">
        <v>132</v>
      </c>
      <c r="F4773">
        <v>52</v>
      </c>
      <c r="G4773" t="s">
        <v>286</v>
      </c>
      <c r="H4773" t="s">
        <v>3630</v>
      </c>
    </row>
    <row r="4774" spans="1:8" hidden="1" x14ac:dyDescent="0.3">
      <c r="A4774" t="s">
        <v>5284</v>
      </c>
      <c r="B4774" t="s">
        <v>3089</v>
      </c>
      <c r="C4774" t="s">
        <v>3090</v>
      </c>
      <c r="D4774" t="s">
        <v>436</v>
      </c>
      <c r="E4774">
        <v>492</v>
      </c>
      <c r="F4774">
        <v>52</v>
      </c>
      <c r="G4774" t="s">
        <v>286</v>
      </c>
      <c r="H4774" t="s">
        <v>3630</v>
      </c>
    </row>
    <row r="4775" spans="1:8" hidden="1" x14ac:dyDescent="0.3">
      <c r="A4775" t="s">
        <v>5993</v>
      </c>
      <c r="B4775" t="s">
        <v>3089</v>
      </c>
      <c r="C4775" t="s">
        <v>3090</v>
      </c>
      <c r="D4775" t="s">
        <v>437</v>
      </c>
      <c r="E4775">
        <v>1664</v>
      </c>
      <c r="F4775">
        <v>52</v>
      </c>
      <c r="G4775" t="s">
        <v>286</v>
      </c>
      <c r="H4775" t="s">
        <v>3630</v>
      </c>
    </row>
    <row r="4776" spans="1:8" hidden="1" x14ac:dyDescent="0.3">
      <c r="A4776" t="s">
        <v>7627</v>
      </c>
      <c r="B4776" t="s">
        <v>3089</v>
      </c>
      <c r="C4776" t="s">
        <v>3090</v>
      </c>
      <c r="D4776" t="s">
        <v>439</v>
      </c>
      <c r="E4776">
        <v>1289</v>
      </c>
      <c r="F4776">
        <v>52</v>
      </c>
      <c r="G4776" t="s">
        <v>286</v>
      </c>
      <c r="H4776" t="s">
        <v>3630</v>
      </c>
    </row>
    <row r="4777" spans="1:8" hidden="1" x14ac:dyDescent="0.3">
      <c r="A4777" t="s">
        <v>4467</v>
      </c>
      <c r="B4777" t="s">
        <v>3089</v>
      </c>
      <c r="C4777" t="s">
        <v>3090</v>
      </c>
      <c r="D4777" t="s">
        <v>435</v>
      </c>
      <c r="E4777">
        <v>704</v>
      </c>
      <c r="F4777">
        <v>52</v>
      </c>
      <c r="G4777" t="s">
        <v>286</v>
      </c>
      <c r="H4777" t="s">
        <v>3630</v>
      </c>
    </row>
    <row r="4778" spans="1:8" hidden="1" x14ac:dyDescent="0.3">
      <c r="A4778" t="s">
        <v>9153</v>
      </c>
      <c r="B4778" t="s">
        <v>3089</v>
      </c>
      <c r="C4778" t="s">
        <v>3090</v>
      </c>
      <c r="D4778" t="s">
        <v>441</v>
      </c>
      <c r="E4778">
        <v>505</v>
      </c>
      <c r="F4778">
        <v>52</v>
      </c>
      <c r="G4778" t="s">
        <v>286</v>
      </c>
      <c r="H4778" t="s">
        <v>3630</v>
      </c>
    </row>
    <row r="4779" spans="1:8" hidden="1" x14ac:dyDescent="0.3">
      <c r="A4779" t="s">
        <v>8444</v>
      </c>
      <c r="B4779" t="s">
        <v>3089</v>
      </c>
      <c r="C4779" t="s">
        <v>3090</v>
      </c>
      <c r="D4779" t="s">
        <v>440</v>
      </c>
      <c r="E4779">
        <v>1823</v>
      </c>
      <c r="F4779">
        <v>52</v>
      </c>
      <c r="G4779" t="s">
        <v>286</v>
      </c>
      <c r="H4779" t="s">
        <v>3630</v>
      </c>
    </row>
    <row r="4780" spans="1:8" hidden="1" x14ac:dyDescent="0.3">
      <c r="A4780" t="s">
        <v>9970</v>
      </c>
      <c r="B4780" t="s">
        <v>3089</v>
      </c>
      <c r="C4780" t="s">
        <v>3090</v>
      </c>
      <c r="D4780" t="s">
        <v>349</v>
      </c>
      <c r="E4780">
        <v>7192</v>
      </c>
      <c r="F4780">
        <v>52</v>
      </c>
      <c r="G4780" t="s">
        <v>286</v>
      </c>
      <c r="H4780" t="s">
        <v>3630</v>
      </c>
    </row>
    <row r="4781" spans="1:8" hidden="1" x14ac:dyDescent="0.3">
      <c r="A4781" t="s">
        <v>6810</v>
      </c>
      <c r="B4781" t="s">
        <v>3089</v>
      </c>
      <c r="C4781" t="s">
        <v>3090</v>
      </c>
      <c r="D4781" t="s">
        <v>438</v>
      </c>
      <c r="E4781">
        <v>586</v>
      </c>
      <c r="F4781">
        <v>52</v>
      </c>
      <c r="G4781" t="s">
        <v>286</v>
      </c>
      <c r="H4781" t="s">
        <v>3630</v>
      </c>
    </row>
    <row r="4782" spans="1:8" hidden="1" x14ac:dyDescent="0.3">
      <c r="A4782" t="s">
        <v>7867</v>
      </c>
      <c r="B4782" t="s">
        <v>3108</v>
      </c>
      <c r="C4782" t="s">
        <v>3109</v>
      </c>
      <c r="D4782" t="s">
        <v>3110</v>
      </c>
      <c r="E4782">
        <v>288</v>
      </c>
      <c r="F4782">
        <v>52</v>
      </c>
      <c r="G4782" t="s">
        <v>286</v>
      </c>
      <c r="H4782" t="s">
        <v>3630</v>
      </c>
    </row>
    <row r="4783" spans="1:8" hidden="1" x14ac:dyDescent="0.3">
      <c r="A4783" t="s">
        <v>7868</v>
      </c>
      <c r="B4783" t="s">
        <v>3108</v>
      </c>
      <c r="C4783" t="s">
        <v>3109</v>
      </c>
      <c r="D4783" t="s">
        <v>3112</v>
      </c>
      <c r="E4783">
        <v>863</v>
      </c>
      <c r="F4783">
        <v>52</v>
      </c>
      <c r="G4783" t="s">
        <v>286</v>
      </c>
      <c r="H4783" t="s">
        <v>3630</v>
      </c>
    </row>
    <row r="4784" spans="1:8" hidden="1" x14ac:dyDescent="0.3">
      <c r="A4784" t="s">
        <v>7869</v>
      </c>
      <c r="B4784" t="s">
        <v>3108</v>
      </c>
      <c r="C4784" t="s">
        <v>3109</v>
      </c>
      <c r="D4784" t="s">
        <v>3114</v>
      </c>
      <c r="E4784">
        <v>674</v>
      </c>
      <c r="F4784">
        <v>52</v>
      </c>
      <c r="G4784" t="s">
        <v>286</v>
      </c>
      <c r="H4784" t="s">
        <v>3630</v>
      </c>
    </row>
    <row r="4785" spans="1:8" hidden="1" x14ac:dyDescent="0.3">
      <c r="A4785" t="s">
        <v>7870</v>
      </c>
      <c r="B4785" t="s">
        <v>3108</v>
      </c>
      <c r="C4785" t="s">
        <v>3109</v>
      </c>
      <c r="D4785" t="s">
        <v>3116</v>
      </c>
      <c r="E4785">
        <v>597</v>
      </c>
      <c r="F4785">
        <v>52</v>
      </c>
      <c r="G4785" t="s">
        <v>286</v>
      </c>
      <c r="H4785" t="s">
        <v>3630</v>
      </c>
    </row>
    <row r="4786" spans="1:8" hidden="1" x14ac:dyDescent="0.3">
      <c r="A4786" t="s">
        <v>7871</v>
      </c>
      <c r="B4786" t="s">
        <v>3108</v>
      </c>
      <c r="C4786" t="s">
        <v>3109</v>
      </c>
      <c r="D4786" t="s">
        <v>3118</v>
      </c>
      <c r="E4786">
        <v>750</v>
      </c>
      <c r="F4786">
        <v>52</v>
      </c>
      <c r="G4786" t="s">
        <v>286</v>
      </c>
      <c r="H4786" t="s">
        <v>3630</v>
      </c>
    </row>
    <row r="4787" spans="1:8" hidden="1" x14ac:dyDescent="0.3">
      <c r="A4787" t="s">
        <v>7872</v>
      </c>
      <c r="B4787" t="s">
        <v>3108</v>
      </c>
      <c r="C4787" t="s">
        <v>3109</v>
      </c>
      <c r="D4787" t="s">
        <v>3120</v>
      </c>
      <c r="E4787">
        <v>846</v>
      </c>
      <c r="F4787">
        <v>52</v>
      </c>
      <c r="G4787" t="s">
        <v>286</v>
      </c>
      <c r="H4787" t="s">
        <v>3630</v>
      </c>
    </row>
    <row r="4788" spans="1:8" hidden="1" x14ac:dyDescent="0.3">
      <c r="A4788" t="s">
        <v>7873</v>
      </c>
      <c r="B4788" t="s">
        <v>3108</v>
      </c>
      <c r="C4788" t="s">
        <v>3109</v>
      </c>
      <c r="D4788" t="s">
        <v>3122</v>
      </c>
      <c r="E4788">
        <v>811</v>
      </c>
      <c r="F4788">
        <v>52</v>
      </c>
      <c r="G4788" t="s">
        <v>286</v>
      </c>
      <c r="H4788" t="s">
        <v>3630</v>
      </c>
    </row>
    <row r="4789" spans="1:8" hidden="1" x14ac:dyDescent="0.3">
      <c r="A4789" t="s">
        <v>7874</v>
      </c>
      <c r="B4789" t="s">
        <v>3108</v>
      </c>
      <c r="C4789" t="s">
        <v>3109</v>
      </c>
      <c r="D4789" t="s">
        <v>3124</v>
      </c>
      <c r="E4789">
        <v>817</v>
      </c>
      <c r="F4789">
        <v>52</v>
      </c>
      <c r="G4789" t="s">
        <v>286</v>
      </c>
      <c r="H4789" t="s">
        <v>3630</v>
      </c>
    </row>
    <row r="4790" spans="1:8" hidden="1" x14ac:dyDescent="0.3">
      <c r="A4790" t="s">
        <v>7875</v>
      </c>
      <c r="B4790" t="s">
        <v>3108</v>
      </c>
      <c r="C4790" t="s">
        <v>3109</v>
      </c>
      <c r="D4790" t="s">
        <v>3126</v>
      </c>
      <c r="E4790">
        <v>1571</v>
      </c>
      <c r="F4790">
        <v>52</v>
      </c>
      <c r="G4790" t="s">
        <v>286</v>
      </c>
      <c r="H4790" t="s">
        <v>3630</v>
      </c>
    </row>
    <row r="4791" spans="1:8" hidden="1" x14ac:dyDescent="0.3">
      <c r="A4791" t="s">
        <v>7876</v>
      </c>
      <c r="B4791" t="s">
        <v>3108</v>
      </c>
      <c r="C4791" t="s">
        <v>3109</v>
      </c>
      <c r="D4791" t="s">
        <v>349</v>
      </c>
      <c r="E4791">
        <v>7192</v>
      </c>
      <c r="F4791">
        <v>52</v>
      </c>
      <c r="G4791" t="s">
        <v>286</v>
      </c>
      <c r="H4791" t="s">
        <v>3630</v>
      </c>
    </row>
    <row r="4792" spans="1:8" hidden="1" x14ac:dyDescent="0.3">
      <c r="A4792" t="s">
        <v>7877</v>
      </c>
      <c r="B4792" t="s">
        <v>3129</v>
      </c>
      <c r="C4792" t="s">
        <v>238</v>
      </c>
      <c r="D4792" t="s">
        <v>54</v>
      </c>
      <c r="E4792">
        <v>581</v>
      </c>
      <c r="F4792">
        <v>52</v>
      </c>
      <c r="G4792" t="s">
        <v>286</v>
      </c>
      <c r="H4792" t="s">
        <v>3630</v>
      </c>
    </row>
    <row r="4793" spans="1:8" hidden="1" x14ac:dyDescent="0.3">
      <c r="A4793" t="s">
        <v>7878</v>
      </c>
      <c r="B4793" t="s">
        <v>3129</v>
      </c>
      <c r="C4793" t="s">
        <v>238</v>
      </c>
      <c r="D4793" t="s">
        <v>55</v>
      </c>
      <c r="E4793">
        <v>1159</v>
      </c>
      <c r="F4793">
        <v>52</v>
      </c>
      <c r="G4793" t="s">
        <v>286</v>
      </c>
      <c r="H4793" t="s">
        <v>3630</v>
      </c>
    </row>
    <row r="4794" spans="1:8" hidden="1" x14ac:dyDescent="0.3">
      <c r="A4794" t="s">
        <v>7879</v>
      </c>
      <c r="B4794" t="s">
        <v>3129</v>
      </c>
      <c r="C4794" t="s">
        <v>238</v>
      </c>
      <c r="D4794" t="s">
        <v>56</v>
      </c>
      <c r="E4794">
        <v>849</v>
      </c>
      <c r="F4794">
        <v>52</v>
      </c>
      <c r="G4794" t="s">
        <v>286</v>
      </c>
      <c r="H4794" t="s">
        <v>3630</v>
      </c>
    </row>
    <row r="4795" spans="1:8" hidden="1" x14ac:dyDescent="0.3">
      <c r="A4795" t="s">
        <v>7880</v>
      </c>
      <c r="B4795" t="s">
        <v>3129</v>
      </c>
      <c r="C4795" t="s">
        <v>238</v>
      </c>
      <c r="D4795" t="s">
        <v>57</v>
      </c>
      <c r="E4795">
        <v>499</v>
      </c>
      <c r="F4795">
        <v>52</v>
      </c>
      <c r="G4795" t="s">
        <v>286</v>
      </c>
      <c r="H4795" t="s">
        <v>3630</v>
      </c>
    </row>
    <row r="4796" spans="1:8" hidden="1" x14ac:dyDescent="0.3">
      <c r="A4796" t="s">
        <v>7881</v>
      </c>
      <c r="B4796" t="s">
        <v>3129</v>
      </c>
      <c r="C4796" t="s">
        <v>238</v>
      </c>
      <c r="D4796" t="s">
        <v>58</v>
      </c>
      <c r="E4796">
        <v>584</v>
      </c>
      <c r="F4796">
        <v>52</v>
      </c>
      <c r="G4796" t="s">
        <v>286</v>
      </c>
      <c r="H4796" t="s">
        <v>3630</v>
      </c>
    </row>
    <row r="4797" spans="1:8" hidden="1" x14ac:dyDescent="0.3">
      <c r="A4797" t="s">
        <v>7882</v>
      </c>
      <c r="B4797" t="s">
        <v>3129</v>
      </c>
      <c r="C4797" t="s">
        <v>238</v>
      </c>
      <c r="D4797" t="s">
        <v>59</v>
      </c>
      <c r="E4797">
        <v>1099</v>
      </c>
      <c r="F4797">
        <v>52</v>
      </c>
      <c r="G4797" t="s">
        <v>286</v>
      </c>
      <c r="H4797" t="s">
        <v>3630</v>
      </c>
    </row>
    <row r="4798" spans="1:8" hidden="1" x14ac:dyDescent="0.3">
      <c r="A4798" t="s">
        <v>7883</v>
      </c>
      <c r="B4798" t="s">
        <v>3129</v>
      </c>
      <c r="C4798" t="s">
        <v>238</v>
      </c>
      <c r="D4798" t="s">
        <v>51</v>
      </c>
      <c r="E4798">
        <v>1771</v>
      </c>
      <c r="F4798">
        <v>52</v>
      </c>
      <c r="G4798" t="s">
        <v>286</v>
      </c>
      <c r="H4798" t="s">
        <v>3630</v>
      </c>
    </row>
    <row r="4799" spans="1:8" hidden="1" x14ac:dyDescent="0.3">
      <c r="A4799" t="s">
        <v>7884</v>
      </c>
      <c r="B4799" t="s">
        <v>3129</v>
      </c>
      <c r="C4799" t="s">
        <v>238</v>
      </c>
      <c r="D4799" t="s">
        <v>52</v>
      </c>
      <c r="E4799">
        <v>1364</v>
      </c>
      <c r="F4799">
        <v>52</v>
      </c>
      <c r="G4799" t="s">
        <v>286</v>
      </c>
      <c r="H4799" t="s">
        <v>3630</v>
      </c>
    </row>
    <row r="4800" spans="1:8" hidden="1" x14ac:dyDescent="0.3">
      <c r="A4800" t="s">
        <v>7885</v>
      </c>
      <c r="B4800" t="s">
        <v>3129</v>
      </c>
      <c r="C4800" t="s">
        <v>238</v>
      </c>
      <c r="D4800" t="s">
        <v>53</v>
      </c>
      <c r="E4800">
        <v>848</v>
      </c>
      <c r="F4800">
        <v>52</v>
      </c>
      <c r="G4800" t="s">
        <v>286</v>
      </c>
      <c r="H4800" t="s">
        <v>3630</v>
      </c>
    </row>
    <row r="4801" spans="1:8" hidden="1" x14ac:dyDescent="0.3">
      <c r="A4801" t="s">
        <v>7886</v>
      </c>
      <c r="B4801" t="s">
        <v>3129</v>
      </c>
      <c r="C4801" t="s">
        <v>238</v>
      </c>
      <c r="D4801" t="s">
        <v>349</v>
      </c>
      <c r="E4801">
        <v>8759</v>
      </c>
      <c r="F4801">
        <v>52</v>
      </c>
      <c r="G4801" t="s">
        <v>286</v>
      </c>
      <c r="H4801" t="s">
        <v>3630</v>
      </c>
    </row>
    <row r="4802" spans="1:8" hidden="1" x14ac:dyDescent="0.3">
      <c r="A4802" t="s">
        <v>7887</v>
      </c>
      <c r="B4802" t="s">
        <v>3140</v>
      </c>
      <c r="C4802" t="s">
        <v>229</v>
      </c>
      <c r="D4802" t="s">
        <v>60</v>
      </c>
      <c r="E4802">
        <v>5375</v>
      </c>
      <c r="F4802">
        <v>52</v>
      </c>
      <c r="G4802" t="s">
        <v>286</v>
      </c>
      <c r="H4802" t="s">
        <v>3630</v>
      </c>
    </row>
    <row r="4803" spans="1:8" hidden="1" x14ac:dyDescent="0.3">
      <c r="A4803" t="s">
        <v>7888</v>
      </c>
      <c r="B4803" t="s">
        <v>3140</v>
      </c>
      <c r="C4803" t="s">
        <v>229</v>
      </c>
      <c r="D4803" t="s">
        <v>63</v>
      </c>
      <c r="E4803">
        <v>79</v>
      </c>
      <c r="F4803">
        <v>52</v>
      </c>
      <c r="G4803" t="s">
        <v>286</v>
      </c>
      <c r="H4803" t="s">
        <v>3630</v>
      </c>
    </row>
    <row r="4804" spans="1:8" hidden="1" x14ac:dyDescent="0.3">
      <c r="A4804" t="s">
        <v>7889</v>
      </c>
      <c r="B4804" t="s">
        <v>3140</v>
      </c>
      <c r="C4804" t="s">
        <v>229</v>
      </c>
      <c r="D4804" t="s">
        <v>61</v>
      </c>
      <c r="E4804">
        <v>386</v>
      </c>
      <c r="F4804">
        <v>52</v>
      </c>
      <c r="G4804" t="s">
        <v>286</v>
      </c>
      <c r="H4804" t="s">
        <v>3630</v>
      </c>
    </row>
    <row r="4805" spans="1:8" hidden="1" x14ac:dyDescent="0.3">
      <c r="A4805" t="s">
        <v>10349</v>
      </c>
      <c r="B4805" t="s">
        <v>3140</v>
      </c>
      <c r="C4805" t="s">
        <v>229</v>
      </c>
      <c r="D4805" t="s">
        <v>10309</v>
      </c>
      <c r="E4805">
        <v>1016</v>
      </c>
      <c r="F4805">
        <v>52</v>
      </c>
      <c r="G4805" t="s">
        <v>286</v>
      </c>
      <c r="H4805" t="s">
        <v>3630</v>
      </c>
    </row>
    <row r="4806" spans="1:8" hidden="1" x14ac:dyDescent="0.3">
      <c r="A4806" t="s">
        <v>7890</v>
      </c>
      <c r="B4806" t="s">
        <v>3140</v>
      </c>
      <c r="C4806" t="s">
        <v>229</v>
      </c>
      <c r="D4806" t="s">
        <v>341</v>
      </c>
      <c r="E4806">
        <v>3313</v>
      </c>
      <c r="F4806">
        <v>52</v>
      </c>
      <c r="G4806" t="s">
        <v>286</v>
      </c>
      <c r="H4806" t="s">
        <v>3630</v>
      </c>
    </row>
    <row r="4807" spans="1:8" hidden="1" x14ac:dyDescent="0.3">
      <c r="A4807" t="s">
        <v>7891</v>
      </c>
      <c r="B4807" t="s">
        <v>3140</v>
      </c>
      <c r="C4807" t="s">
        <v>229</v>
      </c>
      <c r="D4807" t="s">
        <v>62</v>
      </c>
      <c r="E4807">
        <v>570</v>
      </c>
      <c r="F4807">
        <v>52</v>
      </c>
      <c r="G4807" t="s">
        <v>286</v>
      </c>
      <c r="H4807" t="s">
        <v>3630</v>
      </c>
    </row>
    <row r="4808" spans="1:8" hidden="1" x14ac:dyDescent="0.3">
      <c r="A4808" t="s">
        <v>7892</v>
      </c>
      <c r="B4808" t="s">
        <v>3146</v>
      </c>
      <c r="C4808" t="s">
        <v>230</v>
      </c>
      <c r="D4808" t="s">
        <v>353</v>
      </c>
      <c r="E4808">
        <v>10922</v>
      </c>
      <c r="F4808">
        <v>52</v>
      </c>
      <c r="G4808" t="s">
        <v>286</v>
      </c>
      <c r="H4808" t="s">
        <v>3630</v>
      </c>
    </row>
    <row r="4809" spans="1:8" hidden="1" x14ac:dyDescent="0.3">
      <c r="A4809" t="s">
        <v>7893</v>
      </c>
      <c r="B4809" t="s">
        <v>3146</v>
      </c>
      <c r="C4809" t="s">
        <v>230</v>
      </c>
      <c r="D4809" t="s">
        <v>2</v>
      </c>
      <c r="E4809">
        <v>11086</v>
      </c>
      <c r="F4809">
        <v>52</v>
      </c>
      <c r="G4809" t="s">
        <v>286</v>
      </c>
      <c r="H4809" t="s">
        <v>3630</v>
      </c>
    </row>
    <row r="4810" spans="1:8" hidden="1" x14ac:dyDescent="0.3">
      <c r="A4810" t="s">
        <v>7894</v>
      </c>
      <c r="B4810" t="s">
        <v>3146</v>
      </c>
      <c r="C4810" t="s">
        <v>230</v>
      </c>
      <c r="D4810" t="s">
        <v>337</v>
      </c>
      <c r="E4810">
        <v>10</v>
      </c>
      <c r="F4810">
        <v>52</v>
      </c>
      <c r="G4810" t="s">
        <v>286</v>
      </c>
      <c r="H4810" t="s">
        <v>3630</v>
      </c>
    </row>
    <row r="4811" spans="1:8" hidden="1" x14ac:dyDescent="0.3">
      <c r="A4811" t="s">
        <v>7895</v>
      </c>
      <c r="B4811" t="s">
        <v>3146</v>
      </c>
      <c r="C4811" t="s">
        <v>230</v>
      </c>
      <c r="D4811" t="s">
        <v>326</v>
      </c>
      <c r="E4811">
        <v>11</v>
      </c>
      <c r="F4811">
        <v>52</v>
      </c>
      <c r="G4811" t="s">
        <v>286</v>
      </c>
      <c r="H4811" t="s">
        <v>3630</v>
      </c>
    </row>
    <row r="4812" spans="1:8" hidden="1" x14ac:dyDescent="0.3">
      <c r="A4812" t="s">
        <v>7896</v>
      </c>
      <c r="B4812" t="s">
        <v>3146</v>
      </c>
      <c r="C4812" t="s">
        <v>230</v>
      </c>
      <c r="D4812" t="s">
        <v>327</v>
      </c>
      <c r="E4812">
        <v>971</v>
      </c>
      <c r="F4812">
        <v>52</v>
      </c>
      <c r="G4812" t="s">
        <v>286</v>
      </c>
      <c r="H4812" t="s">
        <v>3630</v>
      </c>
    </row>
    <row r="4813" spans="1:8" hidden="1" x14ac:dyDescent="0.3">
      <c r="A4813" t="s">
        <v>7897</v>
      </c>
      <c r="B4813" t="s">
        <v>3146</v>
      </c>
      <c r="C4813" t="s">
        <v>230</v>
      </c>
      <c r="D4813" t="s">
        <v>328</v>
      </c>
      <c r="E4813">
        <v>741</v>
      </c>
      <c r="F4813">
        <v>52</v>
      </c>
      <c r="G4813" t="s">
        <v>286</v>
      </c>
      <c r="H4813" t="s">
        <v>3630</v>
      </c>
    </row>
    <row r="4814" spans="1:8" hidden="1" x14ac:dyDescent="0.3">
      <c r="A4814" t="s">
        <v>7898</v>
      </c>
      <c r="B4814" t="s">
        <v>3146</v>
      </c>
      <c r="C4814" t="s">
        <v>230</v>
      </c>
      <c r="D4814" t="s">
        <v>329</v>
      </c>
      <c r="E4814">
        <v>7</v>
      </c>
      <c r="F4814">
        <v>52</v>
      </c>
      <c r="G4814" t="s">
        <v>286</v>
      </c>
      <c r="H4814" t="s">
        <v>3630</v>
      </c>
    </row>
    <row r="4815" spans="1:8" hidden="1" x14ac:dyDescent="0.3">
      <c r="A4815" t="s">
        <v>7899</v>
      </c>
      <c r="B4815" t="s">
        <v>3146</v>
      </c>
      <c r="C4815" t="s">
        <v>230</v>
      </c>
      <c r="D4815" t="s">
        <v>330</v>
      </c>
      <c r="E4815">
        <v>112</v>
      </c>
      <c r="F4815">
        <v>52</v>
      </c>
      <c r="G4815" t="s">
        <v>286</v>
      </c>
      <c r="H4815" t="s">
        <v>3630</v>
      </c>
    </row>
    <row r="4816" spans="1:8" hidden="1" x14ac:dyDescent="0.3">
      <c r="A4816" t="s">
        <v>7900</v>
      </c>
      <c r="B4816" t="s">
        <v>3146</v>
      </c>
      <c r="C4816" t="s">
        <v>230</v>
      </c>
      <c r="D4816" t="s">
        <v>3155</v>
      </c>
      <c r="E4816">
        <v>164</v>
      </c>
      <c r="F4816">
        <v>52</v>
      </c>
      <c r="G4816" t="s">
        <v>286</v>
      </c>
      <c r="H4816" t="s">
        <v>3630</v>
      </c>
    </row>
    <row r="4817" spans="1:8" hidden="1" x14ac:dyDescent="0.3">
      <c r="A4817" t="s">
        <v>7901</v>
      </c>
      <c r="B4817" t="s">
        <v>3146</v>
      </c>
      <c r="C4817" t="s">
        <v>230</v>
      </c>
      <c r="D4817" t="s">
        <v>3157</v>
      </c>
      <c r="E4817">
        <v>10922</v>
      </c>
      <c r="F4817">
        <v>52</v>
      </c>
      <c r="G4817" t="s">
        <v>286</v>
      </c>
      <c r="H4817" t="s">
        <v>3630</v>
      </c>
    </row>
    <row r="4818" spans="1:8" hidden="1" x14ac:dyDescent="0.3">
      <c r="A4818" t="s">
        <v>7902</v>
      </c>
      <c r="B4818" t="s">
        <v>3146</v>
      </c>
      <c r="C4818" t="s">
        <v>230</v>
      </c>
      <c r="D4818" t="s">
        <v>331</v>
      </c>
      <c r="E4818">
        <v>1898</v>
      </c>
      <c r="F4818">
        <v>52</v>
      </c>
      <c r="G4818" t="s">
        <v>286</v>
      </c>
      <c r="H4818" t="s">
        <v>3630</v>
      </c>
    </row>
    <row r="4819" spans="1:8" hidden="1" x14ac:dyDescent="0.3">
      <c r="A4819" t="s">
        <v>7903</v>
      </c>
      <c r="B4819" t="s">
        <v>3146</v>
      </c>
      <c r="C4819" t="s">
        <v>230</v>
      </c>
      <c r="D4819" t="s">
        <v>332</v>
      </c>
      <c r="E4819">
        <v>824</v>
      </c>
      <c r="F4819">
        <v>52</v>
      </c>
      <c r="G4819" t="s">
        <v>286</v>
      </c>
      <c r="H4819" t="s">
        <v>3630</v>
      </c>
    </row>
    <row r="4820" spans="1:8" hidden="1" x14ac:dyDescent="0.3">
      <c r="A4820" t="s">
        <v>7904</v>
      </c>
      <c r="B4820" t="s">
        <v>3146</v>
      </c>
      <c r="C4820" t="s">
        <v>230</v>
      </c>
      <c r="D4820" t="s">
        <v>333</v>
      </c>
      <c r="E4820">
        <v>2245</v>
      </c>
      <c r="F4820">
        <v>52</v>
      </c>
      <c r="G4820" t="s">
        <v>286</v>
      </c>
      <c r="H4820" t="s">
        <v>3630</v>
      </c>
    </row>
    <row r="4821" spans="1:8" hidden="1" x14ac:dyDescent="0.3">
      <c r="A4821" t="s">
        <v>7905</v>
      </c>
      <c r="B4821" t="s">
        <v>3146</v>
      </c>
      <c r="C4821" t="s">
        <v>230</v>
      </c>
      <c r="D4821" t="s">
        <v>334</v>
      </c>
      <c r="E4821">
        <v>1218</v>
      </c>
      <c r="F4821">
        <v>52</v>
      </c>
      <c r="G4821" t="s">
        <v>286</v>
      </c>
      <c r="H4821" t="s">
        <v>3630</v>
      </c>
    </row>
    <row r="4822" spans="1:8" hidden="1" x14ac:dyDescent="0.3">
      <c r="A4822" t="s">
        <v>7906</v>
      </c>
      <c r="B4822" t="s">
        <v>3146</v>
      </c>
      <c r="C4822" t="s">
        <v>230</v>
      </c>
      <c r="D4822" t="s">
        <v>336</v>
      </c>
      <c r="E4822">
        <v>392</v>
      </c>
      <c r="F4822">
        <v>52</v>
      </c>
      <c r="G4822" t="s">
        <v>286</v>
      </c>
      <c r="H4822" t="s">
        <v>3630</v>
      </c>
    </row>
    <row r="4823" spans="1:8" hidden="1" x14ac:dyDescent="0.3">
      <c r="A4823" t="s">
        <v>7907</v>
      </c>
      <c r="B4823" t="s">
        <v>3146</v>
      </c>
      <c r="C4823" t="s">
        <v>230</v>
      </c>
      <c r="D4823" t="s">
        <v>335</v>
      </c>
      <c r="E4823">
        <v>27</v>
      </c>
      <c r="F4823">
        <v>52</v>
      </c>
      <c r="G4823" t="s">
        <v>286</v>
      </c>
      <c r="H4823" t="s">
        <v>3630</v>
      </c>
    </row>
    <row r="4824" spans="1:8" hidden="1" x14ac:dyDescent="0.3">
      <c r="A4824" t="s">
        <v>7908</v>
      </c>
      <c r="B4824" t="s">
        <v>3146</v>
      </c>
      <c r="C4824" t="s">
        <v>230</v>
      </c>
      <c r="D4824" t="s">
        <v>79</v>
      </c>
      <c r="E4824">
        <v>2464</v>
      </c>
      <c r="F4824">
        <v>52</v>
      </c>
      <c r="G4824" t="s">
        <v>286</v>
      </c>
      <c r="H4824" t="s">
        <v>3630</v>
      </c>
    </row>
    <row r="4825" spans="1:8" hidden="1" x14ac:dyDescent="0.3">
      <c r="A4825" t="s">
        <v>7909</v>
      </c>
      <c r="B4825" t="s">
        <v>3166</v>
      </c>
      <c r="C4825" t="s">
        <v>245</v>
      </c>
      <c r="D4825" t="s">
        <v>80</v>
      </c>
      <c r="E4825">
        <v>502</v>
      </c>
      <c r="F4825">
        <v>52</v>
      </c>
      <c r="G4825" t="s">
        <v>286</v>
      </c>
      <c r="H4825" t="s">
        <v>3630</v>
      </c>
    </row>
    <row r="4826" spans="1:8" hidden="1" x14ac:dyDescent="0.3">
      <c r="A4826" t="s">
        <v>7910</v>
      </c>
      <c r="B4826" t="s">
        <v>3166</v>
      </c>
      <c r="C4826" t="s">
        <v>245</v>
      </c>
      <c r="D4826" t="s">
        <v>342</v>
      </c>
      <c r="E4826">
        <v>317</v>
      </c>
      <c r="F4826">
        <v>52</v>
      </c>
      <c r="G4826" t="s">
        <v>286</v>
      </c>
      <c r="H4826" t="s">
        <v>3630</v>
      </c>
    </row>
    <row r="4827" spans="1:8" hidden="1" x14ac:dyDescent="0.3">
      <c r="A4827" t="s">
        <v>7911</v>
      </c>
      <c r="B4827" t="s">
        <v>3166</v>
      </c>
      <c r="C4827" t="s">
        <v>245</v>
      </c>
      <c r="D4827">
        <v>0</v>
      </c>
      <c r="E4827">
        <v>2486</v>
      </c>
      <c r="F4827">
        <v>52</v>
      </c>
      <c r="G4827" t="s">
        <v>286</v>
      </c>
      <c r="H4827" t="s">
        <v>3630</v>
      </c>
    </row>
    <row r="4828" spans="1:8" hidden="1" x14ac:dyDescent="0.3">
      <c r="A4828" t="s">
        <v>7912</v>
      </c>
      <c r="B4828" t="s">
        <v>3166</v>
      </c>
      <c r="C4828" t="s">
        <v>245</v>
      </c>
      <c r="D4828">
        <v>1</v>
      </c>
      <c r="E4828">
        <v>2072</v>
      </c>
      <c r="F4828">
        <v>52</v>
      </c>
      <c r="G4828" t="s">
        <v>286</v>
      </c>
      <c r="H4828" t="s">
        <v>3630</v>
      </c>
    </row>
    <row r="4829" spans="1:8" hidden="1" x14ac:dyDescent="0.3">
      <c r="A4829" t="s">
        <v>7913</v>
      </c>
      <c r="B4829" t="s">
        <v>3166</v>
      </c>
      <c r="C4829" t="s">
        <v>245</v>
      </c>
      <c r="D4829" t="s">
        <v>60</v>
      </c>
      <c r="E4829">
        <v>5375</v>
      </c>
      <c r="F4829">
        <v>52</v>
      </c>
      <c r="G4829" t="s">
        <v>286</v>
      </c>
      <c r="H4829" t="s">
        <v>3630</v>
      </c>
    </row>
    <row r="4830" spans="1:8" hidden="1" x14ac:dyDescent="0.3">
      <c r="A4830" t="s">
        <v>7914</v>
      </c>
      <c r="B4830" t="s">
        <v>3172</v>
      </c>
      <c r="C4830" t="s">
        <v>239</v>
      </c>
      <c r="D4830" t="s">
        <v>2</v>
      </c>
      <c r="E4830">
        <v>11086</v>
      </c>
      <c r="F4830">
        <v>52</v>
      </c>
      <c r="G4830" t="s">
        <v>286</v>
      </c>
      <c r="H4830" t="s">
        <v>3630</v>
      </c>
    </row>
    <row r="4831" spans="1:8" hidden="1" x14ac:dyDescent="0.3">
      <c r="A4831" t="s">
        <v>7915</v>
      </c>
      <c r="B4831" t="s">
        <v>3172</v>
      </c>
      <c r="C4831" t="s">
        <v>239</v>
      </c>
      <c r="D4831" t="s">
        <v>67</v>
      </c>
      <c r="E4831">
        <v>997</v>
      </c>
      <c r="F4831">
        <v>52</v>
      </c>
      <c r="G4831" t="s">
        <v>286</v>
      </c>
      <c r="H4831" t="s">
        <v>3630</v>
      </c>
    </row>
    <row r="4832" spans="1:8" hidden="1" x14ac:dyDescent="0.3">
      <c r="A4832" t="s">
        <v>7916</v>
      </c>
      <c r="B4832" t="s">
        <v>3172</v>
      </c>
      <c r="C4832" t="s">
        <v>239</v>
      </c>
      <c r="D4832" t="s">
        <v>66</v>
      </c>
      <c r="E4832">
        <v>1808</v>
      </c>
      <c r="F4832">
        <v>52</v>
      </c>
      <c r="G4832" t="s">
        <v>286</v>
      </c>
      <c r="H4832" t="s">
        <v>3630</v>
      </c>
    </row>
    <row r="4833" spans="1:8" hidden="1" x14ac:dyDescent="0.3">
      <c r="A4833" t="s">
        <v>7917</v>
      </c>
      <c r="B4833" t="s">
        <v>3172</v>
      </c>
      <c r="C4833" t="s">
        <v>239</v>
      </c>
      <c r="D4833" t="s">
        <v>65</v>
      </c>
      <c r="E4833">
        <v>3237</v>
      </c>
      <c r="F4833">
        <v>52</v>
      </c>
      <c r="G4833" t="s">
        <v>286</v>
      </c>
      <c r="H4833" t="s">
        <v>3630</v>
      </c>
    </row>
    <row r="4834" spans="1:8" hidden="1" x14ac:dyDescent="0.3">
      <c r="A4834" t="s">
        <v>7918</v>
      </c>
      <c r="B4834" t="s">
        <v>3172</v>
      </c>
      <c r="C4834" t="s">
        <v>239</v>
      </c>
      <c r="D4834" t="s">
        <v>68</v>
      </c>
      <c r="E4834">
        <v>384</v>
      </c>
      <c r="F4834">
        <v>52</v>
      </c>
      <c r="G4834" t="s">
        <v>286</v>
      </c>
      <c r="H4834" t="s">
        <v>3630</v>
      </c>
    </row>
    <row r="4835" spans="1:8" hidden="1" x14ac:dyDescent="0.3">
      <c r="A4835" t="s">
        <v>7919</v>
      </c>
      <c r="B4835" t="s">
        <v>3172</v>
      </c>
      <c r="C4835" t="s">
        <v>239</v>
      </c>
      <c r="D4835" t="s">
        <v>64</v>
      </c>
      <c r="E4835">
        <v>4668</v>
      </c>
      <c r="F4835">
        <v>52</v>
      </c>
      <c r="G4835" t="s">
        <v>286</v>
      </c>
      <c r="H4835" t="s">
        <v>3630</v>
      </c>
    </row>
    <row r="4836" spans="1:8" hidden="1" x14ac:dyDescent="0.3">
      <c r="A4836" t="s">
        <v>7920</v>
      </c>
      <c r="B4836" t="s">
        <v>3179</v>
      </c>
      <c r="C4836" t="s">
        <v>240</v>
      </c>
      <c r="D4836" t="s">
        <v>2</v>
      </c>
      <c r="E4836">
        <v>11086</v>
      </c>
      <c r="F4836">
        <v>52</v>
      </c>
      <c r="G4836" t="s">
        <v>286</v>
      </c>
      <c r="H4836" t="s">
        <v>3630</v>
      </c>
    </row>
    <row r="4837" spans="1:8" hidden="1" x14ac:dyDescent="0.3">
      <c r="A4837" t="s">
        <v>7921</v>
      </c>
      <c r="B4837" t="s">
        <v>3179</v>
      </c>
      <c r="C4837" t="s">
        <v>240</v>
      </c>
      <c r="D4837" t="s">
        <v>70</v>
      </c>
      <c r="E4837">
        <v>1426</v>
      </c>
      <c r="F4837">
        <v>52</v>
      </c>
      <c r="G4837" t="s">
        <v>286</v>
      </c>
      <c r="H4837" t="s">
        <v>3630</v>
      </c>
    </row>
    <row r="4838" spans="1:8" hidden="1" x14ac:dyDescent="0.3">
      <c r="A4838" t="s">
        <v>7922</v>
      </c>
      <c r="B4838" t="s">
        <v>3179</v>
      </c>
      <c r="C4838" t="s">
        <v>240</v>
      </c>
      <c r="D4838" t="s">
        <v>69</v>
      </c>
      <c r="E4838">
        <v>1886</v>
      </c>
      <c r="F4838">
        <v>52</v>
      </c>
      <c r="G4838" t="s">
        <v>286</v>
      </c>
      <c r="H4838" t="s">
        <v>3630</v>
      </c>
    </row>
    <row r="4839" spans="1:8" hidden="1" x14ac:dyDescent="0.3">
      <c r="A4839" t="s">
        <v>7923</v>
      </c>
      <c r="B4839" t="s">
        <v>3179</v>
      </c>
      <c r="C4839" t="s">
        <v>240</v>
      </c>
      <c r="D4839" t="s">
        <v>71</v>
      </c>
      <c r="E4839">
        <v>7782</v>
      </c>
      <c r="F4839">
        <v>52</v>
      </c>
      <c r="G4839" t="s">
        <v>286</v>
      </c>
      <c r="H4839" t="s">
        <v>3630</v>
      </c>
    </row>
    <row r="4840" spans="1:8" hidden="1" x14ac:dyDescent="0.3">
      <c r="A4840" t="s">
        <v>7924</v>
      </c>
      <c r="B4840" t="s">
        <v>3184</v>
      </c>
      <c r="C4840" t="s">
        <v>3185</v>
      </c>
      <c r="D4840" t="s">
        <v>2</v>
      </c>
      <c r="E4840">
        <v>11086</v>
      </c>
      <c r="F4840">
        <v>52</v>
      </c>
      <c r="G4840" t="s">
        <v>286</v>
      </c>
      <c r="H4840" t="s">
        <v>3630</v>
      </c>
    </row>
    <row r="4841" spans="1:8" hidden="1" x14ac:dyDescent="0.3">
      <c r="A4841" t="s">
        <v>7925</v>
      </c>
      <c r="B4841" t="s">
        <v>3184</v>
      </c>
      <c r="C4841" t="s">
        <v>3185</v>
      </c>
      <c r="D4841" t="s">
        <v>25</v>
      </c>
      <c r="E4841">
        <v>46</v>
      </c>
      <c r="F4841">
        <v>52</v>
      </c>
      <c r="G4841" t="s">
        <v>286</v>
      </c>
      <c r="H4841" t="s">
        <v>3630</v>
      </c>
    </row>
    <row r="4842" spans="1:8" hidden="1" x14ac:dyDescent="0.3">
      <c r="A4842" t="s">
        <v>7926</v>
      </c>
      <c r="B4842" t="s">
        <v>3184</v>
      </c>
      <c r="C4842" t="s">
        <v>3185</v>
      </c>
      <c r="D4842" t="s">
        <v>21</v>
      </c>
      <c r="E4842">
        <v>946</v>
      </c>
      <c r="F4842">
        <v>52</v>
      </c>
      <c r="G4842" t="s">
        <v>286</v>
      </c>
      <c r="H4842" t="s">
        <v>3630</v>
      </c>
    </row>
    <row r="4843" spans="1:8" hidden="1" x14ac:dyDescent="0.3">
      <c r="A4843" t="s">
        <v>7927</v>
      </c>
      <c r="B4843" t="s">
        <v>3184</v>
      </c>
      <c r="C4843" t="s">
        <v>3185</v>
      </c>
      <c r="D4843" t="s">
        <v>24</v>
      </c>
      <c r="E4843">
        <v>92</v>
      </c>
      <c r="F4843">
        <v>52</v>
      </c>
      <c r="G4843" t="s">
        <v>286</v>
      </c>
      <c r="H4843" t="s">
        <v>3630</v>
      </c>
    </row>
    <row r="4844" spans="1:8" hidden="1" x14ac:dyDescent="0.3">
      <c r="A4844" t="s">
        <v>7928</v>
      </c>
      <c r="B4844" t="s">
        <v>3184</v>
      </c>
      <c r="C4844" t="s">
        <v>3185</v>
      </c>
      <c r="D4844" t="s">
        <v>354</v>
      </c>
      <c r="E4844">
        <v>1831</v>
      </c>
      <c r="F4844">
        <v>52</v>
      </c>
      <c r="G4844" t="s">
        <v>286</v>
      </c>
      <c r="H4844" t="s">
        <v>3630</v>
      </c>
    </row>
    <row r="4845" spans="1:8" hidden="1" x14ac:dyDescent="0.3">
      <c r="A4845" t="s">
        <v>7929</v>
      </c>
      <c r="B4845" t="s">
        <v>3184</v>
      </c>
      <c r="C4845" t="s">
        <v>3185</v>
      </c>
      <c r="D4845" t="s">
        <v>22</v>
      </c>
      <c r="E4845">
        <v>596</v>
      </c>
      <c r="F4845">
        <v>52</v>
      </c>
      <c r="G4845" t="s">
        <v>286</v>
      </c>
      <c r="H4845" t="s">
        <v>3630</v>
      </c>
    </row>
    <row r="4846" spans="1:8" hidden="1" x14ac:dyDescent="0.3">
      <c r="A4846" t="s">
        <v>7930</v>
      </c>
      <c r="B4846" t="s">
        <v>3184</v>
      </c>
      <c r="C4846" t="s">
        <v>3185</v>
      </c>
      <c r="D4846" t="s">
        <v>23</v>
      </c>
      <c r="E4846">
        <v>322</v>
      </c>
      <c r="F4846">
        <v>52</v>
      </c>
      <c r="G4846" t="s">
        <v>286</v>
      </c>
      <c r="H4846" t="s">
        <v>3630</v>
      </c>
    </row>
    <row r="4847" spans="1:8" hidden="1" x14ac:dyDescent="0.3">
      <c r="A4847" t="s">
        <v>7931</v>
      </c>
      <c r="B4847" t="s">
        <v>3184</v>
      </c>
      <c r="C4847" t="s">
        <v>3185</v>
      </c>
      <c r="D4847" t="s">
        <v>20</v>
      </c>
      <c r="E4847">
        <v>7249</v>
      </c>
      <c r="F4847">
        <v>52</v>
      </c>
      <c r="G4847" t="s">
        <v>286</v>
      </c>
      <c r="H4847" t="s">
        <v>3630</v>
      </c>
    </row>
    <row r="4848" spans="1:8" hidden="1" x14ac:dyDescent="0.3">
      <c r="A4848" t="s">
        <v>10599</v>
      </c>
      <c r="B4848" t="s">
        <v>3193</v>
      </c>
      <c r="C4848" t="s">
        <v>3194</v>
      </c>
      <c r="D4848" t="s">
        <v>10556</v>
      </c>
      <c r="E4848">
        <v>32</v>
      </c>
      <c r="F4848">
        <v>52</v>
      </c>
      <c r="G4848" t="s">
        <v>286</v>
      </c>
      <c r="H4848" t="s">
        <v>3630</v>
      </c>
    </row>
    <row r="4849" spans="1:8" hidden="1" x14ac:dyDescent="0.3">
      <c r="A4849" t="s">
        <v>7932</v>
      </c>
      <c r="B4849" t="s">
        <v>3193</v>
      </c>
      <c r="C4849" t="s">
        <v>3194</v>
      </c>
      <c r="D4849" t="s">
        <v>350</v>
      </c>
      <c r="E4849">
        <v>0</v>
      </c>
      <c r="F4849">
        <v>52</v>
      </c>
      <c r="G4849" t="s">
        <v>286</v>
      </c>
      <c r="H4849" t="s">
        <v>3630</v>
      </c>
    </row>
    <row r="4850" spans="1:8" hidden="1" x14ac:dyDescent="0.3">
      <c r="A4850" t="s">
        <v>7933</v>
      </c>
      <c r="B4850" t="s">
        <v>3193</v>
      </c>
      <c r="C4850" t="s">
        <v>3194</v>
      </c>
      <c r="D4850" t="s">
        <v>352</v>
      </c>
      <c r="E4850">
        <v>1618</v>
      </c>
      <c r="F4850">
        <v>52</v>
      </c>
      <c r="G4850" t="s">
        <v>286</v>
      </c>
      <c r="H4850" t="s">
        <v>3630</v>
      </c>
    </row>
    <row r="4851" spans="1:8" hidden="1" x14ac:dyDescent="0.3">
      <c r="A4851" t="s">
        <v>7934</v>
      </c>
      <c r="B4851" t="s">
        <v>3193</v>
      </c>
      <c r="C4851" t="s">
        <v>3194</v>
      </c>
      <c r="D4851" t="s">
        <v>351</v>
      </c>
      <c r="E4851">
        <v>33</v>
      </c>
      <c r="F4851">
        <v>52</v>
      </c>
      <c r="G4851" t="s">
        <v>286</v>
      </c>
      <c r="H4851" t="s">
        <v>3630</v>
      </c>
    </row>
    <row r="4852" spans="1:8" hidden="1" x14ac:dyDescent="0.3">
      <c r="A4852" t="s">
        <v>7935</v>
      </c>
      <c r="B4852" t="s">
        <v>3193</v>
      </c>
      <c r="C4852" t="s">
        <v>3194</v>
      </c>
      <c r="D4852" t="s">
        <v>348</v>
      </c>
      <c r="E4852">
        <v>59</v>
      </c>
      <c r="F4852">
        <v>52</v>
      </c>
      <c r="G4852" t="s">
        <v>286</v>
      </c>
      <c r="H4852" t="s">
        <v>3630</v>
      </c>
    </row>
    <row r="4853" spans="1:8" hidden="1" x14ac:dyDescent="0.3">
      <c r="A4853" t="s">
        <v>7936</v>
      </c>
      <c r="B4853" t="s">
        <v>3193</v>
      </c>
      <c r="C4853" t="s">
        <v>3194</v>
      </c>
      <c r="D4853" t="s">
        <v>349</v>
      </c>
      <c r="E4853">
        <v>10647</v>
      </c>
      <c r="F4853">
        <v>52</v>
      </c>
      <c r="G4853" t="s">
        <v>286</v>
      </c>
      <c r="H4853" t="s">
        <v>3630</v>
      </c>
    </row>
    <row r="4854" spans="1:8" hidden="1" x14ac:dyDescent="0.3">
      <c r="A4854" t="s">
        <v>7937</v>
      </c>
      <c r="B4854" t="s">
        <v>3193</v>
      </c>
      <c r="C4854" t="s">
        <v>3194</v>
      </c>
      <c r="D4854" t="s">
        <v>347</v>
      </c>
      <c r="E4854">
        <v>10595</v>
      </c>
      <c r="F4854">
        <v>52</v>
      </c>
      <c r="G4854" t="s">
        <v>286</v>
      </c>
      <c r="H4854" t="s">
        <v>3630</v>
      </c>
    </row>
    <row r="4855" spans="1:8" hidden="1" x14ac:dyDescent="0.3">
      <c r="A4855" t="s">
        <v>7938</v>
      </c>
      <c r="B4855" t="s">
        <v>99</v>
      </c>
      <c r="C4855" t="s">
        <v>3202</v>
      </c>
      <c r="D4855" t="s">
        <v>210</v>
      </c>
      <c r="E4855">
        <v>2349</v>
      </c>
      <c r="F4855">
        <v>52</v>
      </c>
      <c r="G4855" t="s">
        <v>286</v>
      </c>
      <c r="H4855" t="s">
        <v>3630</v>
      </c>
    </row>
    <row r="4856" spans="1:8" hidden="1" x14ac:dyDescent="0.3">
      <c r="A4856" t="s">
        <v>7939</v>
      </c>
      <c r="B4856" t="s">
        <v>98</v>
      </c>
      <c r="C4856" t="s">
        <v>3202</v>
      </c>
      <c r="D4856" t="s">
        <v>209</v>
      </c>
      <c r="E4856">
        <v>7930</v>
      </c>
      <c r="F4856">
        <v>52</v>
      </c>
      <c r="G4856" t="s">
        <v>286</v>
      </c>
      <c r="H4856" t="s">
        <v>3630</v>
      </c>
    </row>
    <row r="4857" spans="1:8" hidden="1" x14ac:dyDescent="0.3">
      <c r="A4857" t="s">
        <v>7940</v>
      </c>
      <c r="B4857" t="s">
        <v>97</v>
      </c>
      <c r="C4857" t="s">
        <v>3202</v>
      </c>
      <c r="D4857" t="s">
        <v>208</v>
      </c>
      <c r="E4857">
        <v>735</v>
      </c>
      <c r="F4857">
        <v>52</v>
      </c>
      <c r="G4857" t="s">
        <v>286</v>
      </c>
      <c r="H4857" t="s">
        <v>3630</v>
      </c>
    </row>
    <row r="4858" spans="1:8" hidden="1" x14ac:dyDescent="0.3">
      <c r="A4858" t="s">
        <v>7941</v>
      </c>
      <c r="B4858" t="s">
        <v>96</v>
      </c>
      <c r="C4858" t="s">
        <v>3202</v>
      </c>
      <c r="D4858" t="s">
        <v>207</v>
      </c>
      <c r="E4858">
        <v>446</v>
      </c>
      <c r="F4858">
        <v>52</v>
      </c>
      <c r="G4858" t="s">
        <v>286</v>
      </c>
      <c r="H4858" t="s">
        <v>3630</v>
      </c>
    </row>
    <row r="4859" spans="1:8" hidden="1" x14ac:dyDescent="0.3">
      <c r="A4859" t="s">
        <v>7942</v>
      </c>
      <c r="B4859" t="s">
        <v>3207</v>
      </c>
      <c r="C4859" t="s">
        <v>3202</v>
      </c>
      <c r="D4859" t="s">
        <v>2</v>
      </c>
      <c r="E4859">
        <v>11460</v>
      </c>
      <c r="F4859">
        <v>52</v>
      </c>
      <c r="G4859" t="s">
        <v>286</v>
      </c>
      <c r="H4859" t="s">
        <v>3630</v>
      </c>
    </row>
    <row r="4860" spans="1:8" hidden="1" x14ac:dyDescent="0.3">
      <c r="A4860" t="s">
        <v>7943</v>
      </c>
      <c r="B4860" t="s">
        <v>3207</v>
      </c>
      <c r="C4860" t="s">
        <v>3202</v>
      </c>
      <c r="D4860" t="s">
        <v>28</v>
      </c>
      <c r="E4860">
        <v>316.95074594991598</v>
      </c>
      <c r="F4860">
        <v>52</v>
      </c>
      <c r="G4860" t="s">
        <v>286</v>
      </c>
      <c r="H4860" t="s">
        <v>3630</v>
      </c>
    </row>
    <row r="4861" spans="1:8" hidden="1" x14ac:dyDescent="0.3">
      <c r="A4861" t="s">
        <v>7944</v>
      </c>
      <c r="B4861" t="s">
        <v>3207</v>
      </c>
      <c r="C4861" t="s">
        <v>3202</v>
      </c>
      <c r="D4861" t="s">
        <v>27</v>
      </c>
      <c r="E4861">
        <v>5871</v>
      </c>
      <c r="F4861">
        <v>52</v>
      </c>
      <c r="G4861" t="s">
        <v>286</v>
      </c>
      <c r="H4861" t="s">
        <v>3630</v>
      </c>
    </row>
    <row r="4862" spans="1:8" hidden="1" x14ac:dyDescent="0.3">
      <c r="A4862" t="s">
        <v>7945</v>
      </c>
      <c r="B4862" t="s">
        <v>3207</v>
      </c>
      <c r="C4862" t="s">
        <v>3202</v>
      </c>
      <c r="D4862" t="s">
        <v>3155</v>
      </c>
      <c r="E4862">
        <v>164</v>
      </c>
      <c r="F4862">
        <v>52</v>
      </c>
      <c r="G4862" t="s">
        <v>286</v>
      </c>
      <c r="H4862" t="s">
        <v>3630</v>
      </c>
    </row>
    <row r="4863" spans="1:8" hidden="1" x14ac:dyDescent="0.3">
      <c r="A4863" t="s">
        <v>7946</v>
      </c>
      <c r="B4863" t="s">
        <v>3207</v>
      </c>
      <c r="C4863" t="s">
        <v>3202</v>
      </c>
      <c r="D4863" t="s">
        <v>3157</v>
      </c>
      <c r="E4863">
        <v>10922</v>
      </c>
      <c r="F4863">
        <v>52</v>
      </c>
      <c r="G4863" t="s">
        <v>286</v>
      </c>
      <c r="H4863" t="s">
        <v>3630</v>
      </c>
    </row>
    <row r="4864" spans="1:8" hidden="1" x14ac:dyDescent="0.3">
      <c r="A4864" t="s">
        <v>7947</v>
      </c>
      <c r="B4864" t="s">
        <v>3207</v>
      </c>
      <c r="C4864" t="s">
        <v>3202</v>
      </c>
      <c r="D4864" t="s">
        <v>26</v>
      </c>
      <c r="E4864">
        <v>5589</v>
      </c>
      <c r="F4864">
        <v>52</v>
      </c>
      <c r="G4864" t="s">
        <v>286</v>
      </c>
      <c r="H4864" t="s">
        <v>3630</v>
      </c>
    </row>
    <row r="4865" spans="1:8" hidden="1" x14ac:dyDescent="0.3">
      <c r="A4865" t="s">
        <v>7948</v>
      </c>
      <c r="B4865" t="s">
        <v>3214</v>
      </c>
      <c r="C4865" t="s">
        <v>3215</v>
      </c>
      <c r="D4865" t="s">
        <v>344</v>
      </c>
      <c r="E4865">
        <v>837</v>
      </c>
      <c r="F4865">
        <v>52</v>
      </c>
      <c r="G4865" t="s">
        <v>286</v>
      </c>
      <c r="H4865" t="s">
        <v>3630</v>
      </c>
    </row>
    <row r="4866" spans="1:8" hidden="1" x14ac:dyDescent="0.3">
      <c r="A4866" t="s">
        <v>7949</v>
      </c>
      <c r="B4866" t="s">
        <v>3214</v>
      </c>
      <c r="C4866" t="s">
        <v>3215</v>
      </c>
      <c r="D4866" t="s">
        <v>2</v>
      </c>
      <c r="E4866">
        <v>11086</v>
      </c>
      <c r="F4866">
        <v>52</v>
      </c>
      <c r="G4866" t="s">
        <v>286</v>
      </c>
      <c r="H4866" t="s">
        <v>3630</v>
      </c>
    </row>
    <row r="4867" spans="1:8" hidden="1" x14ac:dyDescent="0.3">
      <c r="A4867" t="s">
        <v>7950</v>
      </c>
      <c r="B4867" t="s">
        <v>3214</v>
      </c>
      <c r="C4867" t="s">
        <v>3215</v>
      </c>
      <c r="D4867" t="s">
        <v>30</v>
      </c>
      <c r="E4867">
        <v>650</v>
      </c>
      <c r="F4867">
        <v>52</v>
      </c>
      <c r="G4867" t="s">
        <v>286</v>
      </c>
      <c r="H4867" t="s">
        <v>3630</v>
      </c>
    </row>
    <row r="4868" spans="1:8" hidden="1" x14ac:dyDescent="0.3">
      <c r="A4868" t="s">
        <v>7951</v>
      </c>
      <c r="B4868" t="s">
        <v>3214</v>
      </c>
      <c r="C4868" t="s">
        <v>3215</v>
      </c>
      <c r="D4868" t="s">
        <v>345</v>
      </c>
      <c r="E4868">
        <v>23</v>
      </c>
      <c r="F4868">
        <v>52</v>
      </c>
      <c r="G4868" t="s">
        <v>286</v>
      </c>
      <c r="H4868" t="s">
        <v>3630</v>
      </c>
    </row>
    <row r="4869" spans="1:8" hidden="1" x14ac:dyDescent="0.3">
      <c r="A4869" t="s">
        <v>7952</v>
      </c>
      <c r="B4869" t="s">
        <v>3214</v>
      </c>
      <c r="C4869" t="s">
        <v>3215</v>
      </c>
      <c r="D4869" t="s">
        <v>36</v>
      </c>
      <c r="E4869">
        <v>115</v>
      </c>
      <c r="F4869">
        <v>52</v>
      </c>
      <c r="G4869" t="s">
        <v>286</v>
      </c>
      <c r="H4869" t="s">
        <v>3630</v>
      </c>
    </row>
    <row r="4870" spans="1:8" hidden="1" x14ac:dyDescent="0.3">
      <c r="A4870" t="s">
        <v>7953</v>
      </c>
      <c r="B4870" t="s">
        <v>3214</v>
      </c>
      <c r="C4870" t="s">
        <v>3215</v>
      </c>
      <c r="D4870" t="s">
        <v>32</v>
      </c>
      <c r="E4870">
        <v>205</v>
      </c>
      <c r="F4870">
        <v>52</v>
      </c>
      <c r="G4870" t="s">
        <v>286</v>
      </c>
      <c r="H4870" t="s">
        <v>3630</v>
      </c>
    </row>
    <row r="4871" spans="1:8" hidden="1" x14ac:dyDescent="0.3">
      <c r="A4871" t="s">
        <v>7954</v>
      </c>
      <c r="B4871" t="s">
        <v>3214</v>
      </c>
      <c r="C4871" t="s">
        <v>3215</v>
      </c>
      <c r="D4871" t="s">
        <v>31</v>
      </c>
      <c r="E4871">
        <v>9276</v>
      </c>
      <c r="F4871">
        <v>52</v>
      </c>
      <c r="G4871" t="s">
        <v>286</v>
      </c>
      <c r="H4871" t="s">
        <v>3630</v>
      </c>
    </row>
    <row r="4872" spans="1:8" hidden="1" x14ac:dyDescent="0.3">
      <c r="A4872" t="s">
        <v>7955</v>
      </c>
      <c r="B4872" t="s">
        <v>3214</v>
      </c>
      <c r="C4872" t="s">
        <v>3215</v>
      </c>
      <c r="D4872" t="s">
        <v>34</v>
      </c>
      <c r="E4872">
        <v>297</v>
      </c>
      <c r="F4872">
        <v>52</v>
      </c>
      <c r="G4872" t="s">
        <v>286</v>
      </c>
      <c r="H4872" t="s">
        <v>3630</v>
      </c>
    </row>
    <row r="4873" spans="1:8" hidden="1" x14ac:dyDescent="0.3">
      <c r="A4873" t="s">
        <v>7956</v>
      </c>
      <c r="B4873" t="s">
        <v>3214</v>
      </c>
      <c r="C4873" t="s">
        <v>3215</v>
      </c>
      <c r="D4873" t="s">
        <v>35</v>
      </c>
      <c r="E4873">
        <v>1392</v>
      </c>
      <c r="F4873">
        <v>52</v>
      </c>
      <c r="G4873" t="s">
        <v>286</v>
      </c>
      <c r="H4873" t="s">
        <v>3630</v>
      </c>
    </row>
    <row r="4874" spans="1:8" hidden="1" x14ac:dyDescent="0.3">
      <c r="A4874" t="s">
        <v>7957</v>
      </c>
      <c r="B4874" t="s">
        <v>3214</v>
      </c>
      <c r="C4874" t="s">
        <v>3215</v>
      </c>
      <c r="D4874" t="s">
        <v>33</v>
      </c>
      <c r="E4874">
        <v>7587</v>
      </c>
      <c r="F4874">
        <v>52</v>
      </c>
      <c r="G4874" t="s">
        <v>286</v>
      </c>
      <c r="H4874" t="s">
        <v>3630</v>
      </c>
    </row>
    <row r="4875" spans="1:8" hidden="1" x14ac:dyDescent="0.3">
      <c r="A4875" t="s">
        <v>7958</v>
      </c>
      <c r="B4875" t="s">
        <v>3226</v>
      </c>
      <c r="C4875" t="s">
        <v>232</v>
      </c>
      <c r="D4875" t="s">
        <v>60</v>
      </c>
      <c r="E4875">
        <v>5375</v>
      </c>
      <c r="F4875">
        <v>52</v>
      </c>
      <c r="G4875" t="s">
        <v>286</v>
      </c>
      <c r="H4875" t="s">
        <v>3630</v>
      </c>
    </row>
    <row r="4876" spans="1:8" hidden="1" x14ac:dyDescent="0.3">
      <c r="A4876" t="s">
        <v>7959</v>
      </c>
      <c r="B4876" t="s">
        <v>3226</v>
      </c>
      <c r="C4876" t="s">
        <v>232</v>
      </c>
      <c r="D4876" t="s">
        <v>76</v>
      </c>
      <c r="E4876">
        <v>10</v>
      </c>
      <c r="F4876">
        <v>52</v>
      </c>
      <c r="G4876" t="s">
        <v>286</v>
      </c>
      <c r="H4876" t="s">
        <v>3630</v>
      </c>
    </row>
    <row r="4877" spans="1:8" hidden="1" x14ac:dyDescent="0.3">
      <c r="A4877" t="s">
        <v>7960</v>
      </c>
      <c r="B4877" t="s">
        <v>3226</v>
      </c>
      <c r="C4877" t="s">
        <v>232</v>
      </c>
      <c r="D4877" t="s">
        <v>72</v>
      </c>
      <c r="E4877">
        <v>2814</v>
      </c>
      <c r="F4877">
        <v>52</v>
      </c>
      <c r="G4877" t="s">
        <v>286</v>
      </c>
      <c r="H4877" t="s">
        <v>3630</v>
      </c>
    </row>
    <row r="4878" spans="1:8" hidden="1" x14ac:dyDescent="0.3">
      <c r="A4878" t="s">
        <v>7961</v>
      </c>
      <c r="B4878" t="s">
        <v>3226</v>
      </c>
      <c r="C4878" t="s">
        <v>232</v>
      </c>
      <c r="D4878" t="s">
        <v>73</v>
      </c>
      <c r="E4878">
        <v>1958</v>
      </c>
      <c r="F4878">
        <v>52</v>
      </c>
      <c r="G4878" t="s">
        <v>286</v>
      </c>
      <c r="H4878" t="s">
        <v>3630</v>
      </c>
    </row>
    <row r="4879" spans="1:8" hidden="1" x14ac:dyDescent="0.3">
      <c r="A4879" t="s">
        <v>7962</v>
      </c>
      <c r="B4879" t="s">
        <v>3226</v>
      </c>
      <c r="C4879" t="s">
        <v>232</v>
      </c>
      <c r="D4879" t="s">
        <v>75</v>
      </c>
      <c r="E4879">
        <v>59</v>
      </c>
      <c r="F4879">
        <v>52</v>
      </c>
      <c r="G4879" t="s">
        <v>286</v>
      </c>
      <c r="H4879" t="s">
        <v>3630</v>
      </c>
    </row>
    <row r="4880" spans="1:8" hidden="1" x14ac:dyDescent="0.3">
      <c r="A4880" t="s">
        <v>7963</v>
      </c>
      <c r="B4880" t="s">
        <v>3226</v>
      </c>
      <c r="C4880" t="s">
        <v>232</v>
      </c>
      <c r="D4880" t="s">
        <v>74</v>
      </c>
      <c r="E4880">
        <v>542</v>
      </c>
      <c r="F4880">
        <v>52</v>
      </c>
      <c r="G4880" t="s">
        <v>286</v>
      </c>
      <c r="H4880" t="s">
        <v>3630</v>
      </c>
    </row>
    <row r="4881" spans="1:8" hidden="1" x14ac:dyDescent="0.3">
      <c r="A4881" t="s">
        <v>7964</v>
      </c>
      <c r="B4881" t="s">
        <v>3076</v>
      </c>
      <c r="C4881" t="s">
        <v>236</v>
      </c>
      <c r="D4881" t="s">
        <v>29</v>
      </c>
      <c r="E4881">
        <v>10377</v>
      </c>
      <c r="F4881">
        <v>30</v>
      </c>
      <c r="G4881" t="s">
        <v>9</v>
      </c>
      <c r="H4881" t="s">
        <v>3632</v>
      </c>
    </row>
    <row r="4882" spans="1:8" hidden="1" x14ac:dyDescent="0.3">
      <c r="A4882" t="s">
        <v>7965</v>
      </c>
      <c r="B4882" t="s">
        <v>3076</v>
      </c>
      <c r="C4882" t="s">
        <v>236</v>
      </c>
      <c r="D4882" t="s">
        <v>49</v>
      </c>
      <c r="E4882">
        <v>3767</v>
      </c>
      <c r="F4882">
        <v>30</v>
      </c>
      <c r="G4882" t="s">
        <v>9</v>
      </c>
      <c r="H4882" t="s">
        <v>3632</v>
      </c>
    </row>
    <row r="4883" spans="1:8" hidden="1" x14ac:dyDescent="0.3">
      <c r="A4883" t="s">
        <v>7966</v>
      </c>
      <c r="B4883" t="s">
        <v>3076</v>
      </c>
      <c r="C4883" t="s">
        <v>236</v>
      </c>
      <c r="D4883" t="s">
        <v>48</v>
      </c>
      <c r="E4883">
        <v>1338</v>
      </c>
      <c r="F4883">
        <v>30</v>
      </c>
      <c r="G4883" t="s">
        <v>9</v>
      </c>
      <c r="H4883" t="s">
        <v>3632</v>
      </c>
    </row>
    <row r="4884" spans="1:8" hidden="1" x14ac:dyDescent="0.3">
      <c r="A4884" t="s">
        <v>7967</v>
      </c>
      <c r="B4884" t="s">
        <v>3076</v>
      </c>
      <c r="C4884" t="s">
        <v>236</v>
      </c>
      <c r="D4884" t="s">
        <v>42</v>
      </c>
      <c r="E4884">
        <v>402</v>
      </c>
      <c r="F4884">
        <v>30</v>
      </c>
      <c r="G4884" t="s">
        <v>9</v>
      </c>
      <c r="H4884" t="s">
        <v>3632</v>
      </c>
    </row>
    <row r="4885" spans="1:8" hidden="1" x14ac:dyDescent="0.3">
      <c r="A4885" t="s">
        <v>7968</v>
      </c>
      <c r="B4885" t="s">
        <v>3076</v>
      </c>
      <c r="C4885" t="s">
        <v>236</v>
      </c>
      <c r="D4885" t="s">
        <v>82</v>
      </c>
      <c r="E4885">
        <v>602</v>
      </c>
      <c r="F4885">
        <v>30</v>
      </c>
      <c r="G4885" t="s">
        <v>9</v>
      </c>
      <c r="H4885" t="s">
        <v>3632</v>
      </c>
    </row>
    <row r="4886" spans="1:8" hidden="1" x14ac:dyDescent="0.3">
      <c r="A4886" t="s">
        <v>7969</v>
      </c>
      <c r="B4886" t="s">
        <v>3076</v>
      </c>
      <c r="C4886" t="s">
        <v>236</v>
      </c>
      <c r="D4886" t="s">
        <v>50</v>
      </c>
      <c r="E4886">
        <v>213</v>
      </c>
      <c r="F4886">
        <v>30</v>
      </c>
      <c r="G4886" t="s">
        <v>9</v>
      </c>
      <c r="H4886" t="s">
        <v>3632</v>
      </c>
    </row>
    <row r="4887" spans="1:8" hidden="1" x14ac:dyDescent="0.3">
      <c r="A4887" t="s">
        <v>7970</v>
      </c>
      <c r="B4887" t="s">
        <v>3076</v>
      </c>
      <c r="C4887" t="s">
        <v>236</v>
      </c>
      <c r="D4887" t="s">
        <v>46</v>
      </c>
      <c r="E4887">
        <v>765</v>
      </c>
      <c r="F4887">
        <v>30</v>
      </c>
      <c r="G4887" t="s">
        <v>9</v>
      </c>
      <c r="H4887" t="s">
        <v>3632</v>
      </c>
    </row>
    <row r="4888" spans="1:8" hidden="1" x14ac:dyDescent="0.3">
      <c r="A4888" t="s">
        <v>7971</v>
      </c>
      <c r="B4888" t="s">
        <v>3076</v>
      </c>
      <c r="C4888" t="s">
        <v>236</v>
      </c>
      <c r="D4888" t="s">
        <v>45</v>
      </c>
      <c r="E4888">
        <v>463</v>
      </c>
      <c r="F4888">
        <v>30</v>
      </c>
      <c r="G4888" t="s">
        <v>9</v>
      </c>
      <c r="H4888" t="s">
        <v>3632</v>
      </c>
    </row>
    <row r="4889" spans="1:8" hidden="1" x14ac:dyDescent="0.3">
      <c r="A4889" t="s">
        <v>7972</v>
      </c>
      <c r="B4889" t="s">
        <v>3076</v>
      </c>
      <c r="C4889" t="s">
        <v>236</v>
      </c>
      <c r="D4889" t="s">
        <v>47</v>
      </c>
      <c r="E4889">
        <v>279</v>
      </c>
      <c r="F4889">
        <v>30</v>
      </c>
      <c r="G4889" t="s">
        <v>9</v>
      </c>
      <c r="H4889" t="s">
        <v>3632</v>
      </c>
    </row>
    <row r="4890" spans="1:8" hidden="1" x14ac:dyDescent="0.3">
      <c r="A4890" t="s">
        <v>7973</v>
      </c>
      <c r="B4890" t="s">
        <v>3076</v>
      </c>
      <c r="C4890" t="s">
        <v>236</v>
      </c>
      <c r="D4890" t="s">
        <v>43</v>
      </c>
      <c r="E4890">
        <v>2068</v>
      </c>
      <c r="F4890">
        <v>30</v>
      </c>
      <c r="G4890" t="s">
        <v>9</v>
      </c>
      <c r="H4890" t="s">
        <v>3632</v>
      </c>
    </row>
    <row r="4891" spans="1:8" hidden="1" x14ac:dyDescent="0.3">
      <c r="A4891" t="s">
        <v>7974</v>
      </c>
      <c r="B4891" t="s">
        <v>3076</v>
      </c>
      <c r="C4891" t="s">
        <v>236</v>
      </c>
      <c r="D4891" t="s">
        <v>44</v>
      </c>
      <c r="E4891">
        <v>488</v>
      </c>
      <c r="F4891">
        <v>30</v>
      </c>
      <c r="G4891" t="s">
        <v>9</v>
      </c>
      <c r="H4891" t="s">
        <v>3632</v>
      </c>
    </row>
    <row r="4892" spans="1:8" hidden="1" x14ac:dyDescent="0.3">
      <c r="A4892" t="s">
        <v>3631</v>
      </c>
      <c r="B4892" t="s">
        <v>3089</v>
      </c>
      <c r="C4892" t="s">
        <v>3090</v>
      </c>
      <c r="D4892" t="s">
        <v>434</v>
      </c>
      <c r="E4892">
        <v>174</v>
      </c>
      <c r="F4892">
        <v>30</v>
      </c>
      <c r="G4892" t="s">
        <v>9</v>
      </c>
      <c r="H4892" t="s">
        <v>3632</v>
      </c>
    </row>
    <row r="4893" spans="1:8" hidden="1" x14ac:dyDescent="0.3">
      <c r="A4893" t="s">
        <v>5285</v>
      </c>
      <c r="B4893" t="s">
        <v>3089</v>
      </c>
      <c r="C4893" t="s">
        <v>3090</v>
      </c>
      <c r="D4893" t="s">
        <v>436</v>
      </c>
      <c r="E4893">
        <v>690</v>
      </c>
      <c r="F4893">
        <v>30</v>
      </c>
      <c r="G4893" t="s">
        <v>9</v>
      </c>
      <c r="H4893" t="s">
        <v>3632</v>
      </c>
    </row>
    <row r="4894" spans="1:8" hidden="1" x14ac:dyDescent="0.3">
      <c r="A4894" t="s">
        <v>5994</v>
      </c>
      <c r="B4894" t="s">
        <v>3089</v>
      </c>
      <c r="C4894" t="s">
        <v>3090</v>
      </c>
      <c r="D4894" t="s">
        <v>437</v>
      </c>
      <c r="E4894">
        <v>1827</v>
      </c>
      <c r="F4894">
        <v>30</v>
      </c>
      <c r="G4894" t="s">
        <v>9</v>
      </c>
      <c r="H4894" t="s">
        <v>3632</v>
      </c>
    </row>
    <row r="4895" spans="1:8" hidden="1" x14ac:dyDescent="0.3">
      <c r="A4895" t="s">
        <v>7628</v>
      </c>
      <c r="B4895" t="s">
        <v>3089</v>
      </c>
      <c r="C4895" t="s">
        <v>3090</v>
      </c>
      <c r="D4895" t="s">
        <v>439</v>
      </c>
      <c r="E4895">
        <v>1358</v>
      </c>
      <c r="F4895">
        <v>30</v>
      </c>
      <c r="G4895" t="s">
        <v>9</v>
      </c>
      <c r="H4895" t="s">
        <v>3632</v>
      </c>
    </row>
    <row r="4896" spans="1:8" hidden="1" x14ac:dyDescent="0.3">
      <c r="A4896" t="s">
        <v>4468</v>
      </c>
      <c r="B4896" t="s">
        <v>3089</v>
      </c>
      <c r="C4896" t="s">
        <v>3090</v>
      </c>
      <c r="D4896" t="s">
        <v>435</v>
      </c>
      <c r="E4896">
        <v>751</v>
      </c>
      <c r="F4896">
        <v>30</v>
      </c>
      <c r="G4896" t="s">
        <v>9</v>
      </c>
      <c r="H4896" t="s">
        <v>3632</v>
      </c>
    </row>
    <row r="4897" spans="1:8" hidden="1" x14ac:dyDescent="0.3">
      <c r="A4897" t="s">
        <v>9262</v>
      </c>
      <c r="B4897" t="s">
        <v>3089</v>
      </c>
      <c r="C4897" t="s">
        <v>3090</v>
      </c>
      <c r="D4897" t="s">
        <v>441</v>
      </c>
      <c r="E4897">
        <v>498</v>
      </c>
      <c r="F4897">
        <v>30</v>
      </c>
      <c r="G4897" t="s">
        <v>9</v>
      </c>
      <c r="H4897" t="s">
        <v>3632</v>
      </c>
    </row>
    <row r="4898" spans="1:8" hidden="1" x14ac:dyDescent="0.3">
      <c r="A4898" t="s">
        <v>8445</v>
      </c>
      <c r="B4898" t="s">
        <v>3089</v>
      </c>
      <c r="C4898" t="s">
        <v>3090</v>
      </c>
      <c r="D4898" t="s">
        <v>440</v>
      </c>
      <c r="E4898">
        <v>3063</v>
      </c>
      <c r="F4898">
        <v>30</v>
      </c>
      <c r="G4898" t="s">
        <v>9</v>
      </c>
      <c r="H4898" t="s">
        <v>3632</v>
      </c>
    </row>
    <row r="4899" spans="1:8" hidden="1" x14ac:dyDescent="0.3">
      <c r="A4899" t="s">
        <v>9971</v>
      </c>
      <c r="B4899" t="s">
        <v>3089</v>
      </c>
      <c r="C4899" t="s">
        <v>3090</v>
      </c>
      <c r="D4899" t="s">
        <v>349</v>
      </c>
      <c r="E4899">
        <v>9106</v>
      </c>
      <c r="F4899">
        <v>30</v>
      </c>
      <c r="G4899" t="s">
        <v>9</v>
      </c>
      <c r="H4899" t="s">
        <v>3632</v>
      </c>
    </row>
    <row r="4900" spans="1:8" hidden="1" x14ac:dyDescent="0.3">
      <c r="A4900" t="s">
        <v>6811</v>
      </c>
      <c r="B4900" t="s">
        <v>3089</v>
      </c>
      <c r="C4900" t="s">
        <v>3090</v>
      </c>
      <c r="D4900" t="s">
        <v>438</v>
      </c>
      <c r="E4900">
        <v>736</v>
      </c>
      <c r="F4900">
        <v>30</v>
      </c>
      <c r="G4900" t="s">
        <v>9</v>
      </c>
      <c r="H4900" t="s">
        <v>3632</v>
      </c>
    </row>
    <row r="4901" spans="1:8" hidden="1" x14ac:dyDescent="0.3">
      <c r="A4901" t="s">
        <v>7984</v>
      </c>
      <c r="B4901" t="s">
        <v>3108</v>
      </c>
      <c r="C4901" t="s">
        <v>3109</v>
      </c>
      <c r="D4901" t="s">
        <v>3110</v>
      </c>
      <c r="E4901">
        <v>587</v>
      </c>
      <c r="F4901">
        <v>30</v>
      </c>
      <c r="G4901" t="s">
        <v>9</v>
      </c>
      <c r="H4901" t="s">
        <v>3632</v>
      </c>
    </row>
    <row r="4902" spans="1:8" hidden="1" x14ac:dyDescent="0.3">
      <c r="A4902" t="s">
        <v>7985</v>
      </c>
      <c r="B4902" t="s">
        <v>3108</v>
      </c>
      <c r="C4902" t="s">
        <v>3109</v>
      </c>
      <c r="D4902" t="s">
        <v>3112</v>
      </c>
      <c r="E4902">
        <v>1421</v>
      </c>
      <c r="F4902">
        <v>30</v>
      </c>
      <c r="G4902" t="s">
        <v>9</v>
      </c>
      <c r="H4902" t="s">
        <v>3632</v>
      </c>
    </row>
    <row r="4903" spans="1:8" hidden="1" x14ac:dyDescent="0.3">
      <c r="A4903" t="s">
        <v>7986</v>
      </c>
      <c r="B4903" t="s">
        <v>3108</v>
      </c>
      <c r="C4903" t="s">
        <v>3109</v>
      </c>
      <c r="D4903" t="s">
        <v>3114</v>
      </c>
      <c r="E4903">
        <v>1043</v>
      </c>
      <c r="F4903">
        <v>30</v>
      </c>
      <c r="G4903" t="s">
        <v>9</v>
      </c>
      <c r="H4903" t="s">
        <v>3632</v>
      </c>
    </row>
    <row r="4904" spans="1:8" hidden="1" x14ac:dyDescent="0.3">
      <c r="A4904" t="s">
        <v>7987</v>
      </c>
      <c r="B4904" t="s">
        <v>3108</v>
      </c>
      <c r="C4904" t="s">
        <v>3109</v>
      </c>
      <c r="D4904" t="s">
        <v>3116</v>
      </c>
      <c r="E4904">
        <v>1117</v>
      </c>
      <c r="F4904">
        <v>30</v>
      </c>
      <c r="G4904" t="s">
        <v>9</v>
      </c>
      <c r="H4904" t="s">
        <v>3632</v>
      </c>
    </row>
    <row r="4905" spans="1:8" hidden="1" x14ac:dyDescent="0.3">
      <c r="A4905" t="s">
        <v>7988</v>
      </c>
      <c r="B4905" t="s">
        <v>3108</v>
      </c>
      <c r="C4905" t="s">
        <v>3109</v>
      </c>
      <c r="D4905" t="s">
        <v>3118</v>
      </c>
      <c r="E4905">
        <v>944</v>
      </c>
      <c r="F4905">
        <v>30</v>
      </c>
      <c r="G4905" t="s">
        <v>9</v>
      </c>
      <c r="H4905" t="s">
        <v>3632</v>
      </c>
    </row>
    <row r="4906" spans="1:8" hidden="1" x14ac:dyDescent="0.3">
      <c r="A4906" t="s">
        <v>7989</v>
      </c>
      <c r="B4906" t="s">
        <v>3108</v>
      </c>
      <c r="C4906" t="s">
        <v>3109</v>
      </c>
      <c r="D4906" t="s">
        <v>3120</v>
      </c>
      <c r="E4906">
        <v>997</v>
      </c>
      <c r="F4906">
        <v>30</v>
      </c>
      <c r="G4906" t="s">
        <v>9</v>
      </c>
      <c r="H4906" t="s">
        <v>3632</v>
      </c>
    </row>
    <row r="4907" spans="1:8" hidden="1" x14ac:dyDescent="0.3">
      <c r="A4907" t="s">
        <v>7990</v>
      </c>
      <c r="B4907" t="s">
        <v>3108</v>
      </c>
      <c r="C4907" t="s">
        <v>3109</v>
      </c>
      <c r="D4907" t="s">
        <v>3122</v>
      </c>
      <c r="E4907">
        <v>1021</v>
      </c>
      <c r="F4907">
        <v>30</v>
      </c>
      <c r="G4907" t="s">
        <v>9</v>
      </c>
      <c r="H4907" t="s">
        <v>3632</v>
      </c>
    </row>
    <row r="4908" spans="1:8" hidden="1" x14ac:dyDescent="0.3">
      <c r="A4908" t="s">
        <v>7991</v>
      </c>
      <c r="B4908" t="s">
        <v>3108</v>
      </c>
      <c r="C4908" t="s">
        <v>3109</v>
      </c>
      <c r="D4908" t="s">
        <v>3124</v>
      </c>
      <c r="E4908">
        <v>778</v>
      </c>
      <c r="F4908">
        <v>30</v>
      </c>
      <c r="G4908" t="s">
        <v>9</v>
      </c>
      <c r="H4908" t="s">
        <v>3632</v>
      </c>
    </row>
    <row r="4909" spans="1:8" hidden="1" x14ac:dyDescent="0.3">
      <c r="A4909" t="s">
        <v>7992</v>
      </c>
      <c r="B4909" t="s">
        <v>3108</v>
      </c>
      <c r="C4909" t="s">
        <v>3109</v>
      </c>
      <c r="D4909" t="s">
        <v>3126</v>
      </c>
      <c r="E4909">
        <v>1215</v>
      </c>
      <c r="F4909">
        <v>30</v>
      </c>
      <c r="G4909" t="s">
        <v>9</v>
      </c>
      <c r="H4909" t="s">
        <v>3632</v>
      </c>
    </row>
    <row r="4910" spans="1:8" hidden="1" x14ac:dyDescent="0.3">
      <c r="A4910" t="s">
        <v>7993</v>
      </c>
      <c r="B4910" t="s">
        <v>3108</v>
      </c>
      <c r="C4910" t="s">
        <v>3109</v>
      </c>
      <c r="D4910" t="s">
        <v>349</v>
      </c>
      <c r="E4910">
        <v>9103</v>
      </c>
      <c r="F4910">
        <v>30</v>
      </c>
      <c r="G4910" t="s">
        <v>9</v>
      </c>
      <c r="H4910" t="s">
        <v>3632</v>
      </c>
    </row>
    <row r="4911" spans="1:8" hidden="1" x14ac:dyDescent="0.3">
      <c r="A4911" t="s">
        <v>7994</v>
      </c>
      <c r="B4911" t="s">
        <v>3129</v>
      </c>
      <c r="C4911" t="s">
        <v>238</v>
      </c>
      <c r="D4911" t="s">
        <v>54</v>
      </c>
      <c r="E4911">
        <v>1001</v>
      </c>
      <c r="F4911">
        <v>30</v>
      </c>
      <c r="G4911" t="s">
        <v>9</v>
      </c>
      <c r="H4911" t="s">
        <v>3632</v>
      </c>
    </row>
    <row r="4912" spans="1:8" hidden="1" x14ac:dyDescent="0.3">
      <c r="A4912" t="s">
        <v>7995</v>
      </c>
      <c r="B4912" t="s">
        <v>3129</v>
      </c>
      <c r="C4912" t="s">
        <v>238</v>
      </c>
      <c r="D4912" t="s">
        <v>55</v>
      </c>
      <c r="E4912">
        <v>2038</v>
      </c>
      <c r="F4912">
        <v>30</v>
      </c>
      <c r="G4912" t="s">
        <v>9</v>
      </c>
      <c r="H4912" t="s">
        <v>3632</v>
      </c>
    </row>
    <row r="4913" spans="1:8" hidden="1" x14ac:dyDescent="0.3">
      <c r="A4913" t="s">
        <v>7996</v>
      </c>
      <c r="B4913" t="s">
        <v>3129</v>
      </c>
      <c r="C4913" t="s">
        <v>238</v>
      </c>
      <c r="D4913" t="s">
        <v>56</v>
      </c>
      <c r="E4913">
        <v>1327</v>
      </c>
      <c r="F4913">
        <v>30</v>
      </c>
      <c r="G4913" t="s">
        <v>9</v>
      </c>
      <c r="H4913" t="s">
        <v>3632</v>
      </c>
    </row>
    <row r="4914" spans="1:8" hidden="1" x14ac:dyDescent="0.3">
      <c r="A4914" t="s">
        <v>7997</v>
      </c>
      <c r="B4914" t="s">
        <v>3129</v>
      </c>
      <c r="C4914" t="s">
        <v>238</v>
      </c>
      <c r="D4914" t="s">
        <v>57</v>
      </c>
      <c r="E4914">
        <v>648</v>
      </c>
      <c r="F4914">
        <v>30</v>
      </c>
      <c r="G4914" t="s">
        <v>9</v>
      </c>
      <c r="H4914" t="s">
        <v>3632</v>
      </c>
    </row>
    <row r="4915" spans="1:8" hidden="1" x14ac:dyDescent="0.3">
      <c r="A4915" t="s">
        <v>7998</v>
      </c>
      <c r="B4915" t="s">
        <v>3129</v>
      </c>
      <c r="C4915" t="s">
        <v>238</v>
      </c>
      <c r="D4915" t="s">
        <v>58</v>
      </c>
      <c r="E4915">
        <v>658</v>
      </c>
      <c r="F4915">
        <v>30</v>
      </c>
      <c r="G4915" t="s">
        <v>9</v>
      </c>
      <c r="H4915" t="s">
        <v>3632</v>
      </c>
    </row>
    <row r="4916" spans="1:8" hidden="1" x14ac:dyDescent="0.3">
      <c r="A4916" t="s">
        <v>7999</v>
      </c>
      <c r="B4916" t="s">
        <v>3129</v>
      </c>
      <c r="C4916" t="s">
        <v>238</v>
      </c>
      <c r="D4916" t="s">
        <v>59</v>
      </c>
      <c r="E4916">
        <v>1353</v>
      </c>
      <c r="F4916">
        <v>30</v>
      </c>
      <c r="G4916" t="s">
        <v>9</v>
      </c>
      <c r="H4916" t="s">
        <v>3632</v>
      </c>
    </row>
    <row r="4917" spans="1:8" hidden="1" x14ac:dyDescent="0.3">
      <c r="A4917" t="s">
        <v>8000</v>
      </c>
      <c r="B4917" t="s">
        <v>3129</v>
      </c>
      <c r="C4917" t="s">
        <v>238</v>
      </c>
      <c r="D4917" t="s">
        <v>51</v>
      </c>
      <c r="E4917">
        <v>1482</v>
      </c>
      <c r="F4917">
        <v>30</v>
      </c>
      <c r="G4917" t="s">
        <v>9</v>
      </c>
      <c r="H4917" t="s">
        <v>3632</v>
      </c>
    </row>
    <row r="4918" spans="1:8" hidden="1" x14ac:dyDescent="0.3">
      <c r="A4918" t="s">
        <v>8001</v>
      </c>
      <c r="B4918" t="s">
        <v>3129</v>
      </c>
      <c r="C4918" t="s">
        <v>238</v>
      </c>
      <c r="D4918" t="s">
        <v>52</v>
      </c>
      <c r="E4918">
        <v>1023</v>
      </c>
      <c r="F4918">
        <v>30</v>
      </c>
      <c r="G4918" t="s">
        <v>9</v>
      </c>
      <c r="H4918" t="s">
        <v>3632</v>
      </c>
    </row>
    <row r="4919" spans="1:8" hidden="1" x14ac:dyDescent="0.3">
      <c r="A4919" t="s">
        <v>8002</v>
      </c>
      <c r="B4919" t="s">
        <v>3129</v>
      </c>
      <c r="C4919" t="s">
        <v>238</v>
      </c>
      <c r="D4919" t="s">
        <v>53</v>
      </c>
      <c r="E4919">
        <v>845</v>
      </c>
      <c r="F4919">
        <v>30</v>
      </c>
      <c r="G4919" t="s">
        <v>9</v>
      </c>
      <c r="H4919" t="s">
        <v>3632</v>
      </c>
    </row>
    <row r="4920" spans="1:8" hidden="1" x14ac:dyDescent="0.3">
      <c r="A4920" t="s">
        <v>8003</v>
      </c>
      <c r="B4920" t="s">
        <v>3129</v>
      </c>
      <c r="C4920" t="s">
        <v>238</v>
      </c>
      <c r="D4920" t="s">
        <v>349</v>
      </c>
      <c r="E4920">
        <v>10378</v>
      </c>
      <c r="F4920">
        <v>30</v>
      </c>
      <c r="G4920" t="s">
        <v>9</v>
      </c>
      <c r="H4920" t="s">
        <v>3632</v>
      </c>
    </row>
    <row r="4921" spans="1:8" hidden="1" x14ac:dyDescent="0.3">
      <c r="A4921" t="s">
        <v>8004</v>
      </c>
      <c r="B4921" t="s">
        <v>3140</v>
      </c>
      <c r="C4921" t="s">
        <v>229</v>
      </c>
      <c r="D4921" t="s">
        <v>60</v>
      </c>
      <c r="E4921">
        <v>5080</v>
      </c>
      <c r="F4921">
        <v>30</v>
      </c>
      <c r="G4921" t="s">
        <v>9</v>
      </c>
      <c r="H4921" t="s">
        <v>3632</v>
      </c>
    </row>
    <row r="4922" spans="1:8" hidden="1" x14ac:dyDescent="0.3">
      <c r="A4922" t="s">
        <v>8005</v>
      </c>
      <c r="B4922" t="s">
        <v>3140</v>
      </c>
      <c r="C4922" t="s">
        <v>229</v>
      </c>
      <c r="D4922" t="s">
        <v>63</v>
      </c>
      <c r="E4922">
        <v>68</v>
      </c>
      <c r="F4922">
        <v>30</v>
      </c>
      <c r="G4922" t="s">
        <v>9</v>
      </c>
      <c r="H4922" t="s">
        <v>3632</v>
      </c>
    </row>
    <row r="4923" spans="1:8" hidden="1" x14ac:dyDescent="0.3">
      <c r="A4923" t="s">
        <v>8006</v>
      </c>
      <c r="B4923" t="s">
        <v>3140</v>
      </c>
      <c r="C4923" t="s">
        <v>229</v>
      </c>
      <c r="D4923" t="s">
        <v>61</v>
      </c>
      <c r="E4923">
        <v>1662</v>
      </c>
      <c r="F4923">
        <v>30</v>
      </c>
      <c r="G4923" t="s">
        <v>9</v>
      </c>
      <c r="H4923" t="s">
        <v>3632</v>
      </c>
    </row>
    <row r="4924" spans="1:8" hidden="1" x14ac:dyDescent="0.3">
      <c r="A4924" t="s">
        <v>10350</v>
      </c>
      <c r="B4924" t="s">
        <v>3140</v>
      </c>
      <c r="C4924" t="s">
        <v>229</v>
      </c>
      <c r="D4924" t="s">
        <v>10309</v>
      </c>
      <c r="E4924">
        <v>1945</v>
      </c>
      <c r="F4924">
        <v>30</v>
      </c>
      <c r="G4924" t="s">
        <v>9</v>
      </c>
      <c r="H4924" t="s">
        <v>3632</v>
      </c>
    </row>
    <row r="4925" spans="1:8" hidden="1" x14ac:dyDescent="0.3">
      <c r="A4925" t="s">
        <v>8007</v>
      </c>
      <c r="B4925" t="s">
        <v>3140</v>
      </c>
      <c r="C4925" t="s">
        <v>229</v>
      </c>
      <c r="D4925" t="s">
        <v>341</v>
      </c>
      <c r="E4925">
        <v>1129</v>
      </c>
      <c r="F4925">
        <v>30</v>
      </c>
      <c r="G4925" t="s">
        <v>9</v>
      </c>
      <c r="H4925" t="s">
        <v>3632</v>
      </c>
    </row>
    <row r="4926" spans="1:8" hidden="1" x14ac:dyDescent="0.3">
      <c r="A4926" t="s">
        <v>8008</v>
      </c>
      <c r="B4926" t="s">
        <v>3140</v>
      </c>
      <c r="C4926" t="s">
        <v>229</v>
      </c>
      <c r="D4926" t="s">
        <v>62</v>
      </c>
      <c r="E4926">
        <v>271</v>
      </c>
      <c r="F4926">
        <v>30</v>
      </c>
      <c r="G4926" t="s">
        <v>9</v>
      </c>
      <c r="H4926" t="s">
        <v>3632</v>
      </c>
    </row>
    <row r="4927" spans="1:8" hidden="1" x14ac:dyDescent="0.3">
      <c r="A4927" t="s">
        <v>8009</v>
      </c>
      <c r="B4927" t="s">
        <v>3146</v>
      </c>
      <c r="C4927" t="s">
        <v>230</v>
      </c>
      <c r="D4927" t="s">
        <v>353</v>
      </c>
      <c r="E4927">
        <v>12215</v>
      </c>
      <c r="F4927">
        <v>30</v>
      </c>
      <c r="G4927" t="s">
        <v>9</v>
      </c>
      <c r="H4927" t="s">
        <v>3632</v>
      </c>
    </row>
    <row r="4928" spans="1:8" hidden="1" x14ac:dyDescent="0.3">
      <c r="A4928" t="s">
        <v>8010</v>
      </c>
      <c r="B4928" t="s">
        <v>3146</v>
      </c>
      <c r="C4928" t="s">
        <v>230</v>
      </c>
      <c r="D4928" t="s">
        <v>2</v>
      </c>
      <c r="E4928">
        <v>12482</v>
      </c>
      <c r="F4928">
        <v>30</v>
      </c>
      <c r="G4928" t="s">
        <v>9</v>
      </c>
      <c r="H4928" t="s">
        <v>3632</v>
      </c>
    </row>
    <row r="4929" spans="1:8" hidden="1" x14ac:dyDescent="0.3">
      <c r="A4929" t="s">
        <v>8011</v>
      </c>
      <c r="B4929" t="s">
        <v>3146</v>
      </c>
      <c r="C4929" t="s">
        <v>230</v>
      </c>
      <c r="D4929" t="s">
        <v>337</v>
      </c>
      <c r="E4929">
        <v>6</v>
      </c>
      <c r="F4929">
        <v>30</v>
      </c>
      <c r="G4929" t="s">
        <v>9</v>
      </c>
      <c r="H4929" t="s">
        <v>3632</v>
      </c>
    </row>
    <row r="4930" spans="1:8" hidden="1" x14ac:dyDescent="0.3">
      <c r="A4930" t="s">
        <v>8012</v>
      </c>
      <c r="B4930" t="s">
        <v>3146</v>
      </c>
      <c r="C4930" t="s">
        <v>230</v>
      </c>
      <c r="D4930" t="s">
        <v>326</v>
      </c>
      <c r="E4930">
        <v>3</v>
      </c>
      <c r="F4930">
        <v>30</v>
      </c>
      <c r="G4930" t="s">
        <v>9</v>
      </c>
      <c r="H4930" t="s">
        <v>3632</v>
      </c>
    </row>
    <row r="4931" spans="1:8" hidden="1" x14ac:dyDescent="0.3">
      <c r="A4931" t="s">
        <v>8013</v>
      </c>
      <c r="B4931" t="s">
        <v>3146</v>
      </c>
      <c r="C4931" t="s">
        <v>230</v>
      </c>
      <c r="D4931" t="s">
        <v>327</v>
      </c>
      <c r="E4931">
        <v>807</v>
      </c>
      <c r="F4931">
        <v>30</v>
      </c>
      <c r="G4931" t="s">
        <v>9</v>
      </c>
      <c r="H4931" t="s">
        <v>3632</v>
      </c>
    </row>
    <row r="4932" spans="1:8" hidden="1" x14ac:dyDescent="0.3">
      <c r="A4932" t="s">
        <v>8014</v>
      </c>
      <c r="B4932" t="s">
        <v>3146</v>
      </c>
      <c r="C4932" t="s">
        <v>230</v>
      </c>
      <c r="D4932" t="s">
        <v>328</v>
      </c>
      <c r="E4932">
        <v>750</v>
      </c>
      <c r="F4932">
        <v>30</v>
      </c>
      <c r="G4932" t="s">
        <v>9</v>
      </c>
      <c r="H4932" t="s">
        <v>3632</v>
      </c>
    </row>
    <row r="4933" spans="1:8" hidden="1" x14ac:dyDescent="0.3">
      <c r="A4933" t="s">
        <v>8015</v>
      </c>
      <c r="B4933" t="s">
        <v>3146</v>
      </c>
      <c r="C4933" t="s">
        <v>230</v>
      </c>
      <c r="D4933" t="s">
        <v>329</v>
      </c>
      <c r="E4933">
        <v>17</v>
      </c>
      <c r="F4933">
        <v>30</v>
      </c>
      <c r="G4933" t="s">
        <v>9</v>
      </c>
      <c r="H4933" t="s">
        <v>3632</v>
      </c>
    </row>
    <row r="4934" spans="1:8" hidden="1" x14ac:dyDescent="0.3">
      <c r="A4934" t="s">
        <v>8016</v>
      </c>
      <c r="B4934" t="s">
        <v>3146</v>
      </c>
      <c r="C4934" t="s">
        <v>230</v>
      </c>
      <c r="D4934" t="s">
        <v>330</v>
      </c>
      <c r="E4934">
        <v>50</v>
      </c>
      <c r="F4934">
        <v>30</v>
      </c>
      <c r="G4934" t="s">
        <v>9</v>
      </c>
      <c r="H4934" t="s">
        <v>3632</v>
      </c>
    </row>
    <row r="4935" spans="1:8" hidden="1" x14ac:dyDescent="0.3">
      <c r="A4935" t="s">
        <v>8017</v>
      </c>
      <c r="B4935" t="s">
        <v>3146</v>
      </c>
      <c r="C4935" t="s">
        <v>230</v>
      </c>
      <c r="D4935" t="s">
        <v>3155</v>
      </c>
      <c r="E4935">
        <v>267</v>
      </c>
      <c r="F4935">
        <v>30</v>
      </c>
      <c r="G4935" t="s">
        <v>9</v>
      </c>
      <c r="H4935" t="s">
        <v>3632</v>
      </c>
    </row>
    <row r="4936" spans="1:8" hidden="1" x14ac:dyDescent="0.3">
      <c r="A4936" t="s">
        <v>8018</v>
      </c>
      <c r="B4936" t="s">
        <v>3146</v>
      </c>
      <c r="C4936" t="s">
        <v>230</v>
      </c>
      <c r="D4936" t="s">
        <v>3157</v>
      </c>
      <c r="E4936">
        <v>12215</v>
      </c>
      <c r="F4936">
        <v>30</v>
      </c>
      <c r="G4936" t="s">
        <v>9</v>
      </c>
      <c r="H4936" t="s">
        <v>3632</v>
      </c>
    </row>
    <row r="4937" spans="1:8" hidden="1" x14ac:dyDescent="0.3">
      <c r="A4937" t="s">
        <v>8019</v>
      </c>
      <c r="B4937" t="s">
        <v>3146</v>
      </c>
      <c r="C4937" t="s">
        <v>230</v>
      </c>
      <c r="D4937" t="s">
        <v>331</v>
      </c>
      <c r="E4937">
        <v>1048</v>
      </c>
      <c r="F4937">
        <v>30</v>
      </c>
      <c r="G4937" t="s">
        <v>9</v>
      </c>
      <c r="H4937" t="s">
        <v>3632</v>
      </c>
    </row>
    <row r="4938" spans="1:8" hidden="1" x14ac:dyDescent="0.3">
      <c r="A4938" t="s">
        <v>8020</v>
      </c>
      <c r="B4938" t="s">
        <v>3146</v>
      </c>
      <c r="C4938" t="s">
        <v>230</v>
      </c>
      <c r="D4938" t="s">
        <v>332</v>
      </c>
      <c r="E4938">
        <v>876</v>
      </c>
      <c r="F4938">
        <v>30</v>
      </c>
      <c r="G4938" t="s">
        <v>9</v>
      </c>
      <c r="H4938" t="s">
        <v>3632</v>
      </c>
    </row>
    <row r="4939" spans="1:8" hidden="1" x14ac:dyDescent="0.3">
      <c r="A4939" t="s">
        <v>8021</v>
      </c>
      <c r="B4939" t="s">
        <v>3146</v>
      </c>
      <c r="C4939" t="s">
        <v>230</v>
      </c>
      <c r="D4939" t="s">
        <v>333</v>
      </c>
      <c r="E4939">
        <v>3531</v>
      </c>
      <c r="F4939">
        <v>30</v>
      </c>
      <c r="G4939" t="s">
        <v>9</v>
      </c>
      <c r="H4939" t="s">
        <v>3632</v>
      </c>
    </row>
    <row r="4940" spans="1:8" hidden="1" x14ac:dyDescent="0.3">
      <c r="A4940" t="s">
        <v>8022</v>
      </c>
      <c r="B4940" t="s">
        <v>3146</v>
      </c>
      <c r="C4940" t="s">
        <v>230</v>
      </c>
      <c r="D4940" t="s">
        <v>334</v>
      </c>
      <c r="E4940">
        <v>3351</v>
      </c>
      <c r="F4940">
        <v>30</v>
      </c>
      <c r="G4940" t="s">
        <v>9</v>
      </c>
      <c r="H4940" t="s">
        <v>3632</v>
      </c>
    </row>
    <row r="4941" spans="1:8" hidden="1" x14ac:dyDescent="0.3">
      <c r="A4941" t="s">
        <v>8023</v>
      </c>
      <c r="B4941" t="s">
        <v>3146</v>
      </c>
      <c r="C4941" t="s">
        <v>230</v>
      </c>
      <c r="D4941" t="s">
        <v>336</v>
      </c>
      <c r="E4941">
        <v>219</v>
      </c>
      <c r="F4941">
        <v>30</v>
      </c>
      <c r="G4941" t="s">
        <v>9</v>
      </c>
      <c r="H4941" t="s">
        <v>3632</v>
      </c>
    </row>
    <row r="4942" spans="1:8" hidden="1" x14ac:dyDescent="0.3">
      <c r="A4942" t="s">
        <v>8024</v>
      </c>
      <c r="B4942" t="s">
        <v>3146</v>
      </c>
      <c r="C4942" t="s">
        <v>230</v>
      </c>
      <c r="D4942" t="s">
        <v>335</v>
      </c>
      <c r="E4942">
        <v>14</v>
      </c>
      <c r="F4942">
        <v>30</v>
      </c>
      <c r="G4942" t="s">
        <v>9</v>
      </c>
      <c r="H4942" t="s">
        <v>3632</v>
      </c>
    </row>
    <row r="4943" spans="1:8" hidden="1" x14ac:dyDescent="0.3">
      <c r="A4943" t="s">
        <v>8025</v>
      </c>
      <c r="B4943" t="s">
        <v>3146</v>
      </c>
      <c r="C4943" t="s">
        <v>230</v>
      </c>
      <c r="D4943" t="s">
        <v>79</v>
      </c>
      <c r="E4943">
        <v>1543</v>
      </c>
      <c r="F4943">
        <v>30</v>
      </c>
      <c r="G4943" t="s">
        <v>9</v>
      </c>
      <c r="H4943" t="s">
        <v>3632</v>
      </c>
    </row>
    <row r="4944" spans="1:8" hidden="1" x14ac:dyDescent="0.3">
      <c r="A4944" t="s">
        <v>8026</v>
      </c>
      <c r="B4944" t="s">
        <v>3166</v>
      </c>
      <c r="C4944" t="s">
        <v>245</v>
      </c>
      <c r="D4944" t="s">
        <v>80</v>
      </c>
      <c r="E4944">
        <v>1740</v>
      </c>
      <c r="F4944">
        <v>30</v>
      </c>
      <c r="G4944" t="s">
        <v>9</v>
      </c>
      <c r="H4944" t="s">
        <v>3632</v>
      </c>
    </row>
    <row r="4945" spans="1:8" hidden="1" x14ac:dyDescent="0.3">
      <c r="A4945" t="s">
        <v>8027</v>
      </c>
      <c r="B4945" t="s">
        <v>3166</v>
      </c>
      <c r="C4945" t="s">
        <v>245</v>
      </c>
      <c r="D4945" t="s">
        <v>342</v>
      </c>
      <c r="E4945">
        <v>176</v>
      </c>
      <c r="F4945">
        <v>30</v>
      </c>
      <c r="G4945" t="s">
        <v>9</v>
      </c>
      <c r="H4945" t="s">
        <v>3632</v>
      </c>
    </row>
    <row r="4946" spans="1:8" hidden="1" x14ac:dyDescent="0.3">
      <c r="A4946" t="s">
        <v>8028</v>
      </c>
      <c r="B4946" t="s">
        <v>3166</v>
      </c>
      <c r="C4946" t="s">
        <v>245</v>
      </c>
      <c r="D4946">
        <v>0</v>
      </c>
      <c r="E4946">
        <v>1175</v>
      </c>
      <c r="F4946">
        <v>30</v>
      </c>
      <c r="G4946" t="s">
        <v>9</v>
      </c>
      <c r="H4946" t="s">
        <v>3632</v>
      </c>
    </row>
    <row r="4947" spans="1:8" hidden="1" x14ac:dyDescent="0.3">
      <c r="A4947" t="s">
        <v>8029</v>
      </c>
      <c r="B4947" t="s">
        <v>3166</v>
      </c>
      <c r="C4947" t="s">
        <v>245</v>
      </c>
      <c r="D4947">
        <v>1</v>
      </c>
      <c r="E4947">
        <v>1982</v>
      </c>
      <c r="F4947">
        <v>30</v>
      </c>
      <c r="G4947" t="s">
        <v>9</v>
      </c>
      <c r="H4947" t="s">
        <v>3632</v>
      </c>
    </row>
    <row r="4948" spans="1:8" hidden="1" x14ac:dyDescent="0.3">
      <c r="A4948" t="s">
        <v>8030</v>
      </c>
      <c r="B4948" t="s">
        <v>3166</v>
      </c>
      <c r="C4948" t="s">
        <v>245</v>
      </c>
      <c r="D4948" t="s">
        <v>60</v>
      </c>
      <c r="E4948">
        <v>5080</v>
      </c>
      <c r="F4948">
        <v>30</v>
      </c>
      <c r="G4948" t="s">
        <v>9</v>
      </c>
      <c r="H4948" t="s">
        <v>3632</v>
      </c>
    </row>
    <row r="4949" spans="1:8" hidden="1" x14ac:dyDescent="0.3">
      <c r="A4949" t="s">
        <v>8031</v>
      </c>
      <c r="B4949" t="s">
        <v>3172</v>
      </c>
      <c r="C4949" t="s">
        <v>239</v>
      </c>
      <c r="D4949" t="s">
        <v>2</v>
      </c>
      <c r="E4949">
        <v>12482</v>
      </c>
      <c r="F4949">
        <v>30</v>
      </c>
      <c r="G4949" t="s">
        <v>9</v>
      </c>
      <c r="H4949" t="s">
        <v>3632</v>
      </c>
    </row>
    <row r="4950" spans="1:8" hidden="1" x14ac:dyDescent="0.3">
      <c r="A4950" t="s">
        <v>8032</v>
      </c>
      <c r="B4950" t="s">
        <v>3172</v>
      </c>
      <c r="C4950" t="s">
        <v>239</v>
      </c>
      <c r="D4950" t="s">
        <v>67</v>
      </c>
      <c r="E4950">
        <v>859</v>
      </c>
      <c r="F4950">
        <v>30</v>
      </c>
      <c r="G4950" t="s">
        <v>9</v>
      </c>
      <c r="H4950" t="s">
        <v>3632</v>
      </c>
    </row>
    <row r="4951" spans="1:8" hidden="1" x14ac:dyDescent="0.3">
      <c r="A4951" t="s">
        <v>8033</v>
      </c>
      <c r="B4951" t="s">
        <v>3172</v>
      </c>
      <c r="C4951" t="s">
        <v>239</v>
      </c>
      <c r="D4951" t="s">
        <v>66</v>
      </c>
      <c r="E4951">
        <v>1827</v>
      </c>
      <c r="F4951">
        <v>30</v>
      </c>
      <c r="G4951" t="s">
        <v>9</v>
      </c>
      <c r="H4951" t="s">
        <v>3632</v>
      </c>
    </row>
    <row r="4952" spans="1:8" hidden="1" x14ac:dyDescent="0.3">
      <c r="A4952" t="s">
        <v>8034</v>
      </c>
      <c r="B4952" t="s">
        <v>3172</v>
      </c>
      <c r="C4952" t="s">
        <v>239</v>
      </c>
      <c r="D4952" t="s">
        <v>65</v>
      </c>
      <c r="E4952">
        <v>3455</v>
      </c>
      <c r="F4952">
        <v>30</v>
      </c>
      <c r="G4952" t="s">
        <v>9</v>
      </c>
      <c r="H4952" t="s">
        <v>3632</v>
      </c>
    </row>
    <row r="4953" spans="1:8" hidden="1" x14ac:dyDescent="0.3">
      <c r="A4953" t="s">
        <v>8035</v>
      </c>
      <c r="B4953" t="s">
        <v>3172</v>
      </c>
      <c r="C4953" t="s">
        <v>239</v>
      </c>
      <c r="D4953" t="s">
        <v>68</v>
      </c>
      <c r="E4953">
        <v>318</v>
      </c>
      <c r="F4953">
        <v>30</v>
      </c>
      <c r="G4953" t="s">
        <v>9</v>
      </c>
      <c r="H4953" t="s">
        <v>3632</v>
      </c>
    </row>
    <row r="4954" spans="1:8" hidden="1" x14ac:dyDescent="0.3">
      <c r="A4954" t="s">
        <v>8036</v>
      </c>
      <c r="B4954" t="s">
        <v>3172</v>
      </c>
      <c r="C4954" t="s">
        <v>239</v>
      </c>
      <c r="D4954" t="s">
        <v>64</v>
      </c>
      <c r="E4954">
        <v>6020</v>
      </c>
      <c r="F4954">
        <v>30</v>
      </c>
      <c r="G4954" t="s">
        <v>9</v>
      </c>
      <c r="H4954" t="s">
        <v>3632</v>
      </c>
    </row>
    <row r="4955" spans="1:8" hidden="1" x14ac:dyDescent="0.3">
      <c r="A4955" t="s">
        <v>8037</v>
      </c>
      <c r="B4955" t="s">
        <v>3179</v>
      </c>
      <c r="C4955" t="s">
        <v>240</v>
      </c>
      <c r="D4955" t="s">
        <v>2</v>
      </c>
      <c r="E4955">
        <v>12482</v>
      </c>
      <c r="F4955">
        <v>30</v>
      </c>
      <c r="G4955" t="s">
        <v>9</v>
      </c>
      <c r="H4955" t="s">
        <v>3632</v>
      </c>
    </row>
    <row r="4956" spans="1:8" hidden="1" x14ac:dyDescent="0.3">
      <c r="A4956" t="s">
        <v>8038</v>
      </c>
      <c r="B4956" t="s">
        <v>3179</v>
      </c>
      <c r="C4956" t="s">
        <v>240</v>
      </c>
      <c r="D4956" t="s">
        <v>70</v>
      </c>
      <c r="E4956">
        <v>1555</v>
      </c>
      <c r="F4956">
        <v>30</v>
      </c>
      <c r="G4956" t="s">
        <v>9</v>
      </c>
      <c r="H4956" t="s">
        <v>3632</v>
      </c>
    </row>
    <row r="4957" spans="1:8" hidden="1" x14ac:dyDescent="0.3">
      <c r="A4957" t="s">
        <v>8039</v>
      </c>
      <c r="B4957" t="s">
        <v>3179</v>
      </c>
      <c r="C4957" t="s">
        <v>240</v>
      </c>
      <c r="D4957" t="s">
        <v>69</v>
      </c>
      <c r="E4957">
        <v>1778</v>
      </c>
      <c r="F4957">
        <v>30</v>
      </c>
      <c r="G4957" t="s">
        <v>9</v>
      </c>
      <c r="H4957" t="s">
        <v>3632</v>
      </c>
    </row>
    <row r="4958" spans="1:8" hidden="1" x14ac:dyDescent="0.3">
      <c r="A4958" t="s">
        <v>8040</v>
      </c>
      <c r="B4958" t="s">
        <v>3179</v>
      </c>
      <c r="C4958" t="s">
        <v>240</v>
      </c>
      <c r="D4958" t="s">
        <v>71</v>
      </c>
      <c r="E4958">
        <v>9139</v>
      </c>
      <c r="F4958">
        <v>30</v>
      </c>
      <c r="G4958" t="s">
        <v>9</v>
      </c>
      <c r="H4958" t="s">
        <v>3632</v>
      </c>
    </row>
    <row r="4959" spans="1:8" hidden="1" x14ac:dyDescent="0.3">
      <c r="A4959" t="s">
        <v>8041</v>
      </c>
      <c r="B4959" t="s">
        <v>3184</v>
      </c>
      <c r="C4959" t="s">
        <v>3185</v>
      </c>
      <c r="D4959" t="s">
        <v>2</v>
      </c>
      <c r="E4959">
        <v>12482</v>
      </c>
      <c r="F4959">
        <v>30</v>
      </c>
      <c r="G4959" t="s">
        <v>9</v>
      </c>
      <c r="H4959" t="s">
        <v>3632</v>
      </c>
    </row>
    <row r="4960" spans="1:8" hidden="1" x14ac:dyDescent="0.3">
      <c r="A4960" t="s">
        <v>8042</v>
      </c>
      <c r="B4960" t="s">
        <v>3184</v>
      </c>
      <c r="C4960" t="s">
        <v>3185</v>
      </c>
      <c r="D4960" t="s">
        <v>25</v>
      </c>
      <c r="E4960">
        <v>74</v>
      </c>
      <c r="F4960">
        <v>30</v>
      </c>
      <c r="G4960" t="s">
        <v>9</v>
      </c>
      <c r="H4960" t="s">
        <v>3632</v>
      </c>
    </row>
    <row r="4961" spans="1:8" hidden="1" x14ac:dyDescent="0.3">
      <c r="A4961" t="s">
        <v>8043</v>
      </c>
      <c r="B4961" t="s">
        <v>3184</v>
      </c>
      <c r="C4961" t="s">
        <v>3185</v>
      </c>
      <c r="D4961" t="s">
        <v>21</v>
      </c>
      <c r="E4961">
        <v>1804</v>
      </c>
      <c r="F4961">
        <v>30</v>
      </c>
      <c r="G4961" t="s">
        <v>9</v>
      </c>
      <c r="H4961" t="s">
        <v>3632</v>
      </c>
    </row>
    <row r="4962" spans="1:8" hidden="1" x14ac:dyDescent="0.3">
      <c r="A4962" t="s">
        <v>8044</v>
      </c>
      <c r="B4962" t="s">
        <v>3184</v>
      </c>
      <c r="C4962" t="s">
        <v>3185</v>
      </c>
      <c r="D4962" t="s">
        <v>24</v>
      </c>
      <c r="E4962">
        <v>117</v>
      </c>
      <c r="F4962">
        <v>30</v>
      </c>
      <c r="G4962" t="s">
        <v>9</v>
      </c>
      <c r="H4962" t="s">
        <v>3632</v>
      </c>
    </row>
    <row r="4963" spans="1:8" hidden="1" x14ac:dyDescent="0.3">
      <c r="A4963" t="s">
        <v>8045</v>
      </c>
      <c r="B4963" t="s">
        <v>3184</v>
      </c>
      <c r="C4963" t="s">
        <v>3185</v>
      </c>
      <c r="D4963" t="s">
        <v>354</v>
      </c>
      <c r="E4963">
        <v>590</v>
      </c>
      <c r="F4963">
        <v>30</v>
      </c>
      <c r="G4963" t="s">
        <v>9</v>
      </c>
      <c r="H4963" t="s">
        <v>3632</v>
      </c>
    </row>
    <row r="4964" spans="1:8" hidden="1" x14ac:dyDescent="0.3">
      <c r="A4964" t="s">
        <v>8046</v>
      </c>
      <c r="B4964" t="s">
        <v>3184</v>
      </c>
      <c r="C4964" t="s">
        <v>3185</v>
      </c>
      <c r="D4964" t="s">
        <v>22</v>
      </c>
      <c r="E4964">
        <v>1031</v>
      </c>
      <c r="F4964">
        <v>30</v>
      </c>
      <c r="G4964" t="s">
        <v>9</v>
      </c>
      <c r="H4964" t="s">
        <v>3632</v>
      </c>
    </row>
    <row r="4965" spans="1:8" hidden="1" x14ac:dyDescent="0.3">
      <c r="A4965" t="s">
        <v>8047</v>
      </c>
      <c r="B4965" t="s">
        <v>3184</v>
      </c>
      <c r="C4965" t="s">
        <v>3185</v>
      </c>
      <c r="D4965" t="s">
        <v>23</v>
      </c>
      <c r="E4965">
        <v>162</v>
      </c>
      <c r="F4965">
        <v>30</v>
      </c>
      <c r="G4965" t="s">
        <v>9</v>
      </c>
      <c r="H4965" t="s">
        <v>3632</v>
      </c>
    </row>
    <row r="4966" spans="1:8" hidden="1" x14ac:dyDescent="0.3">
      <c r="A4966" t="s">
        <v>8048</v>
      </c>
      <c r="B4966" t="s">
        <v>3184</v>
      </c>
      <c r="C4966" t="s">
        <v>3185</v>
      </c>
      <c r="D4966" t="s">
        <v>20</v>
      </c>
      <c r="E4966">
        <v>8716</v>
      </c>
      <c r="F4966">
        <v>30</v>
      </c>
      <c r="G4966" t="s">
        <v>9</v>
      </c>
      <c r="H4966" t="s">
        <v>3632</v>
      </c>
    </row>
    <row r="4967" spans="1:8" hidden="1" x14ac:dyDescent="0.3">
      <c r="A4967" t="s">
        <v>10600</v>
      </c>
      <c r="B4967" t="s">
        <v>3193</v>
      </c>
      <c r="C4967" t="s">
        <v>3194</v>
      </c>
      <c r="D4967" t="s">
        <v>10556</v>
      </c>
      <c r="E4967">
        <v>4</v>
      </c>
      <c r="F4967">
        <v>30</v>
      </c>
      <c r="G4967" t="s">
        <v>9</v>
      </c>
      <c r="H4967" t="s">
        <v>3632</v>
      </c>
    </row>
    <row r="4968" spans="1:8" hidden="1" x14ac:dyDescent="0.3">
      <c r="A4968" t="s">
        <v>8049</v>
      </c>
      <c r="B4968" t="s">
        <v>3193</v>
      </c>
      <c r="C4968" t="s">
        <v>3194</v>
      </c>
      <c r="D4968" t="s">
        <v>350</v>
      </c>
      <c r="E4968">
        <v>8</v>
      </c>
      <c r="F4968">
        <v>30</v>
      </c>
      <c r="G4968" t="s">
        <v>9</v>
      </c>
      <c r="H4968" t="s">
        <v>3632</v>
      </c>
    </row>
    <row r="4969" spans="1:8" hidden="1" x14ac:dyDescent="0.3">
      <c r="A4969" t="s">
        <v>8050</v>
      </c>
      <c r="B4969" t="s">
        <v>3193</v>
      </c>
      <c r="C4969" t="s">
        <v>3194</v>
      </c>
      <c r="D4969" t="s">
        <v>352</v>
      </c>
      <c r="E4969">
        <v>737</v>
      </c>
      <c r="F4969">
        <v>30</v>
      </c>
      <c r="G4969" t="s">
        <v>9</v>
      </c>
      <c r="H4969" t="s">
        <v>3632</v>
      </c>
    </row>
    <row r="4970" spans="1:8" hidden="1" x14ac:dyDescent="0.3">
      <c r="A4970" t="s">
        <v>8051</v>
      </c>
      <c r="B4970" t="s">
        <v>3193</v>
      </c>
      <c r="C4970" t="s">
        <v>3194</v>
      </c>
      <c r="D4970" t="s">
        <v>351</v>
      </c>
      <c r="E4970">
        <v>41</v>
      </c>
      <c r="F4970">
        <v>30</v>
      </c>
      <c r="G4970" t="s">
        <v>9</v>
      </c>
      <c r="H4970" t="s">
        <v>3632</v>
      </c>
    </row>
    <row r="4971" spans="1:8" hidden="1" x14ac:dyDescent="0.3">
      <c r="A4971" t="s">
        <v>8052</v>
      </c>
      <c r="B4971" t="s">
        <v>3193</v>
      </c>
      <c r="C4971" t="s">
        <v>3194</v>
      </c>
      <c r="D4971" t="s">
        <v>348</v>
      </c>
      <c r="E4971">
        <v>47</v>
      </c>
      <c r="F4971">
        <v>30</v>
      </c>
      <c r="G4971" t="s">
        <v>9</v>
      </c>
      <c r="H4971" t="s">
        <v>3632</v>
      </c>
    </row>
    <row r="4972" spans="1:8" hidden="1" x14ac:dyDescent="0.3">
      <c r="A4972" t="s">
        <v>8053</v>
      </c>
      <c r="B4972" t="s">
        <v>3193</v>
      </c>
      <c r="C4972" t="s">
        <v>3194</v>
      </c>
      <c r="D4972" t="s">
        <v>349</v>
      </c>
      <c r="E4972">
        <v>12133</v>
      </c>
      <c r="F4972">
        <v>30</v>
      </c>
      <c r="G4972" t="s">
        <v>9</v>
      </c>
      <c r="H4972" t="s">
        <v>3632</v>
      </c>
    </row>
    <row r="4973" spans="1:8" hidden="1" x14ac:dyDescent="0.3">
      <c r="A4973" t="s">
        <v>8054</v>
      </c>
      <c r="B4973" t="s">
        <v>3193</v>
      </c>
      <c r="C4973" t="s">
        <v>3194</v>
      </c>
      <c r="D4973" t="s">
        <v>347</v>
      </c>
      <c r="E4973">
        <v>12084</v>
      </c>
      <c r="F4973">
        <v>30</v>
      </c>
      <c r="G4973" t="s">
        <v>9</v>
      </c>
      <c r="H4973" t="s">
        <v>3632</v>
      </c>
    </row>
    <row r="4974" spans="1:8" hidden="1" x14ac:dyDescent="0.3">
      <c r="A4974" t="s">
        <v>8055</v>
      </c>
      <c r="B4974" t="s">
        <v>99</v>
      </c>
      <c r="C4974" t="s">
        <v>3202</v>
      </c>
      <c r="D4974" t="s">
        <v>210</v>
      </c>
      <c r="E4974">
        <v>2085</v>
      </c>
      <c r="F4974">
        <v>30</v>
      </c>
      <c r="G4974" t="s">
        <v>9</v>
      </c>
      <c r="H4974" t="s">
        <v>3632</v>
      </c>
    </row>
    <row r="4975" spans="1:8" hidden="1" x14ac:dyDescent="0.3">
      <c r="A4975" t="s">
        <v>8056</v>
      </c>
      <c r="B4975" t="s">
        <v>98</v>
      </c>
      <c r="C4975" t="s">
        <v>3202</v>
      </c>
      <c r="D4975" t="s">
        <v>209</v>
      </c>
      <c r="E4975">
        <v>8134</v>
      </c>
      <c r="F4975">
        <v>30</v>
      </c>
      <c r="G4975" t="s">
        <v>9</v>
      </c>
      <c r="H4975" t="s">
        <v>3632</v>
      </c>
    </row>
    <row r="4976" spans="1:8" hidden="1" x14ac:dyDescent="0.3">
      <c r="A4976" t="s">
        <v>8057</v>
      </c>
      <c r="B4976" t="s">
        <v>97</v>
      </c>
      <c r="C4976" t="s">
        <v>3202</v>
      </c>
      <c r="D4976" t="s">
        <v>208</v>
      </c>
      <c r="E4976">
        <v>1285</v>
      </c>
      <c r="F4976">
        <v>30</v>
      </c>
      <c r="G4976" t="s">
        <v>9</v>
      </c>
      <c r="H4976" t="s">
        <v>3632</v>
      </c>
    </row>
    <row r="4977" spans="1:8" hidden="1" x14ac:dyDescent="0.3">
      <c r="A4977" t="s">
        <v>8058</v>
      </c>
      <c r="B4977" t="s">
        <v>96</v>
      </c>
      <c r="C4977" t="s">
        <v>3202</v>
      </c>
      <c r="D4977" t="s">
        <v>207</v>
      </c>
      <c r="E4977">
        <v>889</v>
      </c>
      <c r="F4977">
        <v>30</v>
      </c>
      <c r="G4977" t="s">
        <v>9</v>
      </c>
      <c r="H4977" t="s">
        <v>3632</v>
      </c>
    </row>
    <row r="4978" spans="1:8" hidden="1" x14ac:dyDescent="0.3">
      <c r="A4978" t="s">
        <v>8059</v>
      </c>
      <c r="B4978" t="s">
        <v>3207</v>
      </c>
      <c r="C4978" t="s">
        <v>3202</v>
      </c>
      <c r="D4978" t="s">
        <v>2</v>
      </c>
      <c r="E4978">
        <v>12393</v>
      </c>
      <c r="F4978">
        <v>30</v>
      </c>
      <c r="G4978" t="s">
        <v>9</v>
      </c>
      <c r="H4978" t="s">
        <v>3632</v>
      </c>
    </row>
    <row r="4979" spans="1:8" hidden="1" x14ac:dyDescent="0.3">
      <c r="A4979" t="s">
        <v>8060</v>
      </c>
      <c r="B4979" t="s">
        <v>3207</v>
      </c>
      <c r="C4979" t="s">
        <v>3202</v>
      </c>
      <c r="D4979" t="s">
        <v>28</v>
      </c>
      <c r="E4979">
        <v>391.86147460565098</v>
      </c>
      <c r="F4979">
        <v>30</v>
      </c>
      <c r="G4979" t="s">
        <v>9</v>
      </c>
      <c r="H4979" t="s">
        <v>3632</v>
      </c>
    </row>
    <row r="4980" spans="1:8" hidden="1" x14ac:dyDescent="0.3">
      <c r="A4980" t="s">
        <v>8061</v>
      </c>
      <c r="B4980" t="s">
        <v>3207</v>
      </c>
      <c r="C4980" t="s">
        <v>3202</v>
      </c>
      <c r="D4980" t="s">
        <v>27</v>
      </c>
      <c r="E4980">
        <v>6435</v>
      </c>
      <c r="F4980">
        <v>30</v>
      </c>
      <c r="G4980" t="s">
        <v>9</v>
      </c>
      <c r="H4980" t="s">
        <v>3632</v>
      </c>
    </row>
    <row r="4981" spans="1:8" hidden="1" x14ac:dyDescent="0.3">
      <c r="A4981" t="s">
        <v>8062</v>
      </c>
      <c r="B4981" t="s">
        <v>3207</v>
      </c>
      <c r="C4981" t="s">
        <v>3202</v>
      </c>
      <c r="D4981" t="s">
        <v>3155</v>
      </c>
      <c r="E4981">
        <v>267</v>
      </c>
      <c r="F4981">
        <v>30</v>
      </c>
      <c r="G4981" t="s">
        <v>9</v>
      </c>
      <c r="H4981" t="s">
        <v>3632</v>
      </c>
    </row>
    <row r="4982" spans="1:8" hidden="1" x14ac:dyDescent="0.3">
      <c r="A4982" t="s">
        <v>8063</v>
      </c>
      <c r="B4982" t="s">
        <v>3207</v>
      </c>
      <c r="C4982" t="s">
        <v>3202</v>
      </c>
      <c r="D4982" t="s">
        <v>3157</v>
      </c>
      <c r="E4982">
        <v>12215</v>
      </c>
      <c r="F4982">
        <v>30</v>
      </c>
      <c r="G4982" t="s">
        <v>9</v>
      </c>
      <c r="H4982" t="s">
        <v>3632</v>
      </c>
    </row>
    <row r="4983" spans="1:8" hidden="1" x14ac:dyDescent="0.3">
      <c r="A4983" t="s">
        <v>8064</v>
      </c>
      <c r="B4983" t="s">
        <v>3207</v>
      </c>
      <c r="C4983" t="s">
        <v>3202</v>
      </c>
      <c r="D4983" t="s">
        <v>26</v>
      </c>
      <c r="E4983">
        <v>5958</v>
      </c>
      <c r="F4983">
        <v>30</v>
      </c>
      <c r="G4983" t="s">
        <v>9</v>
      </c>
      <c r="H4983" t="s">
        <v>3632</v>
      </c>
    </row>
    <row r="4984" spans="1:8" hidden="1" x14ac:dyDescent="0.3">
      <c r="A4984" t="s">
        <v>8065</v>
      </c>
      <c r="B4984" t="s">
        <v>3214</v>
      </c>
      <c r="C4984" t="s">
        <v>3215</v>
      </c>
      <c r="D4984" t="s">
        <v>344</v>
      </c>
      <c r="E4984">
        <v>343</v>
      </c>
      <c r="F4984">
        <v>30</v>
      </c>
      <c r="G4984" t="s">
        <v>9</v>
      </c>
      <c r="H4984" t="s">
        <v>3632</v>
      </c>
    </row>
    <row r="4985" spans="1:8" hidden="1" x14ac:dyDescent="0.3">
      <c r="A4985" t="s">
        <v>8066</v>
      </c>
      <c r="B4985" t="s">
        <v>3214</v>
      </c>
      <c r="C4985" t="s">
        <v>3215</v>
      </c>
      <c r="D4985" t="s">
        <v>2</v>
      </c>
      <c r="E4985">
        <v>12482</v>
      </c>
      <c r="F4985">
        <v>30</v>
      </c>
      <c r="G4985" t="s">
        <v>9</v>
      </c>
      <c r="H4985" t="s">
        <v>3632</v>
      </c>
    </row>
    <row r="4986" spans="1:8" hidden="1" x14ac:dyDescent="0.3">
      <c r="A4986" t="s">
        <v>8067</v>
      </c>
      <c r="B4986" t="s">
        <v>3214</v>
      </c>
      <c r="C4986" t="s">
        <v>3215</v>
      </c>
      <c r="D4986" t="s">
        <v>30</v>
      </c>
      <c r="E4986">
        <v>1268</v>
      </c>
      <c r="F4986">
        <v>30</v>
      </c>
      <c r="G4986" t="s">
        <v>9</v>
      </c>
      <c r="H4986" t="s">
        <v>3632</v>
      </c>
    </row>
    <row r="4987" spans="1:8" hidden="1" x14ac:dyDescent="0.3">
      <c r="A4987" t="s">
        <v>8068</v>
      </c>
      <c r="B4987" t="s">
        <v>3214</v>
      </c>
      <c r="C4987" t="s">
        <v>3215</v>
      </c>
      <c r="D4987" t="s">
        <v>345</v>
      </c>
      <c r="E4987">
        <v>7</v>
      </c>
      <c r="F4987">
        <v>30</v>
      </c>
      <c r="G4987" t="s">
        <v>9</v>
      </c>
      <c r="H4987" t="s">
        <v>3632</v>
      </c>
    </row>
    <row r="4988" spans="1:8" hidden="1" x14ac:dyDescent="0.3">
      <c r="A4988" t="s">
        <v>8069</v>
      </c>
      <c r="B4988" t="s">
        <v>3214</v>
      </c>
      <c r="C4988" t="s">
        <v>3215</v>
      </c>
      <c r="D4988" t="s">
        <v>36</v>
      </c>
      <c r="E4988">
        <v>126</v>
      </c>
      <c r="F4988">
        <v>30</v>
      </c>
      <c r="G4988" t="s">
        <v>9</v>
      </c>
      <c r="H4988" t="s">
        <v>3632</v>
      </c>
    </row>
    <row r="4989" spans="1:8" hidden="1" x14ac:dyDescent="0.3">
      <c r="A4989" t="s">
        <v>8070</v>
      </c>
      <c r="B4989" t="s">
        <v>3214</v>
      </c>
      <c r="C4989" t="s">
        <v>3215</v>
      </c>
      <c r="D4989" t="s">
        <v>32</v>
      </c>
      <c r="E4989">
        <v>179</v>
      </c>
      <c r="F4989">
        <v>30</v>
      </c>
      <c r="G4989" t="s">
        <v>9</v>
      </c>
      <c r="H4989" t="s">
        <v>3632</v>
      </c>
    </row>
    <row r="4990" spans="1:8" hidden="1" x14ac:dyDescent="0.3">
      <c r="A4990" t="s">
        <v>8071</v>
      </c>
      <c r="B4990" t="s">
        <v>3214</v>
      </c>
      <c r="C4990" t="s">
        <v>3215</v>
      </c>
      <c r="D4990" t="s">
        <v>31</v>
      </c>
      <c r="E4990">
        <v>10581</v>
      </c>
      <c r="F4990">
        <v>30</v>
      </c>
      <c r="G4990" t="s">
        <v>9</v>
      </c>
      <c r="H4990" t="s">
        <v>3632</v>
      </c>
    </row>
    <row r="4991" spans="1:8" hidden="1" x14ac:dyDescent="0.3">
      <c r="A4991" t="s">
        <v>8072</v>
      </c>
      <c r="B4991" t="s">
        <v>3214</v>
      </c>
      <c r="C4991" t="s">
        <v>3215</v>
      </c>
      <c r="D4991" t="s">
        <v>34</v>
      </c>
      <c r="E4991">
        <v>441</v>
      </c>
      <c r="F4991">
        <v>30</v>
      </c>
      <c r="G4991" t="s">
        <v>9</v>
      </c>
      <c r="H4991" t="s">
        <v>3632</v>
      </c>
    </row>
    <row r="4992" spans="1:8" hidden="1" x14ac:dyDescent="0.3">
      <c r="A4992" t="s">
        <v>8073</v>
      </c>
      <c r="B4992" t="s">
        <v>3214</v>
      </c>
      <c r="C4992" t="s">
        <v>3215</v>
      </c>
      <c r="D4992" t="s">
        <v>35</v>
      </c>
      <c r="E4992">
        <v>405</v>
      </c>
      <c r="F4992">
        <v>30</v>
      </c>
      <c r="G4992" t="s">
        <v>9</v>
      </c>
      <c r="H4992" t="s">
        <v>3632</v>
      </c>
    </row>
    <row r="4993" spans="1:8" hidden="1" x14ac:dyDescent="0.3">
      <c r="A4993" t="s">
        <v>8074</v>
      </c>
      <c r="B4993" t="s">
        <v>3214</v>
      </c>
      <c r="C4993" t="s">
        <v>3215</v>
      </c>
      <c r="D4993" t="s">
        <v>33</v>
      </c>
      <c r="E4993">
        <v>9735</v>
      </c>
      <c r="F4993">
        <v>30</v>
      </c>
      <c r="G4993" t="s">
        <v>9</v>
      </c>
      <c r="H4993" t="s">
        <v>3632</v>
      </c>
    </row>
    <row r="4994" spans="1:8" hidden="1" x14ac:dyDescent="0.3">
      <c r="A4994" t="s">
        <v>8075</v>
      </c>
      <c r="B4994" t="s">
        <v>3226</v>
      </c>
      <c r="C4994" t="s">
        <v>232</v>
      </c>
      <c r="D4994" t="s">
        <v>60</v>
      </c>
      <c r="E4994">
        <v>5080</v>
      </c>
      <c r="F4994">
        <v>30</v>
      </c>
      <c r="G4994" t="s">
        <v>9</v>
      </c>
      <c r="H4994" t="s">
        <v>3632</v>
      </c>
    </row>
    <row r="4995" spans="1:8" hidden="1" x14ac:dyDescent="0.3">
      <c r="A4995" t="s">
        <v>8076</v>
      </c>
      <c r="B4995" t="s">
        <v>3226</v>
      </c>
      <c r="C4995" t="s">
        <v>232</v>
      </c>
      <c r="D4995" t="s">
        <v>76</v>
      </c>
      <c r="E4995">
        <v>74</v>
      </c>
      <c r="F4995">
        <v>30</v>
      </c>
      <c r="G4995" t="s">
        <v>9</v>
      </c>
      <c r="H4995" t="s">
        <v>3632</v>
      </c>
    </row>
    <row r="4996" spans="1:8" hidden="1" x14ac:dyDescent="0.3">
      <c r="A4996" t="s">
        <v>8077</v>
      </c>
      <c r="B4996" t="s">
        <v>3226</v>
      </c>
      <c r="C4996" t="s">
        <v>232</v>
      </c>
      <c r="D4996" t="s">
        <v>72</v>
      </c>
      <c r="E4996">
        <v>1339</v>
      </c>
      <c r="F4996">
        <v>30</v>
      </c>
      <c r="G4996" t="s">
        <v>9</v>
      </c>
      <c r="H4996" t="s">
        <v>3632</v>
      </c>
    </row>
    <row r="4997" spans="1:8" hidden="1" x14ac:dyDescent="0.3">
      <c r="A4997" t="s">
        <v>8078</v>
      </c>
      <c r="B4997" t="s">
        <v>3226</v>
      </c>
      <c r="C4997" t="s">
        <v>232</v>
      </c>
      <c r="D4997" t="s">
        <v>73</v>
      </c>
      <c r="E4997">
        <v>2096</v>
      </c>
      <c r="F4997">
        <v>30</v>
      </c>
      <c r="G4997" t="s">
        <v>9</v>
      </c>
      <c r="H4997" t="s">
        <v>3632</v>
      </c>
    </row>
    <row r="4998" spans="1:8" hidden="1" x14ac:dyDescent="0.3">
      <c r="A4998" t="s">
        <v>8079</v>
      </c>
      <c r="B4998" t="s">
        <v>3226</v>
      </c>
      <c r="C4998" t="s">
        <v>232</v>
      </c>
      <c r="D4998" t="s">
        <v>75</v>
      </c>
      <c r="E4998">
        <v>272</v>
      </c>
      <c r="F4998">
        <v>30</v>
      </c>
      <c r="G4998" t="s">
        <v>9</v>
      </c>
      <c r="H4998" t="s">
        <v>3632</v>
      </c>
    </row>
    <row r="4999" spans="1:8" hidden="1" x14ac:dyDescent="0.3">
      <c r="A4999" t="s">
        <v>8080</v>
      </c>
      <c r="B4999" t="s">
        <v>3226</v>
      </c>
      <c r="C4999" t="s">
        <v>232</v>
      </c>
      <c r="D4999" t="s">
        <v>74</v>
      </c>
      <c r="E4999">
        <v>1298</v>
      </c>
      <c r="F4999">
        <v>30</v>
      </c>
      <c r="G4999" t="s">
        <v>9</v>
      </c>
      <c r="H4999" t="s">
        <v>3632</v>
      </c>
    </row>
    <row r="5000" spans="1:8" hidden="1" x14ac:dyDescent="0.3">
      <c r="A5000" t="s">
        <v>8081</v>
      </c>
      <c r="B5000" t="s">
        <v>3076</v>
      </c>
      <c r="C5000" t="s">
        <v>236</v>
      </c>
      <c r="D5000" t="s">
        <v>29</v>
      </c>
      <c r="E5000">
        <v>9208</v>
      </c>
      <c r="F5000">
        <v>31</v>
      </c>
      <c r="G5000" t="s">
        <v>275</v>
      </c>
      <c r="H5000" t="s">
        <v>3634</v>
      </c>
    </row>
    <row r="5001" spans="1:8" hidden="1" x14ac:dyDescent="0.3">
      <c r="A5001" t="s">
        <v>8082</v>
      </c>
      <c r="B5001" t="s">
        <v>3076</v>
      </c>
      <c r="C5001" t="s">
        <v>236</v>
      </c>
      <c r="D5001" t="s">
        <v>49</v>
      </c>
      <c r="E5001">
        <v>3206</v>
      </c>
      <c r="F5001">
        <v>31</v>
      </c>
      <c r="G5001" t="s">
        <v>275</v>
      </c>
      <c r="H5001" t="s">
        <v>3634</v>
      </c>
    </row>
    <row r="5002" spans="1:8" hidden="1" x14ac:dyDescent="0.3">
      <c r="A5002" t="s">
        <v>8083</v>
      </c>
      <c r="B5002" t="s">
        <v>3076</v>
      </c>
      <c r="C5002" t="s">
        <v>236</v>
      </c>
      <c r="D5002" t="s">
        <v>48</v>
      </c>
      <c r="E5002">
        <v>987</v>
      </c>
      <c r="F5002">
        <v>31</v>
      </c>
      <c r="G5002" t="s">
        <v>275</v>
      </c>
      <c r="H5002" t="s">
        <v>3634</v>
      </c>
    </row>
    <row r="5003" spans="1:8" hidden="1" x14ac:dyDescent="0.3">
      <c r="A5003" t="s">
        <v>8084</v>
      </c>
      <c r="B5003" t="s">
        <v>3076</v>
      </c>
      <c r="C5003" t="s">
        <v>236</v>
      </c>
      <c r="D5003" t="s">
        <v>42</v>
      </c>
      <c r="E5003">
        <v>394</v>
      </c>
      <c r="F5003">
        <v>31</v>
      </c>
      <c r="G5003" t="s">
        <v>275</v>
      </c>
      <c r="H5003" t="s">
        <v>3634</v>
      </c>
    </row>
    <row r="5004" spans="1:8" hidden="1" x14ac:dyDescent="0.3">
      <c r="A5004" t="s">
        <v>8085</v>
      </c>
      <c r="B5004" t="s">
        <v>3076</v>
      </c>
      <c r="C5004" t="s">
        <v>236</v>
      </c>
      <c r="D5004" t="s">
        <v>82</v>
      </c>
      <c r="E5004">
        <v>577</v>
      </c>
      <c r="F5004">
        <v>31</v>
      </c>
      <c r="G5004" t="s">
        <v>275</v>
      </c>
      <c r="H5004" t="s">
        <v>3634</v>
      </c>
    </row>
    <row r="5005" spans="1:8" hidden="1" x14ac:dyDescent="0.3">
      <c r="A5005" t="s">
        <v>8086</v>
      </c>
      <c r="B5005" t="s">
        <v>3076</v>
      </c>
      <c r="C5005" t="s">
        <v>236</v>
      </c>
      <c r="D5005" t="s">
        <v>50</v>
      </c>
      <c r="E5005">
        <v>244</v>
      </c>
      <c r="F5005">
        <v>31</v>
      </c>
      <c r="G5005" t="s">
        <v>275</v>
      </c>
      <c r="H5005" t="s">
        <v>3634</v>
      </c>
    </row>
    <row r="5006" spans="1:8" hidden="1" x14ac:dyDescent="0.3">
      <c r="A5006" t="s">
        <v>8087</v>
      </c>
      <c r="B5006" t="s">
        <v>3076</v>
      </c>
      <c r="C5006" t="s">
        <v>236</v>
      </c>
      <c r="D5006" t="s">
        <v>46</v>
      </c>
      <c r="E5006">
        <v>704</v>
      </c>
      <c r="F5006">
        <v>31</v>
      </c>
      <c r="G5006" t="s">
        <v>275</v>
      </c>
      <c r="H5006" t="s">
        <v>3634</v>
      </c>
    </row>
    <row r="5007" spans="1:8" hidden="1" x14ac:dyDescent="0.3">
      <c r="A5007" t="s">
        <v>8088</v>
      </c>
      <c r="B5007" t="s">
        <v>3076</v>
      </c>
      <c r="C5007" t="s">
        <v>236</v>
      </c>
      <c r="D5007" t="s">
        <v>45</v>
      </c>
      <c r="E5007">
        <v>484</v>
      </c>
      <c r="F5007">
        <v>31</v>
      </c>
      <c r="G5007" t="s">
        <v>275</v>
      </c>
      <c r="H5007" t="s">
        <v>3634</v>
      </c>
    </row>
    <row r="5008" spans="1:8" hidden="1" x14ac:dyDescent="0.3">
      <c r="A5008" t="s">
        <v>8089</v>
      </c>
      <c r="B5008" t="s">
        <v>3076</v>
      </c>
      <c r="C5008" t="s">
        <v>236</v>
      </c>
      <c r="D5008" t="s">
        <v>47</v>
      </c>
      <c r="E5008">
        <v>253</v>
      </c>
      <c r="F5008">
        <v>31</v>
      </c>
      <c r="G5008" t="s">
        <v>275</v>
      </c>
      <c r="H5008" t="s">
        <v>3634</v>
      </c>
    </row>
    <row r="5009" spans="1:8" hidden="1" x14ac:dyDescent="0.3">
      <c r="A5009" t="s">
        <v>8090</v>
      </c>
      <c r="B5009" t="s">
        <v>3076</v>
      </c>
      <c r="C5009" t="s">
        <v>236</v>
      </c>
      <c r="D5009" t="s">
        <v>43</v>
      </c>
      <c r="E5009">
        <v>1915</v>
      </c>
      <c r="F5009">
        <v>31</v>
      </c>
      <c r="G5009" t="s">
        <v>275</v>
      </c>
      <c r="H5009" t="s">
        <v>3634</v>
      </c>
    </row>
    <row r="5010" spans="1:8" hidden="1" x14ac:dyDescent="0.3">
      <c r="A5010" t="s">
        <v>8091</v>
      </c>
      <c r="B5010" t="s">
        <v>3076</v>
      </c>
      <c r="C5010" t="s">
        <v>236</v>
      </c>
      <c r="D5010" t="s">
        <v>44</v>
      </c>
      <c r="E5010">
        <v>441</v>
      </c>
      <c r="F5010">
        <v>31</v>
      </c>
      <c r="G5010" t="s">
        <v>275</v>
      </c>
      <c r="H5010" t="s">
        <v>3634</v>
      </c>
    </row>
    <row r="5011" spans="1:8" hidden="1" x14ac:dyDescent="0.3">
      <c r="A5011" t="s">
        <v>3633</v>
      </c>
      <c r="B5011" t="s">
        <v>3089</v>
      </c>
      <c r="C5011" t="s">
        <v>3090</v>
      </c>
      <c r="D5011" t="s">
        <v>434</v>
      </c>
      <c r="E5011">
        <v>132</v>
      </c>
      <c r="F5011">
        <v>31</v>
      </c>
      <c r="G5011" t="s">
        <v>275</v>
      </c>
      <c r="H5011" t="s">
        <v>3634</v>
      </c>
    </row>
    <row r="5012" spans="1:8" hidden="1" x14ac:dyDescent="0.3">
      <c r="A5012" t="s">
        <v>5286</v>
      </c>
      <c r="B5012" t="s">
        <v>3089</v>
      </c>
      <c r="C5012" t="s">
        <v>3090</v>
      </c>
      <c r="D5012" t="s">
        <v>436</v>
      </c>
      <c r="E5012">
        <v>482</v>
      </c>
      <c r="F5012">
        <v>31</v>
      </c>
      <c r="G5012" t="s">
        <v>275</v>
      </c>
      <c r="H5012" t="s">
        <v>3634</v>
      </c>
    </row>
    <row r="5013" spans="1:8" hidden="1" x14ac:dyDescent="0.3">
      <c r="A5013" t="s">
        <v>6103</v>
      </c>
      <c r="B5013" t="s">
        <v>3089</v>
      </c>
      <c r="C5013" t="s">
        <v>3090</v>
      </c>
      <c r="D5013" t="s">
        <v>437</v>
      </c>
      <c r="E5013">
        <v>1569</v>
      </c>
      <c r="F5013">
        <v>31</v>
      </c>
      <c r="G5013" t="s">
        <v>275</v>
      </c>
      <c r="H5013" t="s">
        <v>3634</v>
      </c>
    </row>
    <row r="5014" spans="1:8" hidden="1" x14ac:dyDescent="0.3">
      <c r="A5014" t="s">
        <v>7629</v>
      </c>
      <c r="B5014" t="s">
        <v>3089</v>
      </c>
      <c r="C5014" t="s">
        <v>3090</v>
      </c>
      <c r="D5014" t="s">
        <v>439</v>
      </c>
      <c r="E5014">
        <v>1436</v>
      </c>
      <c r="F5014">
        <v>31</v>
      </c>
      <c r="G5014" t="s">
        <v>275</v>
      </c>
      <c r="H5014" t="s">
        <v>3634</v>
      </c>
    </row>
    <row r="5015" spans="1:8" hidden="1" x14ac:dyDescent="0.3">
      <c r="A5015" t="s">
        <v>4469</v>
      </c>
      <c r="B5015" t="s">
        <v>3089</v>
      </c>
      <c r="C5015" t="s">
        <v>3090</v>
      </c>
      <c r="D5015" t="s">
        <v>435</v>
      </c>
      <c r="E5015">
        <v>527</v>
      </c>
      <c r="F5015">
        <v>31</v>
      </c>
      <c r="G5015" t="s">
        <v>275</v>
      </c>
      <c r="H5015" t="s">
        <v>3634</v>
      </c>
    </row>
    <row r="5016" spans="1:8" hidden="1" x14ac:dyDescent="0.3">
      <c r="A5016" t="s">
        <v>9263</v>
      </c>
      <c r="B5016" t="s">
        <v>3089</v>
      </c>
      <c r="C5016" t="s">
        <v>3090</v>
      </c>
      <c r="D5016" t="s">
        <v>441</v>
      </c>
      <c r="E5016">
        <v>587</v>
      </c>
      <c r="F5016">
        <v>31</v>
      </c>
      <c r="G5016" t="s">
        <v>275</v>
      </c>
      <c r="H5016" t="s">
        <v>3634</v>
      </c>
    </row>
    <row r="5017" spans="1:8" hidden="1" x14ac:dyDescent="0.3">
      <c r="A5017" t="s">
        <v>8446</v>
      </c>
      <c r="B5017" t="s">
        <v>3089</v>
      </c>
      <c r="C5017" t="s">
        <v>3090</v>
      </c>
      <c r="D5017" t="s">
        <v>440</v>
      </c>
      <c r="E5017">
        <v>2714</v>
      </c>
      <c r="F5017">
        <v>31</v>
      </c>
      <c r="G5017" t="s">
        <v>275</v>
      </c>
      <c r="H5017" t="s">
        <v>3634</v>
      </c>
    </row>
    <row r="5018" spans="1:8" hidden="1" x14ac:dyDescent="0.3">
      <c r="A5018" t="s">
        <v>9972</v>
      </c>
      <c r="B5018" t="s">
        <v>3089</v>
      </c>
      <c r="C5018" t="s">
        <v>3090</v>
      </c>
      <c r="D5018" t="s">
        <v>349</v>
      </c>
      <c r="E5018">
        <v>8080</v>
      </c>
      <c r="F5018">
        <v>31</v>
      </c>
      <c r="G5018" t="s">
        <v>275</v>
      </c>
      <c r="H5018" t="s">
        <v>3634</v>
      </c>
    </row>
    <row r="5019" spans="1:8" hidden="1" x14ac:dyDescent="0.3">
      <c r="A5019" t="s">
        <v>6812</v>
      </c>
      <c r="B5019" t="s">
        <v>3089</v>
      </c>
      <c r="C5019" t="s">
        <v>3090</v>
      </c>
      <c r="D5019" t="s">
        <v>438</v>
      </c>
      <c r="E5019">
        <v>637</v>
      </c>
      <c r="F5019">
        <v>31</v>
      </c>
      <c r="G5019" t="s">
        <v>275</v>
      </c>
      <c r="H5019" t="s">
        <v>3634</v>
      </c>
    </row>
    <row r="5020" spans="1:8" hidden="1" x14ac:dyDescent="0.3">
      <c r="A5020" t="s">
        <v>8101</v>
      </c>
      <c r="B5020" t="s">
        <v>3108</v>
      </c>
      <c r="C5020" t="s">
        <v>3109</v>
      </c>
      <c r="D5020" t="s">
        <v>3110</v>
      </c>
      <c r="E5020">
        <v>453</v>
      </c>
      <c r="F5020">
        <v>31</v>
      </c>
      <c r="G5020" t="s">
        <v>275</v>
      </c>
      <c r="H5020" t="s">
        <v>3634</v>
      </c>
    </row>
    <row r="5021" spans="1:8" hidden="1" x14ac:dyDescent="0.3">
      <c r="A5021" t="s">
        <v>8102</v>
      </c>
      <c r="B5021" t="s">
        <v>3108</v>
      </c>
      <c r="C5021" t="s">
        <v>3109</v>
      </c>
      <c r="D5021" t="s">
        <v>3112</v>
      </c>
      <c r="E5021">
        <v>1785</v>
      </c>
      <c r="F5021">
        <v>31</v>
      </c>
      <c r="G5021" t="s">
        <v>275</v>
      </c>
      <c r="H5021" t="s">
        <v>3634</v>
      </c>
    </row>
    <row r="5022" spans="1:8" hidden="1" x14ac:dyDescent="0.3">
      <c r="A5022" t="s">
        <v>8103</v>
      </c>
      <c r="B5022" t="s">
        <v>3108</v>
      </c>
      <c r="C5022" t="s">
        <v>3109</v>
      </c>
      <c r="D5022" t="s">
        <v>3114</v>
      </c>
      <c r="E5022">
        <v>1030</v>
      </c>
      <c r="F5022">
        <v>31</v>
      </c>
      <c r="G5022" t="s">
        <v>275</v>
      </c>
      <c r="H5022" t="s">
        <v>3634</v>
      </c>
    </row>
    <row r="5023" spans="1:8" hidden="1" x14ac:dyDescent="0.3">
      <c r="A5023" t="s">
        <v>8104</v>
      </c>
      <c r="B5023" t="s">
        <v>3108</v>
      </c>
      <c r="C5023" t="s">
        <v>3109</v>
      </c>
      <c r="D5023" t="s">
        <v>3116</v>
      </c>
      <c r="E5023">
        <v>841</v>
      </c>
      <c r="F5023">
        <v>31</v>
      </c>
      <c r="G5023" t="s">
        <v>275</v>
      </c>
      <c r="H5023" t="s">
        <v>3634</v>
      </c>
    </row>
    <row r="5024" spans="1:8" hidden="1" x14ac:dyDescent="0.3">
      <c r="A5024" t="s">
        <v>8105</v>
      </c>
      <c r="B5024" t="s">
        <v>3108</v>
      </c>
      <c r="C5024" t="s">
        <v>3109</v>
      </c>
      <c r="D5024" t="s">
        <v>3118</v>
      </c>
      <c r="E5024">
        <v>723</v>
      </c>
      <c r="F5024">
        <v>31</v>
      </c>
      <c r="G5024" t="s">
        <v>275</v>
      </c>
      <c r="H5024" t="s">
        <v>3634</v>
      </c>
    </row>
    <row r="5025" spans="1:8" hidden="1" x14ac:dyDescent="0.3">
      <c r="A5025" t="s">
        <v>8106</v>
      </c>
      <c r="B5025" t="s">
        <v>3108</v>
      </c>
      <c r="C5025" t="s">
        <v>3109</v>
      </c>
      <c r="D5025" t="s">
        <v>3120</v>
      </c>
      <c r="E5025">
        <v>751</v>
      </c>
      <c r="F5025">
        <v>31</v>
      </c>
      <c r="G5025" t="s">
        <v>275</v>
      </c>
      <c r="H5025" t="s">
        <v>3634</v>
      </c>
    </row>
    <row r="5026" spans="1:8" hidden="1" x14ac:dyDescent="0.3">
      <c r="A5026" t="s">
        <v>8107</v>
      </c>
      <c r="B5026" t="s">
        <v>3108</v>
      </c>
      <c r="C5026" t="s">
        <v>3109</v>
      </c>
      <c r="D5026" t="s">
        <v>3122</v>
      </c>
      <c r="E5026">
        <v>878</v>
      </c>
      <c r="F5026">
        <v>31</v>
      </c>
      <c r="G5026" t="s">
        <v>275</v>
      </c>
      <c r="H5026" t="s">
        <v>3634</v>
      </c>
    </row>
    <row r="5027" spans="1:8" hidden="1" x14ac:dyDescent="0.3">
      <c r="A5027" t="s">
        <v>8108</v>
      </c>
      <c r="B5027" t="s">
        <v>3108</v>
      </c>
      <c r="C5027" t="s">
        <v>3109</v>
      </c>
      <c r="D5027" t="s">
        <v>3124</v>
      </c>
      <c r="E5027">
        <v>534</v>
      </c>
      <c r="F5027">
        <v>31</v>
      </c>
      <c r="G5027" t="s">
        <v>275</v>
      </c>
      <c r="H5027" t="s">
        <v>3634</v>
      </c>
    </row>
    <row r="5028" spans="1:8" hidden="1" x14ac:dyDescent="0.3">
      <c r="A5028" t="s">
        <v>8109</v>
      </c>
      <c r="B5028" t="s">
        <v>3108</v>
      </c>
      <c r="C5028" t="s">
        <v>3109</v>
      </c>
      <c r="D5028" t="s">
        <v>3126</v>
      </c>
      <c r="E5028">
        <v>1073</v>
      </c>
      <c r="F5028">
        <v>31</v>
      </c>
      <c r="G5028" t="s">
        <v>275</v>
      </c>
      <c r="H5028" t="s">
        <v>3634</v>
      </c>
    </row>
    <row r="5029" spans="1:8" hidden="1" x14ac:dyDescent="0.3">
      <c r="A5029" t="s">
        <v>8110</v>
      </c>
      <c r="B5029" t="s">
        <v>3108</v>
      </c>
      <c r="C5029" t="s">
        <v>3109</v>
      </c>
      <c r="D5029" t="s">
        <v>349</v>
      </c>
      <c r="E5029">
        <v>8080</v>
      </c>
      <c r="F5029">
        <v>31</v>
      </c>
      <c r="G5029" t="s">
        <v>275</v>
      </c>
      <c r="H5029" t="s">
        <v>3634</v>
      </c>
    </row>
    <row r="5030" spans="1:8" hidden="1" x14ac:dyDescent="0.3">
      <c r="A5030" t="s">
        <v>8111</v>
      </c>
      <c r="B5030" t="s">
        <v>3129</v>
      </c>
      <c r="C5030" t="s">
        <v>238</v>
      </c>
      <c r="D5030" t="s">
        <v>54</v>
      </c>
      <c r="E5030">
        <v>1149</v>
      </c>
      <c r="F5030">
        <v>31</v>
      </c>
      <c r="G5030" t="s">
        <v>275</v>
      </c>
      <c r="H5030" t="s">
        <v>3634</v>
      </c>
    </row>
    <row r="5031" spans="1:8" hidden="1" x14ac:dyDescent="0.3">
      <c r="A5031" t="s">
        <v>8112</v>
      </c>
      <c r="B5031" t="s">
        <v>3129</v>
      </c>
      <c r="C5031" t="s">
        <v>238</v>
      </c>
      <c r="D5031" t="s">
        <v>55</v>
      </c>
      <c r="E5031">
        <v>1982</v>
      </c>
      <c r="F5031">
        <v>31</v>
      </c>
      <c r="G5031" t="s">
        <v>275</v>
      </c>
      <c r="H5031" t="s">
        <v>3634</v>
      </c>
    </row>
    <row r="5032" spans="1:8" hidden="1" x14ac:dyDescent="0.3">
      <c r="A5032" t="s">
        <v>8113</v>
      </c>
      <c r="B5032" t="s">
        <v>3129</v>
      </c>
      <c r="C5032" t="s">
        <v>238</v>
      </c>
      <c r="D5032" t="s">
        <v>56</v>
      </c>
      <c r="E5032">
        <v>1054</v>
      </c>
      <c r="F5032">
        <v>31</v>
      </c>
      <c r="G5032" t="s">
        <v>275</v>
      </c>
      <c r="H5032" t="s">
        <v>3634</v>
      </c>
    </row>
    <row r="5033" spans="1:8" hidden="1" x14ac:dyDescent="0.3">
      <c r="A5033" t="s">
        <v>8114</v>
      </c>
      <c r="B5033" t="s">
        <v>3129</v>
      </c>
      <c r="C5033" t="s">
        <v>238</v>
      </c>
      <c r="D5033" t="s">
        <v>57</v>
      </c>
      <c r="E5033">
        <v>556</v>
      </c>
      <c r="F5033">
        <v>31</v>
      </c>
      <c r="G5033" t="s">
        <v>275</v>
      </c>
      <c r="H5033" t="s">
        <v>3634</v>
      </c>
    </row>
    <row r="5034" spans="1:8" hidden="1" x14ac:dyDescent="0.3">
      <c r="A5034" t="s">
        <v>8115</v>
      </c>
      <c r="B5034" t="s">
        <v>3129</v>
      </c>
      <c r="C5034" t="s">
        <v>238</v>
      </c>
      <c r="D5034" t="s">
        <v>58</v>
      </c>
      <c r="E5034">
        <v>554</v>
      </c>
      <c r="F5034">
        <v>31</v>
      </c>
      <c r="G5034" t="s">
        <v>275</v>
      </c>
      <c r="H5034" t="s">
        <v>3634</v>
      </c>
    </row>
    <row r="5035" spans="1:8" hidden="1" x14ac:dyDescent="0.3">
      <c r="A5035" t="s">
        <v>8116</v>
      </c>
      <c r="B5035" t="s">
        <v>3129</v>
      </c>
      <c r="C5035" t="s">
        <v>238</v>
      </c>
      <c r="D5035" t="s">
        <v>59</v>
      </c>
      <c r="E5035">
        <v>1037</v>
      </c>
      <c r="F5035">
        <v>31</v>
      </c>
      <c r="G5035" t="s">
        <v>275</v>
      </c>
      <c r="H5035" t="s">
        <v>3634</v>
      </c>
    </row>
    <row r="5036" spans="1:8" hidden="1" x14ac:dyDescent="0.3">
      <c r="A5036" t="s">
        <v>8117</v>
      </c>
      <c r="B5036" t="s">
        <v>3129</v>
      </c>
      <c r="C5036" t="s">
        <v>238</v>
      </c>
      <c r="D5036" t="s">
        <v>51</v>
      </c>
      <c r="E5036">
        <v>1129</v>
      </c>
      <c r="F5036">
        <v>31</v>
      </c>
      <c r="G5036" t="s">
        <v>275</v>
      </c>
      <c r="H5036" t="s">
        <v>3634</v>
      </c>
    </row>
    <row r="5037" spans="1:8" hidden="1" x14ac:dyDescent="0.3">
      <c r="A5037" t="s">
        <v>8118</v>
      </c>
      <c r="B5037" t="s">
        <v>3129</v>
      </c>
      <c r="C5037" t="s">
        <v>238</v>
      </c>
      <c r="D5037" t="s">
        <v>52</v>
      </c>
      <c r="E5037">
        <v>960</v>
      </c>
      <c r="F5037">
        <v>31</v>
      </c>
      <c r="G5037" t="s">
        <v>275</v>
      </c>
      <c r="H5037" t="s">
        <v>3634</v>
      </c>
    </row>
    <row r="5038" spans="1:8" hidden="1" x14ac:dyDescent="0.3">
      <c r="A5038" t="s">
        <v>8119</v>
      </c>
      <c r="B5038" t="s">
        <v>3129</v>
      </c>
      <c r="C5038" t="s">
        <v>238</v>
      </c>
      <c r="D5038" t="s">
        <v>53</v>
      </c>
      <c r="E5038">
        <v>801</v>
      </c>
      <c r="F5038">
        <v>31</v>
      </c>
      <c r="G5038" t="s">
        <v>275</v>
      </c>
      <c r="H5038" t="s">
        <v>3634</v>
      </c>
    </row>
    <row r="5039" spans="1:8" hidden="1" x14ac:dyDescent="0.3">
      <c r="A5039" t="s">
        <v>8120</v>
      </c>
      <c r="B5039" t="s">
        <v>3129</v>
      </c>
      <c r="C5039" t="s">
        <v>238</v>
      </c>
      <c r="D5039" t="s">
        <v>349</v>
      </c>
      <c r="E5039">
        <v>9216</v>
      </c>
      <c r="F5039">
        <v>31</v>
      </c>
      <c r="G5039" t="s">
        <v>275</v>
      </c>
      <c r="H5039" t="s">
        <v>3634</v>
      </c>
    </row>
    <row r="5040" spans="1:8" hidden="1" x14ac:dyDescent="0.3">
      <c r="A5040" t="s">
        <v>8121</v>
      </c>
      <c r="B5040" t="s">
        <v>3140</v>
      </c>
      <c r="C5040" t="s">
        <v>229</v>
      </c>
      <c r="D5040" t="s">
        <v>60</v>
      </c>
      <c r="E5040">
        <v>5426</v>
      </c>
      <c r="F5040">
        <v>31</v>
      </c>
      <c r="G5040" t="s">
        <v>275</v>
      </c>
      <c r="H5040" t="s">
        <v>3634</v>
      </c>
    </row>
    <row r="5041" spans="1:8" hidden="1" x14ac:dyDescent="0.3">
      <c r="A5041" t="s">
        <v>8122</v>
      </c>
      <c r="B5041" t="s">
        <v>3140</v>
      </c>
      <c r="C5041" t="s">
        <v>229</v>
      </c>
      <c r="D5041" t="s">
        <v>63</v>
      </c>
      <c r="E5041">
        <v>80</v>
      </c>
      <c r="F5041">
        <v>31</v>
      </c>
      <c r="G5041" t="s">
        <v>275</v>
      </c>
      <c r="H5041" t="s">
        <v>3634</v>
      </c>
    </row>
    <row r="5042" spans="1:8" hidden="1" x14ac:dyDescent="0.3">
      <c r="A5042" t="s">
        <v>8123</v>
      </c>
      <c r="B5042" t="s">
        <v>3140</v>
      </c>
      <c r="C5042" t="s">
        <v>229</v>
      </c>
      <c r="D5042" t="s">
        <v>61</v>
      </c>
      <c r="E5042">
        <v>1382</v>
      </c>
      <c r="F5042">
        <v>31</v>
      </c>
      <c r="G5042" t="s">
        <v>275</v>
      </c>
      <c r="H5042" t="s">
        <v>3634</v>
      </c>
    </row>
    <row r="5043" spans="1:8" hidden="1" x14ac:dyDescent="0.3">
      <c r="A5043" t="s">
        <v>10351</v>
      </c>
      <c r="B5043" t="s">
        <v>3140</v>
      </c>
      <c r="C5043" t="s">
        <v>229</v>
      </c>
      <c r="D5043" t="s">
        <v>10309</v>
      </c>
      <c r="E5043">
        <v>1529</v>
      </c>
      <c r="F5043">
        <v>31</v>
      </c>
      <c r="G5043" t="s">
        <v>275</v>
      </c>
      <c r="H5043" t="s">
        <v>3634</v>
      </c>
    </row>
    <row r="5044" spans="1:8" hidden="1" x14ac:dyDescent="0.3">
      <c r="A5044" t="s">
        <v>8124</v>
      </c>
      <c r="B5044" t="s">
        <v>3140</v>
      </c>
      <c r="C5044" t="s">
        <v>229</v>
      </c>
      <c r="D5044" t="s">
        <v>341</v>
      </c>
      <c r="E5044">
        <v>1745</v>
      </c>
      <c r="F5044">
        <v>31</v>
      </c>
      <c r="G5044" t="s">
        <v>275</v>
      </c>
      <c r="H5044" t="s">
        <v>3634</v>
      </c>
    </row>
    <row r="5045" spans="1:8" hidden="1" x14ac:dyDescent="0.3">
      <c r="A5045" t="s">
        <v>8125</v>
      </c>
      <c r="B5045" t="s">
        <v>3140</v>
      </c>
      <c r="C5045" t="s">
        <v>229</v>
      </c>
      <c r="D5045" t="s">
        <v>62</v>
      </c>
      <c r="E5045">
        <v>696</v>
      </c>
      <c r="F5045">
        <v>31</v>
      </c>
      <c r="G5045" t="s">
        <v>275</v>
      </c>
      <c r="H5045" t="s">
        <v>3634</v>
      </c>
    </row>
    <row r="5046" spans="1:8" hidden="1" x14ac:dyDescent="0.3">
      <c r="A5046" t="s">
        <v>8126</v>
      </c>
      <c r="B5046" t="s">
        <v>3146</v>
      </c>
      <c r="C5046" t="s">
        <v>230</v>
      </c>
      <c r="D5046" t="s">
        <v>353</v>
      </c>
      <c r="E5046">
        <v>10941</v>
      </c>
      <c r="F5046">
        <v>31</v>
      </c>
      <c r="G5046" t="s">
        <v>275</v>
      </c>
      <c r="H5046" t="s">
        <v>3634</v>
      </c>
    </row>
    <row r="5047" spans="1:8" hidden="1" x14ac:dyDescent="0.3">
      <c r="A5047" t="s">
        <v>8127</v>
      </c>
      <c r="B5047" t="s">
        <v>3146</v>
      </c>
      <c r="C5047" t="s">
        <v>230</v>
      </c>
      <c r="D5047" t="s">
        <v>2</v>
      </c>
      <c r="E5047">
        <v>10946</v>
      </c>
      <c r="F5047">
        <v>31</v>
      </c>
      <c r="G5047" t="s">
        <v>275</v>
      </c>
      <c r="H5047" t="s">
        <v>3634</v>
      </c>
    </row>
    <row r="5048" spans="1:8" hidden="1" x14ac:dyDescent="0.3">
      <c r="A5048" t="s">
        <v>8128</v>
      </c>
      <c r="B5048" t="s">
        <v>3146</v>
      </c>
      <c r="C5048" t="s">
        <v>230</v>
      </c>
      <c r="D5048" t="s">
        <v>337</v>
      </c>
      <c r="E5048">
        <v>3</v>
      </c>
      <c r="F5048">
        <v>31</v>
      </c>
      <c r="G5048" t="s">
        <v>275</v>
      </c>
      <c r="H5048" t="s">
        <v>3634</v>
      </c>
    </row>
    <row r="5049" spans="1:8" hidden="1" x14ac:dyDescent="0.3">
      <c r="A5049" t="s">
        <v>8129</v>
      </c>
      <c r="B5049" t="s">
        <v>3146</v>
      </c>
      <c r="C5049" t="s">
        <v>230</v>
      </c>
      <c r="D5049" t="s">
        <v>326</v>
      </c>
      <c r="E5049">
        <v>15</v>
      </c>
      <c r="F5049">
        <v>31</v>
      </c>
      <c r="G5049" t="s">
        <v>275</v>
      </c>
      <c r="H5049" t="s">
        <v>3634</v>
      </c>
    </row>
    <row r="5050" spans="1:8" hidden="1" x14ac:dyDescent="0.3">
      <c r="A5050" t="s">
        <v>8130</v>
      </c>
      <c r="B5050" t="s">
        <v>3146</v>
      </c>
      <c r="C5050" t="s">
        <v>230</v>
      </c>
      <c r="D5050" t="s">
        <v>327</v>
      </c>
      <c r="E5050">
        <v>518</v>
      </c>
      <c r="F5050">
        <v>31</v>
      </c>
      <c r="G5050" t="s">
        <v>275</v>
      </c>
      <c r="H5050" t="s">
        <v>3634</v>
      </c>
    </row>
    <row r="5051" spans="1:8" hidden="1" x14ac:dyDescent="0.3">
      <c r="A5051" t="s">
        <v>8131</v>
      </c>
      <c r="B5051" t="s">
        <v>3146</v>
      </c>
      <c r="C5051" t="s">
        <v>230</v>
      </c>
      <c r="D5051" t="s">
        <v>328</v>
      </c>
      <c r="E5051">
        <v>895</v>
      </c>
      <c r="F5051">
        <v>31</v>
      </c>
      <c r="G5051" t="s">
        <v>275</v>
      </c>
      <c r="H5051" t="s">
        <v>3634</v>
      </c>
    </row>
    <row r="5052" spans="1:8" hidden="1" x14ac:dyDescent="0.3">
      <c r="A5052" t="s">
        <v>8132</v>
      </c>
      <c r="B5052" t="s">
        <v>3146</v>
      </c>
      <c r="C5052" t="s">
        <v>230</v>
      </c>
      <c r="D5052" t="s">
        <v>329</v>
      </c>
      <c r="E5052">
        <v>16</v>
      </c>
      <c r="F5052">
        <v>31</v>
      </c>
      <c r="G5052" t="s">
        <v>275</v>
      </c>
      <c r="H5052" t="s">
        <v>3634</v>
      </c>
    </row>
    <row r="5053" spans="1:8" hidden="1" x14ac:dyDescent="0.3">
      <c r="A5053" t="s">
        <v>8133</v>
      </c>
      <c r="B5053" t="s">
        <v>3146</v>
      </c>
      <c r="C5053" t="s">
        <v>230</v>
      </c>
      <c r="D5053" t="s">
        <v>330</v>
      </c>
      <c r="E5053">
        <v>77</v>
      </c>
      <c r="F5053">
        <v>31</v>
      </c>
      <c r="G5053" t="s">
        <v>275</v>
      </c>
      <c r="H5053" t="s">
        <v>3634</v>
      </c>
    </row>
    <row r="5054" spans="1:8" hidden="1" x14ac:dyDescent="0.3">
      <c r="A5054" t="s">
        <v>8134</v>
      </c>
      <c r="B5054" t="s">
        <v>3146</v>
      </c>
      <c r="C5054" t="s">
        <v>230</v>
      </c>
      <c r="D5054" t="s">
        <v>3155</v>
      </c>
      <c r="E5054">
        <v>1</v>
      </c>
      <c r="F5054">
        <v>31</v>
      </c>
      <c r="G5054" t="s">
        <v>275</v>
      </c>
      <c r="H5054" t="s">
        <v>3634</v>
      </c>
    </row>
    <row r="5055" spans="1:8" hidden="1" x14ac:dyDescent="0.3">
      <c r="A5055" t="s">
        <v>8135</v>
      </c>
      <c r="B5055" t="s">
        <v>3146</v>
      </c>
      <c r="C5055" t="s">
        <v>230</v>
      </c>
      <c r="D5055" t="s">
        <v>3157</v>
      </c>
      <c r="E5055">
        <v>10941</v>
      </c>
      <c r="F5055">
        <v>31</v>
      </c>
      <c r="G5055" t="s">
        <v>275</v>
      </c>
      <c r="H5055" t="s">
        <v>3634</v>
      </c>
    </row>
    <row r="5056" spans="1:8" hidden="1" x14ac:dyDescent="0.3">
      <c r="A5056" t="s">
        <v>8136</v>
      </c>
      <c r="B5056" t="s">
        <v>3146</v>
      </c>
      <c r="C5056" t="s">
        <v>230</v>
      </c>
      <c r="D5056" t="s">
        <v>331</v>
      </c>
      <c r="E5056">
        <v>1027</v>
      </c>
      <c r="F5056">
        <v>31</v>
      </c>
      <c r="G5056" t="s">
        <v>275</v>
      </c>
      <c r="H5056" t="s">
        <v>3634</v>
      </c>
    </row>
    <row r="5057" spans="1:8" hidden="1" x14ac:dyDescent="0.3">
      <c r="A5057" t="s">
        <v>8137</v>
      </c>
      <c r="B5057" t="s">
        <v>3146</v>
      </c>
      <c r="C5057" t="s">
        <v>230</v>
      </c>
      <c r="D5057" t="s">
        <v>332</v>
      </c>
      <c r="E5057">
        <v>729</v>
      </c>
      <c r="F5057">
        <v>31</v>
      </c>
      <c r="G5057" t="s">
        <v>275</v>
      </c>
      <c r="H5057" t="s">
        <v>3634</v>
      </c>
    </row>
    <row r="5058" spans="1:8" hidden="1" x14ac:dyDescent="0.3">
      <c r="A5058" t="s">
        <v>8138</v>
      </c>
      <c r="B5058" t="s">
        <v>3146</v>
      </c>
      <c r="C5058" t="s">
        <v>230</v>
      </c>
      <c r="D5058" t="s">
        <v>333</v>
      </c>
      <c r="E5058">
        <v>2535</v>
      </c>
      <c r="F5058">
        <v>31</v>
      </c>
      <c r="G5058" t="s">
        <v>275</v>
      </c>
      <c r="H5058" t="s">
        <v>3634</v>
      </c>
    </row>
    <row r="5059" spans="1:8" hidden="1" x14ac:dyDescent="0.3">
      <c r="A5059" t="s">
        <v>8139</v>
      </c>
      <c r="B5059" t="s">
        <v>3146</v>
      </c>
      <c r="C5059" t="s">
        <v>230</v>
      </c>
      <c r="D5059" t="s">
        <v>334</v>
      </c>
      <c r="E5059">
        <v>2264</v>
      </c>
      <c r="F5059">
        <v>31</v>
      </c>
      <c r="G5059" t="s">
        <v>275</v>
      </c>
      <c r="H5059" t="s">
        <v>3634</v>
      </c>
    </row>
    <row r="5060" spans="1:8" hidden="1" x14ac:dyDescent="0.3">
      <c r="A5060" t="s">
        <v>8140</v>
      </c>
      <c r="B5060" t="s">
        <v>3146</v>
      </c>
      <c r="C5060" t="s">
        <v>230</v>
      </c>
      <c r="D5060" t="s">
        <v>336</v>
      </c>
      <c r="E5060">
        <v>340</v>
      </c>
      <c r="F5060">
        <v>31</v>
      </c>
      <c r="G5060" t="s">
        <v>275</v>
      </c>
      <c r="H5060" t="s">
        <v>3634</v>
      </c>
    </row>
    <row r="5061" spans="1:8" hidden="1" x14ac:dyDescent="0.3">
      <c r="A5061" t="s">
        <v>8141</v>
      </c>
      <c r="B5061" t="s">
        <v>3146</v>
      </c>
      <c r="C5061" t="s">
        <v>230</v>
      </c>
      <c r="D5061" t="s">
        <v>335</v>
      </c>
      <c r="E5061">
        <v>19</v>
      </c>
      <c r="F5061">
        <v>31</v>
      </c>
      <c r="G5061" t="s">
        <v>275</v>
      </c>
      <c r="H5061" t="s">
        <v>3634</v>
      </c>
    </row>
    <row r="5062" spans="1:8" hidden="1" x14ac:dyDescent="0.3">
      <c r="A5062" t="s">
        <v>8142</v>
      </c>
      <c r="B5062" t="s">
        <v>3146</v>
      </c>
      <c r="C5062" t="s">
        <v>230</v>
      </c>
      <c r="D5062" t="s">
        <v>79</v>
      </c>
      <c r="E5062">
        <v>2508</v>
      </c>
      <c r="F5062">
        <v>31</v>
      </c>
      <c r="G5062" t="s">
        <v>275</v>
      </c>
      <c r="H5062" t="s">
        <v>3634</v>
      </c>
    </row>
    <row r="5063" spans="1:8" hidden="1" x14ac:dyDescent="0.3">
      <c r="A5063" t="s">
        <v>8143</v>
      </c>
      <c r="B5063" t="s">
        <v>3166</v>
      </c>
      <c r="C5063" t="s">
        <v>245</v>
      </c>
      <c r="D5063" t="s">
        <v>80</v>
      </c>
      <c r="E5063">
        <v>1203</v>
      </c>
      <c r="F5063">
        <v>31</v>
      </c>
      <c r="G5063" t="s">
        <v>275</v>
      </c>
      <c r="H5063" t="s">
        <v>3634</v>
      </c>
    </row>
    <row r="5064" spans="1:8" hidden="1" x14ac:dyDescent="0.3">
      <c r="A5064" t="s">
        <v>8144</v>
      </c>
      <c r="B5064" t="s">
        <v>3166</v>
      </c>
      <c r="C5064" t="s">
        <v>245</v>
      </c>
      <c r="D5064" t="s">
        <v>342</v>
      </c>
      <c r="E5064">
        <v>221</v>
      </c>
      <c r="F5064">
        <v>31</v>
      </c>
      <c r="G5064" t="s">
        <v>275</v>
      </c>
      <c r="H5064" t="s">
        <v>3634</v>
      </c>
    </row>
    <row r="5065" spans="1:8" hidden="1" x14ac:dyDescent="0.3">
      <c r="A5065" t="s">
        <v>8145</v>
      </c>
      <c r="B5065" t="s">
        <v>3166</v>
      </c>
      <c r="C5065" t="s">
        <v>245</v>
      </c>
      <c r="D5065">
        <v>0</v>
      </c>
      <c r="E5065">
        <v>1778</v>
      </c>
      <c r="F5065">
        <v>31</v>
      </c>
      <c r="G5065" t="s">
        <v>275</v>
      </c>
      <c r="H5065" t="s">
        <v>3634</v>
      </c>
    </row>
    <row r="5066" spans="1:8" hidden="1" x14ac:dyDescent="0.3">
      <c r="A5066" t="s">
        <v>8146</v>
      </c>
      <c r="B5066" t="s">
        <v>3166</v>
      </c>
      <c r="C5066" t="s">
        <v>245</v>
      </c>
      <c r="D5066">
        <v>1</v>
      </c>
      <c r="E5066">
        <v>2231</v>
      </c>
      <c r="F5066">
        <v>31</v>
      </c>
      <c r="G5066" t="s">
        <v>275</v>
      </c>
      <c r="H5066" t="s">
        <v>3634</v>
      </c>
    </row>
    <row r="5067" spans="1:8" hidden="1" x14ac:dyDescent="0.3">
      <c r="A5067" t="s">
        <v>8147</v>
      </c>
      <c r="B5067" t="s">
        <v>3166</v>
      </c>
      <c r="C5067" t="s">
        <v>245</v>
      </c>
      <c r="D5067" t="s">
        <v>60</v>
      </c>
      <c r="E5067">
        <v>5426</v>
      </c>
      <c r="F5067">
        <v>31</v>
      </c>
      <c r="G5067" t="s">
        <v>275</v>
      </c>
      <c r="H5067" t="s">
        <v>3634</v>
      </c>
    </row>
    <row r="5068" spans="1:8" hidden="1" x14ac:dyDescent="0.3">
      <c r="A5068" t="s">
        <v>8148</v>
      </c>
      <c r="B5068" t="s">
        <v>3172</v>
      </c>
      <c r="C5068" t="s">
        <v>239</v>
      </c>
      <c r="D5068" t="s">
        <v>2</v>
      </c>
      <c r="E5068">
        <v>10946</v>
      </c>
      <c r="F5068">
        <v>31</v>
      </c>
      <c r="G5068" t="s">
        <v>275</v>
      </c>
      <c r="H5068" t="s">
        <v>3634</v>
      </c>
    </row>
    <row r="5069" spans="1:8" hidden="1" x14ac:dyDescent="0.3">
      <c r="A5069" t="s">
        <v>8149</v>
      </c>
      <c r="B5069" t="s">
        <v>3172</v>
      </c>
      <c r="C5069" t="s">
        <v>239</v>
      </c>
      <c r="D5069" t="s">
        <v>67</v>
      </c>
      <c r="E5069">
        <v>821</v>
      </c>
      <c r="F5069">
        <v>31</v>
      </c>
      <c r="G5069" t="s">
        <v>275</v>
      </c>
      <c r="H5069" t="s">
        <v>3634</v>
      </c>
    </row>
    <row r="5070" spans="1:8" hidden="1" x14ac:dyDescent="0.3">
      <c r="A5070" t="s">
        <v>8150</v>
      </c>
      <c r="B5070" t="s">
        <v>3172</v>
      </c>
      <c r="C5070" t="s">
        <v>239</v>
      </c>
      <c r="D5070" t="s">
        <v>66</v>
      </c>
      <c r="E5070">
        <v>1706</v>
      </c>
      <c r="F5070">
        <v>31</v>
      </c>
      <c r="G5070" t="s">
        <v>275</v>
      </c>
      <c r="H5070" t="s">
        <v>3634</v>
      </c>
    </row>
    <row r="5071" spans="1:8" hidden="1" x14ac:dyDescent="0.3">
      <c r="A5071" t="s">
        <v>8151</v>
      </c>
      <c r="B5071" t="s">
        <v>3172</v>
      </c>
      <c r="C5071" t="s">
        <v>239</v>
      </c>
      <c r="D5071" t="s">
        <v>65</v>
      </c>
      <c r="E5071">
        <v>3112</v>
      </c>
      <c r="F5071">
        <v>31</v>
      </c>
      <c r="G5071" t="s">
        <v>275</v>
      </c>
      <c r="H5071" t="s">
        <v>3634</v>
      </c>
    </row>
    <row r="5072" spans="1:8" hidden="1" x14ac:dyDescent="0.3">
      <c r="A5072" t="s">
        <v>8152</v>
      </c>
      <c r="B5072" t="s">
        <v>3172</v>
      </c>
      <c r="C5072" t="s">
        <v>239</v>
      </c>
      <c r="D5072" t="s">
        <v>68</v>
      </c>
      <c r="E5072">
        <v>278</v>
      </c>
      <c r="F5072">
        <v>31</v>
      </c>
      <c r="G5072" t="s">
        <v>275</v>
      </c>
      <c r="H5072" t="s">
        <v>3634</v>
      </c>
    </row>
    <row r="5073" spans="1:8" hidden="1" x14ac:dyDescent="0.3">
      <c r="A5073" t="s">
        <v>8153</v>
      </c>
      <c r="B5073" t="s">
        <v>3172</v>
      </c>
      <c r="C5073" t="s">
        <v>239</v>
      </c>
      <c r="D5073" t="s">
        <v>64</v>
      </c>
      <c r="E5073">
        <v>5045</v>
      </c>
      <c r="F5073">
        <v>31</v>
      </c>
      <c r="G5073" t="s">
        <v>275</v>
      </c>
      <c r="H5073" t="s">
        <v>3634</v>
      </c>
    </row>
    <row r="5074" spans="1:8" hidden="1" x14ac:dyDescent="0.3">
      <c r="A5074" t="s">
        <v>8154</v>
      </c>
      <c r="B5074" t="s">
        <v>3179</v>
      </c>
      <c r="C5074" t="s">
        <v>240</v>
      </c>
      <c r="D5074" t="s">
        <v>2</v>
      </c>
      <c r="E5074">
        <v>10946</v>
      </c>
      <c r="F5074">
        <v>31</v>
      </c>
      <c r="G5074" t="s">
        <v>275</v>
      </c>
      <c r="H5074" t="s">
        <v>3634</v>
      </c>
    </row>
    <row r="5075" spans="1:8" hidden="1" x14ac:dyDescent="0.3">
      <c r="A5075" t="s">
        <v>8155</v>
      </c>
      <c r="B5075" t="s">
        <v>3179</v>
      </c>
      <c r="C5075" t="s">
        <v>240</v>
      </c>
      <c r="D5075" t="s">
        <v>70</v>
      </c>
      <c r="E5075">
        <v>1550</v>
      </c>
      <c r="F5075">
        <v>31</v>
      </c>
      <c r="G5075" t="s">
        <v>275</v>
      </c>
      <c r="H5075" t="s">
        <v>3634</v>
      </c>
    </row>
    <row r="5076" spans="1:8" hidden="1" x14ac:dyDescent="0.3">
      <c r="A5076" t="s">
        <v>8156</v>
      </c>
      <c r="B5076" t="s">
        <v>3179</v>
      </c>
      <c r="C5076" t="s">
        <v>240</v>
      </c>
      <c r="D5076" t="s">
        <v>69</v>
      </c>
      <c r="E5076">
        <v>1508</v>
      </c>
      <c r="F5076">
        <v>31</v>
      </c>
      <c r="G5076" t="s">
        <v>275</v>
      </c>
      <c r="H5076" t="s">
        <v>3634</v>
      </c>
    </row>
    <row r="5077" spans="1:8" hidden="1" x14ac:dyDescent="0.3">
      <c r="A5077" t="s">
        <v>8157</v>
      </c>
      <c r="B5077" t="s">
        <v>3179</v>
      </c>
      <c r="C5077" t="s">
        <v>240</v>
      </c>
      <c r="D5077" t="s">
        <v>71</v>
      </c>
      <c r="E5077">
        <v>7882</v>
      </c>
      <c r="F5077">
        <v>31</v>
      </c>
      <c r="G5077" t="s">
        <v>275</v>
      </c>
      <c r="H5077" t="s">
        <v>3634</v>
      </c>
    </row>
    <row r="5078" spans="1:8" hidden="1" x14ac:dyDescent="0.3">
      <c r="A5078" t="s">
        <v>8158</v>
      </c>
      <c r="B5078" t="s">
        <v>3184</v>
      </c>
      <c r="C5078" t="s">
        <v>3185</v>
      </c>
      <c r="D5078" t="s">
        <v>2</v>
      </c>
      <c r="E5078">
        <v>10946</v>
      </c>
      <c r="F5078">
        <v>31</v>
      </c>
      <c r="G5078" t="s">
        <v>275</v>
      </c>
      <c r="H5078" t="s">
        <v>3634</v>
      </c>
    </row>
    <row r="5079" spans="1:8" hidden="1" x14ac:dyDescent="0.3">
      <c r="A5079" t="s">
        <v>8159</v>
      </c>
      <c r="B5079" t="s">
        <v>3184</v>
      </c>
      <c r="C5079" t="s">
        <v>3185</v>
      </c>
      <c r="D5079" t="s">
        <v>25</v>
      </c>
      <c r="E5079">
        <v>86</v>
      </c>
      <c r="F5079">
        <v>31</v>
      </c>
      <c r="G5079" t="s">
        <v>275</v>
      </c>
      <c r="H5079" t="s">
        <v>3634</v>
      </c>
    </row>
    <row r="5080" spans="1:8" hidden="1" x14ac:dyDescent="0.3">
      <c r="A5080" t="s">
        <v>8160</v>
      </c>
      <c r="B5080" t="s">
        <v>3184</v>
      </c>
      <c r="C5080" t="s">
        <v>3185</v>
      </c>
      <c r="D5080" t="s">
        <v>21</v>
      </c>
      <c r="E5080">
        <v>1469</v>
      </c>
      <c r="F5080">
        <v>31</v>
      </c>
      <c r="G5080" t="s">
        <v>275</v>
      </c>
      <c r="H5080" t="s">
        <v>3634</v>
      </c>
    </row>
    <row r="5081" spans="1:8" hidden="1" x14ac:dyDescent="0.3">
      <c r="A5081" t="s">
        <v>8161</v>
      </c>
      <c r="B5081" t="s">
        <v>3184</v>
      </c>
      <c r="C5081" t="s">
        <v>3185</v>
      </c>
      <c r="D5081" t="s">
        <v>24</v>
      </c>
      <c r="E5081">
        <v>130</v>
      </c>
      <c r="F5081">
        <v>31</v>
      </c>
      <c r="G5081" t="s">
        <v>275</v>
      </c>
      <c r="H5081" t="s">
        <v>3634</v>
      </c>
    </row>
    <row r="5082" spans="1:8" hidden="1" x14ac:dyDescent="0.3">
      <c r="A5082" t="s">
        <v>8162</v>
      </c>
      <c r="B5082" t="s">
        <v>3184</v>
      </c>
      <c r="C5082" t="s">
        <v>3185</v>
      </c>
      <c r="D5082" t="s">
        <v>354</v>
      </c>
      <c r="E5082">
        <v>985</v>
      </c>
      <c r="F5082">
        <v>31</v>
      </c>
      <c r="G5082" t="s">
        <v>275</v>
      </c>
      <c r="H5082" t="s">
        <v>3634</v>
      </c>
    </row>
    <row r="5083" spans="1:8" hidden="1" x14ac:dyDescent="0.3">
      <c r="A5083" t="s">
        <v>8163</v>
      </c>
      <c r="B5083" t="s">
        <v>3184</v>
      </c>
      <c r="C5083" t="s">
        <v>3185</v>
      </c>
      <c r="D5083" t="s">
        <v>22</v>
      </c>
      <c r="E5083">
        <v>962</v>
      </c>
      <c r="F5083">
        <v>31</v>
      </c>
      <c r="G5083" t="s">
        <v>275</v>
      </c>
      <c r="H5083" t="s">
        <v>3634</v>
      </c>
    </row>
    <row r="5084" spans="1:8" hidden="1" x14ac:dyDescent="0.3">
      <c r="A5084" t="s">
        <v>8164</v>
      </c>
      <c r="B5084" t="s">
        <v>3184</v>
      </c>
      <c r="C5084" t="s">
        <v>3185</v>
      </c>
      <c r="D5084" t="s">
        <v>23</v>
      </c>
      <c r="E5084">
        <v>355</v>
      </c>
      <c r="F5084">
        <v>31</v>
      </c>
      <c r="G5084" t="s">
        <v>275</v>
      </c>
      <c r="H5084" t="s">
        <v>3634</v>
      </c>
    </row>
    <row r="5085" spans="1:8" hidden="1" x14ac:dyDescent="0.3">
      <c r="A5085" t="s">
        <v>8165</v>
      </c>
      <c r="B5085" t="s">
        <v>3184</v>
      </c>
      <c r="C5085" t="s">
        <v>3185</v>
      </c>
      <c r="D5085" t="s">
        <v>20</v>
      </c>
      <c r="E5085">
        <v>6976</v>
      </c>
      <c r="F5085">
        <v>31</v>
      </c>
      <c r="G5085" t="s">
        <v>275</v>
      </c>
      <c r="H5085" t="s">
        <v>3634</v>
      </c>
    </row>
    <row r="5086" spans="1:8" hidden="1" x14ac:dyDescent="0.3">
      <c r="A5086" t="s">
        <v>10601</v>
      </c>
      <c r="B5086" t="s">
        <v>3193</v>
      </c>
      <c r="C5086" t="s">
        <v>3194</v>
      </c>
      <c r="D5086" t="s">
        <v>10556</v>
      </c>
      <c r="E5086">
        <v>9</v>
      </c>
      <c r="F5086">
        <v>31</v>
      </c>
      <c r="G5086" t="s">
        <v>275</v>
      </c>
      <c r="H5086" t="s">
        <v>3634</v>
      </c>
    </row>
    <row r="5087" spans="1:8" hidden="1" x14ac:dyDescent="0.3">
      <c r="A5087" t="s">
        <v>8166</v>
      </c>
      <c r="B5087" t="s">
        <v>3193</v>
      </c>
      <c r="C5087" t="s">
        <v>3194</v>
      </c>
      <c r="D5087" t="s">
        <v>350</v>
      </c>
      <c r="E5087">
        <v>0</v>
      </c>
      <c r="F5087">
        <v>31</v>
      </c>
      <c r="G5087" t="s">
        <v>275</v>
      </c>
      <c r="H5087" t="s">
        <v>3634</v>
      </c>
    </row>
    <row r="5088" spans="1:8" hidden="1" x14ac:dyDescent="0.3">
      <c r="A5088" t="s">
        <v>8167</v>
      </c>
      <c r="B5088" t="s">
        <v>3193</v>
      </c>
      <c r="C5088" t="s">
        <v>3194</v>
      </c>
      <c r="D5088" t="s">
        <v>352</v>
      </c>
      <c r="E5088">
        <v>978</v>
      </c>
      <c r="F5088">
        <v>31</v>
      </c>
      <c r="G5088" t="s">
        <v>275</v>
      </c>
      <c r="H5088" t="s">
        <v>3634</v>
      </c>
    </row>
    <row r="5089" spans="1:8" hidden="1" x14ac:dyDescent="0.3">
      <c r="A5089" t="s">
        <v>8168</v>
      </c>
      <c r="B5089" t="s">
        <v>3193</v>
      </c>
      <c r="C5089" t="s">
        <v>3194</v>
      </c>
      <c r="D5089" t="s">
        <v>351</v>
      </c>
      <c r="E5089">
        <v>21</v>
      </c>
      <c r="F5089">
        <v>31</v>
      </c>
      <c r="G5089" t="s">
        <v>275</v>
      </c>
      <c r="H5089" t="s">
        <v>3634</v>
      </c>
    </row>
    <row r="5090" spans="1:8" hidden="1" x14ac:dyDescent="0.3">
      <c r="A5090" t="s">
        <v>8169</v>
      </c>
      <c r="B5090" t="s">
        <v>3193</v>
      </c>
      <c r="C5090" t="s">
        <v>3194</v>
      </c>
      <c r="D5090" t="s">
        <v>348</v>
      </c>
      <c r="E5090">
        <v>43</v>
      </c>
      <c r="F5090">
        <v>31</v>
      </c>
      <c r="G5090" t="s">
        <v>275</v>
      </c>
      <c r="H5090" t="s">
        <v>3634</v>
      </c>
    </row>
    <row r="5091" spans="1:8" hidden="1" x14ac:dyDescent="0.3">
      <c r="A5091" t="s">
        <v>8170</v>
      </c>
      <c r="B5091" t="s">
        <v>3193</v>
      </c>
      <c r="C5091" t="s">
        <v>3194</v>
      </c>
      <c r="D5091" t="s">
        <v>349</v>
      </c>
      <c r="E5091">
        <v>10581</v>
      </c>
      <c r="F5091">
        <v>31</v>
      </c>
      <c r="G5091" t="s">
        <v>275</v>
      </c>
      <c r="H5091" t="s">
        <v>3634</v>
      </c>
    </row>
    <row r="5092" spans="1:8" hidden="1" x14ac:dyDescent="0.3">
      <c r="A5092" t="s">
        <v>8171</v>
      </c>
      <c r="B5092" t="s">
        <v>3193</v>
      </c>
      <c r="C5092" t="s">
        <v>3194</v>
      </c>
      <c r="D5092" t="s">
        <v>347</v>
      </c>
      <c r="E5092">
        <v>10539</v>
      </c>
      <c r="F5092">
        <v>31</v>
      </c>
      <c r="G5092" t="s">
        <v>275</v>
      </c>
      <c r="H5092" t="s">
        <v>3634</v>
      </c>
    </row>
    <row r="5093" spans="1:8" hidden="1" x14ac:dyDescent="0.3">
      <c r="A5093" t="s">
        <v>8172</v>
      </c>
      <c r="B5093" t="s">
        <v>99</v>
      </c>
      <c r="C5093" t="s">
        <v>3202</v>
      </c>
      <c r="D5093" t="s">
        <v>210</v>
      </c>
      <c r="E5093">
        <v>1739</v>
      </c>
      <c r="F5093">
        <v>31</v>
      </c>
      <c r="G5093" t="s">
        <v>275</v>
      </c>
      <c r="H5093" t="s">
        <v>3634</v>
      </c>
    </row>
    <row r="5094" spans="1:8" hidden="1" x14ac:dyDescent="0.3">
      <c r="A5094" t="s">
        <v>8173</v>
      </c>
      <c r="B5094" t="s">
        <v>98</v>
      </c>
      <c r="C5094" t="s">
        <v>3202</v>
      </c>
      <c r="D5094" t="s">
        <v>209</v>
      </c>
      <c r="E5094">
        <v>7763</v>
      </c>
      <c r="F5094">
        <v>31</v>
      </c>
      <c r="G5094" t="s">
        <v>275</v>
      </c>
      <c r="H5094" t="s">
        <v>3634</v>
      </c>
    </row>
    <row r="5095" spans="1:8" hidden="1" x14ac:dyDescent="0.3">
      <c r="A5095" t="s">
        <v>8174</v>
      </c>
      <c r="B5095" t="s">
        <v>97</v>
      </c>
      <c r="C5095" t="s">
        <v>3202</v>
      </c>
      <c r="D5095" t="s">
        <v>208</v>
      </c>
      <c r="E5095">
        <v>1063</v>
      </c>
      <c r="F5095">
        <v>31</v>
      </c>
      <c r="G5095" t="s">
        <v>275</v>
      </c>
      <c r="H5095" t="s">
        <v>3634</v>
      </c>
    </row>
    <row r="5096" spans="1:8" hidden="1" x14ac:dyDescent="0.3">
      <c r="A5096" t="s">
        <v>8175</v>
      </c>
      <c r="B5096" t="s">
        <v>96</v>
      </c>
      <c r="C5096" t="s">
        <v>3202</v>
      </c>
      <c r="D5096" t="s">
        <v>207</v>
      </c>
      <c r="E5096">
        <v>1010</v>
      </c>
      <c r="F5096">
        <v>31</v>
      </c>
      <c r="G5096" t="s">
        <v>275</v>
      </c>
      <c r="H5096" t="s">
        <v>3634</v>
      </c>
    </row>
    <row r="5097" spans="1:8" hidden="1" x14ac:dyDescent="0.3">
      <c r="A5097" t="s">
        <v>8176</v>
      </c>
      <c r="B5097" t="s">
        <v>3207</v>
      </c>
      <c r="C5097" t="s">
        <v>3202</v>
      </c>
      <c r="D5097" t="s">
        <v>2</v>
      </c>
      <c r="E5097">
        <v>11575</v>
      </c>
      <c r="F5097">
        <v>31</v>
      </c>
      <c r="G5097" t="s">
        <v>275</v>
      </c>
      <c r="H5097" t="s">
        <v>3634</v>
      </c>
    </row>
    <row r="5098" spans="1:8" hidden="1" x14ac:dyDescent="0.3">
      <c r="A5098" t="s">
        <v>8177</v>
      </c>
      <c r="B5098" t="s">
        <v>3207</v>
      </c>
      <c r="C5098" t="s">
        <v>3202</v>
      </c>
      <c r="D5098" t="s">
        <v>28</v>
      </c>
      <c r="E5098">
        <v>512.66783898637902</v>
      </c>
      <c r="F5098">
        <v>31</v>
      </c>
      <c r="G5098" t="s">
        <v>275</v>
      </c>
      <c r="H5098" t="s">
        <v>3634</v>
      </c>
    </row>
    <row r="5099" spans="1:8" hidden="1" x14ac:dyDescent="0.3">
      <c r="A5099" t="s">
        <v>8178</v>
      </c>
      <c r="B5099" t="s">
        <v>3207</v>
      </c>
      <c r="C5099" t="s">
        <v>3202</v>
      </c>
      <c r="D5099" t="s">
        <v>27</v>
      </c>
      <c r="E5099">
        <v>5926</v>
      </c>
      <c r="F5099">
        <v>31</v>
      </c>
      <c r="G5099" t="s">
        <v>275</v>
      </c>
      <c r="H5099" t="s">
        <v>3634</v>
      </c>
    </row>
    <row r="5100" spans="1:8" hidden="1" x14ac:dyDescent="0.3">
      <c r="A5100" t="s">
        <v>8179</v>
      </c>
      <c r="B5100" t="s">
        <v>3207</v>
      </c>
      <c r="C5100" t="s">
        <v>3202</v>
      </c>
      <c r="D5100" t="s">
        <v>3155</v>
      </c>
      <c r="E5100">
        <v>1</v>
      </c>
      <c r="F5100">
        <v>31</v>
      </c>
      <c r="G5100" t="s">
        <v>275</v>
      </c>
      <c r="H5100" t="s">
        <v>3634</v>
      </c>
    </row>
    <row r="5101" spans="1:8" hidden="1" x14ac:dyDescent="0.3">
      <c r="A5101" t="s">
        <v>8180</v>
      </c>
      <c r="B5101" t="s">
        <v>3207</v>
      </c>
      <c r="C5101" t="s">
        <v>3202</v>
      </c>
      <c r="D5101" t="s">
        <v>3157</v>
      </c>
      <c r="E5101">
        <v>10941</v>
      </c>
      <c r="F5101">
        <v>31</v>
      </c>
      <c r="G5101" t="s">
        <v>275</v>
      </c>
      <c r="H5101" t="s">
        <v>3634</v>
      </c>
    </row>
    <row r="5102" spans="1:8" hidden="1" x14ac:dyDescent="0.3">
      <c r="A5102" t="s">
        <v>8181</v>
      </c>
      <c r="B5102" t="s">
        <v>3207</v>
      </c>
      <c r="C5102" t="s">
        <v>3202</v>
      </c>
      <c r="D5102" t="s">
        <v>26</v>
      </c>
      <c r="E5102">
        <v>5649</v>
      </c>
      <c r="F5102">
        <v>31</v>
      </c>
      <c r="G5102" t="s">
        <v>275</v>
      </c>
      <c r="H5102" t="s">
        <v>3634</v>
      </c>
    </row>
    <row r="5103" spans="1:8" hidden="1" x14ac:dyDescent="0.3">
      <c r="A5103" t="s">
        <v>8182</v>
      </c>
      <c r="B5103" t="s">
        <v>3214</v>
      </c>
      <c r="C5103" t="s">
        <v>3215</v>
      </c>
      <c r="D5103" t="s">
        <v>344</v>
      </c>
      <c r="E5103">
        <v>298</v>
      </c>
      <c r="F5103">
        <v>31</v>
      </c>
      <c r="G5103" t="s">
        <v>275</v>
      </c>
      <c r="H5103" t="s">
        <v>3634</v>
      </c>
    </row>
    <row r="5104" spans="1:8" hidden="1" x14ac:dyDescent="0.3">
      <c r="A5104" t="s">
        <v>8183</v>
      </c>
      <c r="B5104" t="s">
        <v>3214</v>
      </c>
      <c r="C5104" t="s">
        <v>3215</v>
      </c>
      <c r="D5104" t="s">
        <v>2</v>
      </c>
      <c r="E5104">
        <v>10946</v>
      </c>
      <c r="F5104">
        <v>31</v>
      </c>
      <c r="G5104" t="s">
        <v>275</v>
      </c>
      <c r="H5104" t="s">
        <v>3634</v>
      </c>
    </row>
    <row r="5105" spans="1:8" hidden="1" x14ac:dyDescent="0.3">
      <c r="A5105" t="s">
        <v>8184</v>
      </c>
      <c r="B5105" t="s">
        <v>3214</v>
      </c>
      <c r="C5105" t="s">
        <v>3215</v>
      </c>
      <c r="D5105" t="s">
        <v>30</v>
      </c>
      <c r="E5105">
        <v>1544</v>
      </c>
      <c r="F5105">
        <v>31</v>
      </c>
      <c r="G5105" t="s">
        <v>275</v>
      </c>
      <c r="H5105" t="s">
        <v>3634</v>
      </c>
    </row>
    <row r="5106" spans="1:8" hidden="1" x14ac:dyDescent="0.3">
      <c r="A5106" t="s">
        <v>8185</v>
      </c>
      <c r="B5106" t="s">
        <v>3214</v>
      </c>
      <c r="C5106" t="s">
        <v>3215</v>
      </c>
      <c r="D5106" t="s">
        <v>345</v>
      </c>
      <c r="E5106">
        <v>22</v>
      </c>
      <c r="F5106">
        <v>31</v>
      </c>
      <c r="G5106" t="s">
        <v>275</v>
      </c>
      <c r="H5106" t="s">
        <v>3634</v>
      </c>
    </row>
    <row r="5107" spans="1:8" hidden="1" x14ac:dyDescent="0.3">
      <c r="A5107" t="s">
        <v>8186</v>
      </c>
      <c r="B5107" t="s">
        <v>3214</v>
      </c>
      <c r="C5107" t="s">
        <v>3215</v>
      </c>
      <c r="D5107" t="s">
        <v>36</v>
      </c>
      <c r="E5107">
        <v>195</v>
      </c>
      <c r="F5107">
        <v>31</v>
      </c>
      <c r="G5107" t="s">
        <v>275</v>
      </c>
      <c r="H5107" t="s">
        <v>3634</v>
      </c>
    </row>
    <row r="5108" spans="1:8" hidden="1" x14ac:dyDescent="0.3">
      <c r="A5108" t="s">
        <v>8187</v>
      </c>
      <c r="B5108" t="s">
        <v>3214</v>
      </c>
      <c r="C5108" t="s">
        <v>3215</v>
      </c>
      <c r="D5108" t="s">
        <v>32</v>
      </c>
      <c r="E5108">
        <v>293</v>
      </c>
      <c r="F5108">
        <v>31</v>
      </c>
      <c r="G5108" t="s">
        <v>275</v>
      </c>
      <c r="H5108" t="s">
        <v>3634</v>
      </c>
    </row>
    <row r="5109" spans="1:8" hidden="1" x14ac:dyDescent="0.3">
      <c r="A5109" t="s">
        <v>8188</v>
      </c>
      <c r="B5109" t="s">
        <v>3214</v>
      </c>
      <c r="C5109" t="s">
        <v>3215</v>
      </c>
      <c r="D5109" t="s">
        <v>31</v>
      </c>
      <c r="E5109">
        <v>8597</v>
      </c>
      <c r="F5109">
        <v>31</v>
      </c>
      <c r="G5109" t="s">
        <v>275</v>
      </c>
      <c r="H5109" t="s">
        <v>3634</v>
      </c>
    </row>
    <row r="5110" spans="1:8" hidden="1" x14ac:dyDescent="0.3">
      <c r="A5110" t="s">
        <v>8189</v>
      </c>
      <c r="B5110" t="s">
        <v>3214</v>
      </c>
      <c r="C5110" t="s">
        <v>3215</v>
      </c>
      <c r="D5110" t="s">
        <v>34</v>
      </c>
      <c r="E5110">
        <v>541</v>
      </c>
      <c r="F5110">
        <v>31</v>
      </c>
      <c r="G5110" t="s">
        <v>275</v>
      </c>
      <c r="H5110" t="s">
        <v>3634</v>
      </c>
    </row>
    <row r="5111" spans="1:8" hidden="1" x14ac:dyDescent="0.3">
      <c r="A5111" t="s">
        <v>8190</v>
      </c>
      <c r="B5111" t="s">
        <v>3214</v>
      </c>
      <c r="C5111" t="s">
        <v>3215</v>
      </c>
      <c r="D5111" t="s">
        <v>35</v>
      </c>
      <c r="E5111">
        <v>641</v>
      </c>
      <c r="F5111">
        <v>31</v>
      </c>
      <c r="G5111" t="s">
        <v>275</v>
      </c>
      <c r="H5111" t="s">
        <v>3634</v>
      </c>
    </row>
    <row r="5112" spans="1:8" hidden="1" x14ac:dyDescent="0.3">
      <c r="A5112" t="s">
        <v>8191</v>
      </c>
      <c r="B5112" t="s">
        <v>3214</v>
      </c>
      <c r="C5112" t="s">
        <v>3215</v>
      </c>
      <c r="D5112" t="s">
        <v>33</v>
      </c>
      <c r="E5112">
        <v>7415</v>
      </c>
      <c r="F5112">
        <v>31</v>
      </c>
      <c r="G5112" t="s">
        <v>275</v>
      </c>
      <c r="H5112" t="s">
        <v>3634</v>
      </c>
    </row>
    <row r="5113" spans="1:8" hidden="1" x14ac:dyDescent="0.3">
      <c r="A5113" t="s">
        <v>8192</v>
      </c>
      <c r="B5113" t="s">
        <v>3226</v>
      </c>
      <c r="C5113" t="s">
        <v>232</v>
      </c>
      <c r="D5113" t="s">
        <v>60</v>
      </c>
      <c r="E5113">
        <v>5426</v>
      </c>
      <c r="F5113">
        <v>31</v>
      </c>
      <c r="G5113" t="s">
        <v>275</v>
      </c>
      <c r="H5113" t="s">
        <v>3634</v>
      </c>
    </row>
    <row r="5114" spans="1:8" hidden="1" x14ac:dyDescent="0.3">
      <c r="A5114" t="s">
        <v>8193</v>
      </c>
      <c r="B5114" t="s">
        <v>3226</v>
      </c>
      <c r="C5114" t="s">
        <v>232</v>
      </c>
      <c r="D5114" t="s">
        <v>76</v>
      </c>
      <c r="E5114">
        <v>43</v>
      </c>
      <c r="F5114">
        <v>31</v>
      </c>
      <c r="G5114" t="s">
        <v>275</v>
      </c>
      <c r="H5114" t="s">
        <v>3634</v>
      </c>
    </row>
    <row r="5115" spans="1:8" hidden="1" x14ac:dyDescent="0.3">
      <c r="A5115" t="s">
        <v>8194</v>
      </c>
      <c r="B5115" t="s">
        <v>3226</v>
      </c>
      <c r="C5115" t="s">
        <v>232</v>
      </c>
      <c r="D5115" t="s">
        <v>72</v>
      </c>
      <c r="E5115">
        <v>2174</v>
      </c>
      <c r="F5115">
        <v>31</v>
      </c>
      <c r="G5115" t="s">
        <v>275</v>
      </c>
      <c r="H5115" t="s">
        <v>3634</v>
      </c>
    </row>
    <row r="5116" spans="1:8" hidden="1" x14ac:dyDescent="0.3">
      <c r="A5116" t="s">
        <v>8195</v>
      </c>
      <c r="B5116" t="s">
        <v>3226</v>
      </c>
      <c r="C5116" t="s">
        <v>232</v>
      </c>
      <c r="D5116" t="s">
        <v>73</v>
      </c>
      <c r="E5116">
        <v>2360</v>
      </c>
      <c r="F5116">
        <v>31</v>
      </c>
      <c r="G5116" t="s">
        <v>275</v>
      </c>
      <c r="H5116" t="s">
        <v>3634</v>
      </c>
    </row>
    <row r="5117" spans="1:8" hidden="1" x14ac:dyDescent="0.3">
      <c r="A5117" t="s">
        <v>8196</v>
      </c>
      <c r="B5117" t="s">
        <v>3226</v>
      </c>
      <c r="C5117" t="s">
        <v>232</v>
      </c>
      <c r="D5117" t="s">
        <v>75</v>
      </c>
      <c r="E5117">
        <v>111</v>
      </c>
      <c r="F5117">
        <v>31</v>
      </c>
      <c r="G5117" t="s">
        <v>275</v>
      </c>
      <c r="H5117" t="s">
        <v>3634</v>
      </c>
    </row>
    <row r="5118" spans="1:8" hidden="1" x14ac:dyDescent="0.3">
      <c r="A5118" t="s">
        <v>8197</v>
      </c>
      <c r="B5118" t="s">
        <v>3226</v>
      </c>
      <c r="C5118" t="s">
        <v>232</v>
      </c>
      <c r="D5118" t="s">
        <v>74</v>
      </c>
      <c r="E5118">
        <v>749</v>
      </c>
      <c r="F5118">
        <v>31</v>
      </c>
      <c r="G5118" t="s">
        <v>275</v>
      </c>
      <c r="H5118" t="s">
        <v>3634</v>
      </c>
    </row>
    <row r="5119" spans="1:8" hidden="1" x14ac:dyDescent="0.3">
      <c r="A5119" t="s">
        <v>8198</v>
      </c>
      <c r="B5119" t="s">
        <v>3076</v>
      </c>
      <c r="C5119" t="s">
        <v>236</v>
      </c>
      <c r="D5119" t="s">
        <v>29</v>
      </c>
      <c r="E5119">
        <v>6661</v>
      </c>
      <c r="F5119">
        <v>42</v>
      </c>
      <c r="G5119" t="s">
        <v>15</v>
      </c>
      <c r="H5119" t="s">
        <v>3636</v>
      </c>
    </row>
    <row r="5120" spans="1:8" hidden="1" x14ac:dyDescent="0.3">
      <c r="A5120" t="s">
        <v>8199</v>
      </c>
      <c r="B5120" t="s">
        <v>3076</v>
      </c>
      <c r="C5120" t="s">
        <v>236</v>
      </c>
      <c r="D5120" t="s">
        <v>49</v>
      </c>
      <c r="E5120">
        <v>2272</v>
      </c>
      <c r="F5120">
        <v>42</v>
      </c>
      <c r="G5120" t="s">
        <v>15</v>
      </c>
      <c r="H5120" t="s">
        <v>3636</v>
      </c>
    </row>
    <row r="5121" spans="1:8" hidden="1" x14ac:dyDescent="0.3">
      <c r="A5121" t="s">
        <v>8200</v>
      </c>
      <c r="B5121" t="s">
        <v>3076</v>
      </c>
      <c r="C5121" t="s">
        <v>236</v>
      </c>
      <c r="D5121" t="s">
        <v>48</v>
      </c>
      <c r="E5121">
        <v>788</v>
      </c>
      <c r="F5121">
        <v>42</v>
      </c>
      <c r="G5121" t="s">
        <v>15</v>
      </c>
      <c r="H5121" t="s">
        <v>3636</v>
      </c>
    </row>
    <row r="5122" spans="1:8" hidden="1" x14ac:dyDescent="0.3">
      <c r="A5122" t="s">
        <v>8201</v>
      </c>
      <c r="B5122" t="s">
        <v>3076</v>
      </c>
      <c r="C5122" t="s">
        <v>236</v>
      </c>
      <c r="D5122" t="s">
        <v>42</v>
      </c>
      <c r="E5122">
        <v>350</v>
      </c>
      <c r="F5122">
        <v>42</v>
      </c>
      <c r="G5122" t="s">
        <v>15</v>
      </c>
      <c r="H5122" t="s">
        <v>3636</v>
      </c>
    </row>
    <row r="5123" spans="1:8" hidden="1" x14ac:dyDescent="0.3">
      <c r="A5123" t="s">
        <v>8202</v>
      </c>
      <c r="B5123" t="s">
        <v>3076</v>
      </c>
      <c r="C5123" t="s">
        <v>236</v>
      </c>
      <c r="D5123" t="s">
        <v>82</v>
      </c>
      <c r="E5123">
        <v>668</v>
      </c>
      <c r="F5123">
        <v>42</v>
      </c>
      <c r="G5123" t="s">
        <v>15</v>
      </c>
      <c r="H5123" t="s">
        <v>3636</v>
      </c>
    </row>
    <row r="5124" spans="1:8" hidden="1" x14ac:dyDescent="0.3">
      <c r="A5124" t="s">
        <v>8203</v>
      </c>
      <c r="B5124" t="s">
        <v>3076</v>
      </c>
      <c r="C5124" t="s">
        <v>236</v>
      </c>
      <c r="D5124" t="s">
        <v>50</v>
      </c>
      <c r="E5124">
        <v>187</v>
      </c>
      <c r="F5124">
        <v>42</v>
      </c>
      <c r="G5124" t="s">
        <v>15</v>
      </c>
      <c r="H5124" t="s">
        <v>3636</v>
      </c>
    </row>
    <row r="5125" spans="1:8" hidden="1" x14ac:dyDescent="0.3">
      <c r="A5125" t="s">
        <v>8204</v>
      </c>
      <c r="B5125" t="s">
        <v>3076</v>
      </c>
      <c r="C5125" t="s">
        <v>236</v>
      </c>
      <c r="D5125" t="s">
        <v>46</v>
      </c>
      <c r="E5125">
        <v>407</v>
      </c>
      <c r="F5125">
        <v>42</v>
      </c>
      <c r="G5125" t="s">
        <v>15</v>
      </c>
      <c r="H5125" t="s">
        <v>3636</v>
      </c>
    </row>
    <row r="5126" spans="1:8" hidden="1" x14ac:dyDescent="0.3">
      <c r="A5126" t="s">
        <v>8205</v>
      </c>
      <c r="B5126" t="s">
        <v>3076</v>
      </c>
      <c r="C5126" t="s">
        <v>236</v>
      </c>
      <c r="D5126" t="s">
        <v>45</v>
      </c>
      <c r="E5126">
        <v>590</v>
      </c>
      <c r="F5126">
        <v>42</v>
      </c>
      <c r="G5126" t="s">
        <v>15</v>
      </c>
      <c r="H5126" t="s">
        <v>3636</v>
      </c>
    </row>
    <row r="5127" spans="1:8" hidden="1" x14ac:dyDescent="0.3">
      <c r="A5127" t="s">
        <v>8206</v>
      </c>
      <c r="B5127" t="s">
        <v>3076</v>
      </c>
      <c r="C5127" t="s">
        <v>236</v>
      </c>
      <c r="D5127" t="s">
        <v>47</v>
      </c>
      <c r="E5127">
        <v>272</v>
      </c>
      <c r="F5127">
        <v>42</v>
      </c>
      <c r="G5127" t="s">
        <v>15</v>
      </c>
      <c r="H5127" t="s">
        <v>3636</v>
      </c>
    </row>
    <row r="5128" spans="1:8" hidden="1" x14ac:dyDescent="0.3">
      <c r="A5128" t="s">
        <v>8207</v>
      </c>
      <c r="B5128" t="s">
        <v>3076</v>
      </c>
      <c r="C5128" t="s">
        <v>236</v>
      </c>
      <c r="D5128" t="s">
        <v>43</v>
      </c>
      <c r="E5128">
        <v>583</v>
      </c>
      <c r="F5128">
        <v>42</v>
      </c>
      <c r="G5128" t="s">
        <v>15</v>
      </c>
      <c r="H5128" t="s">
        <v>3636</v>
      </c>
    </row>
    <row r="5129" spans="1:8" hidden="1" x14ac:dyDescent="0.3">
      <c r="A5129" t="s">
        <v>8208</v>
      </c>
      <c r="B5129" t="s">
        <v>3076</v>
      </c>
      <c r="C5129" t="s">
        <v>236</v>
      </c>
      <c r="D5129" t="s">
        <v>44</v>
      </c>
      <c r="E5129">
        <v>521</v>
      </c>
      <c r="F5129">
        <v>42</v>
      </c>
      <c r="G5129" t="s">
        <v>15</v>
      </c>
      <c r="H5129" t="s">
        <v>3636</v>
      </c>
    </row>
    <row r="5130" spans="1:8" hidden="1" x14ac:dyDescent="0.3">
      <c r="A5130" t="s">
        <v>3635</v>
      </c>
      <c r="B5130" t="s">
        <v>3089</v>
      </c>
      <c r="C5130" t="s">
        <v>3090</v>
      </c>
      <c r="D5130" t="s">
        <v>434</v>
      </c>
      <c r="E5130">
        <v>91</v>
      </c>
      <c r="F5130">
        <v>42</v>
      </c>
      <c r="G5130" t="s">
        <v>15</v>
      </c>
      <c r="H5130" t="s">
        <v>3636</v>
      </c>
    </row>
    <row r="5131" spans="1:8" hidden="1" x14ac:dyDescent="0.3">
      <c r="A5131" t="s">
        <v>5287</v>
      </c>
      <c r="B5131" t="s">
        <v>3089</v>
      </c>
      <c r="C5131" t="s">
        <v>3090</v>
      </c>
      <c r="D5131" t="s">
        <v>436</v>
      </c>
      <c r="E5131">
        <v>168</v>
      </c>
      <c r="F5131">
        <v>42</v>
      </c>
      <c r="G5131" t="s">
        <v>15</v>
      </c>
      <c r="H5131" t="s">
        <v>3636</v>
      </c>
    </row>
    <row r="5132" spans="1:8" hidden="1" x14ac:dyDescent="0.3">
      <c r="A5132" t="s">
        <v>6104</v>
      </c>
      <c r="B5132" t="s">
        <v>3089</v>
      </c>
      <c r="C5132" t="s">
        <v>3090</v>
      </c>
      <c r="D5132" t="s">
        <v>437</v>
      </c>
      <c r="E5132">
        <v>1275</v>
      </c>
      <c r="F5132">
        <v>42</v>
      </c>
      <c r="G5132" t="s">
        <v>15</v>
      </c>
      <c r="H5132" t="s">
        <v>3636</v>
      </c>
    </row>
    <row r="5133" spans="1:8" hidden="1" x14ac:dyDescent="0.3">
      <c r="A5133" t="s">
        <v>7630</v>
      </c>
      <c r="B5133" t="s">
        <v>3089</v>
      </c>
      <c r="C5133" t="s">
        <v>3090</v>
      </c>
      <c r="D5133" t="s">
        <v>439</v>
      </c>
      <c r="E5133">
        <v>989</v>
      </c>
      <c r="F5133">
        <v>42</v>
      </c>
      <c r="G5133" t="s">
        <v>15</v>
      </c>
      <c r="H5133" t="s">
        <v>3636</v>
      </c>
    </row>
    <row r="5134" spans="1:8" hidden="1" x14ac:dyDescent="0.3">
      <c r="A5134" t="s">
        <v>4470</v>
      </c>
      <c r="B5134" t="s">
        <v>3089</v>
      </c>
      <c r="C5134" t="s">
        <v>3090</v>
      </c>
      <c r="D5134" t="s">
        <v>435</v>
      </c>
      <c r="E5134">
        <v>292</v>
      </c>
      <c r="F5134">
        <v>42</v>
      </c>
      <c r="G5134" t="s">
        <v>15</v>
      </c>
      <c r="H5134" t="s">
        <v>3636</v>
      </c>
    </row>
    <row r="5135" spans="1:8" hidden="1" x14ac:dyDescent="0.3">
      <c r="A5135" t="s">
        <v>9264</v>
      </c>
      <c r="B5135" t="s">
        <v>3089</v>
      </c>
      <c r="C5135" t="s">
        <v>3090</v>
      </c>
      <c r="D5135" t="s">
        <v>441</v>
      </c>
      <c r="E5135">
        <v>497</v>
      </c>
      <c r="F5135">
        <v>42</v>
      </c>
      <c r="G5135" t="s">
        <v>15</v>
      </c>
      <c r="H5135" t="s">
        <v>3636</v>
      </c>
    </row>
    <row r="5136" spans="1:8" hidden="1" x14ac:dyDescent="0.3">
      <c r="A5136" t="s">
        <v>8447</v>
      </c>
      <c r="B5136" t="s">
        <v>3089</v>
      </c>
      <c r="C5136" t="s">
        <v>3090</v>
      </c>
      <c r="D5136" t="s">
        <v>440</v>
      </c>
      <c r="E5136">
        <v>1544</v>
      </c>
      <c r="F5136">
        <v>42</v>
      </c>
      <c r="G5136" t="s">
        <v>15</v>
      </c>
      <c r="H5136" t="s">
        <v>3636</v>
      </c>
    </row>
    <row r="5137" spans="1:8" hidden="1" x14ac:dyDescent="0.3">
      <c r="A5137" t="s">
        <v>10081</v>
      </c>
      <c r="B5137" t="s">
        <v>3089</v>
      </c>
      <c r="C5137" t="s">
        <v>3090</v>
      </c>
      <c r="D5137" t="s">
        <v>349</v>
      </c>
      <c r="E5137">
        <v>5439</v>
      </c>
      <c r="F5137">
        <v>42</v>
      </c>
      <c r="G5137" t="s">
        <v>15</v>
      </c>
      <c r="H5137" t="s">
        <v>3636</v>
      </c>
    </row>
    <row r="5138" spans="1:8" hidden="1" x14ac:dyDescent="0.3">
      <c r="A5138" t="s">
        <v>6813</v>
      </c>
      <c r="B5138" t="s">
        <v>3089</v>
      </c>
      <c r="C5138" t="s">
        <v>3090</v>
      </c>
      <c r="D5138" t="s">
        <v>438</v>
      </c>
      <c r="E5138">
        <v>589</v>
      </c>
      <c r="F5138">
        <v>42</v>
      </c>
      <c r="G5138" t="s">
        <v>15</v>
      </c>
      <c r="H5138" t="s">
        <v>3636</v>
      </c>
    </row>
    <row r="5139" spans="1:8" hidden="1" x14ac:dyDescent="0.3">
      <c r="A5139" t="s">
        <v>8218</v>
      </c>
      <c r="B5139" t="s">
        <v>3108</v>
      </c>
      <c r="C5139" t="s">
        <v>3109</v>
      </c>
      <c r="D5139" t="s">
        <v>3110</v>
      </c>
      <c r="E5139">
        <v>341</v>
      </c>
      <c r="F5139">
        <v>42</v>
      </c>
      <c r="G5139" t="s">
        <v>15</v>
      </c>
      <c r="H5139" t="s">
        <v>3636</v>
      </c>
    </row>
    <row r="5140" spans="1:8" hidden="1" x14ac:dyDescent="0.3">
      <c r="A5140" t="s">
        <v>8219</v>
      </c>
      <c r="B5140" t="s">
        <v>3108</v>
      </c>
      <c r="C5140" t="s">
        <v>3109</v>
      </c>
      <c r="D5140" t="s">
        <v>3112</v>
      </c>
      <c r="E5140">
        <v>1302</v>
      </c>
      <c r="F5140">
        <v>42</v>
      </c>
      <c r="G5140" t="s">
        <v>15</v>
      </c>
      <c r="H5140" t="s">
        <v>3636</v>
      </c>
    </row>
    <row r="5141" spans="1:8" hidden="1" x14ac:dyDescent="0.3">
      <c r="A5141" t="s">
        <v>8220</v>
      </c>
      <c r="B5141" t="s">
        <v>3108</v>
      </c>
      <c r="C5141" t="s">
        <v>3109</v>
      </c>
      <c r="D5141" t="s">
        <v>3114</v>
      </c>
      <c r="E5141">
        <v>849</v>
      </c>
      <c r="F5141">
        <v>42</v>
      </c>
      <c r="G5141" t="s">
        <v>15</v>
      </c>
      <c r="H5141" t="s">
        <v>3636</v>
      </c>
    </row>
    <row r="5142" spans="1:8" hidden="1" x14ac:dyDescent="0.3">
      <c r="A5142" t="s">
        <v>8221</v>
      </c>
      <c r="B5142" t="s">
        <v>3108</v>
      </c>
      <c r="C5142" t="s">
        <v>3109</v>
      </c>
      <c r="D5142" t="s">
        <v>3116</v>
      </c>
      <c r="E5142">
        <v>452</v>
      </c>
      <c r="F5142">
        <v>42</v>
      </c>
      <c r="G5142" t="s">
        <v>15</v>
      </c>
      <c r="H5142" t="s">
        <v>3636</v>
      </c>
    </row>
    <row r="5143" spans="1:8" hidden="1" x14ac:dyDescent="0.3">
      <c r="A5143" t="s">
        <v>8222</v>
      </c>
      <c r="B5143" t="s">
        <v>3108</v>
      </c>
      <c r="C5143" t="s">
        <v>3109</v>
      </c>
      <c r="D5143" t="s">
        <v>3118</v>
      </c>
      <c r="E5143">
        <v>382</v>
      </c>
      <c r="F5143">
        <v>42</v>
      </c>
      <c r="G5143" t="s">
        <v>15</v>
      </c>
      <c r="H5143" t="s">
        <v>3636</v>
      </c>
    </row>
    <row r="5144" spans="1:8" hidden="1" x14ac:dyDescent="0.3">
      <c r="A5144" t="s">
        <v>8223</v>
      </c>
      <c r="B5144" t="s">
        <v>3108</v>
      </c>
      <c r="C5144" t="s">
        <v>3109</v>
      </c>
      <c r="D5144" t="s">
        <v>3120</v>
      </c>
      <c r="E5144">
        <v>382</v>
      </c>
      <c r="F5144">
        <v>42</v>
      </c>
      <c r="G5144" t="s">
        <v>15</v>
      </c>
      <c r="H5144" t="s">
        <v>3636</v>
      </c>
    </row>
    <row r="5145" spans="1:8" hidden="1" x14ac:dyDescent="0.3">
      <c r="A5145" t="s">
        <v>8224</v>
      </c>
      <c r="B5145" t="s">
        <v>3108</v>
      </c>
      <c r="C5145" t="s">
        <v>3109</v>
      </c>
      <c r="D5145" t="s">
        <v>3122</v>
      </c>
      <c r="E5145">
        <v>708</v>
      </c>
      <c r="F5145">
        <v>42</v>
      </c>
      <c r="G5145" t="s">
        <v>15</v>
      </c>
      <c r="H5145" t="s">
        <v>3636</v>
      </c>
    </row>
    <row r="5146" spans="1:8" hidden="1" x14ac:dyDescent="0.3">
      <c r="A5146" t="s">
        <v>8225</v>
      </c>
      <c r="B5146" t="s">
        <v>3108</v>
      </c>
      <c r="C5146" t="s">
        <v>3109</v>
      </c>
      <c r="D5146" t="s">
        <v>3124</v>
      </c>
      <c r="E5146">
        <v>381</v>
      </c>
      <c r="F5146">
        <v>42</v>
      </c>
      <c r="G5146" t="s">
        <v>15</v>
      </c>
      <c r="H5146" t="s">
        <v>3636</v>
      </c>
    </row>
    <row r="5147" spans="1:8" hidden="1" x14ac:dyDescent="0.3">
      <c r="A5147" t="s">
        <v>8226</v>
      </c>
      <c r="B5147" t="s">
        <v>3108</v>
      </c>
      <c r="C5147" t="s">
        <v>3109</v>
      </c>
      <c r="D5147" t="s">
        <v>3126</v>
      </c>
      <c r="E5147">
        <v>634</v>
      </c>
      <c r="F5147">
        <v>42</v>
      </c>
      <c r="G5147" t="s">
        <v>15</v>
      </c>
      <c r="H5147" t="s">
        <v>3636</v>
      </c>
    </row>
    <row r="5148" spans="1:8" hidden="1" x14ac:dyDescent="0.3">
      <c r="A5148" t="s">
        <v>8227</v>
      </c>
      <c r="B5148" t="s">
        <v>3108</v>
      </c>
      <c r="C5148" t="s">
        <v>3109</v>
      </c>
      <c r="D5148" t="s">
        <v>349</v>
      </c>
      <c r="E5148">
        <v>5439</v>
      </c>
      <c r="F5148">
        <v>42</v>
      </c>
      <c r="G5148" t="s">
        <v>15</v>
      </c>
      <c r="H5148" t="s">
        <v>3636</v>
      </c>
    </row>
    <row r="5149" spans="1:8" hidden="1" x14ac:dyDescent="0.3">
      <c r="A5149" t="s">
        <v>8228</v>
      </c>
      <c r="B5149" t="s">
        <v>3129</v>
      </c>
      <c r="C5149" t="s">
        <v>238</v>
      </c>
      <c r="D5149" t="s">
        <v>54</v>
      </c>
      <c r="E5149">
        <v>932</v>
      </c>
      <c r="F5149">
        <v>42</v>
      </c>
      <c r="G5149" t="s">
        <v>15</v>
      </c>
      <c r="H5149" t="s">
        <v>3636</v>
      </c>
    </row>
    <row r="5150" spans="1:8" hidden="1" x14ac:dyDescent="0.3">
      <c r="A5150" t="s">
        <v>8229</v>
      </c>
      <c r="B5150" t="s">
        <v>3129</v>
      </c>
      <c r="C5150" t="s">
        <v>238</v>
      </c>
      <c r="D5150" t="s">
        <v>55</v>
      </c>
      <c r="E5150">
        <v>1341</v>
      </c>
      <c r="F5150">
        <v>42</v>
      </c>
      <c r="G5150" t="s">
        <v>15</v>
      </c>
      <c r="H5150" t="s">
        <v>3636</v>
      </c>
    </row>
    <row r="5151" spans="1:8" hidden="1" x14ac:dyDescent="0.3">
      <c r="A5151" t="s">
        <v>8230</v>
      </c>
      <c r="B5151" t="s">
        <v>3129</v>
      </c>
      <c r="C5151" t="s">
        <v>238</v>
      </c>
      <c r="D5151" t="s">
        <v>56</v>
      </c>
      <c r="E5151">
        <v>585</v>
      </c>
      <c r="F5151">
        <v>42</v>
      </c>
      <c r="G5151" t="s">
        <v>15</v>
      </c>
      <c r="H5151" t="s">
        <v>3636</v>
      </c>
    </row>
    <row r="5152" spans="1:8" hidden="1" x14ac:dyDescent="0.3">
      <c r="A5152" t="s">
        <v>8231</v>
      </c>
      <c r="B5152" t="s">
        <v>3129</v>
      </c>
      <c r="C5152" t="s">
        <v>238</v>
      </c>
      <c r="D5152" t="s">
        <v>57</v>
      </c>
      <c r="E5152">
        <v>546</v>
      </c>
      <c r="F5152">
        <v>42</v>
      </c>
      <c r="G5152" t="s">
        <v>15</v>
      </c>
      <c r="H5152" t="s">
        <v>3636</v>
      </c>
    </row>
    <row r="5153" spans="1:8" hidden="1" x14ac:dyDescent="0.3">
      <c r="A5153" t="s">
        <v>8232</v>
      </c>
      <c r="B5153" t="s">
        <v>3129</v>
      </c>
      <c r="C5153" t="s">
        <v>238</v>
      </c>
      <c r="D5153" t="s">
        <v>58</v>
      </c>
      <c r="E5153">
        <v>311</v>
      </c>
      <c r="F5153">
        <v>42</v>
      </c>
      <c r="G5153" t="s">
        <v>15</v>
      </c>
      <c r="H5153" t="s">
        <v>3636</v>
      </c>
    </row>
    <row r="5154" spans="1:8" hidden="1" x14ac:dyDescent="0.3">
      <c r="A5154" t="s">
        <v>8233</v>
      </c>
      <c r="B5154" t="s">
        <v>3129</v>
      </c>
      <c r="C5154" t="s">
        <v>238</v>
      </c>
      <c r="D5154" t="s">
        <v>59</v>
      </c>
      <c r="E5154">
        <v>594</v>
      </c>
      <c r="F5154">
        <v>42</v>
      </c>
      <c r="G5154" t="s">
        <v>15</v>
      </c>
      <c r="H5154" t="s">
        <v>3636</v>
      </c>
    </row>
    <row r="5155" spans="1:8" hidden="1" x14ac:dyDescent="0.3">
      <c r="A5155" t="s">
        <v>8234</v>
      </c>
      <c r="B5155" t="s">
        <v>3129</v>
      </c>
      <c r="C5155" t="s">
        <v>238</v>
      </c>
      <c r="D5155" t="s">
        <v>51</v>
      </c>
      <c r="E5155">
        <v>560</v>
      </c>
      <c r="F5155">
        <v>42</v>
      </c>
      <c r="G5155" t="s">
        <v>15</v>
      </c>
      <c r="H5155" t="s">
        <v>3636</v>
      </c>
    </row>
    <row r="5156" spans="1:8" hidden="1" x14ac:dyDescent="0.3">
      <c r="A5156" t="s">
        <v>8235</v>
      </c>
      <c r="B5156" t="s">
        <v>3129</v>
      </c>
      <c r="C5156" t="s">
        <v>238</v>
      </c>
      <c r="D5156" t="s">
        <v>52</v>
      </c>
      <c r="E5156">
        <v>965</v>
      </c>
      <c r="F5156">
        <v>42</v>
      </c>
      <c r="G5156" t="s">
        <v>15</v>
      </c>
      <c r="H5156" t="s">
        <v>3636</v>
      </c>
    </row>
    <row r="5157" spans="1:8" hidden="1" x14ac:dyDescent="0.3">
      <c r="A5157" t="s">
        <v>8236</v>
      </c>
      <c r="B5157" t="s">
        <v>3129</v>
      </c>
      <c r="C5157" t="s">
        <v>238</v>
      </c>
      <c r="D5157" t="s">
        <v>53</v>
      </c>
      <c r="E5157">
        <v>810</v>
      </c>
      <c r="F5157">
        <v>42</v>
      </c>
      <c r="G5157" t="s">
        <v>15</v>
      </c>
      <c r="H5157" t="s">
        <v>3636</v>
      </c>
    </row>
    <row r="5158" spans="1:8" hidden="1" x14ac:dyDescent="0.3">
      <c r="A5158" t="s">
        <v>8237</v>
      </c>
      <c r="B5158" t="s">
        <v>3129</v>
      </c>
      <c r="C5158" t="s">
        <v>238</v>
      </c>
      <c r="D5158" t="s">
        <v>349</v>
      </c>
      <c r="E5158">
        <v>6654</v>
      </c>
      <c r="F5158">
        <v>42</v>
      </c>
      <c r="G5158" t="s">
        <v>15</v>
      </c>
      <c r="H5158" t="s">
        <v>3636</v>
      </c>
    </row>
    <row r="5159" spans="1:8" hidden="1" x14ac:dyDescent="0.3">
      <c r="A5159" t="s">
        <v>8238</v>
      </c>
      <c r="B5159" t="s">
        <v>3140</v>
      </c>
      <c r="C5159" t="s">
        <v>229</v>
      </c>
      <c r="D5159" t="s">
        <v>60</v>
      </c>
      <c r="E5159">
        <v>3425</v>
      </c>
      <c r="F5159">
        <v>42</v>
      </c>
      <c r="G5159" t="s">
        <v>15</v>
      </c>
      <c r="H5159" t="s">
        <v>3636</v>
      </c>
    </row>
    <row r="5160" spans="1:8" hidden="1" x14ac:dyDescent="0.3">
      <c r="A5160" t="s">
        <v>8239</v>
      </c>
      <c r="B5160" t="s">
        <v>3140</v>
      </c>
      <c r="C5160" t="s">
        <v>229</v>
      </c>
      <c r="D5160" t="s">
        <v>63</v>
      </c>
      <c r="E5160">
        <v>59</v>
      </c>
      <c r="F5160">
        <v>42</v>
      </c>
      <c r="G5160" t="s">
        <v>15</v>
      </c>
      <c r="H5160" t="s">
        <v>3636</v>
      </c>
    </row>
    <row r="5161" spans="1:8" hidden="1" x14ac:dyDescent="0.3">
      <c r="A5161" t="s">
        <v>8240</v>
      </c>
      <c r="B5161" t="s">
        <v>3140</v>
      </c>
      <c r="C5161" t="s">
        <v>229</v>
      </c>
      <c r="D5161" t="s">
        <v>61</v>
      </c>
      <c r="E5161">
        <v>623</v>
      </c>
      <c r="F5161">
        <v>42</v>
      </c>
      <c r="G5161" t="s">
        <v>15</v>
      </c>
      <c r="H5161" t="s">
        <v>3636</v>
      </c>
    </row>
    <row r="5162" spans="1:8" hidden="1" x14ac:dyDescent="0.3">
      <c r="A5162" t="s">
        <v>10352</v>
      </c>
      <c r="B5162" t="s">
        <v>3140</v>
      </c>
      <c r="C5162" t="s">
        <v>229</v>
      </c>
      <c r="D5162" t="s">
        <v>10309</v>
      </c>
      <c r="E5162">
        <v>1082</v>
      </c>
      <c r="F5162">
        <v>42</v>
      </c>
      <c r="G5162" t="s">
        <v>15</v>
      </c>
      <c r="H5162" t="s">
        <v>3636</v>
      </c>
    </row>
    <row r="5163" spans="1:8" hidden="1" x14ac:dyDescent="0.3">
      <c r="A5163" t="s">
        <v>8241</v>
      </c>
      <c r="B5163" t="s">
        <v>3140</v>
      </c>
      <c r="C5163" t="s">
        <v>229</v>
      </c>
      <c r="D5163" t="s">
        <v>341</v>
      </c>
      <c r="E5163">
        <v>838</v>
      </c>
      <c r="F5163">
        <v>42</v>
      </c>
      <c r="G5163" t="s">
        <v>15</v>
      </c>
      <c r="H5163" t="s">
        <v>3636</v>
      </c>
    </row>
    <row r="5164" spans="1:8" hidden="1" x14ac:dyDescent="0.3">
      <c r="A5164" t="s">
        <v>8242</v>
      </c>
      <c r="B5164" t="s">
        <v>3140</v>
      </c>
      <c r="C5164" t="s">
        <v>229</v>
      </c>
      <c r="D5164" t="s">
        <v>62</v>
      </c>
      <c r="E5164">
        <v>820</v>
      </c>
      <c r="F5164">
        <v>42</v>
      </c>
      <c r="G5164" t="s">
        <v>15</v>
      </c>
      <c r="H5164" t="s">
        <v>3636</v>
      </c>
    </row>
    <row r="5165" spans="1:8" hidden="1" x14ac:dyDescent="0.3">
      <c r="A5165" t="s">
        <v>8243</v>
      </c>
      <c r="B5165" t="s">
        <v>3146</v>
      </c>
      <c r="C5165" t="s">
        <v>230</v>
      </c>
      <c r="D5165" t="s">
        <v>353</v>
      </c>
      <c r="E5165">
        <v>8368</v>
      </c>
      <c r="F5165">
        <v>42</v>
      </c>
      <c r="G5165" t="s">
        <v>15</v>
      </c>
      <c r="H5165" t="s">
        <v>3636</v>
      </c>
    </row>
    <row r="5166" spans="1:8" hidden="1" x14ac:dyDescent="0.3">
      <c r="A5166" t="s">
        <v>8244</v>
      </c>
      <c r="B5166" t="s">
        <v>3146</v>
      </c>
      <c r="C5166" t="s">
        <v>230</v>
      </c>
      <c r="D5166" t="s">
        <v>2</v>
      </c>
      <c r="E5166">
        <v>8381</v>
      </c>
      <c r="F5166">
        <v>42</v>
      </c>
      <c r="G5166" t="s">
        <v>15</v>
      </c>
      <c r="H5166" t="s">
        <v>3636</v>
      </c>
    </row>
    <row r="5167" spans="1:8" hidden="1" x14ac:dyDescent="0.3">
      <c r="A5167" t="s">
        <v>8245</v>
      </c>
      <c r="B5167" t="s">
        <v>3146</v>
      </c>
      <c r="C5167" t="s">
        <v>230</v>
      </c>
      <c r="D5167" t="s">
        <v>337</v>
      </c>
      <c r="E5167">
        <v>17</v>
      </c>
      <c r="F5167">
        <v>42</v>
      </c>
      <c r="G5167" t="s">
        <v>15</v>
      </c>
      <c r="H5167" t="s">
        <v>3636</v>
      </c>
    </row>
    <row r="5168" spans="1:8" hidden="1" x14ac:dyDescent="0.3">
      <c r="A5168" t="s">
        <v>8246</v>
      </c>
      <c r="B5168" t="s">
        <v>3146</v>
      </c>
      <c r="C5168" t="s">
        <v>230</v>
      </c>
      <c r="D5168" t="s">
        <v>326</v>
      </c>
      <c r="E5168">
        <v>12</v>
      </c>
      <c r="F5168">
        <v>42</v>
      </c>
      <c r="G5168" t="s">
        <v>15</v>
      </c>
      <c r="H5168" t="s">
        <v>3636</v>
      </c>
    </row>
    <row r="5169" spans="1:8" hidden="1" x14ac:dyDescent="0.3">
      <c r="A5169" t="s">
        <v>8247</v>
      </c>
      <c r="B5169" t="s">
        <v>3146</v>
      </c>
      <c r="C5169" t="s">
        <v>230</v>
      </c>
      <c r="D5169" t="s">
        <v>327</v>
      </c>
      <c r="E5169">
        <v>388</v>
      </c>
      <c r="F5169">
        <v>42</v>
      </c>
      <c r="G5169" t="s">
        <v>15</v>
      </c>
      <c r="H5169" t="s">
        <v>3636</v>
      </c>
    </row>
    <row r="5170" spans="1:8" hidden="1" x14ac:dyDescent="0.3">
      <c r="A5170" t="s">
        <v>8248</v>
      </c>
      <c r="B5170" t="s">
        <v>3146</v>
      </c>
      <c r="C5170" t="s">
        <v>230</v>
      </c>
      <c r="D5170" t="s">
        <v>328</v>
      </c>
      <c r="E5170">
        <v>718</v>
      </c>
      <c r="F5170">
        <v>42</v>
      </c>
      <c r="G5170" t="s">
        <v>15</v>
      </c>
      <c r="H5170" t="s">
        <v>3636</v>
      </c>
    </row>
    <row r="5171" spans="1:8" hidden="1" x14ac:dyDescent="0.3">
      <c r="A5171" t="s">
        <v>8249</v>
      </c>
      <c r="B5171" t="s">
        <v>3146</v>
      </c>
      <c r="C5171" t="s">
        <v>230</v>
      </c>
      <c r="D5171" t="s">
        <v>329</v>
      </c>
      <c r="E5171">
        <v>4</v>
      </c>
      <c r="F5171">
        <v>42</v>
      </c>
      <c r="G5171" t="s">
        <v>15</v>
      </c>
      <c r="H5171" t="s">
        <v>3636</v>
      </c>
    </row>
    <row r="5172" spans="1:8" hidden="1" x14ac:dyDescent="0.3">
      <c r="A5172" t="s">
        <v>8250</v>
      </c>
      <c r="B5172" t="s">
        <v>3146</v>
      </c>
      <c r="C5172" t="s">
        <v>230</v>
      </c>
      <c r="D5172" t="s">
        <v>330</v>
      </c>
      <c r="E5172">
        <v>129</v>
      </c>
      <c r="F5172">
        <v>42</v>
      </c>
      <c r="G5172" t="s">
        <v>15</v>
      </c>
      <c r="H5172" t="s">
        <v>3636</v>
      </c>
    </row>
    <row r="5173" spans="1:8" hidden="1" x14ac:dyDescent="0.3">
      <c r="A5173" t="s">
        <v>8251</v>
      </c>
      <c r="B5173" t="s">
        <v>3146</v>
      </c>
      <c r="C5173" t="s">
        <v>230</v>
      </c>
      <c r="D5173" t="s">
        <v>3155</v>
      </c>
      <c r="E5173">
        <v>12</v>
      </c>
      <c r="F5173">
        <v>42</v>
      </c>
      <c r="G5173" t="s">
        <v>15</v>
      </c>
      <c r="H5173" t="s">
        <v>3636</v>
      </c>
    </row>
    <row r="5174" spans="1:8" hidden="1" x14ac:dyDescent="0.3">
      <c r="A5174" t="s">
        <v>8252</v>
      </c>
      <c r="B5174" t="s">
        <v>3146</v>
      </c>
      <c r="C5174" t="s">
        <v>230</v>
      </c>
      <c r="D5174" t="s">
        <v>3157</v>
      </c>
      <c r="E5174">
        <v>8368</v>
      </c>
      <c r="F5174">
        <v>42</v>
      </c>
      <c r="G5174" t="s">
        <v>15</v>
      </c>
      <c r="H5174" t="s">
        <v>3636</v>
      </c>
    </row>
    <row r="5175" spans="1:8" hidden="1" x14ac:dyDescent="0.3">
      <c r="A5175" t="s">
        <v>8253</v>
      </c>
      <c r="B5175" t="s">
        <v>3146</v>
      </c>
      <c r="C5175" t="s">
        <v>230</v>
      </c>
      <c r="D5175" t="s">
        <v>331</v>
      </c>
      <c r="E5175">
        <v>699</v>
      </c>
      <c r="F5175">
        <v>42</v>
      </c>
      <c r="G5175" t="s">
        <v>15</v>
      </c>
      <c r="H5175" t="s">
        <v>3636</v>
      </c>
    </row>
    <row r="5176" spans="1:8" hidden="1" x14ac:dyDescent="0.3">
      <c r="A5176" t="s">
        <v>8254</v>
      </c>
      <c r="B5176" t="s">
        <v>3146</v>
      </c>
      <c r="C5176" t="s">
        <v>230</v>
      </c>
      <c r="D5176" t="s">
        <v>332</v>
      </c>
      <c r="E5176">
        <v>352</v>
      </c>
      <c r="F5176">
        <v>42</v>
      </c>
      <c r="G5176" t="s">
        <v>15</v>
      </c>
      <c r="H5176" t="s">
        <v>3636</v>
      </c>
    </row>
    <row r="5177" spans="1:8" hidden="1" x14ac:dyDescent="0.3">
      <c r="A5177" t="s">
        <v>8255</v>
      </c>
      <c r="B5177" t="s">
        <v>3146</v>
      </c>
      <c r="C5177" t="s">
        <v>230</v>
      </c>
      <c r="D5177" t="s">
        <v>333</v>
      </c>
      <c r="E5177">
        <v>3096</v>
      </c>
      <c r="F5177">
        <v>42</v>
      </c>
      <c r="G5177" t="s">
        <v>15</v>
      </c>
      <c r="H5177" t="s">
        <v>3636</v>
      </c>
    </row>
    <row r="5178" spans="1:8" hidden="1" x14ac:dyDescent="0.3">
      <c r="A5178" t="s">
        <v>8256</v>
      </c>
      <c r="B5178" t="s">
        <v>3146</v>
      </c>
      <c r="C5178" t="s">
        <v>230</v>
      </c>
      <c r="D5178" t="s">
        <v>334</v>
      </c>
      <c r="E5178">
        <v>1157</v>
      </c>
      <c r="F5178">
        <v>42</v>
      </c>
      <c r="G5178" t="s">
        <v>15</v>
      </c>
      <c r="H5178" t="s">
        <v>3636</v>
      </c>
    </row>
    <row r="5179" spans="1:8" hidden="1" x14ac:dyDescent="0.3">
      <c r="A5179" t="s">
        <v>8257</v>
      </c>
      <c r="B5179" t="s">
        <v>3146</v>
      </c>
      <c r="C5179" t="s">
        <v>230</v>
      </c>
      <c r="D5179" t="s">
        <v>336</v>
      </c>
      <c r="E5179">
        <v>504</v>
      </c>
      <c r="F5179">
        <v>42</v>
      </c>
      <c r="G5179" t="s">
        <v>15</v>
      </c>
      <c r="H5179" t="s">
        <v>3636</v>
      </c>
    </row>
    <row r="5180" spans="1:8" hidden="1" x14ac:dyDescent="0.3">
      <c r="A5180" t="s">
        <v>8258</v>
      </c>
      <c r="B5180" t="s">
        <v>3146</v>
      </c>
      <c r="C5180" t="s">
        <v>230</v>
      </c>
      <c r="D5180" t="s">
        <v>335</v>
      </c>
      <c r="E5180">
        <v>18</v>
      </c>
      <c r="F5180">
        <v>42</v>
      </c>
      <c r="G5180" t="s">
        <v>15</v>
      </c>
      <c r="H5180" t="s">
        <v>3636</v>
      </c>
    </row>
    <row r="5181" spans="1:8" hidden="1" x14ac:dyDescent="0.3">
      <c r="A5181" t="s">
        <v>8259</v>
      </c>
      <c r="B5181" t="s">
        <v>3146</v>
      </c>
      <c r="C5181" t="s">
        <v>230</v>
      </c>
      <c r="D5181" t="s">
        <v>79</v>
      </c>
      <c r="E5181">
        <v>1281</v>
      </c>
      <c r="F5181">
        <v>42</v>
      </c>
      <c r="G5181" t="s">
        <v>15</v>
      </c>
      <c r="H5181" t="s">
        <v>3636</v>
      </c>
    </row>
    <row r="5182" spans="1:8" hidden="1" x14ac:dyDescent="0.3">
      <c r="A5182" t="s">
        <v>8260</v>
      </c>
      <c r="B5182" t="s">
        <v>3166</v>
      </c>
      <c r="C5182" t="s">
        <v>245</v>
      </c>
      <c r="D5182" t="s">
        <v>80</v>
      </c>
      <c r="E5182">
        <v>431</v>
      </c>
      <c r="F5182">
        <v>42</v>
      </c>
      <c r="G5182" t="s">
        <v>15</v>
      </c>
      <c r="H5182" t="s">
        <v>3636</v>
      </c>
    </row>
    <row r="5183" spans="1:8" hidden="1" x14ac:dyDescent="0.3">
      <c r="A5183" t="s">
        <v>8261</v>
      </c>
      <c r="B5183" t="s">
        <v>3166</v>
      </c>
      <c r="C5183" t="s">
        <v>245</v>
      </c>
      <c r="D5183" t="s">
        <v>342</v>
      </c>
      <c r="E5183">
        <v>425</v>
      </c>
      <c r="F5183">
        <v>42</v>
      </c>
      <c r="G5183" t="s">
        <v>15</v>
      </c>
      <c r="H5183" t="s">
        <v>3636</v>
      </c>
    </row>
    <row r="5184" spans="1:8" hidden="1" x14ac:dyDescent="0.3">
      <c r="A5184" t="s">
        <v>8262</v>
      </c>
      <c r="B5184" t="s">
        <v>3166</v>
      </c>
      <c r="C5184" t="s">
        <v>245</v>
      </c>
      <c r="D5184">
        <v>0</v>
      </c>
      <c r="E5184">
        <v>1338</v>
      </c>
      <c r="F5184">
        <v>42</v>
      </c>
      <c r="G5184" t="s">
        <v>15</v>
      </c>
      <c r="H5184" t="s">
        <v>3636</v>
      </c>
    </row>
    <row r="5185" spans="1:8" hidden="1" x14ac:dyDescent="0.3">
      <c r="A5185" t="s">
        <v>8263</v>
      </c>
      <c r="B5185" t="s">
        <v>3166</v>
      </c>
      <c r="C5185" t="s">
        <v>245</v>
      </c>
      <c r="D5185">
        <v>1</v>
      </c>
      <c r="E5185">
        <v>1235</v>
      </c>
      <c r="F5185">
        <v>42</v>
      </c>
      <c r="G5185" t="s">
        <v>15</v>
      </c>
      <c r="H5185" t="s">
        <v>3636</v>
      </c>
    </row>
    <row r="5186" spans="1:8" hidden="1" x14ac:dyDescent="0.3">
      <c r="A5186" t="s">
        <v>8264</v>
      </c>
      <c r="B5186" t="s">
        <v>3166</v>
      </c>
      <c r="C5186" t="s">
        <v>245</v>
      </c>
      <c r="D5186" t="s">
        <v>60</v>
      </c>
      <c r="E5186">
        <v>3425</v>
      </c>
      <c r="F5186">
        <v>42</v>
      </c>
      <c r="G5186" t="s">
        <v>15</v>
      </c>
      <c r="H5186" t="s">
        <v>3636</v>
      </c>
    </row>
    <row r="5187" spans="1:8" hidden="1" x14ac:dyDescent="0.3">
      <c r="A5187" t="s">
        <v>8265</v>
      </c>
      <c r="B5187" t="s">
        <v>3172</v>
      </c>
      <c r="C5187" t="s">
        <v>239</v>
      </c>
      <c r="D5187" t="s">
        <v>2</v>
      </c>
      <c r="E5187">
        <v>8381</v>
      </c>
      <c r="F5187">
        <v>42</v>
      </c>
      <c r="G5187" t="s">
        <v>15</v>
      </c>
      <c r="H5187" t="s">
        <v>3636</v>
      </c>
    </row>
    <row r="5188" spans="1:8" hidden="1" x14ac:dyDescent="0.3">
      <c r="A5188" t="s">
        <v>8266</v>
      </c>
      <c r="B5188" t="s">
        <v>3172</v>
      </c>
      <c r="C5188" t="s">
        <v>239</v>
      </c>
      <c r="D5188" t="s">
        <v>67</v>
      </c>
      <c r="E5188">
        <v>453</v>
      </c>
      <c r="F5188">
        <v>42</v>
      </c>
      <c r="G5188" t="s">
        <v>15</v>
      </c>
      <c r="H5188" t="s">
        <v>3636</v>
      </c>
    </row>
    <row r="5189" spans="1:8" hidden="1" x14ac:dyDescent="0.3">
      <c r="A5189" t="s">
        <v>8267</v>
      </c>
      <c r="B5189" t="s">
        <v>3172</v>
      </c>
      <c r="C5189" t="s">
        <v>239</v>
      </c>
      <c r="D5189" t="s">
        <v>66</v>
      </c>
      <c r="E5189">
        <v>1115</v>
      </c>
      <c r="F5189">
        <v>42</v>
      </c>
      <c r="G5189" t="s">
        <v>15</v>
      </c>
      <c r="H5189" t="s">
        <v>3636</v>
      </c>
    </row>
    <row r="5190" spans="1:8" hidden="1" x14ac:dyDescent="0.3">
      <c r="A5190" t="s">
        <v>8268</v>
      </c>
      <c r="B5190" t="s">
        <v>3172</v>
      </c>
      <c r="C5190" t="s">
        <v>239</v>
      </c>
      <c r="D5190" t="s">
        <v>65</v>
      </c>
      <c r="E5190">
        <v>2572</v>
      </c>
      <c r="F5190">
        <v>42</v>
      </c>
      <c r="G5190" t="s">
        <v>15</v>
      </c>
      <c r="H5190" t="s">
        <v>3636</v>
      </c>
    </row>
    <row r="5191" spans="1:8" hidden="1" x14ac:dyDescent="0.3">
      <c r="A5191" t="s">
        <v>8269</v>
      </c>
      <c r="B5191" t="s">
        <v>3172</v>
      </c>
      <c r="C5191" t="s">
        <v>239</v>
      </c>
      <c r="D5191" t="s">
        <v>68</v>
      </c>
      <c r="E5191">
        <v>152</v>
      </c>
      <c r="F5191">
        <v>42</v>
      </c>
      <c r="G5191" t="s">
        <v>15</v>
      </c>
      <c r="H5191" t="s">
        <v>3636</v>
      </c>
    </row>
    <row r="5192" spans="1:8" hidden="1" x14ac:dyDescent="0.3">
      <c r="A5192" t="s">
        <v>8270</v>
      </c>
      <c r="B5192" t="s">
        <v>3172</v>
      </c>
      <c r="C5192" t="s">
        <v>239</v>
      </c>
      <c r="D5192" t="s">
        <v>64</v>
      </c>
      <c r="E5192">
        <v>4082</v>
      </c>
      <c r="F5192">
        <v>42</v>
      </c>
      <c r="G5192" t="s">
        <v>15</v>
      </c>
      <c r="H5192" t="s">
        <v>3636</v>
      </c>
    </row>
    <row r="5193" spans="1:8" hidden="1" x14ac:dyDescent="0.3">
      <c r="A5193" t="s">
        <v>8271</v>
      </c>
      <c r="B5193" t="s">
        <v>3179</v>
      </c>
      <c r="C5193" t="s">
        <v>240</v>
      </c>
      <c r="D5193" t="s">
        <v>2</v>
      </c>
      <c r="E5193">
        <v>8381</v>
      </c>
      <c r="F5193">
        <v>42</v>
      </c>
      <c r="G5193" t="s">
        <v>15</v>
      </c>
      <c r="H5193" t="s">
        <v>3636</v>
      </c>
    </row>
    <row r="5194" spans="1:8" hidden="1" x14ac:dyDescent="0.3">
      <c r="A5194" t="s">
        <v>8272</v>
      </c>
      <c r="B5194" t="s">
        <v>3179</v>
      </c>
      <c r="C5194" t="s">
        <v>240</v>
      </c>
      <c r="D5194" t="s">
        <v>70</v>
      </c>
      <c r="E5194">
        <v>1036</v>
      </c>
      <c r="F5194">
        <v>42</v>
      </c>
      <c r="G5194" t="s">
        <v>15</v>
      </c>
      <c r="H5194" t="s">
        <v>3636</v>
      </c>
    </row>
    <row r="5195" spans="1:8" hidden="1" x14ac:dyDescent="0.3">
      <c r="A5195" t="s">
        <v>8273</v>
      </c>
      <c r="B5195" t="s">
        <v>3179</v>
      </c>
      <c r="C5195" t="s">
        <v>240</v>
      </c>
      <c r="D5195" t="s">
        <v>69</v>
      </c>
      <c r="E5195">
        <v>841</v>
      </c>
      <c r="F5195">
        <v>42</v>
      </c>
      <c r="G5195" t="s">
        <v>15</v>
      </c>
      <c r="H5195" t="s">
        <v>3636</v>
      </c>
    </row>
    <row r="5196" spans="1:8" hidden="1" x14ac:dyDescent="0.3">
      <c r="A5196" t="s">
        <v>8274</v>
      </c>
      <c r="B5196" t="s">
        <v>3179</v>
      </c>
      <c r="C5196" t="s">
        <v>240</v>
      </c>
      <c r="D5196" t="s">
        <v>71</v>
      </c>
      <c r="E5196">
        <v>6502</v>
      </c>
      <c r="F5196">
        <v>42</v>
      </c>
      <c r="G5196" t="s">
        <v>15</v>
      </c>
      <c r="H5196" t="s">
        <v>3636</v>
      </c>
    </row>
    <row r="5197" spans="1:8" hidden="1" x14ac:dyDescent="0.3">
      <c r="A5197" t="s">
        <v>8275</v>
      </c>
      <c r="B5197" t="s">
        <v>3184</v>
      </c>
      <c r="C5197" t="s">
        <v>3185</v>
      </c>
      <c r="D5197" t="s">
        <v>2</v>
      </c>
      <c r="E5197">
        <v>8381</v>
      </c>
      <c r="F5197">
        <v>42</v>
      </c>
      <c r="G5197" t="s">
        <v>15</v>
      </c>
      <c r="H5197" t="s">
        <v>3636</v>
      </c>
    </row>
    <row r="5198" spans="1:8" hidden="1" x14ac:dyDescent="0.3">
      <c r="A5198" t="s">
        <v>8276</v>
      </c>
      <c r="B5198" t="s">
        <v>3184</v>
      </c>
      <c r="C5198" t="s">
        <v>3185</v>
      </c>
      <c r="D5198" t="s">
        <v>25</v>
      </c>
      <c r="E5198">
        <v>86</v>
      </c>
      <c r="F5198">
        <v>42</v>
      </c>
      <c r="G5198" t="s">
        <v>15</v>
      </c>
      <c r="H5198" t="s">
        <v>3636</v>
      </c>
    </row>
    <row r="5199" spans="1:8" hidden="1" x14ac:dyDescent="0.3">
      <c r="A5199" t="s">
        <v>8277</v>
      </c>
      <c r="B5199" t="s">
        <v>3184</v>
      </c>
      <c r="C5199" t="s">
        <v>3185</v>
      </c>
      <c r="D5199" t="s">
        <v>21</v>
      </c>
      <c r="E5199">
        <v>1458</v>
      </c>
      <c r="F5199">
        <v>42</v>
      </c>
      <c r="G5199" t="s">
        <v>15</v>
      </c>
      <c r="H5199" t="s">
        <v>3636</v>
      </c>
    </row>
    <row r="5200" spans="1:8" hidden="1" x14ac:dyDescent="0.3">
      <c r="A5200" t="s">
        <v>8278</v>
      </c>
      <c r="B5200" t="s">
        <v>3184</v>
      </c>
      <c r="C5200" t="s">
        <v>3185</v>
      </c>
      <c r="D5200" t="s">
        <v>24</v>
      </c>
      <c r="E5200">
        <v>133</v>
      </c>
      <c r="F5200">
        <v>42</v>
      </c>
      <c r="G5200" t="s">
        <v>15</v>
      </c>
      <c r="H5200" t="s">
        <v>3636</v>
      </c>
    </row>
    <row r="5201" spans="1:8" hidden="1" x14ac:dyDescent="0.3">
      <c r="A5201" t="s">
        <v>8279</v>
      </c>
      <c r="B5201" t="s">
        <v>3184</v>
      </c>
      <c r="C5201" t="s">
        <v>3185</v>
      </c>
      <c r="D5201" t="s">
        <v>354</v>
      </c>
      <c r="E5201">
        <v>1249</v>
      </c>
      <c r="F5201">
        <v>42</v>
      </c>
      <c r="G5201" t="s">
        <v>15</v>
      </c>
      <c r="H5201" t="s">
        <v>3636</v>
      </c>
    </row>
    <row r="5202" spans="1:8" hidden="1" x14ac:dyDescent="0.3">
      <c r="A5202" t="s">
        <v>8280</v>
      </c>
      <c r="B5202" t="s">
        <v>3184</v>
      </c>
      <c r="C5202" t="s">
        <v>3185</v>
      </c>
      <c r="D5202" t="s">
        <v>22</v>
      </c>
      <c r="E5202">
        <v>805</v>
      </c>
      <c r="F5202">
        <v>42</v>
      </c>
      <c r="G5202" t="s">
        <v>15</v>
      </c>
      <c r="H5202" t="s">
        <v>3636</v>
      </c>
    </row>
    <row r="5203" spans="1:8" hidden="1" x14ac:dyDescent="0.3">
      <c r="A5203" t="s">
        <v>8281</v>
      </c>
      <c r="B5203" t="s">
        <v>3184</v>
      </c>
      <c r="C5203" t="s">
        <v>3185</v>
      </c>
      <c r="D5203" t="s">
        <v>23</v>
      </c>
      <c r="E5203">
        <v>393</v>
      </c>
      <c r="F5203">
        <v>42</v>
      </c>
      <c r="G5203" t="s">
        <v>15</v>
      </c>
      <c r="H5203" t="s">
        <v>3636</v>
      </c>
    </row>
    <row r="5204" spans="1:8" hidden="1" x14ac:dyDescent="0.3">
      <c r="A5204" t="s">
        <v>8282</v>
      </c>
      <c r="B5204" t="s">
        <v>3184</v>
      </c>
      <c r="C5204" t="s">
        <v>3185</v>
      </c>
      <c r="D5204" t="s">
        <v>20</v>
      </c>
      <c r="E5204">
        <v>4261</v>
      </c>
      <c r="F5204">
        <v>42</v>
      </c>
      <c r="G5204" t="s">
        <v>15</v>
      </c>
      <c r="H5204" t="s">
        <v>3636</v>
      </c>
    </row>
    <row r="5205" spans="1:8" hidden="1" x14ac:dyDescent="0.3">
      <c r="A5205" t="s">
        <v>10602</v>
      </c>
      <c r="B5205" t="s">
        <v>3193</v>
      </c>
      <c r="C5205" t="s">
        <v>3194</v>
      </c>
      <c r="D5205" t="s">
        <v>10556</v>
      </c>
      <c r="E5205">
        <v>17</v>
      </c>
      <c r="F5205">
        <v>42</v>
      </c>
      <c r="G5205" t="s">
        <v>15</v>
      </c>
      <c r="H5205" t="s">
        <v>3636</v>
      </c>
    </row>
    <row r="5206" spans="1:8" hidden="1" x14ac:dyDescent="0.3">
      <c r="A5206" t="s">
        <v>8283</v>
      </c>
      <c r="B5206" t="s">
        <v>3193</v>
      </c>
      <c r="C5206" t="s">
        <v>3194</v>
      </c>
      <c r="D5206" t="s">
        <v>350</v>
      </c>
      <c r="E5206">
        <v>7</v>
      </c>
      <c r="F5206">
        <v>42</v>
      </c>
      <c r="G5206" t="s">
        <v>15</v>
      </c>
      <c r="H5206" t="s">
        <v>3636</v>
      </c>
    </row>
    <row r="5207" spans="1:8" hidden="1" x14ac:dyDescent="0.3">
      <c r="A5207" t="s">
        <v>8284</v>
      </c>
      <c r="B5207" t="s">
        <v>3193</v>
      </c>
      <c r="C5207" t="s">
        <v>3194</v>
      </c>
      <c r="D5207" t="s">
        <v>352</v>
      </c>
      <c r="E5207">
        <v>1700</v>
      </c>
      <c r="F5207">
        <v>42</v>
      </c>
      <c r="G5207" t="s">
        <v>15</v>
      </c>
      <c r="H5207" t="s">
        <v>3636</v>
      </c>
    </row>
    <row r="5208" spans="1:8" hidden="1" x14ac:dyDescent="0.3">
      <c r="A5208" t="s">
        <v>8285</v>
      </c>
      <c r="B5208" t="s">
        <v>3193</v>
      </c>
      <c r="C5208" t="s">
        <v>3194</v>
      </c>
      <c r="D5208" t="s">
        <v>351</v>
      </c>
      <c r="E5208">
        <v>4</v>
      </c>
      <c r="F5208">
        <v>42</v>
      </c>
      <c r="G5208" t="s">
        <v>15</v>
      </c>
      <c r="H5208" t="s">
        <v>3636</v>
      </c>
    </row>
    <row r="5209" spans="1:8" hidden="1" x14ac:dyDescent="0.3">
      <c r="A5209" t="s">
        <v>8286</v>
      </c>
      <c r="B5209" t="s">
        <v>3193</v>
      </c>
      <c r="C5209" t="s">
        <v>3194</v>
      </c>
      <c r="D5209" t="s">
        <v>348</v>
      </c>
      <c r="E5209">
        <v>101</v>
      </c>
      <c r="F5209">
        <v>42</v>
      </c>
      <c r="G5209" t="s">
        <v>15</v>
      </c>
      <c r="H5209" t="s">
        <v>3636</v>
      </c>
    </row>
    <row r="5210" spans="1:8" hidden="1" x14ac:dyDescent="0.3">
      <c r="A5210" t="s">
        <v>8287</v>
      </c>
      <c r="B5210" t="s">
        <v>3193</v>
      </c>
      <c r="C5210" t="s">
        <v>3194</v>
      </c>
      <c r="D5210" t="s">
        <v>349</v>
      </c>
      <c r="E5210">
        <v>8075</v>
      </c>
      <c r="F5210">
        <v>42</v>
      </c>
      <c r="G5210" t="s">
        <v>15</v>
      </c>
      <c r="H5210" t="s">
        <v>3636</v>
      </c>
    </row>
    <row r="5211" spans="1:8" hidden="1" x14ac:dyDescent="0.3">
      <c r="A5211" t="s">
        <v>8288</v>
      </c>
      <c r="B5211" t="s">
        <v>3193</v>
      </c>
      <c r="C5211" t="s">
        <v>3194</v>
      </c>
      <c r="D5211" t="s">
        <v>347</v>
      </c>
      <c r="E5211">
        <v>7972</v>
      </c>
      <c r="F5211">
        <v>42</v>
      </c>
      <c r="G5211" t="s">
        <v>15</v>
      </c>
      <c r="H5211" t="s">
        <v>3636</v>
      </c>
    </row>
    <row r="5212" spans="1:8" hidden="1" x14ac:dyDescent="0.3">
      <c r="A5212" t="s">
        <v>8289</v>
      </c>
      <c r="B5212" t="s">
        <v>99</v>
      </c>
      <c r="C5212" t="s">
        <v>3202</v>
      </c>
      <c r="D5212" t="s">
        <v>210</v>
      </c>
      <c r="E5212">
        <v>1836</v>
      </c>
      <c r="F5212">
        <v>42</v>
      </c>
      <c r="G5212" t="s">
        <v>15</v>
      </c>
      <c r="H5212" t="s">
        <v>3636</v>
      </c>
    </row>
    <row r="5213" spans="1:8" hidden="1" x14ac:dyDescent="0.3">
      <c r="A5213" t="s">
        <v>8290</v>
      </c>
      <c r="B5213" t="s">
        <v>98</v>
      </c>
      <c r="C5213" t="s">
        <v>3202</v>
      </c>
      <c r="D5213" t="s">
        <v>209</v>
      </c>
      <c r="E5213">
        <v>6276</v>
      </c>
      <c r="F5213">
        <v>42</v>
      </c>
      <c r="G5213" t="s">
        <v>15</v>
      </c>
      <c r="H5213" t="s">
        <v>3636</v>
      </c>
    </row>
    <row r="5214" spans="1:8" hidden="1" x14ac:dyDescent="0.3">
      <c r="A5214" t="s">
        <v>8291</v>
      </c>
      <c r="B5214" t="s">
        <v>97</v>
      </c>
      <c r="C5214" t="s">
        <v>3202</v>
      </c>
      <c r="D5214" t="s">
        <v>208</v>
      </c>
      <c r="E5214">
        <v>448</v>
      </c>
      <c r="F5214">
        <v>42</v>
      </c>
      <c r="G5214" t="s">
        <v>15</v>
      </c>
      <c r="H5214" t="s">
        <v>3636</v>
      </c>
    </row>
    <row r="5215" spans="1:8" hidden="1" x14ac:dyDescent="0.3">
      <c r="A5215" t="s">
        <v>8292</v>
      </c>
      <c r="B5215" t="s">
        <v>96</v>
      </c>
      <c r="C5215" t="s">
        <v>3202</v>
      </c>
      <c r="D5215" t="s">
        <v>207</v>
      </c>
      <c r="E5215">
        <v>282</v>
      </c>
      <c r="F5215">
        <v>42</v>
      </c>
      <c r="G5215" t="s">
        <v>15</v>
      </c>
      <c r="H5215" t="s">
        <v>3636</v>
      </c>
    </row>
    <row r="5216" spans="1:8" hidden="1" x14ac:dyDescent="0.3">
      <c r="A5216" t="s">
        <v>8293</v>
      </c>
      <c r="B5216" t="s">
        <v>3207</v>
      </c>
      <c r="C5216" t="s">
        <v>3202</v>
      </c>
      <c r="D5216" t="s">
        <v>2</v>
      </c>
      <c r="E5216">
        <v>8842</v>
      </c>
      <c r="F5216">
        <v>42</v>
      </c>
      <c r="G5216" t="s">
        <v>15</v>
      </c>
      <c r="H5216" t="s">
        <v>3636</v>
      </c>
    </row>
    <row r="5217" spans="1:8" hidden="1" x14ac:dyDescent="0.3">
      <c r="A5217" t="s">
        <v>8294</v>
      </c>
      <c r="B5217" t="s">
        <v>3207</v>
      </c>
      <c r="C5217" t="s">
        <v>3202</v>
      </c>
      <c r="D5217" t="s">
        <v>28</v>
      </c>
      <c r="E5217">
        <v>141.23222046570999</v>
      </c>
      <c r="F5217">
        <v>42</v>
      </c>
      <c r="G5217" t="s">
        <v>15</v>
      </c>
      <c r="H5217" t="s">
        <v>3636</v>
      </c>
    </row>
    <row r="5218" spans="1:8" hidden="1" x14ac:dyDescent="0.3">
      <c r="A5218" t="s">
        <v>8295</v>
      </c>
      <c r="B5218" t="s">
        <v>3207</v>
      </c>
      <c r="C5218" t="s">
        <v>3202</v>
      </c>
      <c r="D5218" t="s">
        <v>27</v>
      </c>
      <c r="E5218">
        <v>4325</v>
      </c>
      <c r="F5218">
        <v>42</v>
      </c>
      <c r="G5218" t="s">
        <v>15</v>
      </c>
      <c r="H5218" t="s">
        <v>3636</v>
      </c>
    </row>
    <row r="5219" spans="1:8" hidden="1" x14ac:dyDescent="0.3">
      <c r="A5219" t="s">
        <v>8296</v>
      </c>
      <c r="B5219" t="s">
        <v>3207</v>
      </c>
      <c r="C5219" t="s">
        <v>3202</v>
      </c>
      <c r="D5219" t="s">
        <v>3155</v>
      </c>
      <c r="E5219">
        <v>12</v>
      </c>
      <c r="F5219">
        <v>42</v>
      </c>
      <c r="G5219" t="s">
        <v>15</v>
      </c>
      <c r="H5219" t="s">
        <v>3636</v>
      </c>
    </row>
    <row r="5220" spans="1:8" hidden="1" x14ac:dyDescent="0.3">
      <c r="A5220" t="s">
        <v>8297</v>
      </c>
      <c r="B5220" t="s">
        <v>3207</v>
      </c>
      <c r="C5220" t="s">
        <v>3202</v>
      </c>
      <c r="D5220" t="s">
        <v>3157</v>
      </c>
      <c r="E5220">
        <v>8368</v>
      </c>
      <c r="F5220">
        <v>42</v>
      </c>
      <c r="G5220" t="s">
        <v>15</v>
      </c>
      <c r="H5220" t="s">
        <v>3636</v>
      </c>
    </row>
    <row r="5221" spans="1:8" hidden="1" x14ac:dyDescent="0.3">
      <c r="A5221" t="s">
        <v>8298</v>
      </c>
      <c r="B5221" t="s">
        <v>3207</v>
      </c>
      <c r="C5221" t="s">
        <v>3202</v>
      </c>
      <c r="D5221" t="s">
        <v>26</v>
      </c>
      <c r="E5221">
        <v>4517</v>
      </c>
      <c r="F5221">
        <v>42</v>
      </c>
      <c r="G5221" t="s">
        <v>15</v>
      </c>
      <c r="H5221" t="s">
        <v>3636</v>
      </c>
    </row>
    <row r="5222" spans="1:8" hidden="1" x14ac:dyDescent="0.3">
      <c r="A5222" t="s">
        <v>8299</v>
      </c>
      <c r="B5222" t="s">
        <v>3214</v>
      </c>
      <c r="C5222" t="s">
        <v>3215</v>
      </c>
      <c r="D5222" t="s">
        <v>344</v>
      </c>
      <c r="E5222">
        <v>186</v>
      </c>
      <c r="F5222">
        <v>42</v>
      </c>
      <c r="G5222" t="s">
        <v>15</v>
      </c>
      <c r="H5222" t="s">
        <v>3636</v>
      </c>
    </row>
    <row r="5223" spans="1:8" hidden="1" x14ac:dyDescent="0.3">
      <c r="A5223" t="s">
        <v>8300</v>
      </c>
      <c r="B5223" t="s">
        <v>3214</v>
      </c>
      <c r="C5223" t="s">
        <v>3215</v>
      </c>
      <c r="D5223" t="s">
        <v>2</v>
      </c>
      <c r="E5223">
        <v>8381</v>
      </c>
      <c r="F5223">
        <v>42</v>
      </c>
      <c r="G5223" t="s">
        <v>15</v>
      </c>
      <c r="H5223" t="s">
        <v>3636</v>
      </c>
    </row>
    <row r="5224" spans="1:8" hidden="1" x14ac:dyDescent="0.3">
      <c r="A5224" t="s">
        <v>8301</v>
      </c>
      <c r="B5224" t="s">
        <v>3214</v>
      </c>
      <c r="C5224" t="s">
        <v>3215</v>
      </c>
      <c r="D5224" t="s">
        <v>30</v>
      </c>
      <c r="E5224">
        <v>3702</v>
      </c>
      <c r="F5224">
        <v>42</v>
      </c>
      <c r="G5224" t="s">
        <v>15</v>
      </c>
      <c r="H5224" t="s">
        <v>3636</v>
      </c>
    </row>
    <row r="5225" spans="1:8" hidden="1" x14ac:dyDescent="0.3">
      <c r="A5225" t="s">
        <v>8302</v>
      </c>
      <c r="B5225" t="s">
        <v>3214</v>
      </c>
      <c r="C5225" t="s">
        <v>3215</v>
      </c>
      <c r="D5225" t="s">
        <v>345</v>
      </c>
      <c r="E5225">
        <v>11</v>
      </c>
      <c r="F5225">
        <v>42</v>
      </c>
      <c r="G5225" t="s">
        <v>15</v>
      </c>
      <c r="H5225" t="s">
        <v>3636</v>
      </c>
    </row>
    <row r="5226" spans="1:8" hidden="1" x14ac:dyDescent="0.3">
      <c r="A5226" t="s">
        <v>8303</v>
      </c>
      <c r="B5226" t="s">
        <v>3214</v>
      </c>
      <c r="C5226" t="s">
        <v>3215</v>
      </c>
      <c r="D5226" t="s">
        <v>36</v>
      </c>
      <c r="E5226">
        <v>199</v>
      </c>
      <c r="F5226">
        <v>42</v>
      </c>
      <c r="G5226" t="s">
        <v>15</v>
      </c>
      <c r="H5226" t="s">
        <v>3636</v>
      </c>
    </row>
    <row r="5227" spans="1:8" hidden="1" x14ac:dyDescent="0.3">
      <c r="A5227" t="s">
        <v>8304</v>
      </c>
      <c r="B5227" t="s">
        <v>3214</v>
      </c>
      <c r="C5227" t="s">
        <v>3215</v>
      </c>
      <c r="D5227" t="s">
        <v>32</v>
      </c>
      <c r="E5227">
        <v>384</v>
      </c>
      <c r="F5227">
        <v>42</v>
      </c>
      <c r="G5227" t="s">
        <v>15</v>
      </c>
      <c r="H5227" t="s">
        <v>3636</v>
      </c>
    </row>
    <row r="5228" spans="1:8" hidden="1" x14ac:dyDescent="0.3">
      <c r="A5228" t="s">
        <v>8305</v>
      </c>
      <c r="B5228" t="s">
        <v>3214</v>
      </c>
      <c r="C5228" t="s">
        <v>3215</v>
      </c>
      <c r="D5228" t="s">
        <v>31</v>
      </c>
      <c r="E5228">
        <v>3889</v>
      </c>
      <c r="F5228">
        <v>42</v>
      </c>
      <c r="G5228" t="s">
        <v>15</v>
      </c>
      <c r="H5228" t="s">
        <v>3636</v>
      </c>
    </row>
    <row r="5229" spans="1:8" hidden="1" x14ac:dyDescent="0.3">
      <c r="A5229" t="s">
        <v>8306</v>
      </c>
      <c r="B5229" t="s">
        <v>3214</v>
      </c>
      <c r="C5229" t="s">
        <v>3215</v>
      </c>
      <c r="D5229" t="s">
        <v>34</v>
      </c>
      <c r="E5229">
        <v>531</v>
      </c>
      <c r="F5229">
        <v>42</v>
      </c>
      <c r="G5229" t="s">
        <v>15</v>
      </c>
      <c r="H5229" t="s">
        <v>3636</v>
      </c>
    </row>
    <row r="5230" spans="1:8" hidden="1" x14ac:dyDescent="0.3">
      <c r="A5230" t="s">
        <v>8307</v>
      </c>
      <c r="B5230" t="s">
        <v>3214</v>
      </c>
      <c r="C5230" t="s">
        <v>3215</v>
      </c>
      <c r="D5230" t="s">
        <v>35</v>
      </c>
      <c r="E5230">
        <v>524</v>
      </c>
      <c r="F5230">
        <v>42</v>
      </c>
      <c r="G5230" t="s">
        <v>15</v>
      </c>
      <c r="H5230" t="s">
        <v>3636</v>
      </c>
    </row>
    <row r="5231" spans="1:8" hidden="1" x14ac:dyDescent="0.3">
      <c r="A5231" t="s">
        <v>8308</v>
      </c>
      <c r="B5231" t="s">
        <v>3214</v>
      </c>
      <c r="C5231" t="s">
        <v>3215</v>
      </c>
      <c r="D5231" t="s">
        <v>33</v>
      </c>
      <c r="E5231">
        <v>2834</v>
      </c>
      <c r="F5231">
        <v>42</v>
      </c>
      <c r="G5231" t="s">
        <v>15</v>
      </c>
      <c r="H5231" t="s">
        <v>3636</v>
      </c>
    </row>
    <row r="5232" spans="1:8" hidden="1" x14ac:dyDescent="0.3">
      <c r="A5232" t="s">
        <v>8309</v>
      </c>
      <c r="B5232" t="s">
        <v>3226</v>
      </c>
      <c r="C5232" t="s">
        <v>232</v>
      </c>
      <c r="D5232" t="s">
        <v>60</v>
      </c>
      <c r="E5232">
        <v>3425</v>
      </c>
      <c r="F5232">
        <v>42</v>
      </c>
      <c r="G5232" t="s">
        <v>15</v>
      </c>
      <c r="H5232" t="s">
        <v>3636</v>
      </c>
    </row>
    <row r="5233" spans="1:8" hidden="1" x14ac:dyDescent="0.3">
      <c r="A5233" t="s">
        <v>8310</v>
      </c>
      <c r="B5233" t="s">
        <v>3226</v>
      </c>
      <c r="C5233" t="s">
        <v>232</v>
      </c>
      <c r="D5233" t="s">
        <v>76</v>
      </c>
      <c r="E5233">
        <v>33</v>
      </c>
      <c r="F5233">
        <v>42</v>
      </c>
      <c r="G5233" t="s">
        <v>15</v>
      </c>
      <c r="H5233" t="s">
        <v>3636</v>
      </c>
    </row>
    <row r="5234" spans="1:8" hidden="1" x14ac:dyDescent="0.3">
      <c r="A5234" t="s">
        <v>8311</v>
      </c>
      <c r="B5234" t="s">
        <v>3226</v>
      </c>
      <c r="C5234" t="s">
        <v>232</v>
      </c>
      <c r="D5234" t="s">
        <v>72</v>
      </c>
      <c r="E5234">
        <v>1252</v>
      </c>
      <c r="F5234">
        <v>42</v>
      </c>
      <c r="G5234" t="s">
        <v>15</v>
      </c>
      <c r="H5234" t="s">
        <v>3636</v>
      </c>
    </row>
    <row r="5235" spans="1:8" hidden="1" x14ac:dyDescent="0.3">
      <c r="A5235" t="s">
        <v>8312</v>
      </c>
      <c r="B5235" t="s">
        <v>3226</v>
      </c>
      <c r="C5235" t="s">
        <v>232</v>
      </c>
      <c r="D5235" t="s">
        <v>73</v>
      </c>
      <c r="E5235">
        <v>1577</v>
      </c>
      <c r="F5235">
        <v>42</v>
      </c>
      <c r="G5235" t="s">
        <v>15</v>
      </c>
      <c r="H5235" t="s">
        <v>3636</v>
      </c>
    </row>
    <row r="5236" spans="1:8" hidden="1" x14ac:dyDescent="0.3">
      <c r="A5236" t="s">
        <v>8313</v>
      </c>
      <c r="B5236" t="s">
        <v>3226</v>
      </c>
      <c r="C5236" t="s">
        <v>232</v>
      </c>
      <c r="D5236" t="s">
        <v>75</v>
      </c>
      <c r="E5236">
        <v>104</v>
      </c>
      <c r="F5236">
        <v>42</v>
      </c>
      <c r="G5236" t="s">
        <v>15</v>
      </c>
      <c r="H5236" t="s">
        <v>3636</v>
      </c>
    </row>
    <row r="5237" spans="1:8" hidden="1" x14ac:dyDescent="0.3">
      <c r="A5237" t="s">
        <v>8314</v>
      </c>
      <c r="B5237" t="s">
        <v>3226</v>
      </c>
      <c r="C5237" t="s">
        <v>232</v>
      </c>
      <c r="D5237" t="s">
        <v>74</v>
      </c>
      <c r="E5237">
        <v>459</v>
      </c>
      <c r="F5237">
        <v>42</v>
      </c>
      <c r="G5237" t="s">
        <v>15</v>
      </c>
      <c r="H5237" t="s">
        <v>3636</v>
      </c>
    </row>
    <row r="5238" spans="1:8" hidden="1" x14ac:dyDescent="0.3">
      <c r="A5238" t="s">
        <v>8315</v>
      </c>
      <c r="B5238" t="s">
        <v>3076</v>
      </c>
      <c r="C5238" t="s">
        <v>236</v>
      </c>
      <c r="D5238" t="s">
        <v>29</v>
      </c>
      <c r="E5238">
        <v>6083</v>
      </c>
      <c r="F5238">
        <v>43</v>
      </c>
      <c r="G5238" t="s">
        <v>16</v>
      </c>
      <c r="H5238" t="s">
        <v>3638</v>
      </c>
    </row>
    <row r="5239" spans="1:8" hidden="1" x14ac:dyDescent="0.3">
      <c r="A5239" t="s">
        <v>8316</v>
      </c>
      <c r="B5239" t="s">
        <v>3076</v>
      </c>
      <c r="C5239" t="s">
        <v>236</v>
      </c>
      <c r="D5239" t="s">
        <v>49</v>
      </c>
      <c r="E5239">
        <v>1885</v>
      </c>
      <c r="F5239">
        <v>43</v>
      </c>
      <c r="G5239" t="s">
        <v>16</v>
      </c>
      <c r="H5239" t="s">
        <v>3638</v>
      </c>
    </row>
    <row r="5240" spans="1:8" hidden="1" x14ac:dyDescent="0.3">
      <c r="A5240" t="s">
        <v>8317</v>
      </c>
      <c r="B5240" t="s">
        <v>3076</v>
      </c>
      <c r="C5240" t="s">
        <v>236</v>
      </c>
      <c r="D5240" t="s">
        <v>48</v>
      </c>
      <c r="E5240">
        <v>627</v>
      </c>
      <c r="F5240">
        <v>43</v>
      </c>
      <c r="G5240" t="s">
        <v>16</v>
      </c>
      <c r="H5240" t="s">
        <v>3638</v>
      </c>
    </row>
    <row r="5241" spans="1:8" hidden="1" x14ac:dyDescent="0.3">
      <c r="A5241" t="s">
        <v>8318</v>
      </c>
      <c r="B5241" t="s">
        <v>3076</v>
      </c>
      <c r="C5241" t="s">
        <v>236</v>
      </c>
      <c r="D5241" t="s">
        <v>42</v>
      </c>
      <c r="E5241">
        <v>216</v>
      </c>
      <c r="F5241">
        <v>43</v>
      </c>
      <c r="G5241" t="s">
        <v>16</v>
      </c>
      <c r="H5241" t="s">
        <v>3638</v>
      </c>
    </row>
    <row r="5242" spans="1:8" hidden="1" x14ac:dyDescent="0.3">
      <c r="A5242" t="s">
        <v>8319</v>
      </c>
      <c r="B5242" t="s">
        <v>3076</v>
      </c>
      <c r="C5242" t="s">
        <v>236</v>
      </c>
      <c r="D5242" t="s">
        <v>82</v>
      </c>
      <c r="E5242">
        <v>768</v>
      </c>
      <c r="F5242">
        <v>43</v>
      </c>
      <c r="G5242" t="s">
        <v>16</v>
      </c>
      <c r="H5242" t="s">
        <v>3638</v>
      </c>
    </row>
    <row r="5243" spans="1:8" hidden="1" x14ac:dyDescent="0.3">
      <c r="A5243" t="s">
        <v>8320</v>
      </c>
      <c r="B5243" t="s">
        <v>3076</v>
      </c>
      <c r="C5243" t="s">
        <v>236</v>
      </c>
      <c r="D5243" t="s">
        <v>50</v>
      </c>
      <c r="E5243">
        <v>72</v>
      </c>
      <c r="F5243">
        <v>43</v>
      </c>
      <c r="G5243" t="s">
        <v>16</v>
      </c>
      <c r="H5243" t="s">
        <v>3638</v>
      </c>
    </row>
    <row r="5244" spans="1:8" hidden="1" x14ac:dyDescent="0.3">
      <c r="A5244" t="s">
        <v>8321</v>
      </c>
      <c r="B5244" t="s">
        <v>3076</v>
      </c>
      <c r="C5244" t="s">
        <v>236</v>
      </c>
      <c r="D5244" t="s">
        <v>46</v>
      </c>
      <c r="E5244">
        <v>182</v>
      </c>
      <c r="F5244">
        <v>43</v>
      </c>
      <c r="G5244" t="s">
        <v>16</v>
      </c>
      <c r="H5244" t="s">
        <v>3638</v>
      </c>
    </row>
    <row r="5245" spans="1:8" hidden="1" x14ac:dyDescent="0.3">
      <c r="A5245" t="s">
        <v>8322</v>
      </c>
      <c r="B5245" t="s">
        <v>3076</v>
      </c>
      <c r="C5245" t="s">
        <v>236</v>
      </c>
      <c r="D5245" t="s">
        <v>45</v>
      </c>
      <c r="E5245">
        <v>395</v>
      </c>
      <c r="F5245">
        <v>43</v>
      </c>
      <c r="G5245" t="s">
        <v>16</v>
      </c>
      <c r="H5245" t="s">
        <v>3638</v>
      </c>
    </row>
    <row r="5246" spans="1:8" hidden="1" x14ac:dyDescent="0.3">
      <c r="A5246" t="s">
        <v>8323</v>
      </c>
      <c r="B5246" t="s">
        <v>3076</v>
      </c>
      <c r="C5246" t="s">
        <v>236</v>
      </c>
      <c r="D5246" t="s">
        <v>47</v>
      </c>
      <c r="E5246">
        <v>147</v>
      </c>
      <c r="F5246">
        <v>43</v>
      </c>
      <c r="G5246" t="s">
        <v>16</v>
      </c>
      <c r="H5246" t="s">
        <v>3638</v>
      </c>
    </row>
    <row r="5247" spans="1:8" hidden="1" x14ac:dyDescent="0.3">
      <c r="A5247" t="s">
        <v>8324</v>
      </c>
      <c r="B5247" t="s">
        <v>3076</v>
      </c>
      <c r="C5247" t="s">
        <v>236</v>
      </c>
      <c r="D5247" t="s">
        <v>43</v>
      </c>
      <c r="E5247">
        <v>1420</v>
      </c>
      <c r="F5247">
        <v>43</v>
      </c>
      <c r="G5247" t="s">
        <v>16</v>
      </c>
      <c r="H5247" t="s">
        <v>3638</v>
      </c>
    </row>
    <row r="5248" spans="1:8" hidden="1" x14ac:dyDescent="0.3">
      <c r="A5248" t="s">
        <v>8325</v>
      </c>
      <c r="B5248" t="s">
        <v>3076</v>
      </c>
      <c r="C5248" t="s">
        <v>236</v>
      </c>
      <c r="D5248" t="s">
        <v>44</v>
      </c>
      <c r="E5248">
        <v>366</v>
      </c>
      <c r="F5248">
        <v>43</v>
      </c>
      <c r="G5248" t="s">
        <v>16</v>
      </c>
      <c r="H5248" t="s">
        <v>3638</v>
      </c>
    </row>
    <row r="5249" spans="1:8" hidden="1" x14ac:dyDescent="0.3">
      <c r="A5249" t="s">
        <v>3637</v>
      </c>
      <c r="B5249" t="s">
        <v>3089</v>
      </c>
      <c r="C5249" t="s">
        <v>3090</v>
      </c>
      <c r="D5249" t="s">
        <v>434</v>
      </c>
      <c r="E5249">
        <v>84</v>
      </c>
      <c r="F5249">
        <v>43</v>
      </c>
      <c r="G5249" t="s">
        <v>16</v>
      </c>
      <c r="H5249" t="s">
        <v>3638</v>
      </c>
    </row>
    <row r="5250" spans="1:8" hidden="1" x14ac:dyDescent="0.3">
      <c r="A5250" t="s">
        <v>5288</v>
      </c>
      <c r="B5250" t="s">
        <v>3089</v>
      </c>
      <c r="C5250" t="s">
        <v>3090</v>
      </c>
      <c r="D5250" t="s">
        <v>436</v>
      </c>
      <c r="E5250">
        <v>210</v>
      </c>
      <c r="F5250">
        <v>43</v>
      </c>
      <c r="G5250" t="s">
        <v>16</v>
      </c>
      <c r="H5250" t="s">
        <v>3638</v>
      </c>
    </row>
    <row r="5251" spans="1:8" hidden="1" x14ac:dyDescent="0.3">
      <c r="A5251" t="s">
        <v>6105</v>
      </c>
      <c r="B5251" t="s">
        <v>3089</v>
      </c>
      <c r="C5251" t="s">
        <v>3090</v>
      </c>
      <c r="D5251" t="s">
        <v>437</v>
      </c>
      <c r="E5251">
        <v>1060</v>
      </c>
      <c r="F5251">
        <v>43</v>
      </c>
      <c r="G5251" t="s">
        <v>16</v>
      </c>
      <c r="H5251" t="s">
        <v>3638</v>
      </c>
    </row>
    <row r="5252" spans="1:8" hidden="1" x14ac:dyDescent="0.3">
      <c r="A5252" t="s">
        <v>7631</v>
      </c>
      <c r="B5252" t="s">
        <v>3089</v>
      </c>
      <c r="C5252" t="s">
        <v>3090</v>
      </c>
      <c r="D5252" t="s">
        <v>439</v>
      </c>
      <c r="E5252">
        <v>1050</v>
      </c>
      <c r="F5252">
        <v>43</v>
      </c>
      <c r="G5252" t="s">
        <v>16</v>
      </c>
      <c r="H5252" t="s">
        <v>3638</v>
      </c>
    </row>
    <row r="5253" spans="1:8" hidden="1" x14ac:dyDescent="0.3">
      <c r="A5253" t="s">
        <v>4471</v>
      </c>
      <c r="B5253" t="s">
        <v>3089</v>
      </c>
      <c r="C5253" t="s">
        <v>3090</v>
      </c>
      <c r="D5253" t="s">
        <v>435</v>
      </c>
      <c r="E5253">
        <v>282</v>
      </c>
      <c r="F5253">
        <v>43</v>
      </c>
      <c r="G5253" t="s">
        <v>16</v>
      </c>
      <c r="H5253" t="s">
        <v>3638</v>
      </c>
    </row>
    <row r="5254" spans="1:8" hidden="1" x14ac:dyDescent="0.3">
      <c r="A5254" t="s">
        <v>9265</v>
      </c>
      <c r="B5254" t="s">
        <v>3089</v>
      </c>
      <c r="C5254" t="s">
        <v>3090</v>
      </c>
      <c r="D5254" t="s">
        <v>441</v>
      </c>
      <c r="E5254">
        <v>373</v>
      </c>
      <c r="F5254">
        <v>43</v>
      </c>
      <c r="G5254" t="s">
        <v>16</v>
      </c>
      <c r="H5254" t="s">
        <v>3638</v>
      </c>
    </row>
    <row r="5255" spans="1:8" hidden="1" x14ac:dyDescent="0.3">
      <c r="A5255" t="s">
        <v>8448</v>
      </c>
      <c r="B5255" t="s">
        <v>3089</v>
      </c>
      <c r="C5255" t="s">
        <v>3090</v>
      </c>
      <c r="D5255" t="s">
        <v>440</v>
      </c>
      <c r="E5255">
        <v>1832</v>
      </c>
      <c r="F5255">
        <v>43</v>
      </c>
      <c r="G5255" t="s">
        <v>16</v>
      </c>
      <c r="H5255" t="s">
        <v>3638</v>
      </c>
    </row>
    <row r="5256" spans="1:8" hidden="1" x14ac:dyDescent="0.3">
      <c r="A5256" t="s">
        <v>10082</v>
      </c>
      <c r="B5256" t="s">
        <v>3089</v>
      </c>
      <c r="C5256" t="s">
        <v>3090</v>
      </c>
      <c r="D5256" t="s">
        <v>349</v>
      </c>
      <c r="E5256">
        <v>5330</v>
      </c>
      <c r="F5256">
        <v>43</v>
      </c>
      <c r="G5256" t="s">
        <v>16</v>
      </c>
      <c r="H5256" t="s">
        <v>3638</v>
      </c>
    </row>
    <row r="5257" spans="1:8" hidden="1" x14ac:dyDescent="0.3">
      <c r="A5257" t="s">
        <v>6922</v>
      </c>
      <c r="B5257" t="s">
        <v>3089</v>
      </c>
      <c r="C5257" t="s">
        <v>3090</v>
      </c>
      <c r="D5257" t="s">
        <v>438</v>
      </c>
      <c r="E5257">
        <v>431</v>
      </c>
      <c r="F5257">
        <v>43</v>
      </c>
      <c r="G5257" t="s">
        <v>16</v>
      </c>
      <c r="H5257" t="s">
        <v>3638</v>
      </c>
    </row>
    <row r="5258" spans="1:8" hidden="1" x14ac:dyDescent="0.3">
      <c r="A5258" t="s">
        <v>8335</v>
      </c>
      <c r="B5258" t="s">
        <v>3108</v>
      </c>
      <c r="C5258" t="s">
        <v>3109</v>
      </c>
      <c r="D5258" t="s">
        <v>3110</v>
      </c>
      <c r="E5258">
        <v>665</v>
      </c>
      <c r="F5258">
        <v>43</v>
      </c>
      <c r="G5258" t="s">
        <v>16</v>
      </c>
      <c r="H5258" t="s">
        <v>3638</v>
      </c>
    </row>
    <row r="5259" spans="1:8" hidden="1" x14ac:dyDescent="0.3">
      <c r="A5259" t="s">
        <v>8336</v>
      </c>
      <c r="B5259" t="s">
        <v>3108</v>
      </c>
      <c r="C5259" t="s">
        <v>3109</v>
      </c>
      <c r="D5259" t="s">
        <v>3112</v>
      </c>
      <c r="E5259">
        <v>1846</v>
      </c>
      <c r="F5259">
        <v>43</v>
      </c>
      <c r="G5259" t="s">
        <v>16</v>
      </c>
      <c r="H5259" t="s">
        <v>3638</v>
      </c>
    </row>
    <row r="5260" spans="1:8" hidden="1" x14ac:dyDescent="0.3">
      <c r="A5260" t="s">
        <v>8337</v>
      </c>
      <c r="B5260" t="s">
        <v>3108</v>
      </c>
      <c r="C5260" t="s">
        <v>3109</v>
      </c>
      <c r="D5260" t="s">
        <v>3114</v>
      </c>
      <c r="E5260">
        <v>766</v>
      </c>
      <c r="F5260">
        <v>43</v>
      </c>
      <c r="G5260" t="s">
        <v>16</v>
      </c>
      <c r="H5260" t="s">
        <v>3638</v>
      </c>
    </row>
    <row r="5261" spans="1:8" hidden="1" x14ac:dyDescent="0.3">
      <c r="A5261" t="s">
        <v>8338</v>
      </c>
      <c r="B5261" t="s">
        <v>3108</v>
      </c>
      <c r="C5261" t="s">
        <v>3109</v>
      </c>
      <c r="D5261" t="s">
        <v>3116</v>
      </c>
      <c r="E5261">
        <v>503</v>
      </c>
      <c r="F5261">
        <v>43</v>
      </c>
      <c r="G5261" t="s">
        <v>16</v>
      </c>
      <c r="H5261" t="s">
        <v>3638</v>
      </c>
    </row>
    <row r="5262" spans="1:8" hidden="1" x14ac:dyDescent="0.3">
      <c r="A5262" t="s">
        <v>8339</v>
      </c>
      <c r="B5262" t="s">
        <v>3108</v>
      </c>
      <c r="C5262" t="s">
        <v>3109</v>
      </c>
      <c r="D5262" t="s">
        <v>3118</v>
      </c>
      <c r="E5262">
        <v>266</v>
      </c>
      <c r="F5262">
        <v>43</v>
      </c>
      <c r="G5262" t="s">
        <v>16</v>
      </c>
      <c r="H5262" t="s">
        <v>3638</v>
      </c>
    </row>
    <row r="5263" spans="1:8" hidden="1" x14ac:dyDescent="0.3">
      <c r="A5263" t="s">
        <v>8340</v>
      </c>
      <c r="B5263" t="s">
        <v>3108</v>
      </c>
      <c r="C5263" t="s">
        <v>3109</v>
      </c>
      <c r="D5263" t="s">
        <v>3120</v>
      </c>
      <c r="E5263">
        <v>254</v>
      </c>
      <c r="F5263">
        <v>43</v>
      </c>
      <c r="G5263" t="s">
        <v>16</v>
      </c>
      <c r="H5263" t="s">
        <v>3638</v>
      </c>
    </row>
    <row r="5264" spans="1:8" hidden="1" x14ac:dyDescent="0.3">
      <c r="A5264" t="s">
        <v>8341</v>
      </c>
      <c r="B5264" t="s">
        <v>3108</v>
      </c>
      <c r="C5264" t="s">
        <v>3109</v>
      </c>
      <c r="D5264" t="s">
        <v>3122</v>
      </c>
      <c r="E5264">
        <v>513</v>
      </c>
      <c r="F5264">
        <v>43</v>
      </c>
      <c r="G5264" t="s">
        <v>16</v>
      </c>
      <c r="H5264" t="s">
        <v>3638</v>
      </c>
    </row>
    <row r="5265" spans="1:8" hidden="1" x14ac:dyDescent="0.3">
      <c r="A5265" t="s">
        <v>8342</v>
      </c>
      <c r="B5265" t="s">
        <v>3108</v>
      </c>
      <c r="C5265" t="s">
        <v>3109</v>
      </c>
      <c r="D5265" t="s">
        <v>3124</v>
      </c>
      <c r="E5265">
        <v>216</v>
      </c>
      <c r="F5265">
        <v>43</v>
      </c>
      <c r="G5265" t="s">
        <v>16</v>
      </c>
      <c r="H5265" t="s">
        <v>3638</v>
      </c>
    </row>
    <row r="5266" spans="1:8" hidden="1" x14ac:dyDescent="0.3">
      <c r="A5266" t="s">
        <v>8343</v>
      </c>
      <c r="B5266" t="s">
        <v>3108</v>
      </c>
      <c r="C5266" t="s">
        <v>3109</v>
      </c>
      <c r="D5266" t="s">
        <v>3126</v>
      </c>
      <c r="E5266">
        <v>299</v>
      </c>
      <c r="F5266">
        <v>43</v>
      </c>
      <c r="G5266" t="s">
        <v>16</v>
      </c>
      <c r="H5266" t="s">
        <v>3638</v>
      </c>
    </row>
    <row r="5267" spans="1:8" hidden="1" x14ac:dyDescent="0.3">
      <c r="A5267" t="s">
        <v>8344</v>
      </c>
      <c r="B5267" t="s">
        <v>3108</v>
      </c>
      <c r="C5267" t="s">
        <v>3109</v>
      </c>
      <c r="D5267" t="s">
        <v>349</v>
      </c>
      <c r="E5267">
        <v>5330</v>
      </c>
      <c r="F5267">
        <v>43</v>
      </c>
      <c r="G5267" t="s">
        <v>16</v>
      </c>
      <c r="H5267" t="s">
        <v>3638</v>
      </c>
    </row>
    <row r="5268" spans="1:8" hidden="1" x14ac:dyDescent="0.3">
      <c r="A5268" t="s">
        <v>8345</v>
      </c>
      <c r="B5268" t="s">
        <v>3129</v>
      </c>
      <c r="C5268" t="s">
        <v>238</v>
      </c>
      <c r="D5268" t="s">
        <v>54</v>
      </c>
      <c r="E5268">
        <v>1486</v>
      </c>
      <c r="F5268">
        <v>43</v>
      </c>
      <c r="G5268" t="s">
        <v>16</v>
      </c>
      <c r="H5268" t="s">
        <v>3638</v>
      </c>
    </row>
    <row r="5269" spans="1:8" hidden="1" x14ac:dyDescent="0.3">
      <c r="A5269" t="s">
        <v>8346</v>
      </c>
      <c r="B5269" t="s">
        <v>3129</v>
      </c>
      <c r="C5269" t="s">
        <v>238</v>
      </c>
      <c r="D5269" t="s">
        <v>55</v>
      </c>
      <c r="E5269">
        <v>1491</v>
      </c>
      <c r="F5269">
        <v>43</v>
      </c>
      <c r="G5269" t="s">
        <v>16</v>
      </c>
      <c r="H5269" t="s">
        <v>3638</v>
      </c>
    </row>
    <row r="5270" spans="1:8" hidden="1" x14ac:dyDescent="0.3">
      <c r="A5270" t="s">
        <v>8347</v>
      </c>
      <c r="B5270" t="s">
        <v>3129</v>
      </c>
      <c r="C5270" t="s">
        <v>238</v>
      </c>
      <c r="D5270" t="s">
        <v>56</v>
      </c>
      <c r="E5270">
        <v>523</v>
      </c>
      <c r="F5270">
        <v>43</v>
      </c>
      <c r="G5270" t="s">
        <v>16</v>
      </c>
      <c r="H5270" t="s">
        <v>3638</v>
      </c>
    </row>
    <row r="5271" spans="1:8" hidden="1" x14ac:dyDescent="0.3">
      <c r="A5271" t="s">
        <v>8348</v>
      </c>
      <c r="B5271" t="s">
        <v>3129</v>
      </c>
      <c r="C5271" t="s">
        <v>238</v>
      </c>
      <c r="D5271" t="s">
        <v>57</v>
      </c>
      <c r="E5271">
        <v>641</v>
      </c>
      <c r="F5271">
        <v>43</v>
      </c>
      <c r="G5271" t="s">
        <v>16</v>
      </c>
      <c r="H5271" t="s">
        <v>3638</v>
      </c>
    </row>
    <row r="5272" spans="1:8" hidden="1" x14ac:dyDescent="0.3">
      <c r="A5272" t="s">
        <v>8349</v>
      </c>
      <c r="B5272" t="s">
        <v>3129</v>
      </c>
      <c r="C5272" t="s">
        <v>238</v>
      </c>
      <c r="D5272" t="s">
        <v>58</v>
      </c>
      <c r="E5272">
        <v>192</v>
      </c>
      <c r="F5272">
        <v>43</v>
      </c>
      <c r="G5272" t="s">
        <v>16</v>
      </c>
      <c r="H5272" t="s">
        <v>3638</v>
      </c>
    </row>
    <row r="5273" spans="1:8" hidden="1" x14ac:dyDescent="0.3">
      <c r="A5273" t="s">
        <v>8350</v>
      </c>
      <c r="B5273" t="s">
        <v>3129</v>
      </c>
      <c r="C5273" t="s">
        <v>238</v>
      </c>
      <c r="D5273" t="s">
        <v>59</v>
      </c>
      <c r="E5273">
        <v>359</v>
      </c>
      <c r="F5273">
        <v>43</v>
      </c>
      <c r="G5273" t="s">
        <v>16</v>
      </c>
      <c r="H5273" t="s">
        <v>3638</v>
      </c>
    </row>
    <row r="5274" spans="1:8" hidden="1" x14ac:dyDescent="0.3">
      <c r="A5274" t="s">
        <v>8351</v>
      </c>
      <c r="B5274" t="s">
        <v>3129</v>
      </c>
      <c r="C5274" t="s">
        <v>238</v>
      </c>
      <c r="D5274" t="s">
        <v>51</v>
      </c>
      <c r="E5274">
        <v>279</v>
      </c>
      <c r="F5274">
        <v>43</v>
      </c>
      <c r="G5274" t="s">
        <v>16</v>
      </c>
      <c r="H5274" t="s">
        <v>3638</v>
      </c>
    </row>
    <row r="5275" spans="1:8" hidden="1" x14ac:dyDescent="0.3">
      <c r="A5275" t="s">
        <v>8352</v>
      </c>
      <c r="B5275" t="s">
        <v>3129</v>
      </c>
      <c r="C5275" t="s">
        <v>238</v>
      </c>
      <c r="D5275" t="s">
        <v>52</v>
      </c>
      <c r="E5275">
        <v>557</v>
      </c>
      <c r="F5275">
        <v>43</v>
      </c>
      <c r="G5275" t="s">
        <v>16</v>
      </c>
      <c r="H5275" t="s">
        <v>3638</v>
      </c>
    </row>
    <row r="5276" spans="1:8" hidden="1" x14ac:dyDescent="0.3">
      <c r="A5276" t="s">
        <v>8353</v>
      </c>
      <c r="B5276" t="s">
        <v>3129</v>
      </c>
      <c r="C5276" t="s">
        <v>238</v>
      </c>
      <c r="D5276" t="s">
        <v>53</v>
      </c>
      <c r="E5276">
        <v>546</v>
      </c>
      <c r="F5276">
        <v>43</v>
      </c>
      <c r="G5276" t="s">
        <v>16</v>
      </c>
      <c r="H5276" t="s">
        <v>3638</v>
      </c>
    </row>
    <row r="5277" spans="1:8" hidden="1" x14ac:dyDescent="0.3">
      <c r="A5277" t="s">
        <v>8354</v>
      </c>
      <c r="B5277" t="s">
        <v>3129</v>
      </c>
      <c r="C5277" t="s">
        <v>238</v>
      </c>
      <c r="D5277" t="s">
        <v>349</v>
      </c>
      <c r="E5277">
        <v>6076</v>
      </c>
      <c r="F5277">
        <v>43</v>
      </c>
      <c r="G5277" t="s">
        <v>16</v>
      </c>
      <c r="H5277" t="s">
        <v>3638</v>
      </c>
    </row>
    <row r="5278" spans="1:8" hidden="1" x14ac:dyDescent="0.3">
      <c r="A5278" t="s">
        <v>8355</v>
      </c>
      <c r="B5278" t="s">
        <v>3140</v>
      </c>
      <c r="C5278" t="s">
        <v>229</v>
      </c>
      <c r="D5278" t="s">
        <v>60</v>
      </c>
      <c r="E5278">
        <v>2743</v>
      </c>
      <c r="F5278">
        <v>43</v>
      </c>
      <c r="G5278" t="s">
        <v>16</v>
      </c>
      <c r="H5278" t="s">
        <v>3638</v>
      </c>
    </row>
    <row r="5279" spans="1:8" hidden="1" x14ac:dyDescent="0.3">
      <c r="A5279" t="s">
        <v>8356</v>
      </c>
      <c r="B5279" t="s">
        <v>3140</v>
      </c>
      <c r="C5279" t="s">
        <v>229</v>
      </c>
      <c r="D5279" t="s">
        <v>63</v>
      </c>
      <c r="E5279">
        <v>41</v>
      </c>
      <c r="F5279">
        <v>43</v>
      </c>
      <c r="G5279" t="s">
        <v>16</v>
      </c>
      <c r="H5279" t="s">
        <v>3638</v>
      </c>
    </row>
    <row r="5280" spans="1:8" hidden="1" x14ac:dyDescent="0.3">
      <c r="A5280" t="s">
        <v>8357</v>
      </c>
      <c r="B5280" t="s">
        <v>3140</v>
      </c>
      <c r="C5280" t="s">
        <v>229</v>
      </c>
      <c r="D5280" t="s">
        <v>61</v>
      </c>
      <c r="E5280">
        <v>1380</v>
      </c>
      <c r="F5280">
        <v>43</v>
      </c>
      <c r="G5280" t="s">
        <v>16</v>
      </c>
      <c r="H5280" t="s">
        <v>3638</v>
      </c>
    </row>
    <row r="5281" spans="1:8" hidden="1" x14ac:dyDescent="0.3">
      <c r="A5281" t="s">
        <v>10353</v>
      </c>
      <c r="B5281" t="s">
        <v>3140</v>
      </c>
      <c r="C5281" t="s">
        <v>229</v>
      </c>
      <c r="D5281" t="s">
        <v>10309</v>
      </c>
      <c r="E5281">
        <v>1023</v>
      </c>
      <c r="F5281">
        <v>43</v>
      </c>
      <c r="G5281" t="s">
        <v>16</v>
      </c>
      <c r="H5281" t="s">
        <v>3638</v>
      </c>
    </row>
    <row r="5282" spans="1:8" hidden="1" x14ac:dyDescent="0.3">
      <c r="A5282" t="s">
        <v>8358</v>
      </c>
      <c r="B5282" t="s">
        <v>3140</v>
      </c>
      <c r="C5282" t="s">
        <v>229</v>
      </c>
      <c r="D5282" t="s">
        <v>341</v>
      </c>
      <c r="E5282">
        <v>78</v>
      </c>
      <c r="F5282">
        <v>43</v>
      </c>
      <c r="G5282" t="s">
        <v>16</v>
      </c>
      <c r="H5282" t="s">
        <v>3638</v>
      </c>
    </row>
    <row r="5283" spans="1:8" hidden="1" x14ac:dyDescent="0.3">
      <c r="A5283" t="s">
        <v>8359</v>
      </c>
      <c r="B5283" t="s">
        <v>3140</v>
      </c>
      <c r="C5283" t="s">
        <v>229</v>
      </c>
      <c r="D5283" t="s">
        <v>62</v>
      </c>
      <c r="E5283">
        <v>223</v>
      </c>
      <c r="F5283">
        <v>43</v>
      </c>
      <c r="G5283" t="s">
        <v>16</v>
      </c>
      <c r="H5283" t="s">
        <v>3638</v>
      </c>
    </row>
    <row r="5284" spans="1:8" hidden="1" x14ac:dyDescent="0.3">
      <c r="A5284" t="s">
        <v>8360</v>
      </c>
      <c r="B5284" t="s">
        <v>3146</v>
      </c>
      <c r="C5284" t="s">
        <v>230</v>
      </c>
      <c r="D5284" t="s">
        <v>353</v>
      </c>
      <c r="E5284">
        <v>7191</v>
      </c>
      <c r="F5284">
        <v>43</v>
      </c>
      <c r="G5284" t="s">
        <v>16</v>
      </c>
      <c r="H5284" t="s">
        <v>3638</v>
      </c>
    </row>
    <row r="5285" spans="1:8" hidden="1" x14ac:dyDescent="0.3">
      <c r="A5285" t="s">
        <v>8361</v>
      </c>
      <c r="B5285" t="s">
        <v>3146</v>
      </c>
      <c r="C5285" t="s">
        <v>230</v>
      </c>
      <c r="D5285" t="s">
        <v>2</v>
      </c>
      <c r="E5285">
        <v>7269</v>
      </c>
      <c r="F5285">
        <v>43</v>
      </c>
      <c r="G5285" t="s">
        <v>16</v>
      </c>
      <c r="H5285" t="s">
        <v>3638</v>
      </c>
    </row>
    <row r="5286" spans="1:8" hidden="1" x14ac:dyDescent="0.3">
      <c r="A5286" t="s">
        <v>8362</v>
      </c>
      <c r="B5286" t="s">
        <v>3146</v>
      </c>
      <c r="C5286" t="s">
        <v>230</v>
      </c>
      <c r="D5286" t="s">
        <v>337</v>
      </c>
      <c r="E5286">
        <v>7</v>
      </c>
      <c r="F5286">
        <v>43</v>
      </c>
      <c r="G5286" t="s">
        <v>16</v>
      </c>
      <c r="H5286" t="s">
        <v>3638</v>
      </c>
    </row>
    <row r="5287" spans="1:8" hidden="1" x14ac:dyDescent="0.3">
      <c r="A5287" t="s">
        <v>8363</v>
      </c>
      <c r="B5287" t="s">
        <v>3146</v>
      </c>
      <c r="C5287" t="s">
        <v>230</v>
      </c>
      <c r="D5287" t="s">
        <v>326</v>
      </c>
      <c r="E5287">
        <v>19</v>
      </c>
      <c r="F5287">
        <v>43</v>
      </c>
      <c r="G5287" t="s">
        <v>16</v>
      </c>
      <c r="H5287" t="s">
        <v>3638</v>
      </c>
    </row>
    <row r="5288" spans="1:8" hidden="1" x14ac:dyDescent="0.3">
      <c r="A5288" t="s">
        <v>8364</v>
      </c>
      <c r="B5288" t="s">
        <v>3146</v>
      </c>
      <c r="C5288" t="s">
        <v>230</v>
      </c>
      <c r="D5288" t="s">
        <v>327</v>
      </c>
      <c r="E5288">
        <v>305</v>
      </c>
      <c r="F5288">
        <v>43</v>
      </c>
      <c r="G5288" t="s">
        <v>16</v>
      </c>
      <c r="H5288" t="s">
        <v>3638</v>
      </c>
    </row>
    <row r="5289" spans="1:8" hidden="1" x14ac:dyDescent="0.3">
      <c r="A5289" t="s">
        <v>8365</v>
      </c>
      <c r="B5289" t="s">
        <v>3146</v>
      </c>
      <c r="C5289" t="s">
        <v>230</v>
      </c>
      <c r="D5289" t="s">
        <v>328</v>
      </c>
      <c r="E5289">
        <v>412</v>
      </c>
      <c r="F5289">
        <v>43</v>
      </c>
      <c r="G5289" t="s">
        <v>16</v>
      </c>
      <c r="H5289" t="s">
        <v>3638</v>
      </c>
    </row>
    <row r="5290" spans="1:8" hidden="1" x14ac:dyDescent="0.3">
      <c r="A5290" t="s">
        <v>8366</v>
      </c>
      <c r="B5290" t="s">
        <v>3146</v>
      </c>
      <c r="C5290" t="s">
        <v>230</v>
      </c>
      <c r="D5290" t="s">
        <v>329</v>
      </c>
      <c r="E5290">
        <v>0</v>
      </c>
      <c r="F5290">
        <v>43</v>
      </c>
      <c r="G5290" t="s">
        <v>16</v>
      </c>
      <c r="H5290" t="s">
        <v>3638</v>
      </c>
    </row>
    <row r="5291" spans="1:8" hidden="1" x14ac:dyDescent="0.3">
      <c r="A5291" t="s">
        <v>8367</v>
      </c>
      <c r="B5291" t="s">
        <v>3146</v>
      </c>
      <c r="C5291" t="s">
        <v>230</v>
      </c>
      <c r="D5291" t="s">
        <v>330</v>
      </c>
      <c r="E5291">
        <v>47</v>
      </c>
      <c r="F5291">
        <v>43</v>
      </c>
      <c r="G5291" t="s">
        <v>16</v>
      </c>
      <c r="H5291" t="s">
        <v>3638</v>
      </c>
    </row>
    <row r="5292" spans="1:8" hidden="1" x14ac:dyDescent="0.3">
      <c r="A5292" t="s">
        <v>8368</v>
      </c>
      <c r="B5292" t="s">
        <v>3146</v>
      </c>
      <c r="C5292" t="s">
        <v>230</v>
      </c>
      <c r="D5292" t="s">
        <v>3155</v>
      </c>
      <c r="E5292">
        <v>76</v>
      </c>
      <c r="F5292">
        <v>43</v>
      </c>
      <c r="G5292" t="s">
        <v>16</v>
      </c>
      <c r="H5292" t="s">
        <v>3638</v>
      </c>
    </row>
    <row r="5293" spans="1:8" hidden="1" x14ac:dyDescent="0.3">
      <c r="A5293" t="s">
        <v>8369</v>
      </c>
      <c r="B5293" t="s">
        <v>3146</v>
      </c>
      <c r="C5293" t="s">
        <v>230</v>
      </c>
      <c r="D5293" t="s">
        <v>3157</v>
      </c>
      <c r="E5293">
        <v>7191</v>
      </c>
      <c r="F5293">
        <v>43</v>
      </c>
      <c r="G5293" t="s">
        <v>16</v>
      </c>
      <c r="H5293" t="s">
        <v>3638</v>
      </c>
    </row>
    <row r="5294" spans="1:8" hidden="1" x14ac:dyDescent="0.3">
      <c r="A5294" t="s">
        <v>8370</v>
      </c>
      <c r="B5294" t="s">
        <v>3146</v>
      </c>
      <c r="C5294" t="s">
        <v>230</v>
      </c>
      <c r="D5294" t="s">
        <v>331</v>
      </c>
      <c r="E5294">
        <v>228</v>
      </c>
      <c r="F5294">
        <v>43</v>
      </c>
      <c r="G5294" t="s">
        <v>16</v>
      </c>
      <c r="H5294" t="s">
        <v>3638</v>
      </c>
    </row>
    <row r="5295" spans="1:8" hidden="1" x14ac:dyDescent="0.3">
      <c r="A5295" t="s">
        <v>8371</v>
      </c>
      <c r="B5295" t="s">
        <v>3146</v>
      </c>
      <c r="C5295" t="s">
        <v>230</v>
      </c>
      <c r="D5295" t="s">
        <v>332</v>
      </c>
      <c r="E5295">
        <v>198</v>
      </c>
      <c r="F5295">
        <v>43</v>
      </c>
      <c r="G5295" t="s">
        <v>16</v>
      </c>
      <c r="H5295" t="s">
        <v>3638</v>
      </c>
    </row>
    <row r="5296" spans="1:8" hidden="1" x14ac:dyDescent="0.3">
      <c r="A5296" t="s">
        <v>8372</v>
      </c>
      <c r="B5296" t="s">
        <v>3146</v>
      </c>
      <c r="C5296" t="s">
        <v>230</v>
      </c>
      <c r="D5296" t="s">
        <v>333</v>
      </c>
      <c r="E5296">
        <v>2796</v>
      </c>
      <c r="F5296">
        <v>43</v>
      </c>
      <c r="G5296" t="s">
        <v>16</v>
      </c>
      <c r="H5296" t="s">
        <v>3638</v>
      </c>
    </row>
    <row r="5297" spans="1:8" hidden="1" x14ac:dyDescent="0.3">
      <c r="A5297" t="s">
        <v>8373</v>
      </c>
      <c r="B5297" t="s">
        <v>3146</v>
      </c>
      <c r="C5297" t="s">
        <v>230</v>
      </c>
      <c r="D5297" t="s">
        <v>334</v>
      </c>
      <c r="E5297">
        <v>2206</v>
      </c>
      <c r="F5297">
        <v>43</v>
      </c>
      <c r="G5297" t="s">
        <v>16</v>
      </c>
      <c r="H5297" t="s">
        <v>3638</v>
      </c>
    </row>
    <row r="5298" spans="1:8" hidden="1" x14ac:dyDescent="0.3">
      <c r="A5298" t="s">
        <v>8374</v>
      </c>
      <c r="B5298" t="s">
        <v>3146</v>
      </c>
      <c r="C5298" t="s">
        <v>230</v>
      </c>
      <c r="D5298" t="s">
        <v>336</v>
      </c>
      <c r="E5298">
        <v>194</v>
      </c>
      <c r="F5298">
        <v>43</v>
      </c>
      <c r="G5298" t="s">
        <v>16</v>
      </c>
      <c r="H5298" t="s">
        <v>3638</v>
      </c>
    </row>
    <row r="5299" spans="1:8" hidden="1" x14ac:dyDescent="0.3">
      <c r="A5299" t="s">
        <v>8375</v>
      </c>
      <c r="B5299" t="s">
        <v>3146</v>
      </c>
      <c r="C5299" t="s">
        <v>230</v>
      </c>
      <c r="D5299" t="s">
        <v>335</v>
      </c>
      <c r="E5299">
        <v>13</v>
      </c>
      <c r="F5299">
        <v>43</v>
      </c>
      <c r="G5299" t="s">
        <v>16</v>
      </c>
      <c r="H5299" t="s">
        <v>3638</v>
      </c>
    </row>
    <row r="5300" spans="1:8" hidden="1" x14ac:dyDescent="0.3">
      <c r="A5300" t="s">
        <v>8376</v>
      </c>
      <c r="B5300" t="s">
        <v>3146</v>
      </c>
      <c r="C5300" t="s">
        <v>230</v>
      </c>
      <c r="D5300" t="s">
        <v>79</v>
      </c>
      <c r="E5300">
        <v>770</v>
      </c>
      <c r="F5300">
        <v>43</v>
      </c>
      <c r="G5300" t="s">
        <v>16</v>
      </c>
      <c r="H5300" t="s">
        <v>3638</v>
      </c>
    </row>
    <row r="5301" spans="1:8" hidden="1" x14ac:dyDescent="0.3">
      <c r="A5301" t="s">
        <v>8377</v>
      </c>
      <c r="B5301" t="s">
        <v>3166</v>
      </c>
      <c r="C5301" t="s">
        <v>245</v>
      </c>
      <c r="D5301" t="s">
        <v>80</v>
      </c>
      <c r="E5301">
        <v>1177</v>
      </c>
      <c r="F5301">
        <v>43</v>
      </c>
      <c r="G5301" t="s">
        <v>16</v>
      </c>
      <c r="H5301" t="s">
        <v>3638</v>
      </c>
    </row>
    <row r="5302" spans="1:8" hidden="1" x14ac:dyDescent="0.3">
      <c r="A5302" t="s">
        <v>8378</v>
      </c>
      <c r="B5302" t="s">
        <v>3166</v>
      </c>
      <c r="C5302" t="s">
        <v>245</v>
      </c>
      <c r="D5302" t="s">
        <v>342</v>
      </c>
      <c r="E5302">
        <v>129</v>
      </c>
      <c r="F5302">
        <v>43</v>
      </c>
      <c r="G5302" t="s">
        <v>16</v>
      </c>
      <c r="H5302" t="s">
        <v>3638</v>
      </c>
    </row>
    <row r="5303" spans="1:8" hidden="1" x14ac:dyDescent="0.3">
      <c r="A5303" t="s">
        <v>8379</v>
      </c>
      <c r="B5303" t="s">
        <v>3166</v>
      </c>
      <c r="C5303" t="s">
        <v>245</v>
      </c>
      <c r="D5303">
        <v>0</v>
      </c>
      <c r="E5303">
        <v>395</v>
      </c>
      <c r="F5303">
        <v>43</v>
      </c>
      <c r="G5303" t="s">
        <v>16</v>
      </c>
      <c r="H5303" t="s">
        <v>3638</v>
      </c>
    </row>
    <row r="5304" spans="1:8" hidden="1" x14ac:dyDescent="0.3">
      <c r="A5304" t="s">
        <v>8380</v>
      </c>
      <c r="B5304" t="s">
        <v>3166</v>
      </c>
      <c r="C5304" t="s">
        <v>245</v>
      </c>
      <c r="D5304">
        <v>1</v>
      </c>
      <c r="E5304">
        <v>1031</v>
      </c>
      <c r="F5304">
        <v>43</v>
      </c>
      <c r="G5304" t="s">
        <v>16</v>
      </c>
      <c r="H5304" t="s">
        <v>3638</v>
      </c>
    </row>
    <row r="5305" spans="1:8" hidden="1" x14ac:dyDescent="0.3">
      <c r="A5305" t="s">
        <v>8381</v>
      </c>
      <c r="B5305" t="s">
        <v>3166</v>
      </c>
      <c r="C5305" t="s">
        <v>245</v>
      </c>
      <c r="D5305" t="s">
        <v>60</v>
      </c>
      <c r="E5305">
        <v>2743</v>
      </c>
      <c r="F5305">
        <v>43</v>
      </c>
      <c r="G5305" t="s">
        <v>16</v>
      </c>
      <c r="H5305" t="s">
        <v>3638</v>
      </c>
    </row>
    <row r="5306" spans="1:8" hidden="1" x14ac:dyDescent="0.3">
      <c r="A5306" t="s">
        <v>8382</v>
      </c>
      <c r="B5306" t="s">
        <v>3172</v>
      </c>
      <c r="C5306" t="s">
        <v>239</v>
      </c>
      <c r="D5306" t="s">
        <v>2</v>
      </c>
      <c r="E5306">
        <v>7269</v>
      </c>
      <c r="F5306">
        <v>43</v>
      </c>
      <c r="G5306" t="s">
        <v>16</v>
      </c>
      <c r="H5306" t="s">
        <v>3638</v>
      </c>
    </row>
    <row r="5307" spans="1:8" hidden="1" x14ac:dyDescent="0.3">
      <c r="A5307" t="s">
        <v>8383</v>
      </c>
      <c r="B5307" t="s">
        <v>3172</v>
      </c>
      <c r="C5307" t="s">
        <v>239</v>
      </c>
      <c r="D5307" t="s">
        <v>67</v>
      </c>
      <c r="E5307">
        <v>261</v>
      </c>
      <c r="F5307">
        <v>43</v>
      </c>
      <c r="G5307" t="s">
        <v>16</v>
      </c>
      <c r="H5307" t="s">
        <v>3638</v>
      </c>
    </row>
    <row r="5308" spans="1:8" hidden="1" x14ac:dyDescent="0.3">
      <c r="A5308" t="s">
        <v>8384</v>
      </c>
      <c r="B5308" t="s">
        <v>3172</v>
      </c>
      <c r="C5308" t="s">
        <v>239</v>
      </c>
      <c r="D5308" t="s">
        <v>66</v>
      </c>
      <c r="E5308">
        <v>907</v>
      </c>
      <c r="F5308">
        <v>43</v>
      </c>
      <c r="G5308" t="s">
        <v>16</v>
      </c>
      <c r="H5308" t="s">
        <v>3638</v>
      </c>
    </row>
    <row r="5309" spans="1:8" hidden="1" x14ac:dyDescent="0.3">
      <c r="A5309" t="s">
        <v>8385</v>
      </c>
      <c r="B5309" t="s">
        <v>3172</v>
      </c>
      <c r="C5309" t="s">
        <v>239</v>
      </c>
      <c r="D5309" t="s">
        <v>65</v>
      </c>
      <c r="E5309">
        <v>2073</v>
      </c>
      <c r="F5309">
        <v>43</v>
      </c>
      <c r="G5309" t="s">
        <v>16</v>
      </c>
      <c r="H5309" t="s">
        <v>3638</v>
      </c>
    </row>
    <row r="5310" spans="1:8" hidden="1" x14ac:dyDescent="0.3">
      <c r="A5310" t="s">
        <v>8386</v>
      </c>
      <c r="B5310" t="s">
        <v>3172</v>
      </c>
      <c r="C5310" t="s">
        <v>239</v>
      </c>
      <c r="D5310" t="s">
        <v>68</v>
      </c>
      <c r="E5310">
        <v>78</v>
      </c>
      <c r="F5310">
        <v>43</v>
      </c>
      <c r="G5310" t="s">
        <v>16</v>
      </c>
      <c r="H5310" t="s">
        <v>3638</v>
      </c>
    </row>
    <row r="5311" spans="1:8" hidden="1" x14ac:dyDescent="0.3">
      <c r="A5311" t="s">
        <v>8387</v>
      </c>
      <c r="B5311" t="s">
        <v>3172</v>
      </c>
      <c r="C5311" t="s">
        <v>239</v>
      </c>
      <c r="D5311" t="s">
        <v>64</v>
      </c>
      <c r="E5311">
        <v>3943</v>
      </c>
      <c r="F5311">
        <v>43</v>
      </c>
      <c r="G5311" t="s">
        <v>16</v>
      </c>
      <c r="H5311" t="s">
        <v>3638</v>
      </c>
    </row>
    <row r="5312" spans="1:8" hidden="1" x14ac:dyDescent="0.3">
      <c r="A5312" t="s">
        <v>8388</v>
      </c>
      <c r="B5312" t="s">
        <v>3179</v>
      </c>
      <c r="C5312" t="s">
        <v>240</v>
      </c>
      <c r="D5312" t="s">
        <v>2</v>
      </c>
      <c r="E5312">
        <v>7269</v>
      </c>
      <c r="F5312">
        <v>43</v>
      </c>
      <c r="G5312" t="s">
        <v>16</v>
      </c>
      <c r="H5312" t="s">
        <v>3638</v>
      </c>
    </row>
    <row r="5313" spans="1:8" hidden="1" x14ac:dyDescent="0.3">
      <c r="A5313" t="s">
        <v>8389</v>
      </c>
      <c r="B5313" t="s">
        <v>3179</v>
      </c>
      <c r="C5313" t="s">
        <v>240</v>
      </c>
      <c r="D5313" t="s">
        <v>70</v>
      </c>
      <c r="E5313">
        <v>845</v>
      </c>
      <c r="F5313">
        <v>43</v>
      </c>
      <c r="G5313" t="s">
        <v>16</v>
      </c>
      <c r="H5313" t="s">
        <v>3638</v>
      </c>
    </row>
    <row r="5314" spans="1:8" hidden="1" x14ac:dyDescent="0.3">
      <c r="A5314" t="s">
        <v>8390</v>
      </c>
      <c r="B5314" t="s">
        <v>3179</v>
      </c>
      <c r="C5314" t="s">
        <v>240</v>
      </c>
      <c r="D5314" t="s">
        <v>69</v>
      </c>
      <c r="E5314">
        <v>591</v>
      </c>
      <c r="F5314">
        <v>43</v>
      </c>
      <c r="G5314" t="s">
        <v>16</v>
      </c>
      <c r="H5314" t="s">
        <v>3638</v>
      </c>
    </row>
    <row r="5315" spans="1:8" hidden="1" x14ac:dyDescent="0.3">
      <c r="A5315" t="s">
        <v>8391</v>
      </c>
      <c r="B5315" t="s">
        <v>3179</v>
      </c>
      <c r="C5315" t="s">
        <v>240</v>
      </c>
      <c r="D5315" t="s">
        <v>71</v>
      </c>
      <c r="E5315">
        <v>5833</v>
      </c>
      <c r="F5315">
        <v>43</v>
      </c>
      <c r="G5315" t="s">
        <v>16</v>
      </c>
      <c r="H5315" t="s">
        <v>3638</v>
      </c>
    </row>
    <row r="5316" spans="1:8" hidden="1" x14ac:dyDescent="0.3">
      <c r="A5316" t="s">
        <v>8392</v>
      </c>
      <c r="B5316" t="s">
        <v>3184</v>
      </c>
      <c r="C5316" t="s">
        <v>3185</v>
      </c>
      <c r="D5316" t="s">
        <v>2</v>
      </c>
      <c r="E5316">
        <v>7269</v>
      </c>
      <c r="F5316">
        <v>43</v>
      </c>
      <c r="G5316" t="s">
        <v>16</v>
      </c>
      <c r="H5316" t="s">
        <v>3638</v>
      </c>
    </row>
    <row r="5317" spans="1:8" hidden="1" x14ac:dyDescent="0.3">
      <c r="A5317" t="s">
        <v>8393</v>
      </c>
      <c r="B5317" t="s">
        <v>3184</v>
      </c>
      <c r="C5317" t="s">
        <v>3185</v>
      </c>
      <c r="D5317" t="s">
        <v>25</v>
      </c>
      <c r="E5317">
        <v>92</v>
      </c>
      <c r="F5317">
        <v>43</v>
      </c>
      <c r="G5317" t="s">
        <v>16</v>
      </c>
      <c r="H5317" t="s">
        <v>3638</v>
      </c>
    </row>
    <row r="5318" spans="1:8" hidden="1" x14ac:dyDescent="0.3">
      <c r="A5318" t="s">
        <v>8394</v>
      </c>
      <c r="B5318" t="s">
        <v>3184</v>
      </c>
      <c r="C5318" t="s">
        <v>3185</v>
      </c>
      <c r="D5318" t="s">
        <v>21</v>
      </c>
      <c r="E5318">
        <v>1499</v>
      </c>
      <c r="F5318">
        <v>43</v>
      </c>
      <c r="G5318" t="s">
        <v>16</v>
      </c>
      <c r="H5318" t="s">
        <v>3638</v>
      </c>
    </row>
    <row r="5319" spans="1:8" hidden="1" x14ac:dyDescent="0.3">
      <c r="A5319" t="s">
        <v>8395</v>
      </c>
      <c r="B5319" t="s">
        <v>3184</v>
      </c>
      <c r="C5319" t="s">
        <v>3185</v>
      </c>
      <c r="D5319" t="s">
        <v>24</v>
      </c>
      <c r="E5319">
        <v>110</v>
      </c>
      <c r="F5319">
        <v>43</v>
      </c>
      <c r="G5319" t="s">
        <v>16</v>
      </c>
      <c r="H5319" t="s">
        <v>3638</v>
      </c>
    </row>
    <row r="5320" spans="1:8" hidden="1" x14ac:dyDescent="0.3">
      <c r="A5320" t="s">
        <v>8396</v>
      </c>
      <c r="B5320" t="s">
        <v>3184</v>
      </c>
      <c r="C5320" t="s">
        <v>3185</v>
      </c>
      <c r="D5320" t="s">
        <v>354</v>
      </c>
      <c r="E5320">
        <v>610</v>
      </c>
      <c r="F5320">
        <v>43</v>
      </c>
      <c r="G5320" t="s">
        <v>16</v>
      </c>
      <c r="H5320" t="s">
        <v>3638</v>
      </c>
    </row>
    <row r="5321" spans="1:8" hidden="1" x14ac:dyDescent="0.3">
      <c r="A5321" t="s">
        <v>8397</v>
      </c>
      <c r="B5321" t="s">
        <v>3184</v>
      </c>
      <c r="C5321" t="s">
        <v>3185</v>
      </c>
      <c r="D5321" t="s">
        <v>22</v>
      </c>
      <c r="E5321">
        <v>959</v>
      </c>
      <c r="F5321">
        <v>43</v>
      </c>
      <c r="G5321" t="s">
        <v>16</v>
      </c>
      <c r="H5321" t="s">
        <v>3638</v>
      </c>
    </row>
    <row r="5322" spans="1:8" hidden="1" x14ac:dyDescent="0.3">
      <c r="A5322" t="s">
        <v>8398</v>
      </c>
      <c r="B5322" t="s">
        <v>3184</v>
      </c>
      <c r="C5322" t="s">
        <v>3185</v>
      </c>
      <c r="D5322" t="s">
        <v>23</v>
      </c>
      <c r="E5322">
        <v>347</v>
      </c>
      <c r="F5322">
        <v>43</v>
      </c>
      <c r="G5322" t="s">
        <v>16</v>
      </c>
      <c r="H5322" t="s">
        <v>3638</v>
      </c>
    </row>
    <row r="5323" spans="1:8" hidden="1" x14ac:dyDescent="0.3">
      <c r="A5323" t="s">
        <v>8399</v>
      </c>
      <c r="B5323" t="s">
        <v>3184</v>
      </c>
      <c r="C5323" t="s">
        <v>3185</v>
      </c>
      <c r="D5323" t="s">
        <v>20</v>
      </c>
      <c r="E5323">
        <v>3653</v>
      </c>
      <c r="F5323">
        <v>43</v>
      </c>
      <c r="G5323" t="s">
        <v>16</v>
      </c>
      <c r="H5323" t="s">
        <v>3638</v>
      </c>
    </row>
    <row r="5324" spans="1:8" hidden="1" x14ac:dyDescent="0.3">
      <c r="A5324" t="s">
        <v>10603</v>
      </c>
      <c r="B5324" t="s">
        <v>3193</v>
      </c>
      <c r="C5324" t="s">
        <v>3194</v>
      </c>
      <c r="D5324" t="s">
        <v>10556</v>
      </c>
      <c r="E5324">
        <v>1</v>
      </c>
      <c r="F5324">
        <v>43</v>
      </c>
      <c r="G5324" t="s">
        <v>16</v>
      </c>
      <c r="H5324" t="s">
        <v>3638</v>
      </c>
    </row>
    <row r="5325" spans="1:8" hidden="1" x14ac:dyDescent="0.3">
      <c r="A5325" t="s">
        <v>8400</v>
      </c>
      <c r="B5325" t="s">
        <v>3193</v>
      </c>
      <c r="C5325" t="s">
        <v>3194</v>
      </c>
      <c r="D5325" t="s">
        <v>350</v>
      </c>
      <c r="E5325">
        <v>13</v>
      </c>
      <c r="F5325">
        <v>43</v>
      </c>
      <c r="G5325" t="s">
        <v>16</v>
      </c>
      <c r="H5325" t="s">
        <v>3638</v>
      </c>
    </row>
    <row r="5326" spans="1:8" hidden="1" x14ac:dyDescent="0.3">
      <c r="A5326" t="s">
        <v>8401</v>
      </c>
      <c r="B5326" t="s">
        <v>3193</v>
      </c>
      <c r="C5326" t="s">
        <v>3194</v>
      </c>
      <c r="D5326" t="s">
        <v>352</v>
      </c>
      <c r="E5326">
        <v>803</v>
      </c>
      <c r="F5326">
        <v>43</v>
      </c>
      <c r="G5326" t="s">
        <v>16</v>
      </c>
      <c r="H5326" t="s">
        <v>3638</v>
      </c>
    </row>
    <row r="5327" spans="1:8" hidden="1" x14ac:dyDescent="0.3">
      <c r="A5327" t="s">
        <v>8402</v>
      </c>
      <c r="B5327" t="s">
        <v>3193</v>
      </c>
      <c r="C5327" t="s">
        <v>3194</v>
      </c>
      <c r="D5327" t="s">
        <v>351</v>
      </c>
      <c r="E5327">
        <v>4</v>
      </c>
      <c r="F5327">
        <v>43</v>
      </c>
      <c r="G5327" t="s">
        <v>16</v>
      </c>
      <c r="H5327" t="s">
        <v>3638</v>
      </c>
    </row>
    <row r="5328" spans="1:8" hidden="1" x14ac:dyDescent="0.3">
      <c r="A5328" t="s">
        <v>8403</v>
      </c>
      <c r="B5328" t="s">
        <v>3193</v>
      </c>
      <c r="C5328" t="s">
        <v>3194</v>
      </c>
      <c r="D5328" t="s">
        <v>348</v>
      </c>
      <c r="E5328">
        <v>62</v>
      </c>
      <c r="F5328">
        <v>43</v>
      </c>
      <c r="G5328" t="s">
        <v>16</v>
      </c>
      <c r="H5328" t="s">
        <v>3638</v>
      </c>
    </row>
    <row r="5329" spans="1:8" hidden="1" x14ac:dyDescent="0.3">
      <c r="A5329" t="s">
        <v>8404</v>
      </c>
      <c r="B5329" t="s">
        <v>3193</v>
      </c>
      <c r="C5329" t="s">
        <v>3194</v>
      </c>
      <c r="D5329" t="s">
        <v>349</v>
      </c>
      <c r="E5329">
        <v>7072</v>
      </c>
      <c r="F5329">
        <v>43</v>
      </c>
      <c r="G5329" t="s">
        <v>16</v>
      </c>
      <c r="H5329" t="s">
        <v>3638</v>
      </c>
    </row>
    <row r="5330" spans="1:8" hidden="1" x14ac:dyDescent="0.3">
      <c r="A5330" t="s">
        <v>8405</v>
      </c>
      <c r="B5330" t="s">
        <v>3193</v>
      </c>
      <c r="C5330" t="s">
        <v>3194</v>
      </c>
      <c r="D5330" t="s">
        <v>347</v>
      </c>
      <c r="E5330">
        <v>7005</v>
      </c>
      <c r="F5330">
        <v>43</v>
      </c>
      <c r="G5330" t="s">
        <v>16</v>
      </c>
      <c r="H5330" t="s">
        <v>3638</v>
      </c>
    </row>
    <row r="5331" spans="1:8" hidden="1" x14ac:dyDescent="0.3">
      <c r="A5331" t="s">
        <v>8406</v>
      </c>
      <c r="B5331" t="s">
        <v>99</v>
      </c>
      <c r="C5331" t="s">
        <v>3202</v>
      </c>
      <c r="D5331" t="s">
        <v>210</v>
      </c>
      <c r="E5331">
        <v>1095</v>
      </c>
      <c r="F5331">
        <v>43</v>
      </c>
      <c r="G5331" t="s">
        <v>16</v>
      </c>
      <c r="H5331" t="s">
        <v>3638</v>
      </c>
    </row>
    <row r="5332" spans="1:8" hidden="1" x14ac:dyDescent="0.3">
      <c r="A5332" t="s">
        <v>8407</v>
      </c>
      <c r="B5332" t="s">
        <v>98</v>
      </c>
      <c r="C5332" t="s">
        <v>3202</v>
      </c>
      <c r="D5332" t="s">
        <v>209</v>
      </c>
      <c r="E5332">
        <v>4488</v>
      </c>
      <c r="F5332">
        <v>43</v>
      </c>
      <c r="G5332" t="s">
        <v>16</v>
      </c>
      <c r="H5332" t="s">
        <v>3638</v>
      </c>
    </row>
    <row r="5333" spans="1:8" hidden="1" x14ac:dyDescent="0.3">
      <c r="A5333" t="s">
        <v>8408</v>
      </c>
      <c r="B5333" t="s">
        <v>97</v>
      </c>
      <c r="C5333" t="s">
        <v>3202</v>
      </c>
      <c r="D5333" t="s">
        <v>208</v>
      </c>
      <c r="E5333">
        <v>969</v>
      </c>
      <c r="F5333">
        <v>43</v>
      </c>
      <c r="G5333" t="s">
        <v>16</v>
      </c>
      <c r="H5333" t="s">
        <v>3638</v>
      </c>
    </row>
    <row r="5334" spans="1:8" hidden="1" x14ac:dyDescent="0.3">
      <c r="A5334" t="s">
        <v>8409</v>
      </c>
      <c r="B5334" t="s">
        <v>96</v>
      </c>
      <c r="C5334" t="s">
        <v>3202</v>
      </c>
      <c r="D5334" t="s">
        <v>207</v>
      </c>
      <c r="E5334">
        <v>745</v>
      </c>
      <c r="F5334">
        <v>43</v>
      </c>
      <c r="G5334" t="s">
        <v>16</v>
      </c>
      <c r="H5334" t="s">
        <v>3638</v>
      </c>
    </row>
    <row r="5335" spans="1:8" hidden="1" x14ac:dyDescent="0.3">
      <c r="A5335" t="s">
        <v>8410</v>
      </c>
      <c r="B5335" t="s">
        <v>3207</v>
      </c>
      <c r="C5335" t="s">
        <v>3202</v>
      </c>
      <c r="D5335" t="s">
        <v>2</v>
      </c>
      <c r="E5335">
        <v>7297</v>
      </c>
      <c r="F5335">
        <v>43</v>
      </c>
      <c r="G5335" t="s">
        <v>16</v>
      </c>
      <c r="H5335" t="s">
        <v>3638</v>
      </c>
    </row>
    <row r="5336" spans="1:8" hidden="1" x14ac:dyDescent="0.3">
      <c r="A5336" t="s">
        <v>8411</v>
      </c>
      <c r="B5336" t="s">
        <v>3207</v>
      </c>
      <c r="C5336" t="s">
        <v>3202</v>
      </c>
      <c r="D5336" t="s">
        <v>28</v>
      </c>
      <c r="E5336">
        <v>423.53265733908199</v>
      </c>
      <c r="F5336">
        <v>43</v>
      </c>
      <c r="G5336" t="s">
        <v>16</v>
      </c>
      <c r="H5336" t="s">
        <v>3638</v>
      </c>
    </row>
    <row r="5337" spans="1:8" hidden="1" x14ac:dyDescent="0.3">
      <c r="A5337" t="s">
        <v>8412</v>
      </c>
      <c r="B5337" t="s">
        <v>3207</v>
      </c>
      <c r="C5337" t="s">
        <v>3202</v>
      </c>
      <c r="D5337" t="s">
        <v>27</v>
      </c>
      <c r="E5337">
        <v>3774</v>
      </c>
      <c r="F5337">
        <v>43</v>
      </c>
      <c r="G5337" t="s">
        <v>16</v>
      </c>
      <c r="H5337" t="s">
        <v>3638</v>
      </c>
    </row>
    <row r="5338" spans="1:8" hidden="1" x14ac:dyDescent="0.3">
      <c r="A5338" t="s">
        <v>8413</v>
      </c>
      <c r="B5338" t="s">
        <v>3207</v>
      </c>
      <c r="C5338" t="s">
        <v>3202</v>
      </c>
      <c r="D5338" t="s">
        <v>3155</v>
      </c>
      <c r="E5338">
        <v>76</v>
      </c>
      <c r="F5338">
        <v>43</v>
      </c>
      <c r="G5338" t="s">
        <v>16</v>
      </c>
      <c r="H5338" t="s">
        <v>3638</v>
      </c>
    </row>
    <row r="5339" spans="1:8" hidden="1" x14ac:dyDescent="0.3">
      <c r="A5339" t="s">
        <v>8414</v>
      </c>
      <c r="B5339" t="s">
        <v>3207</v>
      </c>
      <c r="C5339" t="s">
        <v>3202</v>
      </c>
      <c r="D5339" t="s">
        <v>3157</v>
      </c>
      <c r="E5339">
        <v>7191</v>
      </c>
      <c r="F5339">
        <v>43</v>
      </c>
      <c r="G5339" t="s">
        <v>16</v>
      </c>
      <c r="H5339" t="s">
        <v>3638</v>
      </c>
    </row>
    <row r="5340" spans="1:8" hidden="1" x14ac:dyDescent="0.3">
      <c r="A5340" t="s">
        <v>8415</v>
      </c>
      <c r="B5340" t="s">
        <v>3207</v>
      </c>
      <c r="C5340" t="s">
        <v>3202</v>
      </c>
      <c r="D5340" t="s">
        <v>26</v>
      </c>
      <c r="E5340">
        <v>3523</v>
      </c>
      <c r="F5340">
        <v>43</v>
      </c>
      <c r="G5340" t="s">
        <v>16</v>
      </c>
      <c r="H5340" t="s">
        <v>3638</v>
      </c>
    </row>
    <row r="5341" spans="1:8" hidden="1" x14ac:dyDescent="0.3">
      <c r="A5341" t="s">
        <v>8416</v>
      </c>
      <c r="B5341" t="s">
        <v>3214</v>
      </c>
      <c r="C5341" t="s">
        <v>3215</v>
      </c>
      <c r="D5341" t="s">
        <v>344</v>
      </c>
      <c r="E5341">
        <v>92</v>
      </c>
      <c r="F5341">
        <v>43</v>
      </c>
      <c r="G5341" t="s">
        <v>16</v>
      </c>
      <c r="H5341" t="s">
        <v>3638</v>
      </c>
    </row>
    <row r="5342" spans="1:8" hidden="1" x14ac:dyDescent="0.3">
      <c r="A5342" t="s">
        <v>8417</v>
      </c>
      <c r="B5342" t="s">
        <v>3214</v>
      </c>
      <c r="C5342" t="s">
        <v>3215</v>
      </c>
      <c r="D5342" t="s">
        <v>2</v>
      </c>
      <c r="E5342">
        <v>7269</v>
      </c>
      <c r="F5342">
        <v>43</v>
      </c>
      <c r="G5342" t="s">
        <v>16</v>
      </c>
      <c r="H5342" t="s">
        <v>3638</v>
      </c>
    </row>
    <row r="5343" spans="1:8" hidden="1" x14ac:dyDescent="0.3">
      <c r="A5343" t="s">
        <v>8418</v>
      </c>
      <c r="B5343" t="s">
        <v>3214</v>
      </c>
      <c r="C5343" t="s">
        <v>3215</v>
      </c>
      <c r="D5343" t="s">
        <v>30</v>
      </c>
      <c r="E5343">
        <v>2502</v>
      </c>
      <c r="F5343">
        <v>43</v>
      </c>
      <c r="G5343" t="s">
        <v>16</v>
      </c>
      <c r="H5343" t="s">
        <v>3638</v>
      </c>
    </row>
    <row r="5344" spans="1:8" hidden="1" x14ac:dyDescent="0.3">
      <c r="A5344" t="s">
        <v>8419</v>
      </c>
      <c r="B5344" t="s">
        <v>3214</v>
      </c>
      <c r="C5344" t="s">
        <v>3215</v>
      </c>
      <c r="D5344" t="s">
        <v>345</v>
      </c>
      <c r="E5344">
        <v>11</v>
      </c>
      <c r="F5344">
        <v>43</v>
      </c>
      <c r="G5344" t="s">
        <v>16</v>
      </c>
      <c r="H5344" t="s">
        <v>3638</v>
      </c>
    </row>
    <row r="5345" spans="1:8" hidden="1" x14ac:dyDescent="0.3">
      <c r="A5345" t="s">
        <v>8420</v>
      </c>
      <c r="B5345" t="s">
        <v>3214</v>
      </c>
      <c r="C5345" t="s">
        <v>3215</v>
      </c>
      <c r="D5345" t="s">
        <v>36</v>
      </c>
      <c r="E5345">
        <v>92</v>
      </c>
      <c r="F5345">
        <v>43</v>
      </c>
      <c r="G5345" t="s">
        <v>16</v>
      </c>
      <c r="H5345" t="s">
        <v>3638</v>
      </c>
    </row>
    <row r="5346" spans="1:8" hidden="1" x14ac:dyDescent="0.3">
      <c r="A5346" t="s">
        <v>8421</v>
      </c>
      <c r="B5346" t="s">
        <v>3214</v>
      </c>
      <c r="C5346" t="s">
        <v>3215</v>
      </c>
      <c r="D5346" t="s">
        <v>32</v>
      </c>
      <c r="E5346">
        <v>157</v>
      </c>
      <c r="F5346">
        <v>43</v>
      </c>
      <c r="G5346" t="s">
        <v>16</v>
      </c>
      <c r="H5346" t="s">
        <v>3638</v>
      </c>
    </row>
    <row r="5347" spans="1:8" hidden="1" x14ac:dyDescent="0.3">
      <c r="A5347" t="s">
        <v>8422</v>
      </c>
      <c r="B5347" t="s">
        <v>3214</v>
      </c>
      <c r="C5347" t="s">
        <v>3215</v>
      </c>
      <c r="D5347" t="s">
        <v>31</v>
      </c>
      <c r="E5347">
        <v>4414</v>
      </c>
      <c r="F5347">
        <v>43</v>
      </c>
      <c r="G5347" t="s">
        <v>16</v>
      </c>
      <c r="H5347" t="s">
        <v>3638</v>
      </c>
    </row>
    <row r="5348" spans="1:8" hidden="1" x14ac:dyDescent="0.3">
      <c r="A5348" t="s">
        <v>8423</v>
      </c>
      <c r="B5348" t="s">
        <v>3214</v>
      </c>
      <c r="C5348" t="s">
        <v>3215</v>
      </c>
      <c r="D5348" t="s">
        <v>34</v>
      </c>
      <c r="E5348">
        <v>571</v>
      </c>
      <c r="F5348">
        <v>43</v>
      </c>
      <c r="G5348" t="s">
        <v>16</v>
      </c>
      <c r="H5348" t="s">
        <v>3638</v>
      </c>
    </row>
    <row r="5349" spans="1:8" hidden="1" x14ac:dyDescent="0.3">
      <c r="A5349" t="s">
        <v>8424</v>
      </c>
      <c r="B5349" t="s">
        <v>3214</v>
      </c>
      <c r="C5349" t="s">
        <v>3215</v>
      </c>
      <c r="D5349" t="s">
        <v>35</v>
      </c>
      <c r="E5349">
        <v>378</v>
      </c>
      <c r="F5349">
        <v>43</v>
      </c>
      <c r="G5349" t="s">
        <v>16</v>
      </c>
      <c r="H5349" t="s">
        <v>3638</v>
      </c>
    </row>
    <row r="5350" spans="1:8" hidden="1" x14ac:dyDescent="0.3">
      <c r="A5350" t="s">
        <v>8425</v>
      </c>
      <c r="B5350" t="s">
        <v>3214</v>
      </c>
      <c r="C5350" t="s">
        <v>3215</v>
      </c>
      <c r="D5350" t="s">
        <v>33</v>
      </c>
      <c r="E5350">
        <v>3465</v>
      </c>
      <c r="F5350">
        <v>43</v>
      </c>
      <c r="G5350" t="s">
        <v>16</v>
      </c>
      <c r="H5350" t="s">
        <v>3638</v>
      </c>
    </row>
    <row r="5351" spans="1:8" hidden="1" x14ac:dyDescent="0.3">
      <c r="A5351" t="s">
        <v>8426</v>
      </c>
      <c r="B5351" t="s">
        <v>3226</v>
      </c>
      <c r="C5351" t="s">
        <v>232</v>
      </c>
      <c r="D5351" t="s">
        <v>60</v>
      </c>
      <c r="E5351">
        <v>2743</v>
      </c>
      <c r="F5351">
        <v>43</v>
      </c>
      <c r="G5351" t="s">
        <v>16</v>
      </c>
      <c r="H5351" t="s">
        <v>3638</v>
      </c>
    </row>
    <row r="5352" spans="1:8" hidden="1" x14ac:dyDescent="0.3">
      <c r="A5352" t="s">
        <v>8427</v>
      </c>
      <c r="B5352" t="s">
        <v>3226</v>
      </c>
      <c r="C5352" t="s">
        <v>232</v>
      </c>
      <c r="D5352" t="s">
        <v>76</v>
      </c>
      <c r="E5352">
        <v>90</v>
      </c>
      <c r="F5352">
        <v>43</v>
      </c>
      <c r="G5352" t="s">
        <v>16</v>
      </c>
      <c r="H5352" t="s">
        <v>3638</v>
      </c>
    </row>
    <row r="5353" spans="1:8" hidden="1" x14ac:dyDescent="0.3">
      <c r="A5353" t="s">
        <v>8428</v>
      </c>
      <c r="B5353" t="s">
        <v>3226</v>
      </c>
      <c r="C5353" t="s">
        <v>232</v>
      </c>
      <c r="D5353" t="s">
        <v>72</v>
      </c>
      <c r="E5353">
        <v>357</v>
      </c>
      <c r="F5353">
        <v>43</v>
      </c>
      <c r="G5353" t="s">
        <v>16</v>
      </c>
      <c r="H5353" t="s">
        <v>3638</v>
      </c>
    </row>
    <row r="5354" spans="1:8" hidden="1" x14ac:dyDescent="0.3">
      <c r="A5354" t="s">
        <v>8429</v>
      </c>
      <c r="B5354" t="s">
        <v>3226</v>
      </c>
      <c r="C5354" t="s">
        <v>232</v>
      </c>
      <c r="D5354" t="s">
        <v>73</v>
      </c>
      <c r="E5354">
        <v>1290</v>
      </c>
      <c r="F5354">
        <v>43</v>
      </c>
      <c r="G5354" t="s">
        <v>16</v>
      </c>
      <c r="H5354" t="s">
        <v>3638</v>
      </c>
    </row>
    <row r="5355" spans="1:8" hidden="1" x14ac:dyDescent="0.3">
      <c r="A5355" t="s">
        <v>8430</v>
      </c>
      <c r="B5355" t="s">
        <v>3226</v>
      </c>
      <c r="C5355" t="s">
        <v>232</v>
      </c>
      <c r="D5355" t="s">
        <v>75</v>
      </c>
      <c r="E5355">
        <v>213</v>
      </c>
      <c r="F5355">
        <v>43</v>
      </c>
      <c r="G5355" t="s">
        <v>16</v>
      </c>
      <c r="H5355" t="s">
        <v>3638</v>
      </c>
    </row>
    <row r="5356" spans="1:8" hidden="1" x14ac:dyDescent="0.3">
      <c r="A5356" t="s">
        <v>8431</v>
      </c>
      <c r="B5356" t="s">
        <v>3226</v>
      </c>
      <c r="C5356" t="s">
        <v>232</v>
      </c>
      <c r="D5356" t="s">
        <v>74</v>
      </c>
      <c r="E5356">
        <v>783</v>
      </c>
      <c r="F5356">
        <v>43</v>
      </c>
      <c r="G5356" t="s">
        <v>16</v>
      </c>
      <c r="H5356" t="s">
        <v>3638</v>
      </c>
    </row>
    <row r="5357" spans="1:8" hidden="1" x14ac:dyDescent="0.3">
      <c r="A5357" t="s">
        <v>8432</v>
      </c>
      <c r="B5357" t="s">
        <v>3076</v>
      </c>
      <c r="C5357" t="s">
        <v>236</v>
      </c>
      <c r="D5357" t="s">
        <v>29</v>
      </c>
      <c r="E5357">
        <v>7640</v>
      </c>
      <c r="F5357">
        <v>32</v>
      </c>
      <c r="G5357" t="s">
        <v>276</v>
      </c>
      <c r="H5357" t="s">
        <v>3748</v>
      </c>
    </row>
    <row r="5358" spans="1:8" hidden="1" x14ac:dyDescent="0.3">
      <c r="A5358" t="s">
        <v>8433</v>
      </c>
      <c r="B5358" t="s">
        <v>3076</v>
      </c>
      <c r="C5358" t="s">
        <v>236</v>
      </c>
      <c r="D5358" t="s">
        <v>49</v>
      </c>
      <c r="E5358">
        <v>2544</v>
      </c>
      <c r="F5358">
        <v>32</v>
      </c>
      <c r="G5358" t="s">
        <v>276</v>
      </c>
      <c r="H5358" t="s">
        <v>3748</v>
      </c>
    </row>
    <row r="5359" spans="1:8" hidden="1" x14ac:dyDescent="0.3">
      <c r="A5359" t="s">
        <v>8434</v>
      </c>
      <c r="B5359" t="s">
        <v>3076</v>
      </c>
      <c r="C5359" t="s">
        <v>236</v>
      </c>
      <c r="D5359" t="s">
        <v>48</v>
      </c>
      <c r="E5359">
        <v>1028</v>
      </c>
      <c r="F5359">
        <v>32</v>
      </c>
      <c r="G5359" t="s">
        <v>276</v>
      </c>
      <c r="H5359" t="s">
        <v>3748</v>
      </c>
    </row>
    <row r="5360" spans="1:8" hidden="1" x14ac:dyDescent="0.3">
      <c r="A5360" t="s">
        <v>8435</v>
      </c>
      <c r="B5360" t="s">
        <v>3076</v>
      </c>
      <c r="C5360" t="s">
        <v>236</v>
      </c>
      <c r="D5360" t="s">
        <v>42</v>
      </c>
      <c r="E5360">
        <v>268</v>
      </c>
      <c r="F5360">
        <v>32</v>
      </c>
      <c r="G5360" t="s">
        <v>276</v>
      </c>
      <c r="H5360" t="s">
        <v>3748</v>
      </c>
    </row>
    <row r="5361" spans="1:8" hidden="1" x14ac:dyDescent="0.3">
      <c r="A5361" t="s">
        <v>8436</v>
      </c>
      <c r="B5361" t="s">
        <v>3076</v>
      </c>
      <c r="C5361" t="s">
        <v>236</v>
      </c>
      <c r="D5361" t="s">
        <v>82</v>
      </c>
      <c r="E5361">
        <v>354</v>
      </c>
      <c r="F5361">
        <v>32</v>
      </c>
      <c r="G5361" t="s">
        <v>276</v>
      </c>
      <c r="H5361" t="s">
        <v>3748</v>
      </c>
    </row>
    <row r="5362" spans="1:8" hidden="1" x14ac:dyDescent="0.3">
      <c r="A5362" t="s">
        <v>8437</v>
      </c>
      <c r="B5362" t="s">
        <v>3076</v>
      </c>
      <c r="C5362" t="s">
        <v>236</v>
      </c>
      <c r="D5362" t="s">
        <v>50</v>
      </c>
      <c r="E5362">
        <v>201</v>
      </c>
      <c r="F5362">
        <v>32</v>
      </c>
      <c r="G5362" t="s">
        <v>276</v>
      </c>
      <c r="H5362" t="s">
        <v>3748</v>
      </c>
    </row>
    <row r="5363" spans="1:8" hidden="1" x14ac:dyDescent="0.3">
      <c r="A5363" t="s">
        <v>8438</v>
      </c>
      <c r="B5363" t="s">
        <v>3076</v>
      </c>
      <c r="C5363" t="s">
        <v>236</v>
      </c>
      <c r="D5363" t="s">
        <v>46</v>
      </c>
      <c r="E5363">
        <v>881</v>
      </c>
      <c r="F5363">
        <v>32</v>
      </c>
      <c r="G5363" t="s">
        <v>276</v>
      </c>
      <c r="H5363" t="s">
        <v>3748</v>
      </c>
    </row>
    <row r="5364" spans="1:8" hidden="1" x14ac:dyDescent="0.3">
      <c r="A5364" t="s">
        <v>8439</v>
      </c>
      <c r="B5364" t="s">
        <v>3076</v>
      </c>
      <c r="C5364" t="s">
        <v>236</v>
      </c>
      <c r="D5364" t="s">
        <v>45</v>
      </c>
      <c r="E5364">
        <v>586</v>
      </c>
      <c r="F5364">
        <v>32</v>
      </c>
      <c r="G5364" t="s">
        <v>276</v>
      </c>
      <c r="H5364" t="s">
        <v>3748</v>
      </c>
    </row>
    <row r="5365" spans="1:8" hidden="1" x14ac:dyDescent="0.3">
      <c r="A5365" t="s">
        <v>8440</v>
      </c>
      <c r="B5365" t="s">
        <v>3076</v>
      </c>
      <c r="C5365" t="s">
        <v>236</v>
      </c>
      <c r="D5365" t="s">
        <v>47</v>
      </c>
      <c r="E5365">
        <v>322</v>
      </c>
      <c r="F5365">
        <v>32</v>
      </c>
      <c r="G5365" t="s">
        <v>276</v>
      </c>
      <c r="H5365" t="s">
        <v>3748</v>
      </c>
    </row>
    <row r="5366" spans="1:8" hidden="1" x14ac:dyDescent="0.3">
      <c r="A5366" t="s">
        <v>8441</v>
      </c>
      <c r="B5366" t="s">
        <v>3076</v>
      </c>
      <c r="C5366" t="s">
        <v>236</v>
      </c>
      <c r="D5366" t="s">
        <v>43</v>
      </c>
      <c r="E5366">
        <v>1072</v>
      </c>
      <c r="F5366">
        <v>32</v>
      </c>
      <c r="G5366" t="s">
        <v>276</v>
      </c>
      <c r="H5366" t="s">
        <v>3748</v>
      </c>
    </row>
    <row r="5367" spans="1:8" hidden="1" x14ac:dyDescent="0.3">
      <c r="A5367" t="s">
        <v>8442</v>
      </c>
      <c r="B5367" t="s">
        <v>3076</v>
      </c>
      <c r="C5367" t="s">
        <v>236</v>
      </c>
      <c r="D5367" t="s">
        <v>44</v>
      </c>
      <c r="E5367">
        <v>395</v>
      </c>
      <c r="F5367">
        <v>32</v>
      </c>
      <c r="G5367" t="s">
        <v>276</v>
      </c>
      <c r="H5367" t="s">
        <v>3748</v>
      </c>
    </row>
    <row r="5368" spans="1:8" hidden="1" x14ac:dyDescent="0.3">
      <c r="A5368" t="s">
        <v>3747</v>
      </c>
      <c r="B5368" t="s">
        <v>3089</v>
      </c>
      <c r="C5368" t="s">
        <v>3090</v>
      </c>
      <c r="D5368" t="s">
        <v>434</v>
      </c>
      <c r="E5368">
        <v>117</v>
      </c>
      <c r="F5368">
        <v>32</v>
      </c>
      <c r="G5368" t="s">
        <v>276</v>
      </c>
      <c r="H5368" t="s">
        <v>3748</v>
      </c>
    </row>
    <row r="5369" spans="1:8" hidden="1" x14ac:dyDescent="0.3">
      <c r="A5369" t="s">
        <v>5289</v>
      </c>
      <c r="B5369" t="s">
        <v>3089</v>
      </c>
      <c r="C5369" t="s">
        <v>3090</v>
      </c>
      <c r="D5369" t="s">
        <v>436</v>
      </c>
      <c r="E5369">
        <v>464</v>
      </c>
      <c r="F5369">
        <v>32</v>
      </c>
      <c r="G5369" t="s">
        <v>276</v>
      </c>
      <c r="H5369" t="s">
        <v>3748</v>
      </c>
    </row>
    <row r="5370" spans="1:8" hidden="1" x14ac:dyDescent="0.3">
      <c r="A5370" t="s">
        <v>6106</v>
      </c>
      <c r="B5370" t="s">
        <v>3089</v>
      </c>
      <c r="C5370" t="s">
        <v>3090</v>
      </c>
      <c r="D5370" t="s">
        <v>437</v>
      </c>
      <c r="E5370">
        <v>1463</v>
      </c>
      <c r="F5370">
        <v>32</v>
      </c>
      <c r="G5370" t="s">
        <v>276</v>
      </c>
      <c r="H5370" t="s">
        <v>3748</v>
      </c>
    </row>
    <row r="5371" spans="1:8" hidden="1" x14ac:dyDescent="0.3">
      <c r="A5371" t="s">
        <v>7632</v>
      </c>
      <c r="B5371" t="s">
        <v>3089</v>
      </c>
      <c r="C5371" t="s">
        <v>3090</v>
      </c>
      <c r="D5371" t="s">
        <v>439</v>
      </c>
      <c r="E5371">
        <v>957</v>
      </c>
      <c r="F5371">
        <v>32</v>
      </c>
      <c r="G5371" t="s">
        <v>276</v>
      </c>
      <c r="H5371" t="s">
        <v>3748</v>
      </c>
    </row>
    <row r="5372" spans="1:8" hidden="1" x14ac:dyDescent="0.3">
      <c r="A5372" t="s">
        <v>4472</v>
      </c>
      <c r="B5372" t="s">
        <v>3089</v>
      </c>
      <c r="C5372" t="s">
        <v>3090</v>
      </c>
      <c r="D5372" t="s">
        <v>435</v>
      </c>
      <c r="E5372">
        <v>547</v>
      </c>
      <c r="F5372">
        <v>32</v>
      </c>
      <c r="G5372" t="s">
        <v>276</v>
      </c>
      <c r="H5372" t="s">
        <v>3748</v>
      </c>
    </row>
    <row r="5373" spans="1:8" hidden="1" x14ac:dyDescent="0.3">
      <c r="A5373" t="s">
        <v>9266</v>
      </c>
      <c r="B5373" t="s">
        <v>3089</v>
      </c>
      <c r="C5373" t="s">
        <v>3090</v>
      </c>
      <c r="D5373" t="s">
        <v>441</v>
      </c>
      <c r="E5373">
        <v>396</v>
      </c>
      <c r="F5373">
        <v>32</v>
      </c>
      <c r="G5373" t="s">
        <v>276</v>
      </c>
      <c r="H5373" t="s">
        <v>3748</v>
      </c>
    </row>
    <row r="5374" spans="1:8" hidden="1" x14ac:dyDescent="0.3">
      <c r="A5374" t="s">
        <v>8449</v>
      </c>
      <c r="B5374" t="s">
        <v>3089</v>
      </c>
      <c r="C5374" t="s">
        <v>3090</v>
      </c>
      <c r="D5374" t="s">
        <v>440</v>
      </c>
      <c r="E5374">
        <v>1960</v>
      </c>
      <c r="F5374">
        <v>32</v>
      </c>
      <c r="G5374" t="s">
        <v>276</v>
      </c>
      <c r="H5374" t="s">
        <v>3748</v>
      </c>
    </row>
    <row r="5375" spans="1:8" hidden="1" x14ac:dyDescent="0.3">
      <c r="A5375" t="s">
        <v>10083</v>
      </c>
      <c r="B5375" t="s">
        <v>3089</v>
      </c>
      <c r="C5375" t="s">
        <v>3090</v>
      </c>
      <c r="D5375" t="s">
        <v>349</v>
      </c>
      <c r="E5375">
        <v>6338</v>
      </c>
      <c r="F5375">
        <v>32</v>
      </c>
      <c r="G5375" t="s">
        <v>276</v>
      </c>
      <c r="H5375" t="s">
        <v>3748</v>
      </c>
    </row>
    <row r="5376" spans="1:8" hidden="1" x14ac:dyDescent="0.3">
      <c r="A5376" t="s">
        <v>6923</v>
      </c>
      <c r="B5376" t="s">
        <v>3089</v>
      </c>
      <c r="C5376" t="s">
        <v>3090</v>
      </c>
      <c r="D5376" t="s">
        <v>438</v>
      </c>
      <c r="E5376">
        <v>440</v>
      </c>
      <c r="F5376">
        <v>32</v>
      </c>
      <c r="G5376" t="s">
        <v>276</v>
      </c>
      <c r="H5376" t="s">
        <v>3748</v>
      </c>
    </row>
    <row r="5377" spans="1:8" hidden="1" x14ac:dyDescent="0.3">
      <c r="A5377" t="s">
        <v>8452</v>
      </c>
      <c r="B5377" t="s">
        <v>3108</v>
      </c>
      <c r="C5377" t="s">
        <v>3109</v>
      </c>
      <c r="D5377" t="s">
        <v>3110</v>
      </c>
      <c r="E5377">
        <v>259</v>
      </c>
      <c r="F5377">
        <v>32</v>
      </c>
      <c r="G5377" t="s">
        <v>276</v>
      </c>
      <c r="H5377" t="s">
        <v>3748</v>
      </c>
    </row>
    <row r="5378" spans="1:8" hidden="1" x14ac:dyDescent="0.3">
      <c r="A5378" t="s">
        <v>8453</v>
      </c>
      <c r="B5378" t="s">
        <v>3108</v>
      </c>
      <c r="C5378" t="s">
        <v>3109</v>
      </c>
      <c r="D5378" t="s">
        <v>3112</v>
      </c>
      <c r="E5378">
        <v>706</v>
      </c>
      <c r="F5378">
        <v>32</v>
      </c>
      <c r="G5378" t="s">
        <v>276</v>
      </c>
      <c r="H5378" t="s">
        <v>3748</v>
      </c>
    </row>
    <row r="5379" spans="1:8" hidden="1" x14ac:dyDescent="0.3">
      <c r="A5379" t="s">
        <v>8454</v>
      </c>
      <c r="B5379" t="s">
        <v>3108</v>
      </c>
      <c r="C5379" t="s">
        <v>3109</v>
      </c>
      <c r="D5379" t="s">
        <v>3114</v>
      </c>
      <c r="E5379">
        <v>589</v>
      </c>
      <c r="F5379">
        <v>32</v>
      </c>
      <c r="G5379" t="s">
        <v>276</v>
      </c>
      <c r="H5379" t="s">
        <v>3748</v>
      </c>
    </row>
    <row r="5380" spans="1:8" hidden="1" x14ac:dyDescent="0.3">
      <c r="A5380" t="s">
        <v>8455</v>
      </c>
      <c r="B5380" t="s">
        <v>3108</v>
      </c>
      <c r="C5380" t="s">
        <v>3109</v>
      </c>
      <c r="D5380" t="s">
        <v>3116</v>
      </c>
      <c r="E5380">
        <v>543</v>
      </c>
      <c r="F5380">
        <v>32</v>
      </c>
      <c r="G5380" t="s">
        <v>276</v>
      </c>
      <c r="H5380" t="s">
        <v>3748</v>
      </c>
    </row>
    <row r="5381" spans="1:8" hidden="1" x14ac:dyDescent="0.3">
      <c r="A5381" t="s">
        <v>8456</v>
      </c>
      <c r="B5381" t="s">
        <v>3108</v>
      </c>
      <c r="C5381" t="s">
        <v>3109</v>
      </c>
      <c r="D5381" t="s">
        <v>3118</v>
      </c>
      <c r="E5381">
        <v>674</v>
      </c>
      <c r="F5381">
        <v>32</v>
      </c>
      <c r="G5381" t="s">
        <v>276</v>
      </c>
      <c r="H5381" t="s">
        <v>3748</v>
      </c>
    </row>
    <row r="5382" spans="1:8" hidden="1" x14ac:dyDescent="0.3">
      <c r="A5382" t="s">
        <v>8457</v>
      </c>
      <c r="B5382" t="s">
        <v>3108</v>
      </c>
      <c r="C5382" t="s">
        <v>3109</v>
      </c>
      <c r="D5382" t="s">
        <v>3120</v>
      </c>
      <c r="E5382">
        <v>862</v>
      </c>
      <c r="F5382">
        <v>32</v>
      </c>
      <c r="G5382" t="s">
        <v>276</v>
      </c>
      <c r="H5382" t="s">
        <v>3748</v>
      </c>
    </row>
    <row r="5383" spans="1:8" hidden="1" x14ac:dyDescent="0.3">
      <c r="A5383" t="s">
        <v>8458</v>
      </c>
      <c r="B5383" t="s">
        <v>3108</v>
      </c>
      <c r="C5383" t="s">
        <v>3109</v>
      </c>
      <c r="D5383" t="s">
        <v>3122</v>
      </c>
      <c r="E5383">
        <v>795</v>
      </c>
      <c r="F5383">
        <v>32</v>
      </c>
      <c r="G5383" t="s">
        <v>276</v>
      </c>
      <c r="H5383" t="s">
        <v>3748</v>
      </c>
    </row>
    <row r="5384" spans="1:8" hidden="1" x14ac:dyDescent="0.3">
      <c r="A5384" t="s">
        <v>8459</v>
      </c>
      <c r="B5384" t="s">
        <v>3108</v>
      </c>
      <c r="C5384" t="s">
        <v>3109</v>
      </c>
      <c r="D5384" t="s">
        <v>3124</v>
      </c>
      <c r="E5384">
        <v>613</v>
      </c>
      <c r="F5384">
        <v>32</v>
      </c>
      <c r="G5384" t="s">
        <v>276</v>
      </c>
      <c r="H5384" t="s">
        <v>3748</v>
      </c>
    </row>
    <row r="5385" spans="1:8" hidden="1" x14ac:dyDescent="0.3">
      <c r="A5385" t="s">
        <v>8460</v>
      </c>
      <c r="B5385" t="s">
        <v>3108</v>
      </c>
      <c r="C5385" t="s">
        <v>3109</v>
      </c>
      <c r="D5385" t="s">
        <v>3126</v>
      </c>
      <c r="E5385">
        <v>1316</v>
      </c>
      <c r="F5385">
        <v>32</v>
      </c>
      <c r="G5385" t="s">
        <v>276</v>
      </c>
      <c r="H5385" t="s">
        <v>3748</v>
      </c>
    </row>
    <row r="5386" spans="1:8" hidden="1" x14ac:dyDescent="0.3">
      <c r="A5386" t="s">
        <v>8461</v>
      </c>
      <c r="B5386" t="s">
        <v>3108</v>
      </c>
      <c r="C5386" t="s">
        <v>3109</v>
      </c>
      <c r="D5386" t="s">
        <v>349</v>
      </c>
      <c r="E5386">
        <v>6338</v>
      </c>
      <c r="F5386">
        <v>32</v>
      </c>
      <c r="G5386" t="s">
        <v>276</v>
      </c>
      <c r="H5386" t="s">
        <v>3748</v>
      </c>
    </row>
    <row r="5387" spans="1:8" hidden="1" x14ac:dyDescent="0.3">
      <c r="A5387" t="s">
        <v>8462</v>
      </c>
      <c r="B5387" t="s">
        <v>3129</v>
      </c>
      <c r="C5387" t="s">
        <v>238</v>
      </c>
      <c r="D5387" t="s">
        <v>54</v>
      </c>
      <c r="E5387">
        <v>456</v>
      </c>
      <c r="F5387">
        <v>32</v>
      </c>
      <c r="G5387" t="s">
        <v>276</v>
      </c>
      <c r="H5387" t="s">
        <v>3748</v>
      </c>
    </row>
    <row r="5388" spans="1:8" hidden="1" x14ac:dyDescent="0.3">
      <c r="A5388" t="s">
        <v>8463</v>
      </c>
      <c r="B5388" t="s">
        <v>3129</v>
      </c>
      <c r="C5388" t="s">
        <v>238</v>
      </c>
      <c r="D5388" t="s">
        <v>55</v>
      </c>
      <c r="E5388">
        <v>1015</v>
      </c>
      <c r="F5388">
        <v>32</v>
      </c>
      <c r="G5388" t="s">
        <v>276</v>
      </c>
      <c r="H5388" t="s">
        <v>3748</v>
      </c>
    </row>
    <row r="5389" spans="1:8" hidden="1" x14ac:dyDescent="0.3">
      <c r="A5389" t="s">
        <v>8464</v>
      </c>
      <c r="B5389" t="s">
        <v>3129</v>
      </c>
      <c r="C5389" t="s">
        <v>238</v>
      </c>
      <c r="D5389" t="s">
        <v>56</v>
      </c>
      <c r="E5389">
        <v>811</v>
      </c>
      <c r="F5389">
        <v>32</v>
      </c>
      <c r="G5389" t="s">
        <v>276</v>
      </c>
      <c r="H5389" t="s">
        <v>3748</v>
      </c>
    </row>
    <row r="5390" spans="1:8" hidden="1" x14ac:dyDescent="0.3">
      <c r="A5390" t="s">
        <v>8465</v>
      </c>
      <c r="B5390" t="s">
        <v>3129</v>
      </c>
      <c r="C5390" t="s">
        <v>238</v>
      </c>
      <c r="D5390" t="s">
        <v>57</v>
      </c>
      <c r="E5390">
        <v>403</v>
      </c>
      <c r="F5390">
        <v>32</v>
      </c>
      <c r="G5390" t="s">
        <v>276</v>
      </c>
      <c r="H5390" t="s">
        <v>3748</v>
      </c>
    </row>
    <row r="5391" spans="1:8" hidden="1" x14ac:dyDescent="0.3">
      <c r="A5391" t="s">
        <v>8466</v>
      </c>
      <c r="B5391" t="s">
        <v>3129</v>
      </c>
      <c r="C5391" t="s">
        <v>238</v>
      </c>
      <c r="D5391" t="s">
        <v>58</v>
      </c>
      <c r="E5391">
        <v>511</v>
      </c>
      <c r="F5391">
        <v>32</v>
      </c>
      <c r="G5391" t="s">
        <v>276</v>
      </c>
      <c r="H5391" t="s">
        <v>3748</v>
      </c>
    </row>
    <row r="5392" spans="1:8" hidden="1" x14ac:dyDescent="0.3">
      <c r="A5392" t="s">
        <v>8467</v>
      </c>
      <c r="B5392" t="s">
        <v>3129</v>
      </c>
      <c r="C5392" t="s">
        <v>238</v>
      </c>
      <c r="D5392" t="s">
        <v>59</v>
      </c>
      <c r="E5392">
        <v>1188</v>
      </c>
      <c r="F5392">
        <v>32</v>
      </c>
      <c r="G5392" t="s">
        <v>276</v>
      </c>
      <c r="H5392" t="s">
        <v>3748</v>
      </c>
    </row>
    <row r="5393" spans="1:8" hidden="1" x14ac:dyDescent="0.3">
      <c r="A5393" t="s">
        <v>8468</v>
      </c>
      <c r="B5393" t="s">
        <v>3129</v>
      </c>
      <c r="C5393" t="s">
        <v>238</v>
      </c>
      <c r="D5393" t="s">
        <v>51</v>
      </c>
      <c r="E5393">
        <v>1508</v>
      </c>
      <c r="F5393">
        <v>32</v>
      </c>
      <c r="G5393" t="s">
        <v>276</v>
      </c>
      <c r="H5393" t="s">
        <v>3748</v>
      </c>
    </row>
    <row r="5394" spans="1:8" hidden="1" x14ac:dyDescent="0.3">
      <c r="A5394" t="s">
        <v>8469</v>
      </c>
      <c r="B5394" t="s">
        <v>3129</v>
      </c>
      <c r="C5394" t="s">
        <v>238</v>
      </c>
      <c r="D5394" t="s">
        <v>52</v>
      </c>
      <c r="E5394">
        <v>1097</v>
      </c>
      <c r="F5394">
        <v>32</v>
      </c>
      <c r="G5394" t="s">
        <v>276</v>
      </c>
      <c r="H5394" t="s">
        <v>3748</v>
      </c>
    </row>
    <row r="5395" spans="1:8" hidden="1" x14ac:dyDescent="0.3">
      <c r="A5395" t="s">
        <v>8470</v>
      </c>
      <c r="B5395" t="s">
        <v>3129</v>
      </c>
      <c r="C5395" t="s">
        <v>238</v>
      </c>
      <c r="D5395" t="s">
        <v>53</v>
      </c>
      <c r="E5395">
        <v>642</v>
      </c>
      <c r="F5395">
        <v>32</v>
      </c>
      <c r="G5395" t="s">
        <v>276</v>
      </c>
      <c r="H5395" t="s">
        <v>3748</v>
      </c>
    </row>
    <row r="5396" spans="1:8" hidden="1" x14ac:dyDescent="0.3">
      <c r="A5396" t="s">
        <v>8471</v>
      </c>
      <c r="B5396" t="s">
        <v>3129</v>
      </c>
      <c r="C5396" t="s">
        <v>238</v>
      </c>
      <c r="D5396" t="s">
        <v>349</v>
      </c>
      <c r="E5396">
        <v>7641</v>
      </c>
      <c r="F5396">
        <v>32</v>
      </c>
      <c r="G5396" t="s">
        <v>276</v>
      </c>
      <c r="H5396" t="s">
        <v>3748</v>
      </c>
    </row>
    <row r="5397" spans="1:8" hidden="1" x14ac:dyDescent="0.3">
      <c r="A5397" t="s">
        <v>8472</v>
      </c>
      <c r="B5397" t="s">
        <v>3140</v>
      </c>
      <c r="C5397" t="s">
        <v>229</v>
      </c>
      <c r="D5397" t="s">
        <v>60</v>
      </c>
      <c r="E5397">
        <v>4265</v>
      </c>
      <c r="F5397">
        <v>32</v>
      </c>
      <c r="G5397" t="s">
        <v>276</v>
      </c>
      <c r="H5397" t="s">
        <v>3748</v>
      </c>
    </row>
    <row r="5398" spans="1:8" hidden="1" x14ac:dyDescent="0.3">
      <c r="A5398" t="s">
        <v>8473</v>
      </c>
      <c r="B5398" t="s">
        <v>3140</v>
      </c>
      <c r="C5398" t="s">
        <v>229</v>
      </c>
      <c r="D5398" t="s">
        <v>63</v>
      </c>
      <c r="E5398">
        <v>43</v>
      </c>
      <c r="F5398">
        <v>32</v>
      </c>
      <c r="G5398" t="s">
        <v>276</v>
      </c>
      <c r="H5398" t="s">
        <v>3748</v>
      </c>
    </row>
    <row r="5399" spans="1:8" hidden="1" x14ac:dyDescent="0.3">
      <c r="A5399" t="s">
        <v>8474</v>
      </c>
      <c r="B5399" t="s">
        <v>3140</v>
      </c>
      <c r="C5399" t="s">
        <v>229</v>
      </c>
      <c r="D5399" t="s">
        <v>61</v>
      </c>
      <c r="E5399">
        <v>561</v>
      </c>
      <c r="F5399">
        <v>32</v>
      </c>
      <c r="G5399" t="s">
        <v>276</v>
      </c>
      <c r="H5399" t="s">
        <v>3748</v>
      </c>
    </row>
    <row r="5400" spans="1:8" hidden="1" x14ac:dyDescent="0.3">
      <c r="A5400" t="s">
        <v>10354</v>
      </c>
      <c r="B5400" t="s">
        <v>3140</v>
      </c>
      <c r="C5400" t="s">
        <v>229</v>
      </c>
      <c r="D5400" t="s">
        <v>10309</v>
      </c>
      <c r="E5400">
        <v>1052</v>
      </c>
      <c r="F5400">
        <v>32</v>
      </c>
      <c r="G5400" t="s">
        <v>276</v>
      </c>
      <c r="H5400" t="s">
        <v>3748</v>
      </c>
    </row>
    <row r="5401" spans="1:8" hidden="1" x14ac:dyDescent="0.3">
      <c r="A5401" t="s">
        <v>8475</v>
      </c>
      <c r="B5401" t="s">
        <v>3140</v>
      </c>
      <c r="C5401" t="s">
        <v>229</v>
      </c>
      <c r="D5401" t="s">
        <v>341</v>
      </c>
      <c r="E5401">
        <v>2397</v>
      </c>
      <c r="F5401">
        <v>32</v>
      </c>
      <c r="G5401" t="s">
        <v>276</v>
      </c>
      <c r="H5401" t="s">
        <v>3748</v>
      </c>
    </row>
    <row r="5402" spans="1:8" hidden="1" x14ac:dyDescent="0.3">
      <c r="A5402" t="s">
        <v>8476</v>
      </c>
      <c r="B5402" t="s">
        <v>3140</v>
      </c>
      <c r="C5402" t="s">
        <v>229</v>
      </c>
      <c r="D5402" t="s">
        <v>62</v>
      </c>
      <c r="E5402">
        <v>229</v>
      </c>
      <c r="F5402">
        <v>32</v>
      </c>
      <c r="G5402" t="s">
        <v>276</v>
      </c>
      <c r="H5402" t="s">
        <v>3748</v>
      </c>
    </row>
    <row r="5403" spans="1:8" hidden="1" x14ac:dyDescent="0.3">
      <c r="A5403" t="s">
        <v>8477</v>
      </c>
      <c r="B5403" t="s">
        <v>3146</v>
      </c>
      <c r="C5403" t="s">
        <v>230</v>
      </c>
      <c r="D5403" t="s">
        <v>353</v>
      </c>
      <c r="E5403">
        <v>9663</v>
      </c>
      <c r="F5403">
        <v>32</v>
      </c>
      <c r="G5403" t="s">
        <v>276</v>
      </c>
      <c r="H5403" t="s">
        <v>3748</v>
      </c>
    </row>
    <row r="5404" spans="1:8" hidden="1" x14ac:dyDescent="0.3">
      <c r="A5404" t="s">
        <v>8478</v>
      </c>
      <c r="B5404" t="s">
        <v>3146</v>
      </c>
      <c r="C5404" t="s">
        <v>230</v>
      </c>
      <c r="D5404" t="s">
        <v>2</v>
      </c>
      <c r="E5404">
        <v>9684</v>
      </c>
      <c r="F5404">
        <v>32</v>
      </c>
      <c r="G5404" t="s">
        <v>276</v>
      </c>
      <c r="H5404" t="s">
        <v>3748</v>
      </c>
    </row>
    <row r="5405" spans="1:8" hidden="1" x14ac:dyDescent="0.3">
      <c r="A5405" t="s">
        <v>8479</v>
      </c>
      <c r="B5405" t="s">
        <v>3146</v>
      </c>
      <c r="C5405" t="s">
        <v>230</v>
      </c>
      <c r="D5405" t="s">
        <v>337</v>
      </c>
      <c r="E5405">
        <v>28</v>
      </c>
      <c r="F5405">
        <v>32</v>
      </c>
      <c r="G5405" t="s">
        <v>276</v>
      </c>
      <c r="H5405" t="s">
        <v>3748</v>
      </c>
    </row>
    <row r="5406" spans="1:8" hidden="1" x14ac:dyDescent="0.3">
      <c r="A5406" t="s">
        <v>8480</v>
      </c>
      <c r="B5406" t="s">
        <v>3146</v>
      </c>
      <c r="C5406" t="s">
        <v>230</v>
      </c>
      <c r="D5406" t="s">
        <v>326</v>
      </c>
      <c r="E5406">
        <v>8</v>
      </c>
      <c r="F5406">
        <v>32</v>
      </c>
      <c r="G5406" t="s">
        <v>276</v>
      </c>
      <c r="H5406" t="s">
        <v>3748</v>
      </c>
    </row>
    <row r="5407" spans="1:8" hidden="1" x14ac:dyDescent="0.3">
      <c r="A5407" t="s">
        <v>8481</v>
      </c>
      <c r="B5407" t="s">
        <v>3146</v>
      </c>
      <c r="C5407" t="s">
        <v>230</v>
      </c>
      <c r="D5407" t="s">
        <v>327</v>
      </c>
      <c r="E5407">
        <v>925</v>
      </c>
      <c r="F5407">
        <v>32</v>
      </c>
      <c r="G5407" t="s">
        <v>276</v>
      </c>
      <c r="H5407" t="s">
        <v>3748</v>
      </c>
    </row>
    <row r="5408" spans="1:8" hidden="1" x14ac:dyDescent="0.3">
      <c r="A5408" t="s">
        <v>8482</v>
      </c>
      <c r="B5408" t="s">
        <v>3146</v>
      </c>
      <c r="C5408" t="s">
        <v>230</v>
      </c>
      <c r="D5408" t="s">
        <v>328</v>
      </c>
      <c r="E5408">
        <v>686</v>
      </c>
      <c r="F5408">
        <v>32</v>
      </c>
      <c r="G5408" t="s">
        <v>276</v>
      </c>
      <c r="H5408" t="s">
        <v>3748</v>
      </c>
    </row>
    <row r="5409" spans="1:8" hidden="1" x14ac:dyDescent="0.3">
      <c r="A5409" t="s">
        <v>8483</v>
      </c>
      <c r="B5409" t="s">
        <v>3146</v>
      </c>
      <c r="C5409" t="s">
        <v>230</v>
      </c>
      <c r="D5409" t="s">
        <v>329</v>
      </c>
      <c r="E5409">
        <v>17</v>
      </c>
      <c r="F5409">
        <v>32</v>
      </c>
      <c r="G5409" t="s">
        <v>276</v>
      </c>
      <c r="H5409" t="s">
        <v>3748</v>
      </c>
    </row>
    <row r="5410" spans="1:8" hidden="1" x14ac:dyDescent="0.3">
      <c r="A5410" t="s">
        <v>8484</v>
      </c>
      <c r="B5410" t="s">
        <v>3146</v>
      </c>
      <c r="C5410" t="s">
        <v>230</v>
      </c>
      <c r="D5410" t="s">
        <v>330</v>
      </c>
      <c r="E5410">
        <v>42</v>
      </c>
      <c r="F5410">
        <v>32</v>
      </c>
      <c r="G5410" t="s">
        <v>276</v>
      </c>
      <c r="H5410" t="s">
        <v>3748</v>
      </c>
    </row>
    <row r="5411" spans="1:8" hidden="1" x14ac:dyDescent="0.3">
      <c r="A5411" t="s">
        <v>8485</v>
      </c>
      <c r="B5411" t="s">
        <v>3146</v>
      </c>
      <c r="C5411" t="s">
        <v>230</v>
      </c>
      <c r="D5411" t="s">
        <v>3155</v>
      </c>
      <c r="E5411">
        <v>23</v>
      </c>
      <c r="F5411">
        <v>32</v>
      </c>
      <c r="G5411" t="s">
        <v>276</v>
      </c>
      <c r="H5411" t="s">
        <v>3748</v>
      </c>
    </row>
    <row r="5412" spans="1:8" hidden="1" x14ac:dyDescent="0.3">
      <c r="A5412" t="s">
        <v>8486</v>
      </c>
      <c r="B5412" t="s">
        <v>3146</v>
      </c>
      <c r="C5412" t="s">
        <v>230</v>
      </c>
      <c r="D5412" t="s">
        <v>3157</v>
      </c>
      <c r="E5412">
        <v>9663</v>
      </c>
      <c r="F5412">
        <v>32</v>
      </c>
      <c r="G5412" t="s">
        <v>276</v>
      </c>
      <c r="H5412" t="s">
        <v>3748</v>
      </c>
    </row>
    <row r="5413" spans="1:8" hidden="1" x14ac:dyDescent="0.3">
      <c r="A5413" t="s">
        <v>8487</v>
      </c>
      <c r="B5413" t="s">
        <v>3146</v>
      </c>
      <c r="C5413" t="s">
        <v>230</v>
      </c>
      <c r="D5413" t="s">
        <v>331</v>
      </c>
      <c r="E5413">
        <v>1718</v>
      </c>
      <c r="F5413">
        <v>32</v>
      </c>
      <c r="G5413" t="s">
        <v>276</v>
      </c>
      <c r="H5413" t="s">
        <v>3748</v>
      </c>
    </row>
    <row r="5414" spans="1:8" hidden="1" x14ac:dyDescent="0.3">
      <c r="A5414" t="s">
        <v>8488</v>
      </c>
      <c r="B5414" t="s">
        <v>3146</v>
      </c>
      <c r="C5414" t="s">
        <v>230</v>
      </c>
      <c r="D5414" t="s">
        <v>332</v>
      </c>
      <c r="E5414">
        <v>932</v>
      </c>
      <c r="F5414">
        <v>32</v>
      </c>
      <c r="G5414" t="s">
        <v>276</v>
      </c>
      <c r="H5414" t="s">
        <v>3748</v>
      </c>
    </row>
    <row r="5415" spans="1:8" hidden="1" x14ac:dyDescent="0.3">
      <c r="A5415" t="s">
        <v>8489</v>
      </c>
      <c r="B5415" t="s">
        <v>3146</v>
      </c>
      <c r="C5415" t="s">
        <v>230</v>
      </c>
      <c r="D5415" t="s">
        <v>333</v>
      </c>
      <c r="E5415">
        <v>1959</v>
      </c>
      <c r="F5415">
        <v>32</v>
      </c>
      <c r="G5415" t="s">
        <v>276</v>
      </c>
      <c r="H5415" t="s">
        <v>3748</v>
      </c>
    </row>
    <row r="5416" spans="1:8" hidden="1" x14ac:dyDescent="0.3">
      <c r="A5416" t="s">
        <v>8490</v>
      </c>
      <c r="B5416" t="s">
        <v>3146</v>
      </c>
      <c r="C5416" t="s">
        <v>230</v>
      </c>
      <c r="D5416" t="s">
        <v>334</v>
      </c>
      <c r="E5416">
        <v>1516</v>
      </c>
      <c r="F5416">
        <v>32</v>
      </c>
      <c r="G5416" t="s">
        <v>276</v>
      </c>
      <c r="H5416" t="s">
        <v>3748</v>
      </c>
    </row>
    <row r="5417" spans="1:8" hidden="1" x14ac:dyDescent="0.3">
      <c r="A5417" t="s">
        <v>8491</v>
      </c>
      <c r="B5417" t="s">
        <v>3146</v>
      </c>
      <c r="C5417" t="s">
        <v>230</v>
      </c>
      <c r="D5417" t="s">
        <v>336</v>
      </c>
      <c r="E5417">
        <v>284</v>
      </c>
      <c r="F5417">
        <v>32</v>
      </c>
      <c r="G5417" t="s">
        <v>276</v>
      </c>
      <c r="H5417" t="s">
        <v>3748</v>
      </c>
    </row>
    <row r="5418" spans="1:8" hidden="1" x14ac:dyDescent="0.3">
      <c r="A5418" t="s">
        <v>8492</v>
      </c>
      <c r="B5418" t="s">
        <v>3146</v>
      </c>
      <c r="C5418" t="s">
        <v>230</v>
      </c>
      <c r="D5418" t="s">
        <v>335</v>
      </c>
      <c r="E5418">
        <v>0</v>
      </c>
      <c r="F5418">
        <v>32</v>
      </c>
      <c r="G5418" t="s">
        <v>276</v>
      </c>
      <c r="H5418" t="s">
        <v>3748</v>
      </c>
    </row>
    <row r="5419" spans="1:8" hidden="1" x14ac:dyDescent="0.3">
      <c r="A5419" t="s">
        <v>8493</v>
      </c>
      <c r="B5419" t="s">
        <v>3146</v>
      </c>
      <c r="C5419" t="s">
        <v>230</v>
      </c>
      <c r="D5419" t="s">
        <v>79</v>
      </c>
      <c r="E5419">
        <v>1546</v>
      </c>
      <c r="F5419">
        <v>32</v>
      </c>
      <c r="G5419" t="s">
        <v>276</v>
      </c>
      <c r="H5419" t="s">
        <v>3748</v>
      </c>
    </row>
    <row r="5420" spans="1:8" hidden="1" x14ac:dyDescent="0.3">
      <c r="A5420" t="s">
        <v>8494</v>
      </c>
      <c r="B5420" t="s">
        <v>3166</v>
      </c>
      <c r="C5420" t="s">
        <v>245</v>
      </c>
      <c r="D5420" t="s">
        <v>80</v>
      </c>
      <c r="E5420">
        <v>974</v>
      </c>
      <c r="F5420">
        <v>32</v>
      </c>
      <c r="G5420" t="s">
        <v>276</v>
      </c>
      <c r="H5420" t="s">
        <v>3748</v>
      </c>
    </row>
    <row r="5421" spans="1:8" hidden="1" x14ac:dyDescent="0.3">
      <c r="A5421" t="s">
        <v>8495</v>
      </c>
      <c r="B5421" t="s">
        <v>3166</v>
      </c>
      <c r="C5421" t="s">
        <v>245</v>
      </c>
      <c r="D5421" t="s">
        <v>342</v>
      </c>
      <c r="E5421">
        <v>220</v>
      </c>
      <c r="F5421">
        <v>32</v>
      </c>
      <c r="G5421" t="s">
        <v>276</v>
      </c>
      <c r="H5421" t="s">
        <v>3748</v>
      </c>
    </row>
    <row r="5422" spans="1:8" hidden="1" x14ac:dyDescent="0.3">
      <c r="A5422" t="s">
        <v>8496</v>
      </c>
      <c r="B5422" t="s">
        <v>3166</v>
      </c>
      <c r="C5422" t="s">
        <v>245</v>
      </c>
      <c r="D5422">
        <v>0</v>
      </c>
      <c r="E5422">
        <v>1445</v>
      </c>
      <c r="F5422">
        <v>32</v>
      </c>
      <c r="G5422" t="s">
        <v>276</v>
      </c>
      <c r="H5422" t="s">
        <v>3748</v>
      </c>
    </row>
    <row r="5423" spans="1:8" hidden="1" x14ac:dyDescent="0.3">
      <c r="A5423" t="s">
        <v>8497</v>
      </c>
      <c r="B5423" t="s">
        <v>3166</v>
      </c>
      <c r="C5423" t="s">
        <v>245</v>
      </c>
      <c r="D5423">
        <v>1</v>
      </c>
      <c r="E5423">
        <v>1633</v>
      </c>
      <c r="F5423">
        <v>32</v>
      </c>
      <c r="G5423" t="s">
        <v>276</v>
      </c>
      <c r="H5423" t="s">
        <v>3748</v>
      </c>
    </row>
    <row r="5424" spans="1:8" hidden="1" x14ac:dyDescent="0.3">
      <c r="A5424" t="s">
        <v>8498</v>
      </c>
      <c r="B5424" t="s">
        <v>3166</v>
      </c>
      <c r="C5424" t="s">
        <v>245</v>
      </c>
      <c r="D5424" t="s">
        <v>60</v>
      </c>
      <c r="E5424">
        <v>4265</v>
      </c>
      <c r="F5424">
        <v>32</v>
      </c>
      <c r="G5424" t="s">
        <v>276</v>
      </c>
      <c r="H5424" t="s">
        <v>3748</v>
      </c>
    </row>
    <row r="5425" spans="1:8" hidden="1" x14ac:dyDescent="0.3">
      <c r="A5425" t="s">
        <v>8499</v>
      </c>
      <c r="B5425" t="s">
        <v>3172</v>
      </c>
      <c r="C5425" t="s">
        <v>239</v>
      </c>
      <c r="D5425" t="s">
        <v>2</v>
      </c>
      <c r="E5425">
        <v>9684</v>
      </c>
      <c r="F5425">
        <v>32</v>
      </c>
      <c r="G5425" t="s">
        <v>276</v>
      </c>
      <c r="H5425" t="s">
        <v>3748</v>
      </c>
    </row>
    <row r="5426" spans="1:8" hidden="1" x14ac:dyDescent="0.3">
      <c r="A5426" t="s">
        <v>8500</v>
      </c>
      <c r="B5426" t="s">
        <v>3172</v>
      </c>
      <c r="C5426" t="s">
        <v>239</v>
      </c>
      <c r="D5426" t="s">
        <v>67</v>
      </c>
      <c r="E5426">
        <v>904</v>
      </c>
      <c r="F5426">
        <v>32</v>
      </c>
      <c r="G5426" t="s">
        <v>276</v>
      </c>
      <c r="H5426" t="s">
        <v>3748</v>
      </c>
    </row>
    <row r="5427" spans="1:8" hidden="1" x14ac:dyDescent="0.3">
      <c r="A5427" t="s">
        <v>8501</v>
      </c>
      <c r="B5427" t="s">
        <v>3172</v>
      </c>
      <c r="C5427" t="s">
        <v>239</v>
      </c>
      <c r="D5427" t="s">
        <v>66</v>
      </c>
      <c r="E5427">
        <v>1609</v>
      </c>
      <c r="F5427">
        <v>32</v>
      </c>
      <c r="G5427" t="s">
        <v>276</v>
      </c>
      <c r="H5427" t="s">
        <v>3748</v>
      </c>
    </row>
    <row r="5428" spans="1:8" hidden="1" x14ac:dyDescent="0.3">
      <c r="A5428" t="s">
        <v>8502</v>
      </c>
      <c r="B5428" t="s">
        <v>3172</v>
      </c>
      <c r="C5428" t="s">
        <v>239</v>
      </c>
      <c r="D5428" t="s">
        <v>65</v>
      </c>
      <c r="E5428">
        <v>2773</v>
      </c>
      <c r="F5428">
        <v>32</v>
      </c>
      <c r="G5428" t="s">
        <v>276</v>
      </c>
      <c r="H5428" t="s">
        <v>3748</v>
      </c>
    </row>
    <row r="5429" spans="1:8" hidden="1" x14ac:dyDescent="0.3">
      <c r="A5429" t="s">
        <v>8503</v>
      </c>
      <c r="B5429" t="s">
        <v>3172</v>
      </c>
      <c r="C5429" t="s">
        <v>239</v>
      </c>
      <c r="D5429" t="s">
        <v>68</v>
      </c>
      <c r="E5429">
        <v>331</v>
      </c>
      <c r="F5429">
        <v>32</v>
      </c>
      <c r="G5429" t="s">
        <v>276</v>
      </c>
      <c r="H5429" t="s">
        <v>3748</v>
      </c>
    </row>
    <row r="5430" spans="1:8" hidden="1" x14ac:dyDescent="0.3">
      <c r="A5430" t="s">
        <v>8504</v>
      </c>
      <c r="B5430" t="s">
        <v>3172</v>
      </c>
      <c r="C5430" t="s">
        <v>239</v>
      </c>
      <c r="D5430" t="s">
        <v>64</v>
      </c>
      <c r="E5430">
        <v>4077</v>
      </c>
      <c r="F5430">
        <v>32</v>
      </c>
      <c r="G5430" t="s">
        <v>276</v>
      </c>
      <c r="H5430" t="s">
        <v>3748</v>
      </c>
    </row>
    <row r="5431" spans="1:8" hidden="1" x14ac:dyDescent="0.3">
      <c r="A5431" t="s">
        <v>8505</v>
      </c>
      <c r="B5431" t="s">
        <v>3179</v>
      </c>
      <c r="C5431" t="s">
        <v>240</v>
      </c>
      <c r="D5431" t="s">
        <v>2</v>
      </c>
      <c r="E5431">
        <v>9684</v>
      </c>
      <c r="F5431">
        <v>32</v>
      </c>
      <c r="G5431" t="s">
        <v>276</v>
      </c>
      <c r="H5431" t="s">
        <v>3748</v>
      </c>
    </row>
    <row r="5432" spans="1:8" hidden="1" x14ac:dyDescent="0.3">
      <c r="A5432" t="s">
        <v>8506</v>
      </c>
      <c r="B5432" t="s">
        <v>3179</v>
      </c>
      <c r="C5432" t="s">
        <v>240</v>
      </c>
      <c r="D5432" t="s">
        <v>70</v>
      </c>
      <c r="E5432">
        <v>1375</v>
      </c>
      <c r="F5432">
        <v>32</v>
      </c>
      <c r="G5432" t="s">
        <v>276</v>
      </c>
      <c r="H5432" t="s">
        <v>3748</v>
      </c>
    </row>
    <row r="5433" spans="1:8" hidden="1" x14ac:dyDescent="0.3">
      <c r="A5433" t="s">
        <v>8507</v>
      </c>
      <c r="B5433" t="s">
        <v>3179</v>
      </c>
      <c r="C5433" t="s">
        <v>240</v>
      </c>
      <c r="D5433" t="s">
        <v>69</v>
      </c>
      <c r="E5433">
        <v>1726</v>
      </c>
      <c r="F5433">
        <v>32</v>
      </c>
      <c r="G5433" t="s">
        <v>276</v>
      </c>
      <c r="H5433" t="s">
        <v>3748</v>
      </c>
    </row>
    <row r="5434" spans="1:8" hidden="1" x14ac:dyDescent="0.3">
      <c r="A5434" t="s">
        <v>8508</v>
      </c>
      <c r="B5434" t="s">
        <v>3179</v>
      </c>
      <c r="C5434" t="s">
        <v>240</v>
      </c>
      <c r="D5434" t="s">
        <v>71</v>
      </c>
      <c r="E5434">
        <v>6583</v>
      </c>
      <c r="F5434">
        <v>32</v>
      </c>
      <c r="G5434" t="s">
        <v>276</v>
      </c>
      <c r="H5434" t="s">
        <v>3748</v>
      </c>
    </row>
    <row r="5435" spans="1:8" hidden="1" x14ac:dyDescent="0.3">
      <c r="A5435" t="s">
        <v>8509</v>
      </c>
      <c r="B5435" t="s">
        <v>3184</v>
      </c>
      <c r="C5435" t="s">
        <v>3185</v>
      </c>
      <c r="D5435" t="s">
        <v>2</v>
      </c>
      <c r="E5435">
        <v>9684</v>
      </c>
      <c r="F5435">
        <v>32</v>
      </c>
      <c r="G5435" t="s">
        <v>276</v>
      </c>
      <c r="H5435" t="s">
        <v>3748</v>
      </c>
    </row>
    <row r="5436" spans="1:8" hidden="1" x14ac:dyDescent="0.3">
      <c r="A5436" t="s">
        <v>8510</v>
      </c>
      <c r="B5436" t="s">
        <v>3184</v>
      </c>
      <c r="C5436" t="s">
        <v>3185</v>
      </c>
      <c r="D5436" t="s">
        <v>25</v>
      </c>
      <c r="E5436">
        <v>45</v>
      </c>
      <c r="F5436">
        <v>32</v>
      </c>
      <c r="G5436" t="s">
        <v>276</v>
      </c>
      <c r="H5436" t="s">
        <v>3748</v>
      </c>
    </row>
    <row r="5437" spans="1:8" hidden="1" x14ac:dyDescent="0.3">
      <c r="A5437" t="s">
        <v>8511</v>
      </c>
      <c r="B5437" t="s">
        <v>3184</v>
      </c>
      <c r="C5437" t="s">
        <v>3185</v>
      </c>
      <c r="D5437" t="s">
        <v>21</v>
      </c>
      <c r="E5437">
        <v>895</v>
      </c>
      <c r="F5437">
        <v>32</v>
      </c>
      <c r="G5437" t="s">
        <v>276</v>
      </c>
      <c r="H5437" t="s">
        <v>3748</v>
      </c>
    </row>
    <row r="5438" spans="1:8" hidden="1" x14ac:dyDescent="0.3">
      <c r="A5438" t="s">
        <v>8512</v>
      </c>
      <c r="B5438" t="s">
        <v>3184</v>
      </c>
      <c r="C5438" t="s">
        <v>3185</v>
      </c>
      <c r="D5438" t="s">
        <v>24</v>
      </c>
      <c r="E5438">
        <v>90</v>
      </c>
      <c r="F5438">
        <v>32</v>
      </c>
      <c r="G5438" t="s">
        <v>276</v>
      </c>
      <c r="H5438" t="s">
        <v>3748</v>
      </c>
    </row>
    <row r="5439" spans="1:8" hidden="1" x14ac:dyDescent="0.3">
      <c r="A5439" t="s">
        <v>8513</v>
      </c>
      <c r="B5439" t="s">
        <v>3184</v>
      </c>
      <c r="C5439" t="s">
        <v>3185</v>
      </c>
      <c r="D5439" t="s">
        <v>354</v>
      </c>
      <c r="E5439">
        <v>628</v>
      </c>
      <c r="F5439">
        <v>32</v>
      </c>
      <c r="G5439" t="s">
        <v>276</v>
      </c>
      <c r="H5439" t="s">
        <v>3748</v>
      </c>
    </row>
    <row r="5440" spans="1:8" hidden="1" x14ac:dyDescent="0.3">
      <c r="A5440" t="s">
        <v>8514</v>
      </c>
      <c r="B5440" t="s">
        <v>3184</v>
      </c>
      <c r="C5440" t="s">
        <v>3185</v>
      </c>
      <c r="D5440" t="s">
        <v>22</v>
      </c>
      <c r="E5440">
        <v>551</v>
      </c>
      <c r="F5440">
        <v>32</v>
      </c>
      <c r="G5440" t="s">
        <v>276</v>
      </c>
      <c r="H5440" t="s">
        <v>3748</v>
      </c>
    </row>
    <row r="5441" spans="1:8" hidden="1" x14ac:dyDescent="0.3">
      <c r="A5441" t="s">
        <v>8515</v>
      </c>
      <c r="B5441" t="s">
        <v>3184</v>
      </c>
      <c r="C5441" t="s">
        <v>3185</v>
      </c>
      <c r="D5441" t="s">
        <v>23</v>
      </c>
      <c r="E5441">
        <v>141</v>
      </c>
      <c r="F5441">
        <v>32</v>
      </c>
      <c r="G5441" t="s">
        <v>276</v>
      </c>
      <c r="H5441" t="s">
        <v>3748</v>
      </c>
    </row>
    <row r="5442" spans="1:8" hidden="1" x14ac:dyDescent="0.3">
      <c r="A5442" t="s">
        <v>8516</v>
      </c>
      <c r="B5442" t="s">
        <v>3184</v>
      </c>
      <c r="C5442" t="s">
        <v>3185</v>
      </c>
      <c r="D5442" t="s">
        <v>20</v>
      </c>
      <c r="E5442">
        <v>7337</v>
      </c>
      <c r="F5442">
        <v>32</v>
      </c>
      <c r="G5442" t="s">
        <v>276</v>
      </c>
      <c r="H5442" t="s">
        <v>3748</v>
      </c>
    </row>
    <row r="5443" spans="1:8" hidden="1" x14ac:dyDescent="0.3">
      <c r="A5443" t="s">
        <v>10604</v>
      </c>
      <c r="B5443" t="s">
        <v>3193</v>
      </c>
      <c r="C5443" t="s">
        <v>3194</v>
      </c>
      <c r="D5443" t="s">
        <v>10556</v>
      </c>
      <c r="E5443">
        <v>12</v>
      </c>
      <c r="F5443">
        <v>32</v>
      </c>
      <c r="G5443" t="s">
        <v>276</v>
      </c>
      <c r="H5443" t="s">
        <v>3748</v>
      </c>
    </row>
    <row r="5444" spans="1:8" hidden="1" x14ac:dyDescent="0.3">
      <c r="A5444" t="s">
        <v>8517</v>
      </c>
      <c r="B5444" t="s">
        <v>3193</v>
      </c>
      <c r="C5444" t="s">
        <v>3194</v>
      </c>
      <c r="D5444" t="s">
        <v>350</v>
      </c>
      <c r="E5444">
        <v>0</v>
      </c>
      <c r="F5444">
        <v>32</v>
      </c>
      <c r="G5444" t="s">
        <v>276</v>
      </c>
      <c r="H5444" t="s">
        <v>3748</v>
      </c>
    </row>
    <row r="5445" spans="1:8" hidden="1" x14ac:dyDescent="0.3">
      <c r="A5445" t="s">
        <v>8518</v>
      </c>
      <c r="B5445" t="s">
        <v>3193</v>
      </c>
      <c r="C5445" t="s">
        <v>3194</v>
      </c>
      <c r="D5445" t="s">
        <v>352</v>
      </c>
      <c r="E5445">
        <v>679</v>
      </c>
      <c r="F5445">
        <v>32</v>
      </c>
      <c r="G5445" t="s">
        <v>276</v>
      </c>
      <c r="H5445" t="s">
        <v>3748</v>
      </c>
    </row>
    <row r="5446" spans="1:8" hidden="1" x14ac:dyDescent="0.3">
      <c r="A5446" t="s">
        <v>8519</v>
      </c>
      <c r="B5446" t="s">
        <v>3193</v>
      </c>
      <c r="C5446" t="s">
        <v>3194</v>
      </c>
      <c r="D5446" t="s">
        <v>351</v>
      </c>
      <c r="E5446">
        <v>38</v>
      </c>
      <c r="F5446">
        <v>32</v>
      </c>
      <c r="G5446" t="s">
        <v>276</v>
      </c>
      <c r="H5446" t="s">
        <v>3748</v>
      </c>
    </row>
    <row r="5447" spans="1:8" hidden="1" x14ac:dyDescent="0.3">
      <c r="A5447" t="s">
        <v>8520</v>
      </c>
      <c r="B5447" t="s">
        <v>3193</v>
      </c>
      <c r="C5447" t="s">
        <v>3194</v>
      </c>
      <c r="D5447" t="s">
        <v>348</v>
      </c>
      <c r="E5447">
        <v>35</v>
      </c>
      <c r="F5447">
        <v>32</v>
      </c>
      <c r="G5447" t="s">
        <v>276</v>
      </c>
      <c r="H5447" t="s">
        <v>3748</v>
      </c>
    </row>
    <row r="5448" spans="1:8" hidden="1" x14ac:dyDescent="0.3">
      <c r="A5448" t="s">
        <v>8521</v>
      </c>
      <c r="B5448" t="s">
        <v>3193</v>
      </c>
      <c r="C5448" t="s">
        <v>3194</v>
      </c>
      <c r="D5448" t="s">
        <v>349</v>
      </c>
      <c r="E5448">
        <v>9324</v>
      </c>
      <c r="F5448">
        <v>32</v>
      </c>
      <c r="G5448" t="s">
        <v>276</v>
      </c>
      <c r="H5448" t="s">
        <v>3748</v>
      </c>
    </row>
    <row r="5449" spans="1:8" hidden="1" x14ac:dyDescent="0.3">
      <c r="A5449" t="s">
        <v>8522</v>
      </c>
      <c r="B5449" t="s">
        <v>3193</v>
      </c>
      <c r="C5449" t="s">
        <v>3194</v>
      </c>
      <c r="D5449" t="s">
        <v>347</v>
      </c>
      <c r="E5449">
        <v>9288</v>
      </c>
      <c r="F5449">
        <v>32</v>
      </c>
      <c r="G5449" t="s">
        <v>276</v>
      </c>
      <c r="H5449" t="s">
        <v>3748</v>
      </c>
    </row>
    <row r="5450" spans="1:8" hidden="1" x14ac:dyDescent="0.3">
      <c r="A5450" t="s">
        <v>8523</v>
      </c>
      <c r="B5450" t="s">
        <v>99</v>
      </c>
      <c r="C5450" t="s">
        <v>3202</v>
      </c>
      <c r="D5450" t="s">
        <v>210</v>
      </c>
      <c r="E5450">
        <v>2058</v>
      </c>
      <c r="F5450">
        <v>32</v>
      </c>
      <c r="G5450" t="s">
        <v>276</v>
      </c>
      <c r="H5450" t="s">
        <v>3748</v>
      </c>
    </row>
    <row r="5451" spans="1:8" hidden="1" x14ac:dyDescent="0.3">
      <c r="A5451" t="s">
        <v>8524</v>
      </c>
      <c r="B5451" t="s">
        <v>98</v>
      </c>
      <c r="C5451" t="s">
        <v>3202</v>
      </c>
      <c r="D5451" t="s">
        <v>209</v>
      </c>
      <c r="E5451">
        <v>6535</v>
      </c>
      <c r="F5451">
        <v>32</v>
      </c>
      <c r="G5451" t="s">
        <v>276</v>
      </c>
      <c r="H5451" t="s">
        <v>3748</v>
      </c>
    </row>
    <row r="5452" spans="1:8" hidden="1" x14ac:dyDescent="0.3">
      <c r="A5452" t="s">
        <v>8525</v>
      </c>
      <c r="B5452" t="s">
        <v>97</v>
      </c>
      <c r="C5452" t="s">
        <v>3202</v>
      </c>
      <c r="D5452" t="s">
        <v>208</v>
      </c>
      <c r="E5452">
        <v>800</v>
      </c>
      <c r="F5452">
        <v>32</v>
      </c>
      <c r="G5452" t="s">
        <v>276</v>
      </c>
      <c r="H5452" t="s">
        <v>3748</v>
      </c>
    </row>
    <row r="5453" spans="1:8" hidden="1" x14ac:dyDescent="0.3">
      <c r="A5453" t="s">
        <v>8526</v>
      </c>
      <c r="B5453" t="s">
        <v>96</v>
      </c>
      <c r="C5453" t="s">
        <v>3202</v>
      </c>
      <c r="D5453" t="s">
        <v>207</v>
      </c>
      <c r="E5453">
        <v>475</v>
      </c>
      <c r="F5453">
        <v>32</v>
      </c>
      <c r="G5453" t="s">
        <v>276</v>
      </c>
      <c r="H5453" t="s">
        <v>3748</v>
      </c>
    </row>
    <row r="5454" spans="1:8" hidden="1" x14ac:dyDescent="0.3">
      <c r="A5454" t="s">
        <v>8527</v>
      </c>
      <c r="B5454" t="s">
        <v>3207</v>
      </c>
      <c r="C5454" t="s">
        <v>3202</v>
      </c>
      <c r="D5454" t="s">
        <v>2</v>
      </c>
      <c r="E5454">
        <v>9868</v>
      </c>
      <c r="F5454">
        <v>32</v>
      </c>
      <c r="G5454" t="s">
        <v>276</v>
      </c>
      <c r="H5454" t="s">
        <v>3748</v>
      </c>
    </row>
    <row r="5455" spans="1:8" hidden="1" x14ac:dyDescent="0.3">
      <c r="A5455" t="s">
        <v>8528</v>
      </c>
      <c r="B5455" t="s">
        <v>3207</v>
      </c>
      <c r="C5455" t="s">
        <v>3202</v>
      </c>
      <c r="D5455" t="s">
        <v>28</v>
      </c>
      <c r="E5455">
        <v>259.99032373070298</v>
      </c>
      <c r="F5455">
        <v>32</v>
      </c>
      <c r="G5455" t="s">
        <v>276</v>
      </c>
      <c r="H5455" t="s">
        <v>3748</v>
      </c>
    </row>
    <row r="5456" spans="1:8" hidden="1" x14ac:dyDescent="0.3">
      <c r="A5456" t="s">
        <v>8529</v>
      </c>
      <c r="B5456" t="s">
        <v>3207</v>
      </c>
      <c r="C5456" t="s">
        <v>3202</v>
      </c>
      <c r="D5456" t="s">
        <v>27</v>
      </c>
      <c r="E5456">
        <v>5292</v>
      </c>
      <c r="F5456">
        <v>32</v>
      </c>
      <c r="G5456" t="s">
        <v>276</v>
      </c>
      <c r="H5456" t="s">
        <v>3748</v>
      </c>
    </row>
    <row r="5457" spans="1:8" hidden="1" x14ac:dyDescent="0.3">
      <c r="A5457" t="s">
        <v>8530</v>
      </c>
      <c r="B5457" t="s">
        <v>3207</v>
      </c>
      <c r="C5457" t="s">
        <v>3202</v>
      </c>
      <c r="D5457" t="s">
        <v>3155</v>
      </c>
      <c r="E5457">
        <v>23</v>
      </c>
      <c r="F5457">
        <v>32</v>
      </c>
      <c r="G5457" t="s">
        <v>276</v>
      </c>
      <c r="H5457" t="s">
        <v>3748</v>
      </c>
    </row>
    <row r="5458" spans="1:8" hidden="1" x14ac:dyDescent="0.3">
      <c r="A5458" t="s">
        <v>8531</v>
      </c>
      <c r="B5458" t="s">
        <v>3207</v>
      </c>
      <c r="C5458" t="s">
        <v>3202</v>
      </c>
      <c r="D5458" t="s">
        <v>3157</v>
      </c>
      <c r="E5458">
        <v>9663</v>
      </c>
      <c r="F5458">
        <v>32</v>
      </c>
      <c r="G5458" t="s">
        <v>276</v>
      </c>
      <c r="H5458" t="s">
        <v>3748</v>
      </c>
    </row>
    <row r="5459" spans="1:8" hidden="1" x14ac:dyDescent="0.3">
      <c r="A5459" t="s">
        <v>8532</v>
      </c>
      <c r="B5459" t="s">
        <v>3207</v>
      </c>
      <c r="C5459" t="s">
        <v>3202</v>
      </c>
      <c r="D5459" t="s">
        <v>26</v>
      </c>
      <c r="E5459">
        <v>4576</v>
      </c>
      <c r="F5459">
        <v>32</v>
      </c>
      <c r="G5459" t="s">
        <v>276</v>
      </c>
      <c r="H5459" t="s">
        <v>3748</v>
      </c>
    </row>
    <row r="5460" spans="1:8" hidden="1" x14ac:dyDescent="0.3">
      <c r="A5460" t="s">
        <v>8533</v>
      </c>
      <c r="B5460" t="s">
        <v>3214</v>
      </c>
      <c r="C5460" t="s">
        <v>3215</v>
      </c>
      <c r="D5460" t="s">
        <v>344</v>
      </c>
      <c r="E5460">
        <v>151</v>
      </c>
      <c r="F5460">
        <v>32</v>
      </c>
      <c r="G5460" t="s">
        <v>276</v>
      </c>
      <c r="H5460" t="s">
        <v>3748</v>
      </c>
    </row>
    <row r="5461" spans="1:8" hidden="1" x14ac:dyDescent="0.3">
      <c r="A5461" t="s">
        <v>8534</v>
      </c>
      <c r="B5461" t="s">
        <v>3214</v>
      </c>
      <c r="C5461" t="s">
        <v>3215</v>
      </c>
      <c r="D5461" t="s">
        <v>2</v>
      </c>
      <c r="E5461">
        <v>9684</v>
      </c>
      <c r="F5461">
        <v>32</v>
      </c>
      <c r="G5461" t="s">
        <v>276</v>
      </c>
      <c r="H5461" t="s">
        <v>3748</v>
      </c>
    </row>
    <row r="5462" spans="1:8" hidden="1" x14ac:dyDescent="0.3">
      <c r="A5462" t="s">
        <v>8535</v>
      </c>
      <c r="B5462" t="s">
        <v>3214</v>
      </c>
      <c r="C5462" t="s">
        <v>3215</v>
      </c>
      <c r="D5462" t="s">
        <v>30</v>
      </c>
      <c r="E5462">
        <v>784</v>
      </c>
      <c r="F5462">
        <v>32</v>
      </c>
      <c r="G5462" t="s">
        <v>276</v>
      </c>
      <c r="H5462" t="s">
        <v>3748</v>
      </c>
    </row>
    <row r="5463" spans="1:8" hidden="1" x14ac:dyDescent="0.3">
      <c r="A5463" t="s">
        <v>8536</v>
      </c>
      <c r="B5463" t="s">
        <v>3214</v>
      </c>
      <c r="C5463" t="s">
        <v>3215</v>
      </c>
      <c r="D5463" t="s">
        <v>345</v>
      </c>
      <c r="E5463">
        <v>5</v>
      </c>
      <c r="F5463">
        <v>32</v>
      </c>
      <c r="G5463" t="s">
        <v>276</v>
      </c>
      <c r="H5463" t="s">
        <v>3748</v>
      </c>
    </row>
    <row r="5464" spans="1:8" hidden="1" x14ac:dyDescent="0.3">
      <c r="A5464" t="s">
        <v>8537</v>
      </c>
      <c r="B5464" t="s">
        <v>3214</v>
      </c>
      <c r="C5464" t="s">
        <v>3215</v>
      </c>
      <c r="D5464" t="s">
        <v>36</v>
      </c>
      <c r="E5464">
        <v>88</v>
      </c>
      <c r="F5464">
        <v>32</v>
      </c>
      <c r="G5464" t="s">
        <v>276</v>
      </c>
      <c r="H5464" t="s">
        <v>3748</v>
      </c>
    </row>
    <row r="5465" spans="1:8" hidden="1" x14ac:dyDescent="0.3">
      <c r="A5465" t="s">
        <v>8538</v>
      </c>
      <c r="B5465" t="s">
        <v>3214</v>
      </c>
      <c r="C5465" t="s">
        <v>3215</v>
      </c>
      <c r="D5465" t="s">
        <v>32</v>
      </c>
      <c r="E5465">
        <v>221</v>
      </c>
      <c r="F5465">
        <v>32</v>
      </c>
      <c r="G5465" t="s">
        <v>276</v>
      </c>
      <c r="H5465" t="s">
        <v>3748</v>
      </c>
    </row>
    <row r="5466" spans="1:8" hidden="1" x14ac:dyDescent="0.3">
      <c r="A5466" t="s">
        <v>8539</v>
      </c>
      <c r="B5466" t="s">
        <v>3214</v>
      </c>
      <c r="C5466" t="s">
        <v>3215</v>
      </c>
      <c r="D5466" t="s">
        <v>31</v>
      </c>
      <c r="E5466">
        <v>8423</v>
      </c>
      <c r="F5466">
        <v>32</v>
      </c>
      <c r="G5466" t="s">
        <v>276</v>
      </c>
      <c r="H5466" t="s">
        <v>3748</v>
      </c>
    </row>
    <row r="5467" spans="1:8" hidden="1" x14ac:dyDescent="0.3">
      <c r="A5467" t="s">
        <v>8540</v>
      </c>
      <c r="B5467" t="s">
        <v>3214</v>
      </c>
      <c r="C5467" t="s">
        <v>3215</v>
      </c>
      <c r="D5467" t="s">
        <v>34</v>
      </c>
      <c r="E5467">
        <v>230</v>
      </c>
      <c r="F5467">
        <v>32</v>
      </c>
      <c r="G5467" t="s">
        <v>276</v>
      </c>
      <c r="H5467" t="s">
        <v>3748</v>
      </c>
    </row>
    <row r="5468" spans="1:8" hidden="1" x14ac:dyDescent="0.3">
      <c r="A5468" t="s">
        <v>8541</v>
      </c>
      <c r="B5468" t="s">
        <v>3214</v>
      </c>
      <c r="C5468" t="s">
        <v>3215</v>
      </c>
      <c r="D5468" t="s">
        <v>35</v>
      </c>
      <c r="E5468">
        <v>434</v>
      </c>
      <c r="F5468">
        <v>32</v>
      </c>
      <c r="G5468" t="s">
        <v>276</v>
      </c>
      <c r="H5468" t="s">
        <v>3748</v>
      </c>
    </row>
    <row r="5469" spans="1:8" hidden="1" x14ac:dyDescent="0.3">
      <c r="A5469" t="s">
        <v>8542</v>
      </c>
      <c r="B5469" t="s">
        <v>3214</v>
      </c>
      <c r="C5469" t="s">
        <v>3215</v>
      </c>
      <c r="D5469" t="s">
        <v>33</v>
      </c>
      <c r="E5469">
        <v>7759</v>
      </c>
      <c r="F5469">
        <v>32</v>
      </c>
      <c r="G5469" t="s">
        <v>276</v>
      </c>
      <c r="H5469" t="s">
        <v>3748</v>
      </c>
    </row>
    <row r="5470" spans="1:8" hidden="1" x14ac:dyDescent="0.3">
      <c r="A5470" t="s">
        <v>8543</v>
      </c>
      <c r="B5470" t="s">
        <v>3226</v>
      </c>
      <c r="C5470" t="s">
        <v>232</v>
      </c>
      <c r="D5470" t="s">
        <v>60</v>
      </c>
      <c r="E5470">
        <v>4265</v>
      </c>
      <c r="F5470">
        <v>32</v>
      </c>
      <c r="G5470" t="s">
        <v>276</v>
      </c>
      <c r="H5470" t="s">
        <v>3748</v>
      </c>
    </row>
    <row r="5471" spans="1:8" hidden="1" x14ac:dyDescent="0.3">
      <c r="A5471" t="s">
        <v>8544</v>
      </c>
      <c r="B5471" t="s">
        <v>3226</v>
      </c>
      <c r="C5471" t="s">
        <v>232</v>
      </c>
      <c r="D5471" t="s">
        <v>76</v>
      </c>
      <c r="E5471">
        <v>18</v>
      </c>
      <c r="F5471">
        <v>32</v>
      </c>
      <c r="G5471" t="s">
        <v>276</v>
      </c>
      <c r="H5471" t="s">
        <v>3748</v>
      </c>
    </row>
    <row r="5472" spans="1:8" hidden="1" x14ac:dyDescent="0.3">
      <c r="A5472" t="s">
        <v>8545</v>
      </c>
      <c r="B5472" t="s">
        <v>3226</v>
      </c>
      <c r="C5472" t="s">
        <v>232</v>
      </c>
      <c r="D5472" t="s">
        <v>72</v>
      </c>
      <c r="E5472">
        <v>1717</v>
      </c>
      <c r="F5472">
        <v>32</v>
      </c>
      <c r="G5472" t="s">
        <v>276</v>
      </c>
      <c r="H5472" t="s">
        <v>3748</v>
      </c>
    </row>
    <row r="5473" spans="1:8" hidden="1" x14ac:dyDescent="0.3">
      <c r="A5473" t="s">
        <v>8546</v>
      </c>
      <c r="B5473" t="s">
        <v>3226</v>
      </c>
      <c r="C5473" t="s">
        <v>232</v>
      </c>
      <c r="D5473" t="s">
        <v>73</v>
      </c>
      <c r="E5473">
        <v>1762</v>
      </c>
      <c r="F5473">
        <v>32</v>
      </c>
      <c r="G5473" t="s">
        <v>276</v>
      </c>
      <c r="H5473" t="s">
        <v>3748</v>
      </c>
    </row>
    <row r="5474" spans="1:8" hidden="1" x14ac:dyDescent="0.3">
      <c r="A5474" t="s">
        <v>8547</v>
      </c>
      <c r="B5474" t="s">
        <v>3226</v>
      </c>
      <c r="C5474" t="s">
        <v>232</v>
      </c>
      <c r="D5474" t="s">
        <v>75</v>
      </c>
      <c r="E5474">
        <v>87</v>
      </c>
      <c r="F5474">
        <v>32</v>
      </c>
      <c r="G5474" t="s">
        <v>276</v>
      </c>
      <c r="H5474" t="s">
        <v>3748</v>
      </c>
    </row>
    <row r="5475" spans="1:8" hidden="1" x14ac:dyDescent="0.3">
      <c r="A5475" t="s">
        <v>8548</v>
      </c>
      <c r="B5475" t="s">
        <v>3226</v>
      </c>
      <c r="C5475" t="s">
        <v>232</v>
      </c>
      <c r="D5475" t="s">
        <v>74</v>
      </c>
      <c r="E5475">
        <v>672</v>
      </c>
      <c r="F5475">
        <v>32</v>
      </c>
      <c r="G5475" t="s">
        <v>276</v>
      </c>
      <c r="H5475" t="s">
        <v>3748</v>
      </c>
    </row>
    <row r="5476" spans="1:8" hidden="1" x14ac:dyDescent="0.3">
      <c r="A5476" t="s">
        <v>8549</v>
      </c>
      <c r="B5476" t="s">
        <v>3076</v>
      </c>
      <c r="C5476" t="s">
        <v>236</v>
      </c>
      <c r="D5476" t="s">
        <v>29</v>
      </c>
      <c r="E5476">
        <v>10081</v>
      </c>
      <c r="F5476">
        <v>53</v>
      </c>
      <c r="G5476" t="s">
        <v>287</v>
      </c>
      <c r="H5476" t="s">
        <v>3750</v>
      </c>
    </row>
    <row r="5477" spans="1:8" hidden="1" x14ac:dyDescent="0.3">
      <c r="A5477" t="s">
        <v>8550</v>
      </c>
      <c r="B5477" t="s">
        <v>3076</v>
      </c>
      <c r="C5477" t="s">
        <v>236</v>
      </c>
      <c r="D5477" t="s">
        <v>49</v>
      </c>
      <c r="E5477">
        <v>2861</v>
      </c>
      <c r="F5477">
        <v>53</v>
      </c>
      <c r="G5477" t="s">
        <v>287</v>
      </c>
      <c r="H5477" t="s">
        <v>3750</v>
      </c>
    </row>
    <row r="5478" spans="1:8" hidden="1" x14ac:dyDescent="0.3">
      <c r="A5478" t="s">
        <v>8551</v>
      </c>
      <c r="B5478" t="s">
        <v>3076</v>
      </c>
      <c r="C5478" t="s">
        <v>236</v>
      </c>
      <c r="D5478" t="s">
        <v>48</v>
      </c>
      <c r="E5478">
        <v>1033</v>
      </c>
      <c r="F5478">
        <v>53</v>
      </c>
      <c r="G5478" t="s">
        <v>287</v>
      </c>
      <c r="H5478" t="s">
        <v>3750</v>
      </c>
    </row>
    <row r="5479" spans="1:8" hidden="1" x14ac:dyDescent="0.3">
      <c r="A5479" t="s">
        <v>8552</v>
      </c>
      <c r="B5479" t="s">
        <v>3076</v>
      </c>
      <c r="C5479" t="s">
        <v>236</v>
      </c>
      <c r="D5479" t="s">
        <v>42</v>
      </c>
      <c r="E5479">
        <v>389</v>
      </c>
      <c r="F5479">
        <v>53</v>
      </c>
      <c r="G5479" t="s">
        <v>287</v>
      </c>
      <c r="H5479" t="s">
        <v>3750</v>
      </c>
    </row>
    <row r="5480" spans="1:8" hidden="1" x14ac:dyDescent="0.3">
      <c r="A5480" t="s">
        <v>8553</v>
      </c>
      <c r="B5480" t="s">
        <v>3076</v>
      </c>
      <c r="C5480" t="s">
        <v>236</v>
      </c>
      <c r="D5480" t="s">
        <v>82</v>
      </c>
      <c r="E5480">
        <v>446</v>
      </c>
      <c r="F5480">
        <v>53</v>
      </c>
      <c r="G5480" t="s">
        <v>287</v>
      </c>
      <c r="H5480" t="s">
        <v>3750</v>
      </c>
    </row>
    <row r="5481" spans="1:8" hidden="1" x14ac:dyDescent="0.3">
      <c r="A5481" t="s">
        <v>8554</v>
      </c>
      <c r="B5481" t="s">
        <v>3076</v>
      </c>
      <c r="C5481" t="s">
        <v>236</v>
      </c>
      <c r="D5481" t="s">
        <v>50</v>
      </c>
      <c r="E5481">
        <v>267</v>
      </c>
      <c r="F5481">
        <v>53</v>
      </c>
      <c r="G5481" t="s">
        <v>287</v>
      </c>
      <c r="H5481" t="s">
        <v>3750</v>
      </c>
    </row>
    <row r="5482" spans="1:8" hidden="1" x14ac:dyDescent="0.3">
      <c r="A5482" t="s">
        <v>8555</v>
      </c>
      <c r="B5482" t="s">
        <v>3076</v>
      </c>
      <c r="C5482" t="s">
        <v>236</v>
      </c>
      <c r="D5482" t="s">
        <v>46</v>
      </c>
      <c r="E5482">
        <v>1214</v>
      </c>
      <c r="F5482">
        <v>53</v>
      </c>
      <c r="G5482" t="s">
        <v>287</v>
      </c>
      <c r="H5482" t="s">
        <v>3750</v>
      </c>
    </row>
    <row r="5483" spans="1:8" hidden="1" x14ac:dyDescent="0.3">
      <c r="A5483" t="s">
        <v>8556</v>
      </c>
      <c r="B5483" t="s">
        <v>3076</v>
      </c>
      <c r="C5483" t="s">
        <v>236</v>
      </c>
      <c r="D5483" t="s">
        <v>45</v>
      </c>
      <c r="E5483">
        <v>543</v>
      </c>
      <c r="F5483">
        <v>53</v>
      </c>
      <c r="G5483" t="s">
        <v>287</v>
      </c>
      <c r="H5483" t="s">
        <v>3750</v>
      </c>
    </row>
    <row r="5484" spans="1:8" hidden="1" x14ac:dyDescent="0.3">
      <c r="A5484" t="s">
        <v>8557</v>
      </c>
      <c r="B5484" t="s">
        <v>3076</v>
      </c>
      <c r="C5484" t="s">
        <v>236</v>
      </c>
      <c r="D5484" t="s">
        <v>47</v>
      </c>
      <c r="E5484">
        <v>931</v>
      </c>
      <c r="F5484">
        <v>53</v>
      </c>
      <c r="G5484" t="s">
        <v>287</v>
      </c>
      <c r="H5484" t="s">
        <v>3750</v>
      </c>
    </row>
    <row r="5485" spans="1:8" hidden="1" x14ac:dyDescent="0.3">
      <c r="A5485" t="s">
        <v>8558</v>
      </c>
      <c r="B5485" t="s">
        <v>3076</v>
      </c>
      <c r="C5485" t="s">
        <v>236</v>
      </c>
      <c r="D5485" t="s">
        <v>43</v>
      </c>
      <c r="E5485">
        <v>1910</v>
      </c>
      <c r="F5485">
        <v>53</v>
      </c>
      <c r="G5485" t="s">
        <v>287</v>
      </c>
      <c r="H5485" t="s">
        <v>3750</v>
      </c>
    </row>
    <row r="5486" spans="1:8" hidden="1" x14ac:dyDescent="0.3">
      <c r="A5486" t="s">
        <v>8559</v>
      </c>
      <c r="B5486" t="s">
        <v>3076</v>
      </c>
      <c r="C5486" t="s">
        <v>236</v>
      </c>
      <c r="D5486" t="s">
        <v>44</v>
      </c>
      <c r="E5486">
        <v>505</v>
      </c>
      <c r="F5486">
        <v>53</v>
      </c>
      <c r="G5486" t="s">
        <v>287</v>
      </c>
      <c r="H5486" t="s">
        <v>3750</v>
      </c>
    </row>
    <row r="5487" spans="1:8" hidden="1" x14ac:dyDescent="0.3">
      <c r="A5487" t="s">
        <v>3749</v>
      </c>
      <c r="B5487" t="s">
        <v>3089</v>
      </c>
      <c r="C5487" t="s">
        <v>3090</v>
      </c>
      <c r="D5487" t="s">
        <v>434</v>
      </c>
      <c r="E5487">
        <v>170</v>
      </c>
      <c r="F5487">
        <v>53</v>
      </c>
      <c r="G5487" t="s">
        <v>287</v>
      </c>
      <c r="H5487" t="s">
        <v>3750</v>
      </c>
    </row>
    <row r="5488" spans="1:8" hidden="1" x14ac:dyDescent="0.3">
      <c r="A5488" t="s">
        <v>5290</v>
      </c>
      <c r="B5488" t="s">
        <v>3089</v>
      </c>
      <c r="C5488" t="s">
        <v>3090</v>
      </c>
      <c r="D5488" t="s">
        <v>436</v>
      </c>
      <c r="E5488">
        <v>741</v>
      </c>
      <c r="F5488">
        <v>53</v>
      </c>
      <c r="G5488" t="s">
        <v>287</v>
      </c>
      <c r="H5488" t="s">
        <v>3750</v>
      </c>
    </row>
    <row r="5489" spans="1:8" hidden="1" x14ac:dyDescent="0.3">
      <c r="A5489" t="s">
        <v>6107</v>
      </c>
      <c r="B5489" t="s">
        <v>3089</v>
      </c>
      <c r="C5489" t="s">
        <v>3090</v>
      </c>
      <c r="D5489" t="s">
        <v>437</v>
      </c>
      <c r="E5489">
        <v>1841</v>
      </c>
      <c r="F5489">
        <v>53</v>
      </c>
      <c r="G5489" t="s">
        <v>287</v>
      </c>
      <c r="H5489" t="s">
        <v>3750</v>
      </c>
    </row>
    <row r="5490" spans="1:8" hidden="1" x14ac:dyDescent="0.3">
      <c r="A5490" t="s">
        <v>7741</v>
      </c>
      <c r="B5490" t="s">
        <v>3089</v>
      </c>
      <c r="C5490" t="s">
        <v>3090</v>
      </c>
      <c r="D5490" t="s">
        <v>439</v>
      </c>
      <c r="E5490">
        <v>1154</v>
      </c>
      <c r="F5490">
        <v>53</v>
      </c>
      <c r="G5490" t="s">
        <v>287</v>
      </c>
      <c r="H5490" t="s">
        <v>3750</v>
      </c>
    </row>
    <row r="5491" spans="1:8" hidden="1" x14ac:dyDescent="0.3">
      <c r="A5491" t="s">
        <v>4473</v>
      </c>
      <c r="B5491" t="s">
        <v>3089</v>
      </c>
      <c r="C5491" t="s">
        <v>3090</v>
      </c>
      <c r="D5491" t="s">
        <v>435</v>
      </c>
      <c r="E5491">
        <v>788</v>
      </c>
      <c r="F5491">
        <v>53</v>
      </c>
      <c r="G5491" t="s">
        <v>287</v>
      </c>
      <c r="H5491" t="s">
        <v>3750</v>
      </c>
    </row>
    <row r="5492" spans="1:8" hidden="1" x14ac:dyDescent="0.3">
      <c r="A5492" t="s">
        <v>9267</v>
      </c>
      <c r="B5492" t="s">
        <v>3089</v>
      </c>
      <c r="C5492" t="s">
        <v>3090</v>
      </c>
      <c r="D5492" t="s">
        <v>441</v>
      </c>
      <c r="E5492">
        <v>474</v>
      </c>
      <c r="F5492">
        <v>53</v>
      </c>
      <c r="G5492" t="s">
        <v>287</v>
      </c>
      <c r="H5492" t="s">
        <v>3750</v>
      </c>
    </row>
    <row r="5493" spans="1:8" hidden="1" x14ac:dyDescent="0.3">
      <c r="A5493" t="s">
        <v>8450</v>
      </c>
      <c r="B5493" t="s">
        <v>3089</v>
      </c>
      <c r="C5493" t="s">
        <v>3090</v>
      </c>
      <c r="D5493" t="s">
        <v>440</v>
      </c>
      <c r="E5493">
        <v>2387</v>
      </c>
      <c r="F5493">
        <v>53</v>
      </c>
      <c r="G5493" t="s">
        <v>287</v>
      </c>
      <c r="H5493" t="s">
        <v>3750</v>
      </c>
    </row>
    <row r="5494" spans="1:8" hidden="1" x14ac:dyDescent="0.3">
      <c r="A5494" t="s">
        <v>10084</v>
      </c>
      <c r="B5494" t="s">
        <v>3089</v>
      </c>
      <c r="C5494" t="s">
        <v>3090</v>
      </c>
      <c r="D5494" t="s">
        <v>349</v>
      </c>
      <c r="E5494">
        <v>8251</v>
      </c>
      <c r="F5494">
        <v>53</v>
      </c>
      <c r="G5494" t="s">
        <v>287</v>
      </c>
      <c r="H5494" t="s">
        <v>3750</v>
      </c>
    </row>
    <row r="5495" spans="1:8" hidden="1" x14ac:dyDescent="0.3">
      <c r="A5495" t="s">
        <v>6924</v>
      </c>
      <c r="B5495" t="s">
        <v>3089</v>
      </c>
      <c r="C5495" t="s">
        <v>3090</v>
      </c>
      <c r="D5495" t="s">
        <v>438</v>
      </c>
      <c r="E5495">
        <v>703</v>
      </c>
      <c r="F5495">
        <v>53</v>
      </c>
      <c r="G5495" t="s">
        <v>287</v>
      </c>
      <c r="H5495" t="s">
        <v>3750</v>
      </c>
    </row>
    <row r="5496" spans="1:8" hidden="1" x14ac:dyDescent="0.3">
      <c r="A5496" t="s">
        <v>8569</v>
      </c>
      <c r="B5496" t="s">
        <v>3108</v>
      </c>
      <c r="C5496" t="s">
        <v>3109</v>
      </c>
      <c r="D5496" t="s">
        <v>3110</v>
      </c>
      <c r="E5496">
        <v>314</v>
      </c>
      <c r="F5496">
        <v>53</v>
      </c>
      <c r="G5496" t="s">
        <v>287</v>
      </c>
      <c r="H5496" t="s">
        <v>3750</v>
      </c>
    </row>
    <row r="5497" spans="1:8" hidden="1" x14ac:dyDescent="0.3">
      <c r="A5497" t="s">
        <v>8570</v>
      </c>
      <c r="B5497" t="s">
        <v>3108</v>
      </c>
      <c r="C5497" t="s">
        <v>3109</v>
      </c>
      <c r="D5497" t="s">
        <v>3112</v>
      </c>
      <c r="E5497">
        <v>736</v>
      </c>
      <c r="F5497">
        <v>53</v>
      </c>
      <c r="G5497" t="s">
        <v>287</v>
      </c>
      <c r="H5497" t="s">
        <v>3750</v>
      </c>
    </row>
    <row r="5498" spans="1:8" hidden="1" x14ac:dyDescent="0.3">
      <c r="A5498" t="s">
        <v>8571</v>
      </c>
      <c r="B5498" t="s">
        <v>3108</v>
      </c>
      <c r="C5498" t="s">
        <v>3109</v>
      </c>
      <c r="D5498" t="s">
        <v>3114</v>
      </c>
      <c r="E5498">
        <v>788</v>
      </c>
      <c r="F5498">
        <v>53</v>
      </c>
      <c r="G5498" t="s">
        <v>287</v>
      </c>
      <c r="H5498" t="s">
        <v>3750</v>
      </c>
    </row>
    <row r="5499" spans="1:8" hidden="1" x14ac:dyDescent="0.3">
      <c r="A5499" t="s">
        <v>8572</v>
      </c>
      <c r="B5499" t="s">
        <v>3108</v>
      </c>
      <c r="C5499" t="s">
        <v>3109</v>
      </c>
      <c r="D5499" t="s">
        <v>3116</v>
      </c>
      <c r="E5499">
        <v>749</v>
      </c>
      <c r="F5499">
        <v>53</v>
      </c>
      <c r="G5499" t="s">
        <v>287</v>
      </c>
      <c r="H5499" t="s">
        <v>3750</v>
      </c>
    </row>
    <row r="5500" spans="1:8" hidden="1" x14ac:dyDescent="0.3">
      <c r="A5500" t="s">
        <v>8573</v>
      </c>
      <c r="B5500" t="s">
        <v>3108</v>
      </c>
      <c r="C5500" t="s">
        <v>3109</v>
      </c>
      <c r="D5500" t="s">
        <v>3118</v>
      </c>
      <c r="E5500">
        <v>985</v>
      </c>
      <c r="F5500">
        <v>53</v>
      </c>
      <c r="G5500" t="s">
        <v>287</v>
      </c>
      <c r="H5500" t="s">
        <v>3750</v>
      </c>
    </row>
    <row r="5501" spans="1:8" hidden="1" x14ac:dyDescent="0.3">
      <c r="A5501" t="s">
        <v>8574</v>
      </c>
      <c r="B5501" t="s">
        <v>3108</v>
      </c>
      <c r="C5501" t="s">
        <v>3109</v>
      </c>
      <c r="D5501" t="s">
        <v>3120</v>
      </c>
      <c r="E5501">
        <v>1020</v>
      </c>
      <c r="F5501">
        <v>53</v>
      </c>
      <c r="G5501" t="s">
        <v>287</v>
      </c>
      <c r="H5501" t="s">
        <v>3750</v>
      </c>
    </row>
    <row r="5502" spans="1:8" hidden="1" x14ac:dyDescent="0.3">
      <c r="A5502" t="s">
        <v>8575</v>
      </c>
      <c r="B5502" t="s">
        <v>3108</v>
      </c>
      <c r="C5502" t="s">
        <v>3109</v>
      </c>
      <c r="D5502" t="s">
        <v>3122</v>
      </c>
      <c r="E5502">
        <v>905</v>
      </c>
      <c r="F5502">
        <v>53</v>
      </c>
      <c r="G5502" t="s">
        <v>287</v>
      </c>
      <c r="H5502" t="s">
        <v>3750</v>
      </c>
    </row>
    <row r="5503" spans="1:8" hidden="1" x14ac:dyDescent="0.3">
      <c r="A5503" t="s">
        <v>8576</v>
      </c>
      <c r="B5503" t="s">
        <v>3108</v>
      </c>
      <c r="C5503" t="s">
        <v>3109</v>
      </c>
      <c r="D5503" t="s">
        <v>3124</v>
      </c>
      <c r="E5503">
        <v>1052</v>
      </c>
      <c r="F5503">
        <v>53</v>
      </c>
      <c r="G5503" t="s">
        <v>287</v>
      </c>
      <c r="H5503" t="s">
        <v>3750</v>
      </c>
    </row>
    <row r="5504" spans="1:8" hidden="1" x14ac:dyDescent="0.3">
      <c r="A5504" t="s">
        <v>8577</v>
      </c>
      <c r="B5504" t="s">
        <v>3108</v>
      </c>
      <c r="C5504" t="s">
        <v>3109</v>
      </c>
      <c r="D5504" t="s">
        <v>3126</v>
      </c>
      <c r="E5504">
        <v>1683</v>
      </c>
      <c r="F5504">
        <v>53</v>
      </c>
      <c r="G5504" t="s">
        <v>287</v>
      </c>
      <c r="H5504" t="s">
        <v>3750</v>
      </c>
    </row>
    <row r="5505" spans="1:8" hidden="1" x14ac:dyDescent="0.3">
      <c r="A5505" t="s">
        <v>8578</v>
      </c>
      <c r="B5505" t="s">
        <v>3108</v>
      </c>
      <c r="C5505" t="s">
        <v>3109</v>
      </c>
      <c r="D5505" t="s">
        <v>349</v>
      </c>
      <c r="E5505">
        <v>8251</v>
      </c>
      <c r="F5505">
        <v>53</v>
      </c>
      <c r="G5505" t="s">
        <v>287</v>
      </c>
      <c r="H5505" t="s">
        <v>3750</v>
      </c>
    </row>
    <row r="5506" spans="1:8" hidden="1" x14ac:dyDescent="0.3">
      <c r="A5506" t="s">
        <v>8579</v>
      </c>
      <c r="B5506" t="s">
        <v>3129</v>
      </c>
      <c r="C5506" t="s">
        <v>238</v>
      </c>
      <c r="D5506" t="s">
        <v>54</v>
      </c>
      <c r="E5506">
        <v>436</v>
      </c>
      <c r="F5506">
        <v>53</v>
      </c>
      <c r="G5506" t="s">
        <v>287</v>
      </c>
      <c r="H5506" t="s">
        <v>3750</v>
      </c>
    </row>
    <row r="5507" spans="1:8" hidden="1" x14ac:dyDescent="0.3">
      <c r="A5507" t="s">
        <v>8580</v>
      </c>
      <c r="B5507" t="s">
        <v>3129</v>
      </c>
      <c r="C5507" t="s">
        <v>238</v>
      </c>
      <c r="D5507" t="s">
        <v>55</v>
      </c>
      <c r="E5507">
        <v>1332</v>
      </c>
      <c r="F5507">
        <v>53</v>
      </c>
      <c r="G5507" t="s">
        <v>287</v>
      </c>
      <c r="H5507" t="s">
        <v>3750</v>
      </c>
    </row>
    <row r="5508" spans="1:8" hidden="1" x14ac:dyDescent="0.3">
      <c r="A5508" t="s">
        <v>8581</v>
      </c>
      <c r="B5508" t="s">
        <v>3129</v>
      </c>
      <c r="C5508" t="s">
        <v>238</v>
      </c>
      <c r="D5508" t="s">
        <v>56</v>
      </c>
      <c r="E5508">
        <v>1008</v>
      </c>
      <c r="F5508">
        <v>53</v>
      </c>
      <c r="G5508" t="s">
        <v>287</v>
      </c>
      <c r="H5508" t="s">
        <v>3750</v>
      </c>
    </row>
    <row r="5509" spans="1:8" hidden="1" x14ac:dyDescent="0.3">
      <c r="A5509" t="s">
        <v>8582</v>
      </c>
      <c r="B5509" t="s">
        <v>3129</v>
      </c>
      <c r="C5509" t="s">
        <v>238</v>
      </c>
      <c r="D5509" t="s">
        <v>57</v>
      </c>
      <c r="E5509">
        <v>633</v>
      </c>
      <c r="F5509">
        <v>53</v>
      </c>
      <c r="G5509" t="s">
        <v>287</v>
      </c>
      <c r="H5509" t="s">
        <v>3750</v>
      </c>
    </row>
    <row r="5510" spans="1:8" hidden="1" x14ac:dyDescent="0.3">
      <c r="A5510" t="s">
        <v>8583</v>
      </c>
      <c r="B5510" t="s">
        <v>3129</v>
      </c>
      <c r="C5510" t="s">
        <v>238</v>
      </c>
      <c r="D5510" t="s">
        <v>58</v>
      </c>
      <c r="E5510">
        <v>781</v>
      </c>
      <c r="F5510">
        <v>53</v>
      </c>
      <c r="G5510" t="s">
        <v>287</v>
      </c>
      <c r="H5510" t="s">
        <v>3750</v>
      </c>
    </row>
    <row r="5511" spans="1:8" hidden="1" x14ac:dyDescent="0.3">
      <c r="A5511" t="s">
        <v>8584</v>
      </c>
      <c r="B5511" t="s">
        <v>3129</v>
      </c>
      <c r="C5511" t="s">
        <v>238</v>
      </c>
      <c r="D5511" t="s">
        <v>59</v>
      </c>
      <c r="E5511">
        <v>1374</v>
      </c>
      <c r="F5511">
        <v>53</v>
      </c>
      <c r="G5511" t="s">
        <v>287</v>
      </c>
      <c r="H5511" t="s">
        <v>3750</v>
      </c>
    </row>
    <row r="5512" spans="1:8" hidden="1" x14ac:dyDescent="0.3">
      <c r="A5512" t="s">
        <v>8585</v>
      </c>
      <c r="B5512" t="s">
        <v>3129</v>
      </c>
      <c r="C5512" t="s">
        <v>238</v>
      </c>
      <c r="D5512" t="s">
        <v>51</v>
      </c>
      <c r="E5512">
        <v>2047</v>
      </c>
      <c r="F5512">
        <v>53</v>
      </c>
      <c r="G5512" t="s">
        <v>287</v>
      </c>
      <c r="H5512" t="s">
        <v>3750</v>
      </c>
    </row>
    <row r="5513" spans="1:8" hidden="1" x14ac:dyDescent="0.3">
      <c r="A5513" t="s">
        <v>8586</v>
      </c>
      <c r="B5513" t="s">
        <v>3129</v>
      </c>
      <c r="C5513" t="s">
        <v>238</v>
      </c>
      <c r="D5513" t="s">
        <v>52</v>
      </c>
      <c r="E5513">
        <v>1660</v>
      </c>
      <c r="F5513">
        <v>53</v>
      </c>
      <c r="G5513" t="s">
        <v>287</v>
      </c>
      <c r="H5513" t="s">
        <v>3750</v>
      </c>
    </row>
    <row r="5514" spans="1:8" hidden="1" x14ac:dyDescent="0.3">
      <c r="A5514" t="s">
        <v>8587</v>
      </c>
      <c r="B5514" t="s">
        <v>3129</v>
      </c>
      <c r="C5514" t="s">
        <v>238</v>
      </c>
      <c r="D5514" t="s">
        <v>53</v>
      </c>
      <c r="E5514">
        <v>824</v>
      </c>
      <c r="F5514">
        <v>53</v>
      </c>
      <c r="G5514" t="s">
        <v>287</v>
      </c>
      <c r="H5514" t="s">
        <v>3750</v>
      </c>
    </row>
    <row r="5515" spans="1:8" hidden="1" x14ac:dyDescent="0.3">
      <c r="A5515" t="s">
        <v>8588</v>
      </c>
      <c r="B5515" t="s">
        <v>3129</v>
      </c>
      <c r="C5515" t="s">
        <v>238</v>
      </c>
      <c r="D5515" t="s">
        <v>349</v>
      </c>
      <c r="E5515">
        <v>10083</v>
      </c>
      <c r="F5515">
        <v>53</v>
      </c>
      <c r="G5515" t="s">
        <v>287</v>
      </c>
      <c r="H5515" t="s">
        <v>3750</v>
      </c>
    </row>
    <row r="5516" spans="1:8" hidden="1" x14ac:dyDescent="0.3">
      <c r="A5516" t="s">
        <v>8589</v>
      </c>
      <c r="B5516" t="s">
        <v>3140</v>
      </c>
      <c r="C5516" t="s">
        <v>229</v>
      </c>
      <c r="D5516" t="s">
        <v>60</v>
      </c>
      <c r="E5516">
        <v>5452</v>
      </c>
      <c r="F5516">
        <v>53</v>
      </c>
      <c r="G5516" t="s">
        <v>287</v>
      </c>
      <c r="H5516" t="s">
        <v>3750</v>
      </c>
    </row>
    <row r="5517" spans="1:8" hidden="1" x14ac:dyDescent="0.3">
      <c r="A5517" t="s">
        <v>8590</v>
      </c>
      <c r="B5517" t="s">
        <v>3140</v>
      </c>
      <c r="C5517" t="s">
        <v>229</v>
      </c>
      <c r="D5517" t="s">
        <v>63</v>
      </c>
      <c r="E5517">
        <v>89</v>
      </c>
      <c r="F5517">
        <v>53</v>
      </c>
      <c r="G5517" t="s">
        <v>287</v>
      </c>
      <c r="H5517" t="s">
        <v>3750</v>
      </c>
    </row>
    <row r="5518" spans="1:8" hidden="1" x14ac:dyDescent="0.3">
      <c r="A5518" t="s">
        <v>8591</v>
      </c>
      <c r="B5518" t="s">
        <v>3140</v>
      </c>
      <c r="C5518" t="s">
        <v>229</v>
      </c>
      <c r="D5518" t="s">
        <v>61</v>
      </c>
      <c r="E5518">
        <v>1286</v>
      </c>
      <c r="F5518">
        <v>53</v>
      </c>
      <c r="G5518" t="s">
        <v>287</v>
      </c>
      <c r="H5518" t="s">
        <v>3750</v>
      </c>
    </row>
    <row r="5519" spans="1:8" hidden="1" x14ac:dyDescent="0.3">
      <c r="A5519" t="s">
        <v>10355</v>
      </c>
      <c r="B5519" t="s">
        <v>3140</v>
      </c>
      <c r="C5519" t="s">
        <v>229</v>
      </c>
      <c r="D5519" t="s">
        <v>10309</v>
      </c>
      <c r="E5519">
        <v>1043</v>
      </c>
      <c r="F5519">
        <v>53</v>
      </c>
      <c r="G5519" t="s">
        <v>287</v>
      </c>
      <c r="H5519" t="s">
        <v>3750</v>
      </c>
    </row>
    <row r="5520" spans="1:8" hidden="1" x14ac:dyDescent="0.3">
      <c r="A5520" t="s">
        <v>8592</v>
      </c>
      <c r="B5520" t="s">
        <v>3140</v>
      </c>
      <c r="C5520" t="s">
        <v>229</v>
      </c>
      <c r="D5520" t="s">
        <v>341</v>
      </c>
      <c r="E5520">
        <v>2601</v>
      </c>
      <c r="F5520">
        <v>53</v>
      </c>
      <c r="G5520" t="s">
        <v>287</v>
      </c>
      <c r="H5520" t="s">
        <v>3750</v>
      </c>
    </row>
    <row r="5521" spans="1:8" hidden="1" x14ac:dyDescent="0.3">
      <c r="A5521" t="s">
        <v>8593</v>
      </c>
      <c r="B5521" t="s">
        <v>3140</v>
      </c>
      <c r="C5521" t="s">
        <v>229</v>
      </c>
      <c r="D5521" t="s">
        <v>62</v>
      </c>
      <c r="E5521">
        <v>431</v>
      </c>
      <c r="F5521">
        <v>53</v>
      </c>
      <c r="G5521" t="s">
        <v>287</v>
      </c>
      <c r="H5521" t="s">
        <v>3750</v>
      </c>
    </row>
    <row r="5522" spans="1:8" hidden="1" x14ac:dyDescent="0.3">
      <c r="A5522" t="s">
        <v>8594</v>
      </c>
      <c r="B5522" t="s">
        <v>3146</v>
      </c>
      <c r="C5522" t="s">
        <v>230</v>
      </c>
      <c r="D5522" t="s">
        <v>353</v>
      </c>
      <c r="E5522">
        <v>11020</v>
      </c>
      <c r="F5522">
        <v>53</v>
      </c>
      <c r="G5522" t="s">
        <v>287</v>
      </c>
      <c r="H5522" t="s">
        <v>3750</v>
      </c>
    </row>
    <row r="5523" spans="1:8" hidden="1" x14ac:dyDescent="0.3">
      <c r="A5523" t="s">
        <v>8595</v>
      </c>
      <c r="B5523" t="s">
        <v>3146</v>
      </c>
      <c r="C5523" t="s">
        <v>230</v>
      </c>
      <c r="D5523" t="s">
        <v>2</v>
      </c>
      <c r="E5523">
        <v>11949</v>
      </c>
      <c r="F5523">
        <v>53</v>
      </c>
      <c r="G5523" t="s">
        <v>287</v>
      </c>
      <c r="H5523" t="s">
        <v>3750</v>
      </c>
    </row>
    <row r="5524" spans="1:8" hidden="1" x14ac:dyDescent="0.3">
      <c r="A5524" t="s">
        <v>8596</v>
      </c>
      <c r="B5524" t="s">
        <v>3146</v>
      </c>
      <c r="C5524" t="s">
        <v>230</v>
      </c>
      <c r="D5524" t="s">
        <v>337</v>
      </c>
      <c r="E5524">
        <v>7</v>
      </c>
      <c r="F5524">
        <v>53</v>
      </c>
      <c r="G5524" t="s">
        <v>287</v>
      </c>
      <c r="H5524" t="s">
        <v>3750</v>
      </c>
    </row>
    <row r="5525" spans="1:8" hidden="1" x14ac:dyDescent="0.3">
      <c r="A5525" t="s">
        <v>8597</v>
      </c>
      <c r="B5525" t="s">
        <v>3146</v>
      </c>
      <c r="C5525" t="s">
        <v>230</v>
      </c>
      <c r="D5525" t="s">
        <v>326</v>
      </c>
      <c r="E5525">
        <v>11</v>
      </c>
      <c r="F5525">
        <v>53</v>
      </c>
      <c r="G5525" t="s">
        <v>287</v>
      </c>
      <c r="H5525" t="s">
        <v>3750</v>
      </c>
    </row>
    <row r="5526" spans="1:8" hidden="1" x14ac:dyDescent="0.3">
      <c r="A5526" t="s">
        <v>8598</v>
      </c>
      <c r="B5526" t="s">
        <v>3146</v>
      </c>
      <c r="C5526" t="s">
        <v>230</v>
      </c>
      <c r="D5526" t="s">
        <v>327</v>
      </c>
      <c r="E5526">
        <v>725</v>
      </c>
      <c r="F5526">
        <v>53</v>
      </c>
      <c r="G5526" t="s">
        <v>287</v>
      </c>
      <c r="H5526" t="s">
        <v>3750</v>
      </c>
    </row>
    <row r="5527" spans="1:8" hidden="1" x14ac:dyDescent="0.3">
      <c r="A5527" t="s">
        <v>8599</v>
      </c>
      <c r="B5527" t="s">
        <v>3146</v>
      </c>
      <c r="C5527" t="s">
        <v>230</v>
      </c>
      <c r="D5527" t="s">
        <v>328</v>
      </c>
      <c r="E5527">
        <v>692</v>
      </c>
      <c r="F5527">
        <v>53</v>
      </c>
      <c r="G5527" t="s">
        <v>287</v>
      </c>
      <c r="H5527" t="s">
        <v>3750</v>
      </c>
    </row>
    <row r="5528" spans="1:8" hidden="1" x14ac:dyDescent="0.3">
      <c r="A5528" t="s">
        <v>8600</v>
      </c>
      <c r="B5528" t="s">
        <v>3146</v>
      </c>
      <c r="C5528" t="s">
        <v>230</v>
      </c>
      <c r="D5528" t="s">
        <v>329</v>
      </c>
      <c r="E5528">
        <v>18</v>
      </c>
      <c r="F5528">
        <v>53</v>
      </c>
      <c r="G5528" t="s">
        <v>287</v>
      </c>
      <c r="H5528" t="s">
        <v>3750</v>
      </c>
    </row>
    <row r="5529" spans="1:8" hidden="1" x14ac:dyDescent="0.3">
      <c r="A5529" t="s">
        <v>8601</v>
      </c>
      <c r="B5529" t="s">
        <v>3146</v>
      </c>
      <c r="C5529" t="s">
        <v>230</v>
      </c>
      <c r="D5529" t="s">
        <v>330</v>
      </c>
      <c r="E5529">
        <v>33</v>
      </c>
      <c r="F5529">
        <v>53</v>
      </c>
      <c r="G5529" t="s">
        <v>287</v>
      </c>
      <c r="H5529" t="s">
        <v>3750</v>
      </c>
    </row>
    <row r="5530" spans="1:8" hidden="1" x14ac:dyDescent="0.3">
      <c r="A5530" t="s">
        <v>8602</v>
      </c>
      <c r="B5530" t="s">
        <v>3146</v>
      </c>
      <c r="C5530" t="s">
        <v>230</v>
      </c>
      <c r="D5530" t="s">
        <v>3155</v>
      </c>
      <c r="E5530">
        <v>931</v>
      </c>
      <c r="F5530">
        <v>53</v>
      </c>
      <c r="G5530" t="s">
        <v>287</v>
      </c>
      <c r="H5530" t="s">
        <v>3750</v>
      </c>
    </row>
    <row r="5531" spans="1:8" hidden="1" x14ac:dyDescent="0.3">
      <c r="A5531" t="s">
        <v>8603</v>
      </c>
      <c r="B5531" t="s">
        <v>3146</v>
      </c>
      <c r="C5531" t="s">
        <v>230</v>
      </c>
      <c r="D5531" t="s">
        <v>3157</v>
      </c>
      <c r="E5531">
        <v>11020</v>
      </c>
      <c r="F5531">
        <v>53</v>
      </c>
      <c r="G5531" t="s">
        <v>287</v>
      </c>
      <c r="H5531" t="s">
        <v>3750</v>
      </c>
    </row>
    <row r="5532" spans="1:8" hidden="1" x14ac:dyDescent="0.3">
      <c r="A5532" t="s">
        <v>8604</v>
      </c>
      <c r="B5532" t="s">
        <v>3146</v>
      </c>
      <c r="C5532" t="s">
        <v>230</v>
      </c>
      <c r="D5532" t="s">
        <v>331</v>
      </c>
      <c r="E5532">
        <v>1586</v>
      </c>
      <c r="F5532">
        <v>53</v>
      </c>
      <c r="G5532" t="s">
        <v>287</v>
      </c>
      <c r="H5532" t="s">
        <v>3750</v>
      </c>
    </row>
    <row r="5533" spans="1:8" hidden="1" x14ac:dyDescent="0.3">
      <c r="A5533" t="s">
        <v>8605</v>
      </c>
      <c r="B5533" t="s">
        <v>3146</v>
      </c>
      <c r="C5533" t="s">
        <v>230</v>
      </c>
      <c r="D5533" t="s">
        <v>332</v>
      </c>
      <c r="E5533">
        <v>1047</v>
      </c>
      <c r="F5533">
        <v>53</v>
      </c>
      <c r="G5533" t="s">
        <v>287</v>
      </c>
      <c r="H5533" t="s">
        <v>3750</v>
      </c>
    </row>
    <row r="5534" spans="1:8" hidden="1" x14ac:dyDescent="0.3">
      <c r="A5534" t="s">
        <v>8606</v>
      </c>
      <c r="B5534" t="s">
        <v>3146</v>
      </c>
      <c r="C5534" t="s">
        <v>230</v>
      </c>
      <c r="D5534" t="s">
        <v>333</v>
      </c>
      <c r="E5534">
        <v>1866</v>
      </c>
      <c r="F5534">
        <v>53</v>
      </c>
      <c r="G5534" t="s">
        <v>287</v>
      </c>
      <c r="H5534" t="s">
        <v>3750</v>
      </c>
    </row>
    <row r="5535" spans="1:8" hidden="1" x14ac:dyDescent="0.3">
      <c r="A5535" t="s">
        <v>8607</v>
      </c>
      <c r="B5535" t="s">
        <v>3146</v>
      </c>
      <c r="C5535" t="s">
        <v>230</v>
      </c>
      <c r="D5535" t="s">
        <v>334</v>
      </c>
      <c r="E5535">
        <v>2158</v>
      </c>
      <c r="F5535">
        <v>53</v>
      </c>
      <c r="G5535" t="s">
        <v>287</v>
      </c>
      <c r="H5535" t="s">
        <v>3750</v>
      </c>
    </row>
    <row r="5536" spans="1:8" hidden="1" x14ac:dyDescent="0.3">
      <c r="A5536" t="s">
        <v>8608</v>
      </c>
      <c r="B5536" t="s">
        <v>3146</v>
      </c>
      <c r="C5536" t="s">
        <v>230</v>
      </c>
      <c r="D5536" t="s">
        <v>336</v>
      </c>
      <c r="E5536">
        <v>460</v>
      </c>
      <c r="F5536">
        <v>53</v>
      </c>
      <c r="G5536" t="s">
        <v>287</v>
      </c>
      <c r="H5536" t="s">
        <v>3750</v>
      </c>
    </row>
    <row r="5537" spans="1:8" hidden="1" x14ac:dyDescent="0.3">
      <c r="A5537" t="s">
        <v>8609</v>
      </c>
      <c r="B5537" t="s">
        <v>3146</v>
      </c>
      <c r="C5537" t="s">
        <v>230</v>
      </c>
      <c r="D5537" t="s">
        <v>335</v>
      </c>
      <c r="E5537">
        <v>20</v>
      </c>
      <c r="F5537">
        <v>53</v>
      </c>
      <c r="G5537" t="s">
        <v>287</v>
      </c>
      <c r="H5537" t="s">
        <v>3750</v>
      </c>
    </row>
    <row r="5538" spans="1:8" hidden="1" x14ac:dyDescent="0.3">
      <c r="A5538" t="s">
        <v>8610</v>
      </c>
      <c r="B5538" t="s">
        <v>3146</v>
      </c>
      <c r="C5538" t="s">
        <v>230</v>
      </c>
      <c r="D5538" t="s">
        <v>79</v>
      </c>
      <c r="E5538">
        <v>2377</v>
      </c>
      <c r="F5538">
        <v>53</v>
      </c>
      <c r="G5538" t="s">
        <v>287</v>
      </c>
      <c r="H5538" t="s">
        <v>3750</v>
      </c>
    </row>
    <row r="5539" spans="1:8" hidden="1" x14ac:dyDescent="0.3">
      <c r="A5539" t="s">
        <v>8611</v>
      </c>
      <c r="B5539" t="s">
        <v>3166</v>
      </c>
      <c r="C5539" t="s">
        <v>245</v>
      </c>
      <c r="D5539" t="s">
        <v>80</v>
      </c>
      <c r="E5539">
        <v>790</v>
      </c>
      <c r="F5539">
        <v>53</v>
      </c>
      <c r="G5539" t="s">
        <v>287</v>
      </c>
      <c r="H5539" t="s">
        <v>3750</v>
      </c>
    </row>
    <row r="5540" spans="1:8" hidden="1" x14ac:dyDescent="0.3">
      <c r="A5540" t="s">
        <v>8612</v>
      </c>
      <c r="B5540" t="s">
        <v>3166</v>
      </c>
      <c r="C5540" t="s">
        <v>245</v>
      </c>
      <c r="D5540" t="s">
        <v>342</v>
      </c>
      <c r="E5540">
        <v>264</v>
      </c>
      <c r="F5540">
        <v>53</v>
      </c>
      <c r="G5540" t="s">
        <v>287</v>
      </c>
      <c r="H5540" t="s">
        <v>3750</v>
      </c>
    </row>
    <row r="5541" spans="1:8" hidden="1" x14ac:dyDescent="0.3">
      <c r="A5541" t="s">
        <v>8613</v>
      </c>
      <c r="B5541" t="s">
        <v>3166</v>
      </c>
      <c r="C5541" t="s">
        <v>245</v>
      </c>
      <c r="D5541">
        <v>0</v>
      </c>
      <c r="E5541">
        <v>1768</v>
      </c>
      <c r="F5541">
        <v>53</v>
      </c>
      <c r="G5541" t="s">
        <v>287</v>
      </c>
      <c r="H5541" t="s">
        <v>3750</v>
      </c>
    </row>
    <row r="5542" spans="1:8" hidden="1" x14ac:dyDescent="0.3">
      <c r="A5542" t="s">
        <v>8614</v>
      </c>
      <c r="B5542" t="s">
        <v>3166</v>
      </c>
      <c r="C5542" t="s">
        <v>245</v>
      </c>
      <c r="D5542">
        <v>1</v>
      </c>
      <c r="E5542">
        <v>2631</v>
      </c>
      <c r="F5542">
        <v>53</v>
      </c>
      <c r="G5542" t="s">
        <v>287</v>
      </c>
      <c r="H5542" t="s">
        <v>3750</v>
      </c>
    </row>
    <row r="5543" spans="1:8" hidden="1" x14ac:dyDescent="0.3">
      <c r="A5543" t="s">
        <v>8615</v>
      </c>
      <c r="B5543" t="s">
        <v>3166</v>
      </c>
      <c r="C5543" t="s">
        <v>245</v>
      </c>
      <c r="D5543" t="s">
        <v>60</v>
      </c>
      <c r="E5543">
        <v>5452</v>
      </c>
      <c r="F5543">
        <v>53</v>
      </c>
      <c r="G5543" t="s">
        <v>287</v>
      </c>
      <c r="H5543" t="s">
        <v>3750</v>
      </c>
    </row>
    <row r="5544" spans="1:8" hidden="1" x14ac:dyDescent="0.3">
      <c r="A5544" t="s">
        <v>8616</v>
      </c>
      <c r="B5544" t="s">
        <v>3172</v>
      </c>
      <c r="C5544" t="s">
        <v>239</v>
      </c>
      <c r="D5544" t="s">
        <v>2</v>
      </c>
      <c r="E5544">
        <v>11949</v>
      </c>
      <c r="F5544">
        <v>53</v>
      </c>
      <c r="G5544" t="s">
        <v>287</v>
      </c>
      <c r="H5544" t="s">
        <v>3750</v>
      </c>
    </row>
    <row r="5545" spans="1:8" hidden="1" x14ac:dyDescent="0.3">
      <c r="A5545" t="s">
        <v>8617</v>
      </c>
      <c r="B5545" t="s">
        <v>3172</v>
      </c>
      <c r="C5545" t="s">
        <v>239</v>
      </c>
      <c r="D5545" t="s">
        <v>67</v>
      </c>
      <c r="E5545">
        <v>1269</v>
      </c>
      <c r="F5545">
        <v>53</v>
      </c>
      <c r="G5545" t="s">
        <v>287</v>
      </c>
      <c r="H5545" t="s">
        <v>3750</v>
      </c>
    </row>
    <row r="5546" spans="1:8" hidden="1" x14ac:dyDescent="0.3">
      <c r="A5546" t="s">
        <v>8618</v>
      </c>
      <c r="B5546" t="s">
        <v>3172</v>
      </c>
      <c r="C5546" t="s">
        <v>239</v>
      </c>
      <c r="D5546" t="s">
        <v>66</v>
      </c>
      <c r="E5546">
        <v>2290</v>
      </c>
      <c r="F5546">
        <v>53</v>
      </c>
      <c r="G5546" t="s">
        <v>287</v>
      </c>
      <c r="H5546" t="s">
        <v>3750</v>
      </c>
    </row>
    <row r="5547" spans="1:8" hidden="1" x14ac:dyDescent="0.3">
      <c r="A5547" t="s">
        <v>8619</v>
      </c>
      <c r="B5547" t="s">
        <v>3172</v>
      </c>
      <c r="C5547" t="s">
        <v>239</v>
      </c>
      <c r="D5547" t="s">
        <v>65</v>
      </c>
      <c r="E5547">
        <v>3679</v>
      </c>
      <c r="F5547">
        <v>53</v>
      </c>
      <c r="G5547" t="s">
        <v>287</v>
      </c>
      <c r="H5547" t="s">
        <v>3750</v>
      </c>
    </row>
    <row r="5548" spans="1:8" hidden="1" x14ac:dyDescent="0.3">
      <c r="A5548" t="s">
        <v>8620</v>
      </c>
      <c r="B5548" t="s">
        <v>3172</v>
      </c>
      <c r="C5548" t="s">
        <v>239</v>
      </c>
      <c r="D5548" t="s">
        <v>68</v>
      </c>
      <c r="E5548">
        <v>414</v>
      </c>
      <c r="F5548">
        <v>53</v>
      </c>
      <c r="G5548" t="s">
        <v>287</v>
      </c>
      <c r="H5548" t="s">
        <v>3750</v>
      </c>
    </row>
    <row r="5549" spans="1:8" hidden="1" x14ac:dyDescent="0.3">
      <c r="A5549" t="s">
        <v>8621</v>
      </c>
      <c r="B5549" t="s">
        <v>3172</v>
      </c>
      <c r="C5549" t="s">
        <v>239</v>
      </c>
      <c r="D5549" t="s">
        <v>64</v>
      </c>
      <c r="E5549">
        <v>4284</v>
      </c>
      <c r="F5549">
        <v>53</v>
      </c>
      <c r="G5549" t="s">
        <v>287</v>
      </c>
      <c r="H5549" t="s">
        <v>3750</v>
      </c>
    </row>
    <row r="5550" spans="1:8" hidden="1" x14ac:dyDescent="0.3">
      <c r="A5550" t="s">
        <v>8622</v>
      </c>
      <c r="B5550" t="s">
        <v>3179</v>
      </c>
      <c r="C5550" t="s">
        <v>240</v>
      </c>
      <c r="D5550" t="s">
        <v>2</v>
      </c>
      <c r="E5550">
        <v>11949</v>
      </c>
      <c r="F5550">
        <v>53</v>
      </c>
      <c r="G5550" t="s">
        <v>287</v>
      </c>
      <c r="H5550" t="s">
        <v>3750</v>
      </c>
    </row>
    <row r="5551" spans="1:8" hidden="1" x14ac:dyDescent="0.3">
      <c r="A5551" t="s">
        <v>8623</v>
      </c>
      <c r="B5551" t="s">
        <v>3179</v>
      </c>
      <c r="C5551" t="s">
        <v>240</v>
      </c>
      <c r="D5551" t="s">
        <v>70</v>
      </c>
      <c r="E5551">
        <v>1868</v>
      </c>
      <c r="F5551">
        <v>53</v>
      </c>
      <c r="G5551" t="s">
        <v>287</v>
      </c>
      <c r="H5551" t="s">
        <v>3750</v>
      </c>
    </row>
    <row r="5552" spans="1:8" hidden="1" x14ac:dyDescent="0.3">
      <c r="A5552" t="s">
        <v>8624</v>
      </c>
      <c r="B5552" t="s">
        <v>3179</v>
      </c>
      <c r="C5552" t="s">
        <v>240</v>
      </c>
      <c r="D5552" t="s">
        <v>69</v>
      </c>
      <c r="E5552">
        <v>2323</v>
      </c>
      <c r="F5552">
        <v>53</v>
      </c>
      <c r="G5552" t="s">
        <v>287</v>
      </c>
      <c r="H5552" t="s">
        <v>3750</v>
      </c>
    </row>
    <row r="5553" spans="1:8" hidden="1" x14ac:dyDescent="0.3">
      <c r="A5553" t="s">
        <v>8625</v>
      </c>
      <c r="B5553" t="s">
        <v>3179</v>
      </c>
      <c r="C5553" t="s">
        <v>240</v>
      </c>
      <c r="D5553" t="s">
        <v>71</v>
      </c>
      <c r="E5553">
        <v>7755</v>
      </c>
      <c r="F5553">
        <v>53</v>
      </c>
      <c r="G5553" t="s">
        <v>287</v>
      </c>
      <c r="H5553" t="s">
        <v>3750</v>
      </c>
    </row>
    <row r="5554" spans="1:8" hidden="1" x14ac:dyDescent="0.3">
      <c r="A5554" t="s">
        <v>8626</v>
      </c>
      <c r="B5554" t="s">
        <v>3184</v>
      </c>
      <c r="C5554" t="s">
        <v>3185</v>
      </c>
      <c r="D5554" t="s">
        <v>2</v>
      </c>
      <c r="E5554">
        <v>11949</v>
      </c>
      <c r="F5554">
        <v>53</v>
      </c>
      <c r="G5554" t="s">
        <v>287</v>
      </c>
      <c r="H5554" t="s">
        <v>3750</v>
      </c>
    </row>
    <row r="5555" spans="1:8" hidden="1" x14ac:dyDescent="0.3">
      <c r="A5555" t="s">
        <v>8627</v>
      </c>
      <c r="B5555" t="s">
        <v>3184</v>
      </c>
      <c r="C5555" t="s">
        <v>3185</v>
      </c>
      <c r="D5555" t="s">
        <v>25</v>
      </c>
      <c r="E5555">
        <v>59</v>
      </c>
      <c r="F5555">
        <v>53</v>
      </c>
      <c r="G5555" t="s">
        <v>287</v>
      </c>
      <c r="H5555" t="s">
        <v>3750</v>
      </c>
    </row>
    <row r="5556" spans="1:8" hidden="1" x14ac:dyDescent="0.3">
      <c r="A5556" t="s">
        <v>8628</v>
      </c>
      <c r="B5556" t="s">
        <v>3184</v>
      </c>
      <c r="C5556" t="s">
        <v>3185</v>
      </c>
      <c r="D5556" t="s">
        <v>21</v>
      </c>
      <c r="E5556">
        <v>1018</v>
      </c>
      <c r="F5556">
        <v>53</v>
      </c>
      <c r="G5556" t="s">
        <v>287</v>
      </c>
      <c r="H5556" t="s">
        <v>3750</v>
      </c>
    </row>
    <row r="5557" spans="1:8" hidden="1" x14ac:dyDescent="0.3">
      <c r="A5557" t="s">
        <v>8629</v>
      </c>
      <c r="B5557" t="s">
        <v>3184</v>
      </c>
      <c r="C5557" t="s">
        <v>3185</v>
      </c>
      <c r="D5557" t="s">
        <v>24</v>
      </c>
      <c r="E5557">
        <v>132</v>
      </c>
      <c r="F5557">
        <v>53</v>
      </c>
      <c r="G5557" t="s">
        <v>287</v>
      </c>
      <c r="H5557" t="s">
        <v>3750</v>
      </c>
    </row>
    <row r="5558" spans="1:8" hidden="1" x14ac:dyDescent="0.3">
      <c r="A5558" t="s">
        <v>8630</v>
      </c>
      <c r="B5558" t="s">
        <v>3184</v>
      </c>
      <c r="C5558" t="s">
        <v>3185</v>
      </c>
      <c r="D5558" t="s">
        <v>354</v>
      </c>
      <c r="E5558">
        <v>1160</v>
      </c>
      <c r="F5558">
        <v>53</v>
      </c>
      <c r="G5558" t="s">
        <v>287</v>
      </c>
      <c r="H5558" t="s">
        <v>3750</v>
      </c>
    </row>
    <row r="5559" spans="1:8" hidden="1" x14ac:dyDescent="0.3">
      <c r="A5559" t="s">
        <v>8631</v>
      </c>
      <c r="B5559" t="s">
        <v>3184</v>
      </c>
      <c r="C5559" t="s">
        <v>3185</v>
      </c>
      <c r="D5559" t="s">
        <v>22</v>
      </c>
      <c r="E5559">
        <v>736</v>
      </c>
      <c r="F5559">
        <v>53</v>
      </c>
      <c r="G5559" t="s">
        <v>287</v>
      </c>
      <c r="H5559" t="s">
        <v>3750</v>
      </c>
    </row>
    <row r="5560" spans="1:8" hidden="1" x14ac:dyDescent="0.3">
      <c r="A5560" t="s">
        <v>8632</v>
      </c>
      <c r="B5560" t="s">
        <v>3184</v>
      </c>
      <c r="C5560" t="s">
        <v>3185</v>
      </c>
      <c r="D5560" t="s">
        <v>23</v>
      </c>
      <c r="E5560">
        <v>278</v>
      </c>
      <c r="F5560">
        <v>53</v>
      </c>
      <c r="G5560" t="s">
        <v>287</v>
      </c>
      <c r="H5560" t="s">
        <v>3750</v>
      </c>
    </row>
    <row r="5561" spans="1:8" hidden="1" x14ac:dyDescent="0.3">
      <c r="A5561" t="s">
        <v>8633</v>
      </c>
      <c r="B5561" t="s">
        <v>3184</v>
      </c>
      <c r="C5561" t="s">
        <v>3185</v>
      </c>
      <c r="D5561" t="s">
        <v>20</v>
      </c>
      <c r="E5561">
        <v>8576</v>
      </c>
      <c r="F5561">
        <v>53</v>
      </c>
      <c r="G5561" t="s">
        <v>287</v>
      </c>
      <c r="H5561" t="s">
        <v>3750</v>
      </c>
    </row>
    <row r="5562" spans="1:8" hidden="1" x14ac:dyDescent="0.3">
      <c r="A5562" t="s">
        <v>10605</v>
      </c>
      <c r="B5562" t="s">
        <v>3193</v>
      </c>
      <c r="C5562" t="s">
        <v>3194</v>
      </c>
      <c r="D5562" t="s">
        <v>10556</v>
      </c>
      <c r="E5562">
        <v>9</v>
      </c>
      <c r="F5562">
        <v>53</v>
      </c>
      <c r="G5562" t="s">
        <v>287</v>
      </c>
      <c r="H5562" t="s">
        <v>3750</v>
      </c>
    </row>
    <row r="5563" spans="1:8" hidden="1" x14ac:dyDescent="0.3">
      <c r="A5563" t="s">
        <v>8634</v>
      </c>
      <c r="B5563" t="s">
        <v>3193</v>
      </c>
      <c r="C5563" t="s">
        <v>3194</v>
      </c>
      <c r="D5563" t="s">
        <v>350</v>
      </c>
      <c r="E5563">
        <v>0</v>
      </c>
      <c r="F5563">
        <v>53</v>
      </c>
      <c r="G5563" t="s">
        <v>287</v>
      </c>
      <c r="H5563" t="s">
        <v>3750</v>
      </c>
    </row>
    <row r="5564" spans="1:8" hidden="1" x14ac:dyDescent="0.3">
      <c r="A5564" t="s">
        <v>8635</v>
      </c>
      <c r="B5564" t="s">
        <v>3193</v>
      </c>
      <c r="C5564" t="s">
        <v>3194</v>
      </c>
      <c r="D5564" t="s">
        <v>352</v>
      </c>
      <c r="E5564">
        <v>1082</v>
      </c>
      <c r="F5564">
        <v>53</v>
      </c>
      <c r="G5564" t="s">
        <v>287</v>
      </c>
      <c r="H5564" t="s">
        <v>3750</v>
      </c>
    </row>
    <row r="5565" spans="1:8" hidden="1" x14ac:dyDescent="0.3">
      <c r="A5565" t="s">
        <v>8636</v>
      </c>
      <c r="B5565" t="s">
        <v>3193</v>
      </c>
      <c r="C5565" t="s">
        <v>3194</v>
      </c>
      <c r="D5565" t="s">
        <v>351</v>
      </c>
      <c r="E5565">
        <v>73</v>
      </c>
      <c r="F5565">
        <v>53</v>
      </c>
      <c r="G5565" t="s">
        <v>287</v>
      </c>
      <c r="H5565" t="s">
        <v>3750</v>
      </c>
    </row>
    <row r="5566" spans="1:8" hidden="1" x14ac:dyDescent="0.3">
      <c r="A5566" t="s">
        <v>8637</v>
      </c>
      <c r="B5566" t="s">
        <v>3193</v>
      </c>
      <c r="C5566" t="s">
        <v>3194</v>
      </c>
      <c r="D5566" t="s">
        <v>348</v>
      </c>
      <c r="E5566">
        <v>69</v>
      </c>
      <c r="F5566">
        <v>53</v>
      </c>
      <c r="G5566" t="s">
        <v>287</v>
      </c>
      <c r="H5566" t="s">
        <v>3750</v>
      </c>
    </row>
    <row r="5567" spans="1:8" hidden="1" x14ac:dyDescent="0.3">
      <c r="A5567" t="s">
        <v>8638</v>
      </c>
      <c r="B5567" t="s">
        <v>3193</v>
      </c>
      <c r="C5567" t="s">
        <v>3194</v>
      </c>
      <c r="D5567" t="s">
        <v>349</v>
      </c>
      <c r="E5567">
        <v>11646</v>
      </c>
      <c r="F5567">
        <v>53</v>
      </c>
      <c r="G5567" t="s">
        <v>287</v>
      </c>
      <c r="H5567" t="s">
        <v>3750</v>
      </c>
    </row>
    <row r="5568" spans="1:8" hidden="1" x14ac:dyDescent="0.3">
      <c r="A5568" t="s">
        <v>8639</v>
      </c>
      <c r="B5568" t="s">
        <v>3193</v>
      </c>
      <c r="C5568" t="s">
        <v>3194</v>
      </c>
      <c r="D5568" t="s">
        <v>347</v>
      </c>
      <c r="E5568">
        <v>11570</v>
      </c>
      <c r="F5568">
        <v>53</v>
      </c>
      <c r="G5568" t="s">
        <v>287</v>
      </c>
      <c r="H5568" t="s">
        <v>3750</v>
      </c>
    </row>
    <row r="5569" spans="1:8" hidden="1" x14ac:dyDescent="0.3">
      <c r="A5569" t="s">
        <v>8640</v>
      </c>
      <c r="B5569" t="s">
        <v>99</v>
      </c>
      <c r="C5569" t="s">
        <v>3202</v>
      </c>
      <c r="D5569" t="s">
        <v>210</v>
      </c>
      <c r="E5569">
        <v>1969</v>
      </c>
      <c r="F5569">
        <v>53</v>
      </c>
      <c r="G5569" t="s">
        <v>287</v>
      </c>
      <c r="H5569" t="s">
        <v>3750</v>
      </c>
    </row>
    <row r="5570" spans="1:8" hidden="1" x14ac:dyDescent="0.3">
      <c r="A5570" t="s">
        <v>8641</v>
      </c>
      <c r="B5570" t="s">
        <v>98</v>
      </c>
      <c r="C5570" t="s">
        <v>3202</v>
      </c>
      <c r="D5570" t="s">
        <v>209</v>
      </c>
      <c r="E5570">
        <v>8022</v>
      </c>
      <c r="F5570">
        <v>53</v>
      </c>
      <c r="G5570" t="s">
        <v>287</v>
      </c>
      <c r="H5570" t="s">
        <v>3750</v>
      </c>
    </row>
    <row r="5571" spans="1:8" hidden="1" x14ac:dyDescent="0.3">
      <c r="A5571" t="s">
        <v>8642</v>
      </c>
      <c r="B5571" t="s">
        <v>97</v>
      </c>
      <c r="C5571" t="s">
        <v>3202</v>
      </c>
      <c r="D5571" t="s">
        <v>208</v>
      </c>
      <c r="E5571">
        <v>1195</v>
      </c>
      <c r="F5571">
        <v>53</v>
      </c>
      <c r="G5571" t="s">
        <v>287</v>
      </c>
      <c r="H5571" t="s">
        <v>3750</v>
      </c>
    </row>
    <row r="5572" spans="1:8" hidden="1" x14ac:dyDescent="0.3">
      <c r="A5572" t="s">
        <v>8643</v>
      </c>
      <c r="B5572" t="s">
        <v>96</v>
      </c>
      <c r="C5572" t="s">
        <v>3202</v>
      </c>
      <c r="D5572" t="s">
        <v>207</v>
      </c>
      <c r="E5572">
        <v>961</v>
      </c>
      <c r="F5572">
        <v>53</v>
      </c>
      <c r="G5572" t="s">
        <v>287</v>
      </c>
      <c r="H5572" t="s">
        <v>3750</v>
      </c>
    </row>
    <row r="5573" spans="1:8" hidden="1" x14ac:dyDescent="0.3">
      <c r="A5573" t="s">
        <v>8644</v>
      </c>
      <c r="B5573" t="s">
        <v>3207</v>
      </c>
      <c r="C5573" t="s">
        <v>3202</v>
      </c>
      <c r="D5573" t="s">
        <v>2</v>
      </c>
      <c r="E5573">
        <v>12147</v>
      </c>
      <c r="F5573">
        <v>53</v>
      </c>
      <c r="G5573" t="s">
        <v>287</v>
      </c>
      <c r="H5573" t="s">
        <v>3750</v>
      </c>
    </row>
    <row r="5574" spans="1:8" hidden="1" x14ac:dyDescent="0.3">
      <c r="A5574" t="s">
        <v>8645</v>
      </c>
      <c r="B5574" t="s">
        <v>3207</v>
      </c>
      <c r="C5574" t="s">
        <v>3202</v>
      </c>
      <c r="D5574" t="s">
        <v>28</v>
      </c>
      <c r="E5574">
        <v>260.80850663481903</v>
      </c>
      <c r="F5574">
        <v>53</v>
      </c>
      <c r="G5574" t="s">
        <v>287</v>
      </c>
      <c r="H5574" t="s">
        <v>3750</v>
      </c>
    </row>
    <row r="5575" spans="1:8" hidden="1" x14ac:dyDescent="0.3">
      <c r="A5575" t="s">
        <v>8646</v>
      </c>
      <c r="B5575" t="s">
        <v>3207</v>
      </c>
      <c r="C5575" t="s">
        <v>3202</v>
      </c>
      <c r="D5575" t="s">
        <v>27</v>
      </c>
      <c r="E5575">
        <v>6005</v>
      </c>
      <c r="F5575">
        <v>53</v>
      </c>
      <c r="G5575" t="s">
        <v>287</v>
      </c>
      <c r="H5575" t="s">
        <v>3750</v>
      </c>
    </row>
    <row r="5576" spans="1:8" hidden="1" x14ac:dyDescent="0.3">
      <c r="A5576" t="s">
        <v>8647</v>
      </c>
      <c r="B5576" t="s">
        <v>3207</v>
      </c>
      <c r="C5576" t="s">
        <v>3202</v>
      </c>
      <c r="D5576" t="s">
        <v>3155</v>
      </c>
      <c r="E5576">
        <v>931</v>
      </c>
      <c r="F5576">
        <v>53</v>
      </c>
      <c r="G5576" t="s">
        <v>287</v>
      </c>
      <c r="H5576" t="s">
        <v>3750</v>
      </c>
    </row>
    <row r="5577" spans="1:8" hidden="1" x14ac:dyDescent="0.3">
      <c r="A5577" t="s">
        <v>8648</v>
      </c>
      <c r="B5577" t="s">
        <v>3207</v>
      </c>
      <c r="C5577" t="s">
        <v>3202</v>
      </c>
      <c r="D5577" t="s">
        <v>3157</v>
      </c>
      <c r="E5577">
        <v>11020</v>
      </c>
      <c r="F5577">
        <v>53</v>
      </c>
      <c r="G5577" t="s">
        <v>287</v>
      </c>
      <c r="H5577" t="s">
        <v>3750</v>
      </c>
    </row>
    <row r="5578" spans="1:8" hidden="1" x14ac:dyDescent="0.3">
      <c r="A5578" t="s">
        <v>8649</v>
      </c>
      <c r="B5578" t="s">
        <v>3207</v>
      </c>
      <c r="C5578" t="s">
        <v>3202</v>
      </c>
      <c r="D5578" t="s">
        <v>26</v>
      </c>
      <c r="E5578">
        <v>6142</v>
      </c>
      <c r="F5578">
        <v>53</v>
      </c>
      <c r="G5578" t="s">
        <v>287</v>
      </c>
      <c r="H5578" t="s">
        <v>3750</v>
      </c>
    </row>
    <row r="5579" spans="1:8" hidden="1" x14ac:dyDescent="0.3">
      <c r="A5579" t="s">
        <v>8650</v>
      </c>
      <c r="B5579" t="s">
        <v>3214</v>
      </c>
      <c r="C5579" t="s">
        <v>3215</v>
      </c>
      <c r="D5579" t="s">
        <v>344</v>
      </c>
      <c r="E5579">
        <v>565</v>
      </c>
      <c r="F5579">
        <v>53</v>
      </c>
      <c r="G5579" t="s">
        <v>287</v>
      </c>
      <c r="H5579" t="s">
        <v>3750</v>
      </c>
    </row>
    <row r="5580" spans="1:8" hidden="1" x14ac:dyDescent="0.3">
      <c r="A5580" t="s">
        <v>8651</v>
      </c>
      <c r="B5580" t="s">
        <v>3214</v>
      </c>
      <c r="C5580" t="s">
        <v>3215</v>
      </c>
      <c r="D5580" t="s">
        <v>2</v>
      </c>
      <c r="E5580">
        <v>11949</v>
      </c>
      <c r="F5580">
        <v>53</v>
      </c>
      <c r="G5580" t="s">
        <v>287</v>
      </c>
      <c r="H5580" t="s">
        <v>3750</v>
      </c>
    </row>
    <row r="5581" spans="1:8" hidden="1" x14ac:dyDescent="0.3">
      <c r="A5581" t="s">
        <v>8652</v>
      </c>
      <c r="B5581" t="s">
        <v>3214</v>
      </c>
      <c r="C5581" t="s">
        <v>3215</v>
      </c>
      <c r="D5581" t="s">
        <v>30</v>
      </c>
      <c r="E5581">
        <v>403</v>
      </c>
      <c r="F5581">
        <v>53</v>
      </c>
      <c r="G5581" t="s">
        <v>287</v>
      </c>
      <c r="H5581" t="s">
        <v>3750</v>
      </c>
    </row>
    <row r="5582" spans="1:8" hidden="1" x14ac:dyDescent="0.3">
      <c r="A5582" t="s">
        <v>8653</v>
      </c>
      <c r="B5582" t="s">
        <v>3214</v>
      </c>
      <c r="C5582" t="s">
        <v>3215</v>
      </c>
      <c r="D5582" t="s">
        <v>345</v>
      </c>
      <c r="E5582">
        <v>24</v>
      </c>
      <c r="F5582">
        <v>53</v>
      </c>
      <c r="G5582" t="s">
        <v>287</v>
      </c>
      <c r="H5582" t="s">
        <v>3750</v>
      </c>
    </row>
    <row r="5583" spans="1:8" hidden="1" x14ac:dyDescent="0.3">
      <c r="A5583" t="s">
        <v>8654</v>
      </c>
      <c r="B5583" t="s">
        <v>3214</v>
      </c>
      <c r="C5583" t="s">
        <v>3215</v>
      </c>
      <c r="D5583" t="s">
        <v>36</v>
      </c>
      <c r="E5583">
        <v>117</v>
      </c>
      <c r="F5583">
        <v>53</v>
      </c>
      <c r="G5583" t="s">
        <v>287</v>
      </c>
      <c r="H5583" t="s">
        <v>3750</v>
      </c>
    </row>
    <row r="5584" spans="1:8" hidden="1" x14ac:dyDescent="0.3">
      <c r="A5584" t="s">
        <v>8655</v>
      </c>
      <c r="B5584" t="s">
        <v>3214</v>
      </c>
      <c r="C5584" t="s">
        <v>3215</v>
      </c>
      <c r="D5584" t="s">
        <v>32</v>
      </c>
      <c r="E5584">
        <v>192</v>
      </c>
      <c r="F5584">
        <v>53</v>
      </c>
      <c r="G5584" t="s">
        <v>287</v>
      </c>
      <c r="H5584" t="s">
        <v>3750</v>
      </c>
    </row>
    <row r="5585" spans="1:8" hidden="1" x14ac:dyDescent="0.3">
      <c r="A5585" t="s">
        <v>8656</v>
      </c>
      <c r="B5585" t="s">
        <v>3214</v>
      </c>
      <c r="C5585" t="s">
        <v>3215</v>
      </c>
      <c r="D5585" t="s">
        <v>31</v>
      </c>
      <c r="E5585">
        <v>10647</v>
      </c>
      <c r="F5585">
        <v>53</v>
      </c>
      <c r="G5585" t="s">
        <v>287</v>
      </c>
      <c r="H5585" t="s">
        <v>3750</v>
      </c>
    </row>
    <row r="5586" spans="1:8" hidden="1" x14ac:dyDescent="0.3">
      <c r="A5586" t="s">
        <v>8657</v>
      </c>
      <c r="B5586" t="s">
        <v>3214</v>
      </c>
      <c r="C5586" t="s">
        <v>3215</v>
      </c>
      <c r="D5586" t="s">
        <v>34</v>
      </c>
      <c r="E5586">
        <v>356</v>
      </c>
      <c r="F5586">
        <v>53</v>
      </c>
      <c r="G5586" t="s">
        <v>287</v>
      </c>
      <c r="H5586" t="s">
        <v>3750</v>
      </c>
    </row>
    <row r="5587" spans="1:8" hidden="1" x14ac:dyDescent="0.3">
      <c r="A5587" t="s">
        <v>8658</v>
      </c>
      <c r="B5587" t="s">
        <v>3214</v>
      </c>
      <c r="C5587" t="s">
        <v>3215</v>
      </c>
      <c r="D5587" t="s">
        <v>35</v>
      </c>
      <c r="E5587">
        <v>827</v>
      </c>
      <c r="F5587">
        <v>53</v>
      </c>
      <c r="G5587" t="s">
        <v>287</v>
      </c>
      <c r="H5587" t="s">
        <v>3750</v>
      </c>
    </row>
    <row r="5588" spans="1:8" hidden="1" x14ac:dyDescent="0.3">
      <c r="A5588" t="s">
        <v>8659</v>
      </c>
      <c r="B5588" t="s">
        <v>3214</v>
      </c>
      <c r="C5588" t="s">
        <v>3215</v>
      </c>
      <c r="D5588" t="s">
        <v>33</v>
      </c>
      <c r="E5588">
        <v>9464</v>
      </c>
      <c r="F5588">
        <v>53</v>
      </c>
      <c r="G5588" t="s">
        <v>287</v>
      </c>
      <c r="H5588" t="s">
        <v>3750</v>
      </c>
    </row>
    <row r="5589" spans="1:8" hidden="1" x14ac:dyDescent="0.3">
      <c r="A5589" t="s">
        <v>8660</v>
      </c>
      <c r="B5589" t="s">
        <v>3226</v>
      </c>
      <c r="C5589" t="s">
        <v>232</v>
      </c>
      <c r="D5589" t="s">
        <v>60</v>
      </c>
      <c r="E5589">
        <v>5452</v>
      </c>
      <c r="F5589">
        <v>53</v>
      </c>
      <c r="G5589" t="s">
        <v>287</v>
      </c>
      <c r="H5589" t="s">
        <v>3750</v>
      </c>
    </row>
    <row r="5590" spans="1:8" hidden="1" x14ac:dyDescent="0.3">
      <c r="A5590" t="s">
        <v>8661</v>
      </c>
      <c r="B5590" t="s">
        <v>3226</v>
      </c>
      <c r="C5590" t="s">
        <v>232</v>
      </c>
      <c r="D5590" t="s">
        <v>76</v>
      </c>
      <c r="E5590">
        <v>24</v>
      </c>
      <c r="F5590">
        <v>53</v>
      </c>
      <c r="G5590" t="s">
        <v>287</v>
      </c>
      <c r="H5590" t="s">
        <v>3750</v>
      </c>
    </row>
    <row r="5591" spans="1:8" hidden="1" x14ac:dyDescent="0.3">
      <c r="A5591" t="s">
        <v>8662</v>
      </c>
      <c r="B5591" t="s">
        <v>3226</v>
      </c>
      <c r="C5591" t="s">
        <v>232</v>
      </c>
      <c r="D5591" t="s">
        <v>72</v>
      </c>
      <c r="E5591">
        <v>2544</v>
      </c>
      <c r="F5591">
        <v>53</v>
      </c>
      <c r="G5591" t="s">
        <v>287</v>
      </c>
      <c r="H5591" t="s">
        <v>3750</v>
      </c>
    </row>
    <row r="5592" spans="1:8" hidden="1" x14ac:dyDescent="0.3">
      <c r="A5592" t="s">
        <v>8663</v>
      </c>
      <c r="B5592" t="s">
        <v>3226</v>
      </c>
      <c r="C5592" t="s">
        <v>232</v>
      </c>
      <c r="D5592" t="s">
        <v>73</v>
      </c>
      <c r="E5592">
        <v>2170</v>
      </c>
      <c r="F5592">
        <v>53</v>
      </c>
      <c r="G5592" t="s">
        <v>287</v>
      </c>
      <c r="H5592" t="s">
        <v>3750</v>
      </c>
    </row>
    <row r="5593" spans="1:8" hidden="1" x14ac:dyDescent="0.3">
      <c r="A5593" t="s">
        <v>8664</v>
      </c>
      <c r="B5593" t="s">
        <v>3226</v>
      </c>
      <c r="C5593" t="s">
        <v>232</v>
      </c>
      <c r="D5593" t="s">
        <v>75</v>
      </c>
      <c r="E5593">
        <v>116</v>
      </c>
      <c r="F5593">
        <v>53</v>
      </c>
      <c r="G5593" t="s">
        <v>287</v>
      </c>
      <c r="H5593" t="s">
        <v>3750</v>
      </c>
    </row>
    <row r="5594" spans="1:8" hidden="1" x14ac:dyDescent="0.3">
      <c r="A5594" t="s">
        <v>8665</v>
      </c>
      <c r="B5594" t="s">
        <v>3226</v>
      </c>
      <c r="C5594" t="s">
        <v>232</v>
      </c>
      <c r="D5594" t="s">
        <v>74</v>
      </c>
      <c r="E5594">
        <v>599</v>
      </c>
      <c r="F5594">
        <v>53</v>
      </c>
      <c r="G5594" t="s">
        <v>287</v>
      </c>
      <c r="H5594" t="s">
        <v>3750</v>
      </c>
    </row>
    <row r="5595" spans="1:8" hidden="1" x14ac:dyDescent="0.3">
      <c r="A5595" t="s">
        <v>8666</v>
      </c>
      <c r="B5595" t="s">
        <v>3076</v>
      </c>
      <c r="C5595" t="s">
        <v>236</v>
      </c>
      <c r="D5595" t="s">
        <v>29</v>
      </c>
      <c r="E5595">
        <v>5330</v>
      </c>
      <c r="F5595">
        <v>18</v>
      </c>
      <c r="G5595" t="s">
        <v>265</v>
      </c>
      <c r="H5595" t="s">
        <v>3752</v>
      </c>
    </row>
    <row r="5596" spans="1:8" hidden="1" x14ac:dyDescent="0.3">
      <c r="A5596" t="s">
        <v>8667</v>
      </c>
      <c r="B5596" t="s">
        <v>3076</v>
      </c>
      <c r="C5596" t="s">
        <v>236</v>
      </c>
      <c r="D5596" t="s">
        <v>49</v>
      </c>
      <c r="E5596">
        <v>2480</v>
      </c>
      <c r="F5596">
        <v>18</v>
      </c>
      <c r="G5596" t="s">
        <v>265</v>
      </c>
      <c r="H5596" t="s">
        <v>3752</v>
      </c>
    </row>
    <row r="5597" spans="1:8" hidden="1" x14ac:dyDescent="0.3">
      <c r="A5597" t="s">
        <v>8668</v>
      </c>
      <c r="B5597" t="s">
        <v>3076</v>
      </c>
      <c r="C5597" t="s">
        <v>236</v>
      </c>
      <c r="D5597" t="s">
        <v>48</v>
      </c>
      <c r="E5597">
        <v>654</v>
      </c>
      <c r="F5597">
        <v>18</v>
      </c>
      <c r="G5597" t="s">
        <v>265</v>
      </c>
      <c r="H5597" t="s">
        <v>3752</v>
      </c>
    </row>
    <row r="5598" spans="1:8" hidden="1" x14ac:dyDescent="0.3">
      <c r="A5598" t="s">
        <v>8669</v>
      </c>
      <c r="B5598" t="s">
        <v>3076</v>
      </c>
      <c r="C5598" t="s">
        <v>236</v>
      </c>
      <c r="D5598" t="s">
        <v>42</v>
      </c>
      <c r="E5598">
        <v>202</v>
      </c>
      <c r="F5598">
        <v>18</v>
      </c>
      <c r="G5598" t="s">
        <v>265</v>
      </c>
      <c r="H5598" t="s">
        <v>3752</v>
      </c>
    </row>
    <row r="5599" spans="1:8" hidden="1" x14ac:dyDescent="0.3">
      <c r="A5599" t="s">
        <v>8670</v>
      </c>
      <c r="B5599" t="s">
        <v>3076</v>
      </c>
      <c r="C5599" t="s">
        <v>236</v>
      </c>
      <c r="D5599" t="s">
        <v>82</v>
      </c>
      <c r="E5599">
        <v>461</v>
      </c>
      <c r="F5599">
        <v>18</v>
      </c>
      <c r="G5599" t="s">
        <v>265</v>
      </c>
      <c r="H5599" t="s">
        <v>3752</v>
      </c>
    </row>
    <row r="5600" spans="1:8" hidden="1" x14ac:dyDescent="0.3">
      <c r="A5600" t="s">
        <v>8671</v>
      </c>
      <c r="B5600" t="s">
        <v>3076</v>
      </c>
      <c r="C5600" t="s">
        <v>236</v>
      </c>
      <c r="D5600" t="s">
        <v>50</v>
      </c>
      <c r="E5600">
        <v>83</v>
      </c>
      <c r="F5600">
        <v>18</v>
      </c>
      <c r="G5600" t="s">
        <v>265</v>
      </c>
      <c r="H5600" t="s">
        <v>3752</v>
      </c>
    </row>
    <row r="5601" spans="1:8" hidden="1" x14ac:dyDescent="0.3">
      <c r="A5601" t="s">
        <v>8672</v>
      </c>
      <c r="B5601" t="s">
        <v>3076</v>
      </c>
      <c r="C5601" t="s">
        <v>236</v>
      </c>
      <c r="D5601" t="s">
        <v>46</v>
      </c>
      <c r="E5601">
        <v>171</v>
      </c>
      <c r="F5601">
        <v>18</v>
      </c>
      <c r="G5601" t="s">
        <v>265</v>
      </c>
      <c r="H5601" t="s">
        <v>3752</v>
      </c>
    </row>
    <row r="5602" spans="1:8" hidden="1" x14ac:dyDescent="0.3">
      <c r="A5602" t="s">
        <v>8673</v>
      </c>
      <c r="B5602" t="s">
        <v>3076</v>
      </c>
      <c r="C5602" t="s">
        <v>236</v>
      </c>
      <c r="D5602" t="s">
        <v>45</v>
      </c>
      <c r="E5602">
        <v>193</v>
      </c>
      <c r="F5602">
        <v>18</v>
      </c>
      <c r="G5602" t="s">
        <v>265</v>
      </c>
      <c r="H5602" t="s">
        <v>3752</v>
      </c>
    </row>
    <row r="5603" spans="1:8" hidden="1" x14ac:dyDescent="0.3">
      <c r="A5603" t="s">
        <v>8674</v>
      </c>
      <c r="B5603" t="s">
        <v>3076</v>
      </c>
      <c r="C5603" t="s">
        <v>236</v>
      </c>
      <c r="D5603" t="s">
        <v>47</v>
      </c>
      <c r="E5603">
        <v>106</v>
      </c>
      <c r="F5603">
        <v>18</v>
      </c>
      <c r="G5603" t="s">
        <v>265</v>
      </c>
      <c r="H5603" t="s">
        <v>3752</v>
      </c>
    </row>
    <row r="5604" spans="1:8" hidden="1" x14ac:dyDescent="0.3">
      <c r="A5604" t="s">
        <v>8675</v>
      </c>
      <c r="B5604" t="s">
        <v>3076</v>
      </c>
      <c r="C5604" t="s">
        <v>236</v>
      </c>
      <c r="D5604" t="s">
        <v>43</v>
      </c>
      <c r="E5604">
        <v>726</v>
      </c>
      <c r="F5604">
        <v>18</v>
      </c>
      <c r="G5604" t="s">
        <v>265</v>
      </c>
      <c r="H5604" t="s">
        <v>3752</v>
      </c>
    </row>
    <row r="5605" spans="1:8" hidden="1" x14ac:dyDescent="0.3">
      <c r="A5605" t="s">
        <v>8676</v>
      </c>
      <c r="B5605" t="s">
        <v>3076</v>
      </c>
      <c r="C5605" t="s">
        <v>236</v>
      </c>
      <c r="D5605" t="s">
        <v>44</v>
      </c>
      <c r="E5605">
        <v>251</v>
      </c>
      <c r="F5605">
        <v>18</v>
      </c>
      <c r="G5605" t="s">
        <v>265</v>
      </c>
      <c r="H5605" t="s">
        <v>3752</v>
      </c>
    </row>
    <row r="5606" spans="1:8" hidden="1" x14ac:dyDescent="0.3">
      <c r="A5606" t="s">
        <v>3751</v>
      </c>
      <c r="B5606" t="s">
        <v>3089</v>
      </c>
      <c r="C5606" t="s">
        <v>3090</v>
      </c>
      <c r="D5606" t="s">
        <v>434</v>
      </c>
      <c r="E5606">
        <v>94</v>
      </c>
      <c r="F5606">
        <v>18</v>
      </c>
      <c r="G5606" t="s">
        <v>265</v>
      </c>
      <c r="H5606" t="s">
        <v>3752</v>
      </c>
    </row>
    <row r="5607" spans="1:8" hidden="1" x14ac:dyDescent="0.3">
      <c r="A5607" t="s">
        <v>5291</v>
      </c>
      <c r="B5607" t="s">
        <v>3089</v>
      </c>
      <c r="C5607" t="s">
        <v>3090</v>
      </c>
      <c r="D5607" t="s">
        <v>436</v>
      </c>
      <c r="E5607">
        <v>382</v>
      </c>
      <c r="F5607">
        <v>18</v>
      </c>
      <c r="G5607" t="s">
        <v>265</v>
      </c>
      <c r="H5607" t="s">
        <v>3752</v>
      </c>
    </row>
    <row r="5608" spans="1:8" hidden="1" x14ac:dyDescent="0.3">
      <c r="A5608" t="s">
        <v>6108</v>
      </c>
      <c r="B5608" t="s">
        <v>3089</v>
      </c>
      <c r="C5608" t="s">
        <v>3090</v>
      </c>
      <c r="D5608" t="s">
        <v>437</v>
      </c>
      <c r="E5608">
        <v>1026</v>
      </c>
      <c r="F5608">
        <v>18</v>
      </c>
      <c r="G5608" t="s">
        <v>265</v>
      </c>
      <c r="H5608" t="s">
        <v>3752</v>
      </c>
    </row>
    <row r="5609" spans="1:8" hidden="1" x14ac:dyDescent="0.3">
      <c r="A5609" t="s">
        <v>7742</v>
      </c>
      <c r="B5609" t="s">
        <v>3089</v>
      </c>
      <c r="C5609" t="s">
        <v>3090</v>
      </c>
      <c r="D5609" t="s">
        <v>439</v>
      </c>
      <c r="E5609">
        <v>781</v>
      </c>
      <c r="F5609">
        <v>18</v>
      </c>
      <c r="G5609" t="s">
        <v>265</v>
      </c>
      <c r="H5609" t="s">
        <v>3752</v>
      </c>
    </row>
    <row r="5610" spans="1:8" hidden="1" x14ac:dyDescent="0.3">
      <c r="A5610" t="s">
        <v>4582</v>
      </c>
      <c r="B5610" t="s">
        <v>3089</v>
      </c>
      <c r="C5610" t="s">
        <v>3090</v>
      </c>
      <c r="D5610" t="s">
        <v>435</v>
      </c>
      <c r="E5610">
        <v>327</v>
      </c>
      <c r="F5610">
        <v>18</v>
      </c>
      <c r="G5610" t="s">
        <v>265</v>
      </c>
      <c r="H5610" t="s">
        <v>3752</v>
      </c>
    </row>
    <row r="5611" spans="1:8" hidden="1" x14ac:dyDescent="0.3">
      <c r="A5611" t="s">
        <v>9268</v>
      </c>
      <c r="B5611" t="s">
        <v>3089</v>
      </c>
      <c r="C5611" t="s">
        <v>3090</v>
      </c>
      <c r="D5611" t="s">
        <v>441</v>
      </c>
      <c r="E5611">
        <v>261</v>
      </c>
      <c r="F5611">
        <v>18</v>
      </c>
      <c r="G5611" t="s">
        <v>265</v>
      </c>
      <c r="H5611" t="s">
        <v>3752</v>
      </c>
    </row>
    <row r="5612" spans="1:8" hidden="1" x14ac:dyDescent="0.3">
      <c r="A5612" t="s">
        <v>8451</v>
      </c>
      <c r="B5612" t="s">
        <v>3089</v>
      </c>
      <c r="C5612" t="s">
        <v>3090</v>
      </c>
      <c r="D5612" t="s">
        <v>440</v>
      </c>
      <c r="E5612">
        <v>1616</v>
      </c>
      <c r="F5612">
        <v>18</v>
      </c>
      <c r="G5612" t="s">
        <v>265</v>
      </c>
      <c r="H5612" t="s">
        <v>3752</v>
      </c>
    </row>
    <row r="5613" spans="1:8" hidden="1" x14ac:dyDescent="0.3">
      <c r="A5613" t="s">
        <v>10085</v>
      </c>
      <c r="B5613" t="s">
        <v>3089</v>
      </c>
      <c r="C5613" t="s">
        <v>3090</v>
      </c>
      <c r="D5613" t="s">
        <v>349</v>
      </c>
      <c r="E5613">
        <v>4900</v>
      </c>
      <c r="F5613">
        <v>18</v>
      </c>
      <c r="G5613" t="s">
        <v>265</v>
      </c>
      <c r="H5613" t="s">
        <v>3752</v>
      </c>
    </row>
    <row r="5614" spans="1:8" hidden="1" x14ac:dyDescent="0.3">
      <c r="A5614" t="s">
        <v>6925</v>
      </c>
      <c r="B5614" t="s">
        <v>3089</v>
      </c>
      <c r="C5614" t="s">
        <v>3090</v>
      </c>
      <c r="D5614" t="s">
        <v>438</v>
      </c>
      <c r="E5614">
        <v>419</v>
      </c>
      <c r="F5614">
        <v>18</v>
      </c>
      <c r="G5614" t="s">
        <v>265</v>
      </c>
      <c r="H5614" t="s">
        <v>3752</v>
      </c>
    </row>
    <row r="5615" spans="1:8" hidden="1" x14ac:dyDescent="0.3">
      <c r="A5615" t="s">
        <v>8686</v>
      </c>
      <c r="B5615" t="s">
        <v>3108</v>
      </c>
      <c r="C5615" t="s">
        <v>3109</v>
      </c>
      <c r="D5615" t="s">
        <v>3110</v>
      </c>
      <c r="E5615">
        <v>395</v>
      </c>
      <c r="F5615">
        <v>18</v>
      </c>
      <c r="G5615" t="s">
        <v>265</v>
      </c>
      <c r="H5615" t="s">
        <v>3752</v>
      </c>
    </row>
    <row r="5616" spans="1:8" hidden="1" x14ac:dyDescent="0.3">
      <c r="A5616" t="s">
        <v>8687</v>
      </c>
      <c r="B5616" t="s">
        <v>3108</v>
      </c>
      <c r="C5616" t="s">
        <v>3109</v>
      </c>
      <c r="D5616" t="s">
        <v>3112</v>
      </c>
      <c r="E5616">
        <v>993</v>
      </c>
      <c r="F5616">
        <v>18</v>
      </c>
      <c r="G5616" t="s">
        <v>265</v>
      </c>
      <c r="H5616" t="s">
        <v>3752</v>
      </c>
    </row>
    <row r="5617" spans="1:8" hidden="1" x14ac:dyDescent="0.3">
      <c r="A5617" t="s">
        <v>8688</v>
      </c>
      <c r="B5617" t="s">
        <v>3108</v>
      </c>
      <c r="C5617" t="s">
        <v>3109</v>
      </c>
      <c r="D5617" t="s">
        <v>3114</v>
      </c>
      <c r="E5617">
        <v>659</v>
      </c>
      <c r="F5617">
        <v>18</v>
      </c>
      <c r="G5617" t="s">
        <v>265</v>
      </c>
      <c r="H5617" t="s">
        <v>3752</v>
      </c>
    </row>
    <row r="5618" spans="1:8" hidden="1" x14ac:dyDescent="0.3">
      <c r="A5618" t="s">
        <v>8689</v>
      </c>
      <c r="B5618" t="s">
        <v>3108</v>
      </c>
      <c r="C5618" t="s">
        <v>3109</v>
      </c>
      <c r="D5618" t="s">
        <v>3116</v>
      </c>
      <c r="E5618">
        <v>585</v>
      </c>
      <c r="F5618">
        <v>18</v>
      </c>
      <c r="G5618" t="s">
        <v>265</v>
      </c>
      <c r="H5618" t="s">
        <v>3752</v>
      </c>
    </row>
    <row r="5619" spans="1:8" hidden="1" x14ac:dyDescent="0.3">
      <c r="A5619" t="s">
        <v>8690</v>
      </c>
      <c r="B5619" t="s">
        <v>3108</v>
      </c>
      <c r="C5619" t="s">
        <v>3109</v>
      </c>
      <c r="D5619" t="s">
        <v>3118</v>
      </c>
      <c r="E5619">
        <v>557</v>
      </c>
      <c r="F5619">
        <v>18</v>
      </c>
      <c r="G5619" t="s">
        <v>265</v>
      </c>
      <c r="H5619" t="s">
        <v>3752</v>
      </c>
    </row>
    <row r="5620" spans="1:8" hidden="1" x14ac:dyDescent="0.3">
      <c r="A5620" t="s">
        <v>8691</v>
      </c>
      <c r="B5620" t="s">
        <v>3108</v>
      </c>
      <c r="C5620" t="s">
        <v>3109</v>
      </c>
      <c r="D5620" t="s">
        <v>3120</v>
      </c>
      <c r="E5620">
        <v>406</v>
      </c>
      <c r="F5620">
        <v>18</v>
      </c>
      <c r="G5620" t="s">
        <v>265</v>
      </c>
      <c r="H5620" t="s">
        <v>3752</v>
      </c>
    </row>
    <row r="5621" spans="1:8" hidden="1" x14ac:dyDescent="0.3">
      <c r="A5621" t="s">
        <v>8692</v>
      </c>
      <c r="B5621" t="s">
        <v>3108</v>
      </c>
      <c r="C5621" t="s">
        <v>3109</v>
      </c>
      <c r="D5621" t="s">
        <v>3122</v>
      </c>
      <c r="E5621">
        <v>469</v>
      </c>
      <c r="F5621">
        <v>18</v>
      </c>
      <c r="G5621" t="s">
        <v>265</v>
      </c>
      <c r="H5621" t="s">
        <v>3752</v>
      </c>
    </row>
    <row r="5622" spans="1:8" hidden="1" x14ac:dyDescent="0.3">
      <c r="A5622" t="s">
        <v>8693</v>
      </c>
      <c r="B5622" t="s">
        <v>3108</v>
      </c>
      <c r="C5622" t="s">
        <v>3109</v>
      </c>
      <c r="D5622" t="s">
        <v>3124</v>
      </c>
      <c r="E5622">
        <v>378</v>
      </c>
      <c r="F5622">
        <v>18</v>
      </c>
      <c r="G5622" t="s">
        <v>265</v>
      </c>
      <c r="H5622" t="s">
        <v>3752</v>
      </c>
    </row>
    <row r="5623" spans="1:8" hidden="1" x14ac:dyDescent="0.3">
      <c r="A5623" t="s">
        <v>8694</v>
      </c>
      <c r="B5623" t="s">
        <v>3108</v>
      </c>
      <c r="C5623" t="s">
        <v>3109</v>
      </c>
      <c r="D5623" t="s">
        <v>3126</v>
      </c>
      <c r="E5623">
        <v>469</v>
      </c>
      <c r="F5623">
        <v>18</v>
      </c>
      <c r="G5623" t="s">
        <v>265</v>
      </c>
      <c r="H5623" t="s">
        <v>3752</v>
      </c>
    </row>
    <row r="5624" spans="1:8" hidden="1" x14ac:dyDescent="0.3">
      <c r="A5624" t="s">
        <v>8695</v>
      </c>
      <c r="B5624" t="s">
        <v>3108</v>
      </c>
      <c r="C5624" t="s">
        <v>3109</v>
      </c>
      <c r="D5624" t="s">
        <v>349</v>
      </c>
      <c r="E5624">
        <v>4900</v>
      </c>
      <c r="F5624">
        <v>18</v>
      </c>
      <c r="G5624" t="s">
        <v>265</v>
      </c>
      <c r="H5624" t="s">
        <v>3752</v>
      </c>
    </row>
    <row r="5625" spans="1:8" hidden="1" x14ac:dyDescent="0.3">
      <c r="A5625" t="s">
        <v>8696</v>
      </c>
      <c r="B5625" t="s">
        <v>3129</v>
      </c>
      <c r="C5625" t="s">
        <v>238</v>
      </c>
      <c r="D5625" t="s">
        <v>54</v>
      </c>
      <c r="E5625">
        <v>668</v>
      </c>
      <c r="F5625">
        <v>18</v>
      </c>
      <c r="G5625" t="s">
        <v>265</v>
      </c>
      <c r="H5625" t="s">
        <v>3752</v>
      </c>
    </row>
    <row r="5626" spans="1:8" hidden="1" x14ac:dyDescent="0.3">
      <c r="A5626" t="s">
        <v>8697</v>
      </c>
      <c r="B5626" t="s">
        <v>3129</v>
      </c>
      <c r="C5626" t="s">
        <v>238</v>
      </c>
      <c r="D5626" t="s">
        <v>55</v>
      </c>
      <c r="E5626">
        <v>1296</v>
      </c>
      <c r="F5626">
        <v>18</v>
      </c>
      <c r="G5626" t="s">
        <v>265</v>
      </c>
      <c r="H5626" t="s">
        <v>3752</v>
      </c>
    </row>
    <row r="5627" spans="1:8" hidden="1" x14ac:dyDescent="0.3">
      <c r="A5627" t="s">
        <v>8698</v>
      </c>
      <c r="B5627" t="s">
        <v>3129</v>
      </c>
      <c r="C5627" t="s">
        <v>238</v>
      </c>
      <c r="D5627" t="s">
        <v>56</v>
      </c>
      <c r="E5627">
        <v>688</v>
      </c>
      <c r="F5627">
        <v>18</v>
      </c>
      <c r="G5627" t="s">
        <v>265</v>
      </c>
      <c r="H5627" t="s">
        <v>3752</v>
      </c>
    </row>
    <row r="5628" spans="1:8" hidden="1" x14ac:dyDescent="0.3">
      <c r="A5628" t="s">
        <v>8699</v>
      </c>
      <c r="B5628" t="s">
        <v>3129</v>
      </c>
      <c r="C5628" t="s">
        <v>238</v>
      </c>
      <c r="D5628" t="s">
        <v>57</v>
      </c>
      <c r="E5628">
        <v>495</v>
      </c>
      <c r="F5628">
        <v>18</v>
      </c>
      <c r="G5628" t="s">
        <v>265</v>
      </c>
      <c r="H5628" t="s">
        <v>3752</v>
      </c>
    </row>
    <row r="5629" spans="1:8" hidden="1" x14ac:dyDescent="0.3">
      <c r="A5629" t="s">
        <v>8700</v>
      </c>
      <c r="B5629" t="s">
        <v>3129</v>
      </c>
      <c r="C5629" t="s">
        <v>238</v>
      </c>
      <c r="D5629" t="s">
        <v>58</v>
      </c>
      <c r="E5629">
        <v>405</v>
      </c>
      <c r="F5629">
        <v>18</v>
      </c>
      <c r="G5629" t="s">
        <v>265</v>
      </c>
      <c r="H5629" t="s">
        <v>3752</v>
      </c>
    </row>
    <row r="5630" spans="1:8" hidden="1" x14ac:dyDescent="0.3">
      <c r="A5630" t="s">
        <v>8701</v>
      </c>
      <c r="B5630" t="s">
        <v>3129</v>
      </c>
      <c r="C5630" t="s">
        <v>238</v>
      </c>
      <c r="D5630" t="s">
        <v>59</v>
      </c>
      <c r="E5630">
        <v>529</v>
      </c>
      <c r="F5630">
        <v>18</v>
      </c>
      <c r="G5630" t="s">
        <v>265</v>
      </c>
      <c r="H5630" t="s">
        <v>3752</v>
      </c>
    </row>
    <row r="5631" spans="1:8" hidden="1" x14ac:dyDescent="0.3">
      <c r="A5631" t="s">
        <v>8702</v>
      </c>
      <c r="B5631" t="s">
        <v>3129</v>
      </c>
      <c r="C5631" t="s">
        <v>238</v>
      </c>
      <c r="D5631" t="s">
        <v>51</v>
      </c>
      <c r="E5631">
        <v>521</v>
      </c>
      <c r="F5631">
        <v>18</v>
      </c>
      <c r="G5631" t="s">
        <v>265</v>
      </c>
      <c r="H5631" t="s">
        <v>3752</v>
      </c>
    </row>
    <row r="5632" spans="1:8" hidden="1" x14ac:dyDescent="0.3">
      <c r="A5632" t="s">
        <v>8703</v>
      </c>
      <c r="B5632" t="s">
        <v>3129</v>
      </c>
      <c r="C5632" t="s">
        <v>238</v>
      </c>
      <c r="D5632" t="s">
        <v>52</v>
      </c>
      <c r="E5632">
        <v>283</v>
      </c>
      <c r="F5632">
        <v>18</v>
      </c>
      <c r="G5632" t="s">
        <v>265</v>
      </c>
      <c r="H5632" t="s">
        <v>3752</v>
      </c>
    </row>
    <row r="5633" spans="1:8" hidden="1" x14ac:dyDescent="0.3">
      <c r="A5633" t="s">
        <v>8704</v>
      </c>
      <c r="B5633" t="s">
        <v>3129</v>
      </c>
      <c r="C5633" t="s">
        <v>238</v>
      </c>
      <c r="D5633" t="s">
        <v>53</v>
      </c>
      <c r="E5633">
        <v>435</v>
      </c>
      <c r="F5633">
        <v>18</v>
      </c>
      <c r="G5633" t="s">
        <v>265</v>
      </c>
      <c r="H5633" t="s">
        <v>3752</v>
      </c>
    </row>
    <row r="5634" spans="1:8" hidden="1" x14ac:dyDescent="0.3">
      <c r="A5634" t="s">
        <v>8705</v>
      </c>
      <c r="B5634" t="s">
        <v>3129</v>
      </c>
      <c r="C5634" t="s">
        <v>238</v>
      </c>
      <c r="D5634" t="s">
        <v>349</v>
      </c>
      <c r="E5634">
        <v>5322</v>
      </c>
      <c r="F5634">
        <v>18</v>
      </c>
      <c r="G5634" t="s">
        <v>265</v>
      </c>
      <c r="H5634" t="s">
        <v>3752</v>
      </c>
    </row>
    <row r="5635" spans="1:8" hidden="1" x14ac:dyDescent="0.3">
      <c r="A5635" t="s">
        <v>8706</v>
      </c>
      <c r="B5635" t="s">
        <v>3140</v>
      </c>
      <c r="C5635" t="s">
        <v>229</v>
      </c>
      <c r="D5635" t="s">
        <v>60</v>
      </c>
      <c r="E5635">
        <v>2488</v>
      </c>
      <c r="F5635">
        <v>18</v>
      </c>
      <c r="G5635" t="s">
        <v>265</v>
      </c>
      <c r="H5635" t="s">
        <v>3752</v>
      </c>
    </row>
    <row r="5636" spans="1:8" hidden="1" x14ac:dyDescent="0.3">
      <c r="A5636" t="s">
        <v>8707</v>
      </c>
      <c r="B5636" t="s">
        <v>3140</v>
      </c>
      <c r="C5636" t="s">
        <v>229</v>
      </c>
      <c r="D5636" t="s">
        <v>63</v>
      </c>
      <c r="E5636">
        <v>22</v>
      </c>
      <c r="F5636">
        <v>18</v>
      </c>
      <c r="G5636" t="s">
        <v>265</v>
      </c>
      <c r="H5636" t="s">
        <v>3752</v>
      </c>
    </row>
    <row r="5637" spans="1:8" hidden="1" x14ac:dyDescent="0.3">
      <c r="A5637" t="s">
        <v>8708</v>
      </c>
      <c r="B5637" t="s">
        <v>3140</v>
      </c>
      <c r="C5637" t="s">
        <v>229</v>
      </c>
      <c r="D5637" t="s">
        <v>61</v>
      </c>
      <c r="E5637">
        <v>778</v>
      </c>
      <c r="F5637">
        <v>18</v>
      </c>
      <c r="G5637" t="s">
        <v>265</v>
      </c>
      <c r="H5637" t="s">
        <v>3752</v>
      </c>
    </row>
    <row r="5638" spans="1:8" hidden="1" x14ac:dyDescent="0.3">
      <c r="A5638" t="s">
        <v>10356</v>
      </c>
      <c r="B5638" t="s">
        <v>3140</v>
      </c>
      <c r="C5638" t="s">
        <v>229</v>
      </c>
      <c r="D5638" t="s">
        <v>10309</v>
      </c>
      <c r="E5638">
        <v>1513</v>
      </c>
      <c r="F5638">
        <v>18</v>
      </c>
      <c r="G5638" t="s">
        <v>265</v>
      </c>
      <c r="H5638" t="s">
        <v>3752</v>
      </c>
    </row>
    <row r="5639" spans="1:8" hidden="1" x14ac:dyDescent="0.3">
      <c r="A5639" t="s">
        <v>8709</v>
      </c>
      <c r="B5639" t="s">
        <v>3140</v>
      </c>
      <c r="C5639" t="s">
        <v>229</v>
      </c>
      <c r="D5639" t="s">
        <v>341</v>
      </c>
      <c r="E5639">
        <v>31</v>
      </c>
      <c r="F5639">
        <v>18</v>
      </c>
      <c r="G5639" t="s">
        <v>265</v>
      </c>
      <c r="H5639" t="s">
        <v>3752</v>
      </c>
    </row>
    <row r="5640" spans="1:8" hidden="1" x14ac:dyDescent="0.3">
      <c r="A5640" t="s">
        <v>8710</v>
      </c>
      <c r="B5640" t="s">
        <v>3140</v>
      </c>
      <c r="C5640" t="s">
        <v>229</v>
      </c>
      <c r="D5640" t="s">
        <v>62</v>
      </c>
      <c r="E5640">
        <v>132</v>
      </c>
      <c r="F5640">
        <v>18</v>
      </c>
      <c r="G5640" t="s">
        <v>265</v>
      </c>
      <c r="H5640" t="s">
        <v>3752</v>
      </c>
    </row>
    <row r="5641" spans="1:8" hidden="1" x14ac:dyDescent="0.3">
      <c r="A5641" t="s">
        <v>8711</v>
      </c>
      <c r="B5641" t="s">
        <v>3146</v>
      </c>
      <c r="C5641" t="s">
        <v>230</v>
      </c>
      <c r="D5641" t="s">
        <v>353</v>
      </c>
      <c r="E5641">
        <v>6413</v>
      </c>
      <c r="F5641">
        <v>18</v>
      </c>
      <c r="G5641" t="s">
        <v>265</v>
      </c>
      <c r="H5641" t="s">
        <v>3752</v>
      </c>
    </row>
    <row r="5642" spans="1:8" hidden="1" x14ac:dyDescent="0.3">
      <c r="A5642" t="s">
        <v>8712</v>
      </c>
      <c r="B5642" t="s">
        <v>3146</v>
      </c>
      <c r="C5642" t="s">
        <v>230</v>
      </c>
      <c r="D5642" t="s">
        <v>2</v>
      </c>
      <c r="E5642">
        <v>6492</v>
      </c>
      <c r="F5642">
        <v>18</v>
      </c>
      <c r="G5642" t="s">
        <v>265</v>
      </c>
      <c r="H5642" t="s">
        <v>3752</v>
      </c>
    </row>
    <row r="5643" spans="1:8" hidden="1" x14ac:dyDescent="0.3">
      <c r="A5643" t="s">
        <v>8713</v>
      </c>
      <c r="B5643" t="s">
        <v>3146</v>
      </c>
      <c r="C5643" t="s">
        <v>230</v>
      </c>
      <c r="D5643" t="s">
        <v>337</v>
      </c>
      <c r="E5643">
        <v>1</v>
      </c>
      <c r="F5643">
        <v>18</v>
      </c>
      <c r="G5643" t="s">
        <v>265</v>
      </c>
      <c r="H5643" t="s">
        <v>3752</v>
      </c>
    </row>
    <row r="5644" spans="1:8" hidden="1" x14ac:dyDescent="0.3">
      <c r="A5644" t="s">
        <v>8714</v>
      </c>
      <c r="B5644" t="s">
        <v>3146</v>
      </c>
      <c r="C5644" t="s">
        <v>230</v>
      </c>
      <c r="D5644" t="s">
        <v>326</v>
      </c>
      <c r="E5644">
        <v>3</v>
      </c>
      <c r="F5644">
        <v>18</v>
      </c>
      <c r="G5644" t="s">
        <v>265</v>
      </c>
      <c r="H5644" t="s">
        <v>3752</v>
      </c>
    </row>
    <row r="5645" spans="1:8" hidden="1" x14ac:dyDescent="0.3">
      <c r="A5645" t="s">
        <v>8715</v>
      </c>
      <c r="B5645" t="s">
        <v>3146</v>
      </c>
      <c r="C5645" t="s">
        <v>230</v>
      </c>
      <c r="D5645" t="s">
        <v>327</v>
      </c>
      <c r="E5645">
        <v>490</v>
      </c>
      <c r="F5645">
        <v>18</v>
      </c>
      <c r="G5645" t="s">
        <v>265</v>
      </c>
      <c r="H5645" t="s">
        <v>3752</v>
      </c>
    </row>
    <row r="5646" spans="1:8" hidden="1" x14ac:dyDescent="0.3">
      <c r="A5646" t="s">
        <v>8716</v>
      </c>
      <c r="B5646" t="s">
        <v>3146</v>
      </c>
      <c r="C5646" t="s">
        <v>230</v>
      </c>
      <c r="D5646" t="s">
        <v>328</v>
      </c>
      <c r="E5646">
        <v>456</v>
      </c>
      <c r="F5646">
        <v>18</v>
      </c>
      <c r="G5646" t="s">
        <v>265</v>
      </c>
      <c r="H5646" t="s">
        <v>3752</v>
      </c>
    </row>
    <row r="5647" spans="1:8" hidden="1" x14ac:dyDescent="0.3">
      <c r="A5647" t="s">
        <v>8717</v>
      </c>
      <c r="B5647" t="s">
        <v>3146</v>
      </c>
      <c r="C5647" t="s">
        <v>230</v>
      </c>
      <c r="D5647" t="s">
        <v>329</v>
      </c>
      <c r="E5647">
        <v>3</v>
      </c>
      <c r="F5647">
        <v>18</v>
      </c>
      <c r="G5647" t="s">
        <v>265</v>
      </c>
      <c r="H5647" t="s">
        <v>3752</v>
      </c>
    </row>
    <row r="5648" spans="1:8" hidden="1" x14ac:dyDescent="0.3">
      <c r="A5648" t="s">
        <v>8718</v>
      </c>
      <c r="B5648" t="s">
        <v>3146</v>
      </c>
      <c r="C5648" t="s">
        <v>230</v>
      </c>
      <c r="D5648" t="s">
        <v>330</v>
      </c>
      <c r="E5648">
        <v>45</v>
      </c>
      <c r="F5648">
        <v>18</v>
      </c>
      <c r="G5648" t="s">
        <v>265</v>
      </c>
      <c r="H5648" t="s">
        <v>3752</v>
      </c>
    </row>
    <row r="5649" spans="1:8" hidden="1" x14ac:dyDescent="0.3">
      <c r="A5649" t="s">
        <v>8719</v>
      </c>
      <c r="B5649" t="s">
        <v>3146</v>
      </c>
      <c r="C5649" t="s">
        <v>230</v>
      </c>
      <c r="D5649" t="s">
        <v>3155</v>
      </c>
      <c r="E5649">
        <v>79</v>
      </c>
      <c r="F5649">
        <v>18</v>
      </c>
      <c r="G5649" t="s">
        <v>265</v>
      </c>
      <c r="H5649" t="s">
        <v>3752</v>
      </c>
    </row>
    <row r="5650" spans="1:8" hidden="1" x14ac:dyDescent="0.3">
      <c r="A5650" t="s">
        <v>8720</v>
      </c>
      <c r="B5650" t="s">
        <v>3146</v>
      </c>
      <c r="C5650" t="s">
        <v>230</v>
      </c>
      <c r="D5650" t="s">
        <v>3157</v>
      </c>
      <c r="E5650">
        <v>6413</v>
      </c>
      <c r="F5650">
        <v>18</v>
      </c>
      <c r="G5650" t="s">
        <v>265</v>
      </c>
      <c r="H5650" t="s">
        <v>3752</v>
      </c>
    </row>
    <row r="5651" spans="1:8" hidden="1" x14ac:dyDescent="0.3">
      <c r="A5651" t="s">
        <v>8721</v>
      </c>
      <c r="B5651" t="s">
        <v>3146</v>
      </c>
      <c r="C5651" t="s">
        <v>230</v>
      </c>
      <c r="D5651" t="s">
        <v>331</v>
      </c>
      <c r="E5651">
        <v>272</v>
      </c>
      <c r="F5651">
        <v>18</v>
      </c>
      <c r="G5651" t="s">
        <v>265</v>
      </c>
      <c r="H5651" t="s">
        <v>3752</v>
      </c>
    </row>
    <row r="5652" spans="1:8" hidden="1" x14ac:dyDescent="0.3">
      <c r="A5652" t="s">
        <v>8722</v>
      </c>
      <c r="B5652" t="s">
        <v>3146</v>
      </c>
      <c r="C5652" t="s">
        <v>230</v>
      </c>
      <c r="D5652" t="s">
        <v>332</v>
      </c>
      <c r="E5652">
        <v>251</v>
      </c>
      <c r="F5652">
        <v>18</v>
      </c>
      <c r="G5652" t="s">
        <v>265</v>
      </c>
      <c r="H5652" t="s">
        <v>3752</v>
      </c>
    </row>
    <row r="5653" spans="1:8" hidden="1" x14ac:dyDescent="0.3">
      <c r="A5653" t="s">
        <v>8723</v>
      </c>
      <c r="B5653" t="s">
        <v>3146</v>
      </c>
      <c r="C5653" t="s">
        <v>230</v>
      </c>
      <c r="D5653" t="s">
        <v>333</v>
      </c>
      <c r="E5653">
        <v>2319</v>
      </c>
      <c r="F5653">
        <v>18</v>
      </c>
      <c r="G5653" t="s">
        <v>265</v>
      </c>
      <c r="H5653" t="s">
        <v>3752</v>
      </c>
    </row>
    <row r="5654" spans="1:8" hidden="1" x14ac:dyDescent="0.3">
      <c r="A5654" t="s">
        <v>8724</v>
      </c>
      <c r="B5654" t="s">
        <v>3146</v>
      </c>
      <c r="C5654" t="s">
        <v>230</v>
      </c>
      <c r="D5654" t="s">
        <v>334</v>
      </c>
      <c r="E5654">
        <v>1924</v>
      </c>
      <c r="F5654">
        <v>18</v>
      </c>
      <c r="G5654" t="s">
        <v>265</v>
      </c>
      <c r="H5654" t="s">
        <v>3752</v>
      </c>
    </row>
    <row r="5655" spans="1:8" hidden="1" x14ac:dyDescent="0.3">
      <c r="A5655" t="s">
        <v>8725</v>
      </c>
      <c r="B5655" t="s">
        <v>3146</v>
      </c>
      <c r="C5655" t="s">
        <v>230</v>
      </c>
      <c r="D5655" t="s">
        <v>336</v>
      </c>
      <c r="E5655">
        <v>66</v>
      </c>
      <c r="F5655">
        <v>18</v>
      </c>
      <c r="G5655" t="s">
        <v>265</v>
      </c>
      <c r="H5655" t="s">
        <v>3752</v>
      </c>
    </row>
    <row r="5656" spans="1:8" hidden="1" x14ac:dyDescent="0.3">
      <c r="A5656" t="s">
        <v>8726</v>
      </c>
      <c r="B5656" t="s">
        <v>3146</v>
      </c>
      <c r="C5656" t="s">
        <v>230</v>
      </c>
      <c r="D5656" t="s">
        <v>335</v>
      </c>
      <c r="E5656">
        <v>2</v>
      </c>
      <c r="F5656">
        <v>18</v>
      </c>
      <c r="G5656" t="s">
        <v>265</v>
      </c>
      <c r="H5656" t="s">
        <v>3752</v>
      </c>
    </row>
    <row r="5657" spans="1:8" hidden="1" x14ac:dyDescent="0.3">
      <c r="A5657" t="s">
        <v>8727</v>
      </c>
      <c r="B5657" t="s">
        <v>3146</v>
      </c>
      <c r="C5657" t="s">
        <v>230</v>
      </c>
      <c r="D5657" t="s">
        <v>79</v>
      </c>
      <c r="E5657">
        <v>575</v>
      </c>
      <c r="F5657">
        <v>18</v>
      </c>
      <c r="G5657" t="s">
        <v>265</v>
      </c>
      <c r="H5657" t="s">
        <v>3752</v>
      </c>
    </row>
    <row r="5658" spans="1:8" hidden="1" x14ac:dyDescent="0.3">
      <c r="A5658" t="s">
        <v>8728</v>
      </c>
      <c r="B5658" t="s">
        <v>3166</v>
      </c>
      <c r="C5658" t="s">
        <v>245</v>
      </c>
      <c r="D5658" t="s">
        <v>80</v>
      </c>
      <c r="E5658">
        <v>1114</v>
      </c>
      <c r="F5658">
        <v>18</v>
      </c>
      <c r="G5658" t="s">
        <v>265</v>
      </c>
      <c r="H5658" t="s">
        <v>3752</v>
      </c>
    </row>
    <row r="5659" spans="1:8" hidden="1" x14ac:dyDescent="0.3">
      <c r="A5659" t="s">
        <v>8729</v>
      </c>
      <c r="B5659" t="s">
        <v>3166</v>
      </c>
      <c r="C5659" t="s">
        <v>245</v>
      </c>
      <c r="D5659" t="s">
        <v>342</v>
      </c>
      <c r="E5659">
        <v>67</v>
      </c>
      <c r="F5659">
        <v>18</v>
      </c>
      <c r="G5659" t="s">
        <v>265</v>
      </c>
      <c r="H5659" t="s">
        <v>3752</v>
      </c>
    </row>
    <row r="5660" spans="1:8" hidden="1" x14ac:dyDescent="0.3">
      <c r="A5660" t="s">
        <v>8730</v>
      </c>
      <c r="B5660" t="s">
        <v>3166</v>
      </c>
      <c r="C5660" t="s">
        <v>245</v>
      </c>
      <c r="D5660">
        <v>0</v>
      </c>
      <c r="E5660">
        <v>454</v>
      </c>
      <c r="F5660">
        <v>18</v>
      </c>
      <c r="G5660" t="s">
        <v>265</v>
      </c>
      <c r="H5660" t="s">
        <v>3752</v>
      </c>
    </row>
    <row r="5661" spans="1:8" hidden="1" x14ac:dyDescent="0.3">
      <c r="A5661" t="s">
        <v>8731</v>
      </c>
      <c r="B5661" t="s">
        <v>3166</v>
      </c>
      <c r="C5661" t="s">
        <v>245</v>
      </c>
      <c r="D5661">
        <v>1</v>
      </c>
      <c r="E5661">
        <v>865</v>
      </c>
      <c r="F5661">
        <v>18</v>
      </c>
      <c r="G5661" t="s">
        <v>265</v>
      </c>
      <c r="H5661" t="s">
        <v>3752</v>
      </c>
    </row>
    <row r="5662" spans="1:8" hidden="1" x14ac:dyDescent="0.3">
      <c r="A5662" t="s">
        <v>8732</v>
      </c>
      <c r="B5662" t="s">
        <v>3166</v>
      </c>
      <c r="C5662" t="s">
        <v>245</v>
      </c>
      <c r="D5662" t="s">
        <v>60</v>
      </c>
      <c r="E5662">
        <v>2488</v>
      </c>
      <c r="F5662">
        <v>18</v>
      </c>
      <c r="G5662" t="s">
        <v>265</v>
      </c>
      <c r="H5662" t="s">
        <v>3752</v>
      </c>
    </row>
    <row r="5663" spans="1:8" hidden="1" x14ac:dyDescent="0.3">
      <c r="A5663" t="s">
        <v>8733</v>
      </c>
      <c r="B5663" t="s">
        <v>3172</v>
      </c>
      <c r="C5663" t="s">
        <v>239</v>
      </c>
      <c r="D5663" t="s">
        <v>2</v>
      </c>
      <c r="E5663">
        <v>6492</v>
      </c>
      <c r="F5663">
        <v>18</v>
      </c>
      <c r="G5663" t="s">
        <v>265</v>
      </c>
      <c r="H5663" t="s">
        <v>3752</v>
      </c>
    </row>
    <row r="5664" spans="1:8" hidden="1" x14ac:dyDescent="0.3">
      <c r="A5664" t="s">
        <v>8734</v>
      </c>
      <c r="B5664" t="s">
        <v>3172</v>
      </c>
      <c r="C5664" t="s">
        <v>239</v>
      </c>
      <c r="D5664" t="s">
        <v>67</v>
      </c>
      <c r="E5664">
        <v>223</v>
      </c>
      <c r="F5664">
        <v>18</v>
      </c>
      <c r="G5664" t="s">
        <v>265</v>
      </c>
      <c r="H5664" t="s">
        <v>3752</v>
      </c>
    </row>
    <row r="5665" spans="1:8" hidden="1" x14ac:dyDescent="0.3">
      <c r="A5665" t="s">
        <v>8735</v>
      </c>
      <c r="B5665" t="s">
        <v>3172</v>
      </c>
      <c r="C5665" t="s">
        <v>239</v>
      </c>
      <c r="D5665" t="s">
        <v>66</v>
      </c>
      <c r="E5665">
        <v>702</v>
      </c>
      <c r="F5665">
        <v>18</v>
      </c>
      <c r="G5665" t="s">
        <v>265</v>
      </c>
      <c r="H5665" t="s">
        <v>3752</v>
      </c>
    </row>
    <row r="5666" spans="1:8" hidden="1" x14ac:dyDescent="0.3">
      <c r="A5666" t="s">
        <v>8736</v>
      </c>
      <c r="B5666" t="s">
        <v>3172</v>
      </c>
      <c r="C5666" t="s">
        <v>239</v>
      </c>
      <c r="D5666" t="s">
        <v>65</v>
      </c>
      <c r="E5666">
        <v>1965</v>
      </c>
      <c r="F5666">
        <v>18</v>
      </c>
      <c r="G5666" t="s">
        <v>265</v>
      </c>
      <c r="H5666" t="s">
        <v>3752</v>
      </c>
    </row>
    <row r="5667" spans="1:8" hidden="1" x14ac:dyDescent="0.3">
      <c r="A5667" t="s">
        <v>8737</v>
      </c>
      <c r="B5667" t="s">
        <v>3172</v>
      </c>
      <c r="C5667" t="s">
        <v>239</v>
      </c>
      <c r="D5667" t="s">
        <v>68</v>
      </c>
      <c r="E5667">
        <v>63</v>
      </c>
      <c r="F5667">
        <v>18</v>
      </c>
      <c r="G5667" t="s">
        <v>265</v>
      </c>
      <c r="H5667" t="s">
        <v>3752</v>
      </c>
    </row>
    <row r="5668" spans="1:8" hidden="1" x14ac:dyDescent="0.3">
      <c r="A5668" t="s">
        <v>8738</v>
      </c>
      <c r="B5668" t="s">
        <v>3172</v>
      </c>
      <c r="C5668" t="s">
        <v>239</v>
      </c>
      <c r="D5668" t="s">
        <v>64</v>
      </c>
      <c r="E5668">
        <v>3541</v>
      </c>
      <c r="F5668">
        <v>18</v>
      </c>
      <c r="G5668" t="s">
        <v>265</v>
      </c>
      <c r="H5668" t="s">
        <v>3752</v>
      </c>
    </row>
    <row r="5669" spans="1:8" hidden="1" x14ac:dyDescent="0.3">
      <c r="A5669" t="s">
        <v>8739</v>
      </c>
      <c r="B5669" t="s">
        <v>3179</v>
      </c>
      <c r="C5669" t="s">
        <v>240</v>
      </c>
      <c r="D5669" t="s">
        <v>2</v>
      </c>
      <c r="E5669">
        <v>6492</v>
      </c>
      <c r="F5669">
        <v>18</v>
      </c>
      <c r="G5669" t="s">
        <v>265</v>
      </c>
      <c r="H5669" t="s">
        <v>3752</v>
      </c>
    </row>
    <row r="5670" spans="1:8" hidden="1" x14ac:dyDescent="0.3">
      <c r="A5670" t="s">
        <v>8740</v>
      </c>
      <c r="B5670" t="s">
        <v>3179</v>
      </c>
      <c r="C5670" t="s">
        <v>240</v>
      </c>
      <c r="D5670" t="s">
        <v>70</v>
      </c>
      <c r="E5670">
        <v>653</v>
      </c>
      <c r="F5670">
        <v>18</v>
      </c>
      <c r="G5670" t="s">
        <v>265</v>
      </c>
      <c r="H5670" t="s">
        <v>3752</v>
      </c>
    </row>
    <row r="5671" spans="1:8" hidden="1" x14ac:dyDescent="0.3">
      <c r="A5671" t="s">
        <v>8741</v>
      </c>
      <c r="B5671" t="s">
        <v>3179</v>
      </c>
      <c r="C5671" t="s">
        <v>240</v>
      </c>
      <c r="D5671" t="s">
        <v>69</v>
      </c>
      <c r="E5671">
        <v>453</v>
      </c>
      <c r="F5671">
        <v>18</v>
      </c>
      <c r="G5671" t="s">
        <v>265</v>
      </c>
      <c r="H5671" t="s">
        <v>3752</v>
      </c>
    </row>
    <row r="5672" spans="1:8" hidden="1" x14ac:dyDescent="0.3">
      <c r="A5672" t="s">
        <v>8742</v>
      </c>
      <c r="B5672" t="s">
        <v>3179</v>
      </c>
      <c r="C5672" t="s">
        <v>240</v>
      </c>
      <c r="D5672" t="s">
        <v>71</v>
      </c>
      <c r="E5672">
        <v>5388</v>
      </c>
      <c r="F5672">
        <v>18</v>
      </c>
      <c r="G5672" t="s">
        <v>265</v>
      </c>
      <c r="H5672" t="s">
        <v>3752</v>
      </c>
    </row>
    <row r="5673" spans="1:8" hidden="1" x14ac:dyDescent="0.3">
      <c r="A5673" t="s">
        <v>8743</v>
      </c>
      <c r="B5673" t="s">
        <v>3184</v>
      </c>
      <c r="C5673" t="s">
        <v>3185</v>
      </c>
      <c r="D5673" t="s">
        <v>2</v>
      </c>
      <c r="E5673">
        <v>6492</v>
      </c>
      <c r="F5673">
        <v>18</v>
      </c>
      <c r="G5673" t="s">
        <v>265</v>
      </c>
      <c r="H5673" t="s">
        <v>3752</v>
      </c>
    </row>
    <row r="5674" spans="1:8" hidden="1" x14ac:dyDescent="0.3">
      <c r="A5674" t="s">
        <v>8744</v>
      </c>
      <c r="B5674" t="s">
        <v>3184</v>
      </c>
      <c r="C5674" t="s">
        <v>3185</v>
      </c>
      <c r="D5674" t="s">
        <v>25</v>
      </c>
      <c r="E5674">
        <v>46</v>
      </c>
      <c r="F5674">
        <v>18</v>
      </c>
      <c r="G5674" t="s">
        <v>265</v>
      </c>
      <c r="H5674" t="s">
        <v>3752</v>
      </c>
    </row>
    <row r="5675" spans="1:8" hidden="1" x14ac:dyDescent="0.3">
      <c r="A5675" t="s">
        <v>8745</v>
      </c>
      <c r="B5675" t="s">
        <v>3184</v>
      </c>
      <c r="C5675" t="s">
        <v>3185</v>
      </c>
      <c r="D5675" t="s">
        <v>21</v>
      </c>
      <c r="E5675">
        <v>917</v>
      </c>
      <c r="F5675">
        <v>18</v>
      </c>
      <c r="G5675" t="s">
        <v>265</v>
      </c>
      <c r="H5675" t="s">
        <v>3752</v>
      </c>
    </row>
    <row r="5676" spans="1:8" hidden="1" x14ac:dyDescent="0.3">
      <c r="A5676" t="s">
        <v>8746</v>
      </c>
      <c r="B5676" t="s">
        <v>3184</v>
      </c>
      <c r="C5676" t="s">
        <v>3185</v>
      </c>
      <c r="D5676" t="s">
        <v>24</v>
      </c>
      <c r="E5676">
        <v>87</v>
      </c>
      <c r="F5676">
        <v>18</v>
      </c>
      <c r="G5676" t="s">
        <v>265</v>
      </c>
      <c r="H5676" t="s">
        <v>3752</v>
      </c>
    </row>
    <row r="5677" spans="1:8" hidden="1" x14ac:dyDescent="0.3">
      <c r="A5677" t="s">
        <v>8747</v>
      </c>
      <c r="B5677" t="s">
        <v>3184</v>
      </c>
      <c r="C5677" t="s">
        <v>3185</v>
      </c>
      <c r="D5677" t="s">
        <v>354</v>
      </c>
      <c r="E5677">
        <v>404</v>
      </c>
      <c r="F5677">
        <v>18</v>
      </c>
      <c r="G5677" t="s">
        <v>265</v>
      </c>
      <c r="H5677" t="s">
        <v>3752</v>
      </c>
    </row>
    <row r="5678" spans="1:8" hidden="1" x14ac:dyDescent="0.3">
      <c r="A5678" t="s">
        <v>8748</v>
      </c>
      <c r="B5678" t="s">
        <v>3184</v>
      </c>
      <c r="C5678" t="s">
        <v>3185</v>
      </c>
      <c r="D5678" t="s">
        <v>22</v>
      </c>
      <c r="E5678">
        <v>492</v>
      </c>
      <c r="F5678">
        <v>18</v>
      </c>
      <c r="G5678" t="s">
        <v>265</v>
      </c>
      <c r="H5678" t="s">
        <v>3752</v>
      </c>
    </row>
    <row r="5679" spans="1:8" hidden="1" x14ac:dyDescent="0.3">
      <c r="A5679" t="s">
        <v>8749</v>
      </c>
      <c r="B5679" t="s">
        <v>3184</v>
      </c>
      <c r="C5679" t="s">
        <v>3185</v>
      </c>
      <c r="D5679" t="s">
        <v>23</v>
      </c>
      <c r="E5679">
        <v>148</v>
      </c>
      <c r="F5679">
        <v>18</v>
      </c>
      <c r="G5679" t="s">
        <v>265</v>
      </c>
      <c r="H5679" t="s">
        <v>3752</v>
      </c>
    </row>
    <row r="5680" spans="1:8" hidden="1" x14ac:dyDescent="0.3">
      <c r="A5680" t="s">
        <v>8750</v>
      </c>
      <c r="B5680" t="s">
        <v>3184</v>
      </c>
      <c r="C5680" t="s">
        <v>3185</v>
      </c>
      <c r="D5680" t="s">
        <v>20</v>
      </c>
      <c r="E5680">
        <v>4412</v>
      </c>
      <c r="F5680">
        <v>18</v>
      </c>
      <c r="G5680" t="s">
        <v>265</v>
      </c>
      <c r="H5680" t="s">
        <v>3752</v>
      </c>
    </row>
    <row r="5681" spans="1:8" hidden="1" x14ac:dyDescent="0.3">
      <c r="A5681" t="s">
        <v>10606</v>
      </c>
      <c r="B5681" t="s">
        <v>3193</v>
      </c>
      <c r="C5681" t="s">
        <v>3194</v>
      </c>
      <c r="D5681" t="s">
        <v>10556</v>
      </c>
      <c r="E5681">
        <v>3</v>
      </c>
      <c r="F5681">
        <v>18</v>
      </c>
      <c r="G5681" t="s">
        <v>265</v>
      </c>
      <c r="H5681" t="s">
        <v>3752</v>
      </c>
    </row>
    <row r="5682" spans="1:8" hidden="1" x14ac:dyDescent="0.3">
      <c r="A5682" t="s">
        <v>8751</v>
      </c>
      <c r="B5682" t="s">
        <v>3193</v>
      </c>
      <c r="C5682" t="s">
        <v>3194</v>
      </c>
      <c r="D5682" t="s">
        <v>350</v>
      </c>
      <c r="E5682">
        <v>2</v>
      </c>
      <c r="F5682">
        <v>18</v>
      </c>
      <c r="G5682" t="s">
        <v>265</v>
      </c>
      <c r="H5682" t="s">
        <v>3752</v>
      </c>
    </row>
    <row r="5683" spans="1:8" hidden="1" x14ac:dyDescent="0.3">
      <c r="A5683" t="s">
        <v>8752</v>
      </c>
      <c r="B5683" t="s">
        <v>3193</v>
      </c>
      <c r="C5683" t="s">
        <v>3194</v>
      </c>
      <c r="D5683" t="s">
        <v>352</v>
      </c>
      <c r="E5683">
        <v>556</v>
      </c>
      <c r="F5683">
        <v>18</v>
      </c>
      <c r="G5683" t="s">
        <v>265</v>
      </c>
      <c r="H5683" t="s">
        <v>3752</v>
      </c>
    </row>
    <row r="5684" spans="1:8" hidden="1" x14ac:dyDescent="0.3">
      <c r="A5684" t="s">
        <v>8753</v>
      </c>
      <c r="B5684" t="s">
        <v>3193</v>
      </c>
      <c r="C5684" t="s">
        <v>3194</v>
      </c>
      <c r="D5684" t="s">
        <v>351</v>
      </c>
      <c r="E5684">
        <v>6</v>
      </c>
      <c r="F5684">
        <v>18</v>
      </c>
      <c r="G5684" t="s">
        <v>265</v>
      </c>
      <c r="H5684" t="s">
        <v>3752</v>
      </c>
    </row>
    <row r="5685" spans="1:8" hidden="1" x14ac:dyDescent="0.3">
      <c r="A5685" t="s">
        <v>8754</v>
      </c>
      <c r="B5685" t="s">
        <v>3193</v>
      </c>
      <c r="C5685" t="s">
        <v>3194</v>
      </c>
      <c r="D5685" t="s">
        <v>348</v>
      </c>
      <c r="E5685">
        <v>16</v>
      </c>
      <c r="F5685">
        <v>18</v>
      </c>
      <c r="G5685" t="s">
        <v>265</v>
      </c>
      <c r="H5685" t="s">
        <v>3752</v>
      </c>
    </row>
    <row r="5686" spans="1:8" hidden="1" x14ac:dyDescent="0.3">
      <c r="A5686" t="s">
        <v>8755</v>
      </c>
      <c r="B5686" t="s">
        <v>3193</v>
      </c>
      <c r="C5686" t="s">
        <v>3194</v>
      </c>
      <c r="D5686" t="s">
        <v>349</v>
      </c>
      <c r="E5686">
        <v>6268</v>
      </c>
      <c r="F5686">
        <v>18</v>
      </c>
      <c r="G5686" t="s">
        <v>265</v>
      </c>
      <c r="H5686" t="s">
        <v>3752</v>
      </c>
    </row>
    <row r="5687" spans="1:8" hidden="1" x14ac:dyDescent="0.3">
      <c r="A5687" t="s">
        <v>8756</v>
      </c>
      <c r="B5687" t="s">
        <v>3193</v>
      </c>
      <c r="C5687" t="s">
        <v>3194</v>
      </c>
      <c r="D5687" t="s">
        <v>347</v>
      </c>
      <c r="E5687">
        <v>6254</v>
      </c>
      <c r="F5687">
        <v>18</v>
      </c>
      <c r="G5687" t="s">
        <v>265</v>
      </c>
      <c r="H5687" t="s">
        <v>3752</v>
      </c>
    </row>
    <row r="5688" spans="1:8" hidden="1" x14ac:dyDescent="0.3">
      <c r="A5688" t="s">
        <v>8757</v>
      </c>
      <c r="B5688" t="s">
        <v>99</v>
      </c>
      <c r="C5688" t="s">
        <v>3202</v>
      </c>
      <c r="D5688" t="s">
        <v>210</v>
      </c>
      <c r="E5688">
        <v>1234</v>
      </c>
      <c r="F5688">
        <v>18</v>
      </c>
      <c r="G5688" t="s">
        <v>265</v>
      </c>
      <c r="H5688" t="s">
        <v>3752</v>
      </c>
    </row>
    <row r="5689" spans="1:8" hidden="1" x14ac:dyDescent="0.3">
      <c r="A5689" t="s">
        <v>8758</v>
      </c>
      <c r="B5689" t="s">
        <v>98</v>
      </c>
      <c r="C5689" t="s">
        <v>3202</v>
      </c>
      <c r="D5689" t="s">
        <v>209</v>
      </c>
      <c r="E5689">
        <v>5012</v>
      </c>
      <c r="F5689">
        <v>18</v>
      </c>
      <c r="G5689" t="s">
        <v>265</v>
      </c>
      <c r="H5689" t="s">
        <v>3752</v>
      </c>
    </row>
    <row r="5690" spans="1:8" hidden="1" x14ac:dyDescent="0.3">
      <c r="A5690" t="s">
        <v>8759</v>
      </c>
      <c r="B5690" t="s">
        <v>97</v>
      </c>
      <c r="C5690" t="s">
        <v>3202</v>
      </c>
      <c r="D5690" t="s">
        <v>208</v>
      </c>
      <c r="E5690">
        <v>592</v>
      </c>
      <c r="F5690">
        <v>18</v>
      </c>
      <c r="G5690" t="s">
        <v>265</v>
      </c>
      <c r="H5690" t="s">
        <v>3752</v>
      </c>
    </row>
    <row r="5691" spans="1:8" hidden="1" x14ac:dyDescent="0.3">
      <c r="A5691" t="s">
        <v>8760</v>
      </c>
      <c r="B5691" t="s">
        <v>96</v>
      </c>
      <c r="C5691" t="s">
        <v>3202</v>
      </c>
      <c r="D5691" t="s">
        <v>207</v>
      </c>
      <c r="E5691">
        <v>319</v>
      </c>
      <c r="F5691">
        <v>18</v>
      </c>
      <c r="G5691" t="s">
        <v>265</v>
      </c>
      <c r="H5691" t="s">
        <v>3752</v>
      </c>
    </row>
    <row r="5692" spans="1:8" hidden="1" x14ac:dyDescent="0.3">
      <c r="A5692" t="s">
        <v>8761</v>
      </c>
      <c r="B5692" t="s">
        <v>3207</v>
      </c>
      <c r="C5692" t="s">
        <v>3202</v>
      </c>
      <c r="D5692" t="s">
        <v>2</v>
      </c>
      <c r="E5692">
        <v>7157</v>
      </c>
      <c r="F5692">
        <v>18</v>
      </c>
      <c r="G5692" t="s">
        <v>265</v>
      </c>
      <c r="H5692" t="s">
        <v>3752</v>
      </c>
    </row>
    <row r="5693" spans="1:8" hidden="1" x14ac:dyDescent="0.3">
      <c r="A5693" t="s">
        <v>8762</v>
      </c>
      <c r="B5693" t="s">
        <v>3207</v>
      </c>
      <c r="C5693" t="s">
        <v>3202</v>
      </c>
      <c r="D5693" t="s">
        <v>28</v>
      </c>
      <c r="E5693">
        <v>417.39515974192398</v>
      </c>
      <c r="F5693">
        <v>18</v>
      </c>
      <c r="G5693" t="s">
        <v>265</v>
      </c>
      <c r="H5693" t="s">
        <v>3752</v>
      </c>
    </row>
    <row r="5694" spans="1:8" hidden="1" x14ac:dyDescent="0.3">
      <c r="A5694" t="s">
        <v>8763</v>
      </c>
      <c r="B5694" t="s">
        <v>3207</v>
      </c>
      <c r="C5694" t="s">
        <v>3202</v>
      </c>
      <c r="D5694" t="s">
        <v>27</v>
      </c>
      <c r="E5694">
        <v>3672</v>
      </c>
      <c r="F5694">
        <v>18</v>
      </c>
      <c r="G5694" t="s">
        <v>265</v>
      </c>
      <c r="H5694" t="s">
        <v>3752</v>
      </c>
    </row>
    <row r="5695" spans="1:8" hidden="1" x14ac:dyDescent="0.3">
      <c r="A5695" t="s">
        <v>8764</v>
      </c>
      <c r="B5695" t="s">
        <v>3207</v>
      </c>
      <c r="C5695" t="s">
        <v>3202</v>
      </c>
      <c r="D5695" t="s">
        <v>3155</v>
      </c>
      <c r="E5695">
        <v>79</v>
      </c>
      <c r="F5695">
        <v>18</v>
      </c>
      <c r="G5695" t="s">
        <v>265</v>
      </c>
      <c r="H5695" t="s">
        <v>3752</v>
      </c>
    </row>
    <row r="5696" spans="1:8" hidden="1" x14ac:dyDescent="0.3">
      <c r="A5696" t="s">
        <v>8765</v>
      </c>
      <c r="B5696" t="s">
        <v>3207</v>
      </c>
      <c r="C5696" t="s">
        <v>3202</v>
      </c>
      <c r="D5696" t="s">
        <v>3157</v>
      </c>
      <c r="E5696">
        <v>6413</v>
      </c>
      <c r="F5696">
        <v>18</v>
      </c>
      <c r="G5696" t="s">
        <v>265</v>
      </c>
      <c r="H5696" t="s">
        <v>3752</v>
      </c>
    </row>
    <row r="5697" spans="1:8" hidden="1" x14ac:dyDescent="0.3">
      <c r="A5697" t="s">
        <v>8766</v>
      </c>
      <c r="B5697" t="s">
        <v>3207</v>
      </c>
      <c r="C5697" t="s">
        <v>3202</v>
      </c>
      <c r="D5697" t="s">
        <v>26</v>
      </c>
      <c r="E5697">
        <v>3485</v>
      </c>
      <c r="F5697">
        <v>18</v>
      </c>
      <c r="G5697" t="s">
        <v>265</v>
      </c>
      <c r="H5697" t="s">
        <v>3752</v>
      </c>
    </row>
    <row r="5698" spans="1:8" hidden="1" x14ac:dyDescent="0.3">
      <c r="A5698" t="s">
        <v>8767</v>
      </c>
      <c r="B5698" t="s">
        <v>3214</v>
      </c>
      <c r="C5698" t="s">
        <v>3215</v>
      </c>
      <c r="D5698" t="s">
        <v>344</v>
      </c>
      <c r="E5698">
        <v>63</v>
      </c>
      <c r="F5698">
        <v>18</v>
      </c>
      <c r="G5698" t="s">
        <v>265</v>
      </c>
      <c r="H5698" t="s">
        <v>3752</v>
      </c>
    </row>
    <row r="5699" spans="1:8" hidden="1" x14ac:dyDescent="0.3">
      <c r="A5699" t="s">
        <v>8768</v>
      </c>
      <c r="B5699" t="s">
        <v>3214</v>
      </c>
      <c r="C5699" t="s">
        <v>3215</v>
      </c>
      <c r="D5699" t="s">
        <v>2</v>
      </c>
      <c r="E5699">
        <v>6492</v>
      </c>
      <c r="F5699">
        <v>18</v>
      </c>
      <c r="G5699" t="s">
        <v>265</v>
      </c>
      <c r="H5699" t="s">
        <v>3752</v>
      </c>
    </row>
    <row r="5700" spans="1:8" hidden="1" x14ac:dyDescent="0.3">
      <c r="A5700" t="s">
        <v>8769</v>
      </c>
      <c r="B5700" t="s">
        <v>3214</v>
      </c>
      <c r="C5700" t="s">
        <v>3215</v>
      </c>
      <c r="D5700" t="s">
        <v>30</v>
      </c>
      <c r="E5700">
        <v>1133</v>
      </c>
      <c r="F5700">
        <v>18</v>
      </c>
      <c r="G5700" t="s">
        <v>265</v>
      </c>
      <c r="H5700" t="s">
        <v>3752</v>
      </c>
    </row>
    <row r="5701" spans="1:8" hidden="1" x14ac:dyDescent="0.3">
      <c r="A5701" t="s">
        <v>8770</v>
      </c>
      <c r="B5701" t="s">
        <v>3214</v>
      </c>
      <c r="C5701" t="s">
        <v>3215</v>
      </c>
      <c r="D5701" t="s">
        <v>345</v>
      </c>
      <c r="E5701">
        <v>9</v>
      </c>
      <c r="F5701">
        <v>18</v>
      </c>
      <c r="G5701" t="s">
        <v>265</v>
      </c>
      <c r="H5701" t="s">
        <v>3752</v>
      </c>
    </row>
    <row r="5702" spans="1:8" hidden="1" x14ac:dyDescent="0.3">
      <c r="A5702" t="s">
        <v>8771</v>
      </c>
      <c r="B5702" t="s">
        <v>3214</v>
      </c>
      <c r="C5702" t="s">
        <v>3215</v>
      </c>
      <c r="D5702" t="s">
        <v>36</v>
      </c>
      <c r="E5702">
        <v>52</v>
      </c>
      <c r="F5702">
        <v>18</v>
      </c>
      <c r="G5702" t="s">
        <v>265</v>
      </c>
      <c r="H5702" t="s">
        <v>3752</v>
      </c>
    </row>
    <row r="5703" spans="1:8" hidden="1" x14ac:dyDescent="0.3">
      <c r="A5703" t="s">
        <v>8772</v>
      </c>
      <c r="B5703" t="s">
        <v>3214</v>
      </c>
      <c r="C5703" t="s">
        <v>3215</v>
      </c>
      <c r="D5703" t="s">
        <v>32</v>
      </c>
      <c r="E5703">
        <v>187</v>
      </c>
      <c r="F5703">
        <v>18</v>
      </c>
      <c r="G5703" t="s">
        <v>265</v>
      </c>
      <c r="H5703" t="s">
        <v>3752</v>
      </c>
    </row>
    <row r="5704" spans="1:8" hidden="1" x14ac:dyDescent="0.3">
      <c r="A5704" t="s">
        <v>8773</v>
      </c>
      <c r="B5704" t="s">
        <v>3214</v>
      </c>
      <c r="C5704" t="s">
        <v>3215</v>
      </c>
      <c r="D5704" t="s">
        <v>31</v>
      </c>
      <c r="E5704">
        <v>5042</v>
      </c>
      <c r="F5704">
        <v>18</v>
      </c>
      <c r="G5704" t="s">
        <v>265</v>
      </c>
      <c r="H5704" t="s">
        <v>3752</v>
      </c>
    </row>
    <row r="5705" spans="1:8" hidden="1" x14ac:dyDescent="0.3">
      <c r="A5705" t="s">
        <v>8774</v>
      </c>
      <c r="B5705" t="s">
        <v>3214</v>
      </c>
      <c r="C5705" t="s">
        <v>3215</v>
      </c>
      <c r="D5705" t="s">
        <v>34</v>
      </c>
      <c r="E5705">
        <v>220</v>
      </c>
      <c r="F5705">
        <v>18</v>
      </c>
      <c r="G5705" t="s">
        <v>265</v>
      </c>
      <c r="H5705" t="s">
        <v>3752</v>
      </c>
    </row>
    <row r="5706" spans="1:8" hidden="1" x14ac:dyDescent="0.3">
      <c r="A5706" t="s">
        <v>8775</v>
      </c>
      <c r="B5706" t="s">
        <v>3214</v>
      </c>
      <c r="C5706" t="s">
        <v>3215</v>
      </c>
      <c r="D5706" t="s">
        <v>35</v>
      </c>
      <c r="E5706">
        <v>222</v>
      </c>
      <c r="F5706">
        <v>18</v>
      </c>
      <c r="G5706" t="s">
        <v>265</v>
      </c>
      <c r="H5706" t="s">
        <v>3752</v>
      </c>
    </row>
    <row r="5707" spans="1:8" hidden="1" x14ac:dyDescent="0.3">
      <c r="A5707" t="s">
        <v>8776</v>
      </c>
      <c r="B5707" t="s">
        <v>3214</v>
      </c>
      <c r="C5707" t="s">
        <v>3215</v>
      </c>
      <c r="D5707" t="s">
        <v>33</v>
      </c>
      <c r="E5707">
        <v>4600</v>
      </c>
      <c r="F5707">
        <v>18</v>
      </c>
      <c r="G5707" t="s">
        <v>265</v>
      </c>
      <c r="H5707" t="s">
        <v>3752</v>
      </c>
    </row>
    <row r="5708" spans="1:8" hidden="1" x14ac:dyDescent="0.3">
      <c r="A5708" t="s">
        <v>8777</v>
      </c>
      <c r="B5708" t="s">
        <v>3226</v>
      </c>
      <c r="C5708" t="s">
        <v>232</v>
      </c>
      <c r="D5708" t="s">
        <v>60</v>
      </c>
      <c r="E5708">
        <v>2488</v>
      </c>
      <c r="F5708">
        <v>18</v>
      </c>
      <c r="G5708" t="s">
        <v>265</v>
      </c>
      <c r="H5708" t="s">
        <v>3752</v>
      </c>
    </row>
    <row r="5709" spans="1:8" hidden="1" x14ac:dyDescent="0.3">
      <c r="A5709" t="s">
        <v>8778</v>
      </c>
      <c r="B5709" t="s">
        <v>3226</v>
      </c>
      <c r="C5709" t="s">
        <v>232</v>
      </c>
      <c r="D5709" t="s">
        <v>76</v>
      </c>
      <c r="E5709">
        <v>63</v>
      </c>
      <c r="F5709">
        <v>18</v>
      </c>
      <c r="G5709" t="s">
        <v>265</v>
      </c>
      <c r="H5709" t="s">
        <v>3752</v>
      </c>
    </row>
    <row r="5710" spans="1:8" hidden="1" x14ac:dyDescent="0.3">
      <c r="A5710" t="s">
        <v>8779</v>
      </c>
      <c r="B5710" t="s">
        <v>3226</v>
      </c>
      <c r="C5710" t="s">
        <v>232</v>
      </c>
      <c r="D5710" t="s">
        <v>72</v>
      </c>
      <c r="E5710">
        <v>196</v>
      </c>
      <c r="F5710">
        <v>18</v>
      </c>
      <c r="G5710" t="s">
        <v>265</v>
      </c>
      <c r="H5710" t="s">
        <v>3752</v>
      </c>
    </row>
    <row r="5711" spans="1:8" hidden="1" x14ac:dyDescent="0.3">
      <c r="A5711" t="s">
        <v>8780</v>
      </c>
      <c r="B5711" t="s">
        <v>3226</v>
      </c>
      <c r="C5711" t="s">
        <v>232</v>
      </c>
      <c r="D5711" t="s">
        <v>73</v>
      </c>
      <c r="E5711">
        <v>1076</v>
      </c>
      <c r="F5711">
        <v>18</v>
      </c>
      <c r="G5711" t="s">
        <v>265</v>
      </c>
      <c r="H5711" t="s">
        <v>3752</v>
      </c>
    </row>
    <row r="5712" spans="1:8" hidden="1" x14ac:dyDescent="0.3">
      <c r="A5712" t="s">
        <v>8781</v>
      </c>
      <c r="B5712" t="s">
        <v>3226</v>
      </c>
      <c r="C5712" t="s">
        <v>232</v>
      </c>
      <c r="D5712" t="s">
        <v>75</v>
      </c>
      <c r="E5712">
        <v>186</v>
      </c>
      <c r="F5712">
        <v>18</v>
      </c>
      <c r="G5712" t="s">
        <v>265</v>
      </c>
      <c r="H5712" t="s">
        <v>3752</v>
      </c>
    </row>
    <row r="5713" spans="1:8" hidden="1" x14ac:dyDescent="0.3">
      <c r="A5713" t="s">
        <v>8782</v>
      </c>
      <c r="B5713" t="s">
        <v>3226</v>
      </c>
      <c r="C5713" t="s">
        <v>232</v>
      </c>
      <c r="D5713" t="s">
        <v>74</v>
      </c>
      <c r="E5713">
        <v>955</v>
      </c>
      <c r="F5713">
        <v>18</v>
      </c>
      <c r="G5713" t="s">
        <v>265</v>
      </c>
      <c r="H5713" t="s">
        <v>3752</v>
      </c>
    </row>
    <row r="5714" spans="1:8" hidden="1" x14ac:dyDescent="0.3">
      <c r="A5714" t="s">
        <v>8783</v>
      </c>
      <c r="B5714" t="s">
        <v>3076</v>
      </c>
      <c r="C5714" t="s">
        <v>236</v>
      </c>
      <c r="D5714" t="s">
        <v>29</v>
      </c>
      <c r="E5714">
        <v>6285</v>
      </c>
      <c r="F5714">
        <v>54</v>
      </c>
      <c r="G5714" t="s">
        <v>288</v>
      </c>
      <c r="H5714" t="s">
        <v>3754</v>
      </c>
    </row>
    <row r="5715" spans="1:8" hidden="1" x14ac:dyDescent="0.3">
      <c r="A5715" t="s">
        <v>8784</v>
      </c>
      <c r="B5715" t="s">
        <v>3076</v>
      </c>
      <c r="C5715" t="s">
        <v>236</v>
      </c>
      <c r="D5715" t="s">
        <v>49</v>
      </c>
      <c r="E5715">
        <v>2286</v>
      </c>
      <c r="F5715">
        <v>54</v>
      </c>
      <c r="G5715" t="s">
        <v>288</v>
      </c>
      <c r="H5715" t="s">
        <v>3754</v>
      </c>
    </row>
    <row r="5716" spans="1:8" hidden="1" x14ac:dyDescent="0.3">
      <c r="A5716" t="s">
        <v>8785</v>
      </c>
      <c r="B5716" t="s">
        <v>3076</v>
      </c>
      <c r="C5716" t="s">
        <v>236</v>
      </c>
      <c r="D5716" t="s">
        <v>48</v>
      </c>
      <c r="E5716">
        <v>800</v>
      </c>
      <c r="F5716">
        <v>54</v>
      </c>
      <c r="G5716" t="s">
        <v>288</v>
      </c>
      <c r="H5716" t="s">
        <v>3754</v>
      </c>
    </row>
    <row r="5717" spans="1:8" hidden="1" x14ac:dyDescent="0.3">
      <c r="A5717" t="s">
        <v>8786</v>
      </c>
      <c r="B5717" t="s">
        <v>3076</v>
      </c>
      <c r="C5717" t="s">
        <v>236</v>
      </c>
      <c r="D5717" t="s">
        <v>42</v>
      </c>
      <c r="E5717">
        <v>230</v>
      </c>
      <c r="F5717">
        <v>54</v>
      </c>
      <c r="G5717" t="s">
        <v>288</v>
      </c>
      <c r="H5717" t="s">
        <v>3754</v>
      </c>
    </row>
    <row r="5718" spans="1:8" hidden="1" x14ac:dyDescent="0.3">
      <c r="A5718" t="s">
        <v>8787</v>
      </c>
      <c r="B5718" t="s">
        <v>3076</v>
      </c>
      <c r="C5718" t="s">
        <v>236</v>
      </c>
      <c r="D5718" t="s">
        <v>82</v>
      </c>
      <c r="E5718">
        <v>339</v>
      </c>
      <c r="F5718">
        <v>54</v>
      </c>
      <c r="G5718" t="s">
        <v>288</v>
      </c>
      <c r="H5718" t="s">
        <v>3754</v>
      </c>
    </row>
    <row r="5719" spans="1:8" hidden="1" x14ac:dyDescent="0.3">
      <c r="A5719" t="s">
        <v>8788</v>
      </c>
      <c r="B5719" t="s">
        <v>3076</v>
      </c>
      <c r="C5719" t="s">
        <v>236</v>
      </c>
      <c r="D5719" t="s">
        <v>50</v>
      </c>
      <c r="E5719">
        <v>184</v>
      </c>
      <c r="F5719">
        <v>54</v>
      </c>
      <c r="G5719" t="s">
        <v>288</v>
      </c>
      <c r="H5719" t="s">
        <v>3754</v>
      </c>
    </row>
    <row r="5720" spans="1:8" hidden="1" x14ac:dyDescent="0.3">
      <c r="A5720" t="s">
        <v>8789</v>
      </c>
      <c r="B5720" t="s">
        <v>3076</v>
      </c>
      <c r="C5720" t="s">
        <v>236</v>
      </c>
      <c r="D5720" t="s">
        <v>46</v>
      </c>
      <c r="E5720">
        <v>639</v>
      </c>
      <c r="F5720">
        <v>54</v>
      </c>
      <c r="G5720" t="s">
        <v>288</v>
      </c>
      <c r="H5720" t="s">
        <v>3754</v>
      </c>
    </row>
    <row r="5721" spans="1:8" hidden="1" x14ac:dyDescent="0.3">
      <c r="A5721" t="s">
        <v>8790</v>
      </c>
      <c r="B5721" t="s">
        <v>3076</v>
      </c>
      <c r="C5721" t="s">
        <v>236</v>
      </c>
      <c r="D5721" t="s">
        <v>45</v>
      </c>
      <c r="E5721">
        <v>384</v>
      </c>
      <c r="F5721">
        <v>54</v>
      </c>
      <c r="G5721" t="s">
        <v>288</v>
      </c>
      <c r="H5721" t="s">
        <v>3754</v>
      </c>
    </row>
    <row r="5722" spans="1:8" hidden="1" x14ac:dyDescent="0.3">
      <c r="A5722" t="s">
        <v>8791</v>
      </c>
      <c r="B5722" t="s">
        <v>3076</v>
      </c>
      <c r="C5722" t="s">
        <v>236</v>
      </c>
      <c r="D5722" t="s">
        <v>47</v>
      </c>
      <c r="E5722">
        <v>248</v>
      </c>
      <c r="F5722">
        <v>54</v>
      </c>
      <c r="G5722" t="s">
        <v>288</v>
      </c>
      <c r="H5722" t="s">
        <v>3754</v>
      </c>
    </row>
    <row r="5723" spans="1:8" hidden="1" x14ac:dyDescent="0.3">
      <c r="A5723" t="s">
        <v>8792</v>
      </c>
      <c r="B5723" t="s">
        <v>3076</v>
      </c>
      <c r="C5723" t="s">
        <v>236</v>
      </c>
      <c r="D5723" t="s">
        <v>43</v>
      </c>
      <c r="E5723">
        <v>924</v>
      </c>
      <c r="F5723">
        <v>54</v>
      </c>
      <c r="G5723" t="s">
        <v>288</v>
      </c>
      <c r="H5723" t="s">
        <v>3754</v>
      </c>
    </row>
    <row r="5724" spans="1:8" hidden="1" x14ac:dyDescent="0.3">
      <c r="A5724" t="s">
        <v>8793</v>
      </c>
      <c r="B5724" t="s">
        <v>3076</v>
      </c>
      <c r="C5724" t="s">
        <v>236</v>
      </c>
      <c r="D5724" t="s">
        <v>44</v>
      </c>
      <c r="E5724">
        <v>261</v>
      </c>
      <c r="F5724">
        <v>54</v>
      </c>
      <c r="G5724" t="s">
        <v>288</v>
      </c>
      <c r="H5724" t="s">
        <v>3754</v>
      </c>
    </row>
    <row r="5725" spans="1:8" hidden="1" x14ac:dyDescent="0.3">
      <c r="A5725" t="s">
        <v>3753</v>
      </c>
      <c r="B5725" t="s">
        <v>3089</v>
      </c>
      <c r="C5725" t="s">
        <v>3090</v>
      </c>
      <c r="D5725" t="s">
        <v>434</v>
      </c>
      <c r="E5725">
        <v>105</v>
      </c>
      <c r="F5725">
        <v>54</v>
      </c>
      <c r="G5725" t="s">
        <v>288</v>
      </c>
      <c r="H5725" t="s">
        <v>3754</v>
      </c>
    </row>
    <row r="5726" spans="1:8" hidden="1" x14ac:dyDescent="0.3">
      <c r="A5726" t="s">
        <v>5292</v>
      </c>
      <c r="B5726" t="s">
        <v>3089</v>
      </c>
      <c r="C5726" t="s">
        <v>3090</v>
      </c>
      <c r="D5726" t="s">
        <v>436</v>
      </c>
      <c r="E5726">
        <v>486</v>
      </c>
      <c r="F5726">
        <v>54</v>
      </c>
      <c r="G5726" t="s">
        <v>288</v>
      </c>
      <c r="H5726" t="s">
        <v>3754</v>
      </c>
    </row>
    <row r="5727" spans="1:8" hidden="1" x14ac:dyDescent="0.3">
      <c r="A5727" t="s">
        <v>6109</v>
      </c>
      <c r="B5727" t="s">
        <v>3089</v>
      </c>
      <c r="C5727" t="s">
        <v>3090</v>
      </c>
      <c r="D5727" t="s">
        <v>437</v>
      </c>
      <c r="E5727">
        <v>1195</v>
      </c>
      <c r="F5727">
        <v>54</v>
      </c>
      <c r="G5727" t="s">
        <v>288</v>
      </c>
      <c r="H5727" t="s">
        <v>3754</v>
      </c>
    </row>
    <row r="5728" spans="1:8" hidden="1" x14ac:dyDescent="0.3">
      <c r="A5728" t="s">
        <v>7743</v>
      </c>
      <c r="B5728" t="s">
        <v>3089</v>
      </c>
      <c r="C5728" t="s">
        <v>3090</v>
      </c>
      <c r="D5728" t="s">
        <v>439</v>
      </c>
      <c r="E5728">
        <v>832</v>
      </c>
      <c r="F5728">
        <v>54</v>
      </c>
      <c r="G5728" t="s">
        <v>288</v>
      </c>
      <c r="H5728" t="s">
        <v>3754</v>
      </c>
    </row>
    <row r="5729" spans="1:8" hidden="1" x14ac:dyDescent="0.3">
      <c r="A5729" t="s">
        <v>4583</v>
      </c>
      <c r="B5729" t="s">
        <v>3089</v>
      </c>
      <c r="C5729" t="s">
        <v>3090</v>
      </c>
      <c r="D5729" t="s">
        <v>435</v>
      </c>
      <c r="E5729">
        <v>445</v>
      </c>
      <c r="F5729">
        <v>54</v>
      </c>
      <c r="G5729" t="s">
        <v>288</v>
      </c>
      <c r="H5729" t="s">
        <v>3754</v>
      </c>
    </row>
    <row r="5730" spans="1:8" hidden="1" x14ac:dyDescent="0.3">
      <c r="A5730" t="s">
        <v>9269</v>
      </c>
      <c r="B5730" t="s">
        <v>3089</v>
      </c>
      <c r="C5730" t="s">
        <v>3090</v>
      </c>
      <c r="D5730" t="s">
        <v>441</v>
      </c>
      <c r="E5730">
        <v>310</v>
      </c>
      <c r="F5730">
        <v>54</v>
      </c>
      <c r="G5730" t="s">
        <v>288</v>
      </c>
      <c r="H5730" t="s">
        <v>3754</v>
      </c>
    </row>
    <row r="5731" spans="1:8" hidden="1" x14ac:dyDescent="0.3">
      <c r="A5731" t="s">
        <v>8560</v>
      </c>
      <c r="B5731" t="s">
        <v>3089</v>
      </c>
      <c r="C5731" t="s">
        <v>3090</v>
      </c>
      <c r="D5731" t="s">
        <v>440</v>
      </c>
      <c r="E5731">
        <v>1503</v>
      </c>
      <c r="F5731">
        <v>54</v>
      </c>
      <c r="G5731" t="s">
        <v>288</v>
      </c>
      <c r="H5731" t="s">
        <v>3754</v>
      </c>
    </row>
    <row r="5732" spans="1:8" hidden="1" x14ac:dyDescent="0.3">
      <c r="A5732" t="s">
        <v>10086</v>
      </c>
      <c r="B5732" t="s">
        <v>3089</v>
      </c>
      <c r="C5732" t="s">
        <v>3090</v>
      </c>
      <c r="D5732" t="s">
        <v>349</v>
      </c>
      <c r="E5732">
        <v>5331</v>
      </c>
      <c r="F5732">
        <v>54</v>
      </c>
      <c r="G5732" t="s">
        <v>288</v>
      </c>
      <c r="H5732" t="s">
        <v>3754</v>
      </c>
    </row>
    <row r="5733" spans="1:8" hidden="1" x14ac:dyDescent="0.3">
      <c r="A5733" t="s">
        <v>6926</v>
      </c>
      <c r="B5733" t="s">
        <v>3089</v>
      </c>
      <c r="C5733" t="s">
        <v>3090</v>
      </c>
      <c r="D5733" t="s">
        <v>438</v>
      </c>
      <c r="E5733">
        <v>454</v>
      </c>
      <c r="F5733">
        <v>54</v>
      </c>
      <c r="G5733" t="s">
        <v>288</v>
      </c>
      <c r="H5733" t="s">
        <v>3754</v>
      </c>
    </row>
    <row r="5734" spans="1:8" hidden="1" x14ac:dyDescent="0.3">
      <c r="A5734" t="s">
        <v>8803</v>
      </c>
      <c r="B5734" t="s">
        <v>3108</v>
      </c>
      <c r="C5734" t="s">
        <v>3109</v>
      </c>
      <c r="D5734" t="s">
        <v>3110</v>
      </c>
      <c r="E5734">
        <v>213</v>
      </c>
      <c r="F5734">
        <v>54</v>
      </c>
      <c r="G5734" t="s">
        <v>288</v>
      </c>
      <c r="H5734" t="s">
        <v>3754</v>
      </c>
    </row>
    <row r="5735" spans="1:8" hidden="1" x14ac:dyDescent="0.3">
      <c r="A5735" t="s">
        <v>8804</v>
      </c>
      <c r="B5735" t="s">
        <v>3108</v>
      </c>
      <c r="C5735" t="s">
        <v>3109</v>
      </c>
      <c r="D5735" t="s">
        <v>3112</v>
      </c>
      <c r="E5735">
        <v>488</v>
      </c>
      <c r="F5735">
        <v>54</v>
      </c>
      <c r="G5735" t="s">
        <v>288</v>
      </c>
      <c r="H5735" t="s">
        <v>3754</v>
      </c>
    </row>
    <row r="5736" spans="1:8" hidden="1" x14ac:dyDescent="0.3">
      <c r="A5736" t="s">
        <v>8805</v>
      </c>
      <c r="B5736" t="s">
        <v>3108</v>
      </c>
      <c r="C5736" t="s">
        <v>3109</v>
      </c>
      <c r="D5736" t="s">
        <v>3114</v>
      </c>
      <c r="E5736">
        <v>530</v>
      </c>
      <c r="F5736">
        <v>54</v>
      </c>
      <c r="G5736" t="s">
        <v>288</v>
      </c>
      <c r="H5736" t="s">
        <v>3754</v>
      </c>
    </row>
    <row r="5737" spans="1:8" hidden="1" x14ac:dyDescent="0.3">
      <c r="A5737" t="s">
        <v>8806</v>
      </c>
      <c r="B5737" t="s">
        <v>3108</v>
      </c>
      <c r="C5737" t="s">
        <v>3109</v>
      </c>
      <c r="D5737" t="s">
        <v>3116</v>
      </c>
      <c r="E5737">
        <v>491</v>
      </c>
      <c r="F5737">
        <v>54</v>
      </c>
      <c r="G5737" t="s">
        <v>288</v>
      </c>
      <c r="H5737" t="s">
        <v>3754</v>
      </c>
    </row>
    <row r="5738" spans="1:8" hidden="1" x14ac:dyDescent="0.3">
      <c r="A5738" t="s">
        <v>8807</v>
      </c>
      <c r="B5738" t="s">
        <v>3108</v>
      </c>
      <c r="C5738" t="s">
        <v>3109</v>
      </c>
      <c r="D5738" t="s">
        <v>3118</v>
      </c>
      <c r="E5738">
        <v>643</v>
      </c>
      <c r="F5738">
        <v>54</v>
      </c>
      <c r="G5738" t="s">
        <v>288</v>
      </c>
      <c r="H5738" t="s">
        <v>3754</v>
      </c>
    </row>
    <row r="5739" spans="1:8" hidden="1" x14ac:dyDescent="0.3">
      <c r="A5739" t="s">
        <v>8808</v>
      </c>
      <c r="B5739" t="s">
        <v>3108</v>
      </c>
      <c r="C5739" t="s">
        <v>3109</v>
      </c>
      <c r="D5739" t="s">
        <v>3120</v>
      </c>
      <c r="E5739">
        <v>650</v>
      </c>
      <c r="F5739">
        <v>54</v>
      </c>
      <c r="G5739" t="s">
        <v>288</v>
      </c>
      <c r="H5739" t="s">
        <v>3754</v>
      </c>
    </row>
    <row r="5740" spans="1:8" hidden="1" x14ac:dyDescent="0.3">
      <c r="A5740" t="s">
        <v>8809</v>
      </c>
      <c r="B5740" t="s">
        <v>3108</v>
      </c>
      <c r="C5740" t="s">
        <v>3109</v>
      </c>
      <c r="D5740" t="s">
        <v>3122</v>
      </c>
      <c r="E5740">
        <v>618</v>
      </c>
      <c r="F5740">
        <v>54</v>
      </c>
      <c r="G5740" t="s">
        <v>288</v>
      </c>
      <c r="H5740" t="s">
        <v>3754</v>
      </c>
    </row>
    <row r="5741" spans="1:8" hidden="1" x14ac:dyDescent="0.3">
      <c r="A5741" t="s">
        <v>8810</v>
      </c>
      <c r="B5741" t="s">
        <v>3108</v>
      </c>
      <c r="C5741" t="s">
        <v>3109</v>
      </c>
      <c r="D5741" t="s">
        <v>3124</v>
      </c>
      <c r="E5741">
        <v>633</v>
      </c>
      <c r="F5741">
        <v>54</v>
      </c>
      <c r="G5741" t="s">
        <v>288</v>
      </c>
      <c r="H5741" t="s">
        <v>3754</v>
      </c>
    </row>
    <row r="5742" spans="1:8" hidden="1" x14ac:dyDescent="0.3">
      <c r="A5742" t="s">
        <v>8811</v>
      </c>
      <c r="B5742" t="s">
        <v>3108</v>
      </c>
      <c r="C5742" t="s">
        <v>3109</v>
      </c>
      <c r="D5742" t="s">
        <v>3126</v>
      </c>
      <c r="E5742">
        <v>1051</v>
      </c>
      <c r="F5742">
        <v>54</v>
      </c>
      <c r="G5742" t="s">
        <v>288</v>
      </c>
      <c r="H5742" t="s">
        <v>3754</v>
      </c>
    </row>
    <row r="5743" spans="1:8" hidden="1" x14ac:dyDescent="0.3">
      <c r="A5743" t="s">
        <v>8812</v>
      </c>
      <c r="B5743" t="s">
        <v>3108</v>
      </c>
      <c r="C5743" t="s">
        <v>3109</v>
      </c>
      <c r="D5743" t="s">
        <v>349</v>
      </c>
      <c r="E5743">
        <v>5331</v>
      </c>
      <c r="F5743">
        <v>54</v>
      </c>
      <c r="G5743" t="s">
        <v>288</v>
      </c>
      <c r="H5743" t="s">
        <v>3754</v>
      </c>
    </row>
    <row r="5744" spans="1:8" hidden="1" x14ac:dyDescent="0.3">
      <c r="A5744" t="s">
        <v>8813</v>
      </c>
      <c r="B5744" t="s">
        <v>3129</v>
      </c>
      <c r="C5744" t="s">
        <v>238</v>
      </c>
      <c r="D5744" t="s">
        <v>54</v>
      </c>
      <c r="E5744">
        <v>328</v>
      </c>
      <c r="F5744">
        <v>54</v>
      </c>
      <c r="G5744" t="s">
        <v>288</v>
      </c>
      <c r="H5744" t="s">
        <v>3754</v>
      </c>
    </row>
    <row r="5745" spans="1:8" hidden="1" x14ac:dyDescent="0.3">
      <c r="A5745" t="s">
        <v>8814</v>
      </c>
      <c r="B5745" t="s">
        <v>3129</v>
      </c>
      <c r="C5745" t="s">
        <v>238</v>
      </c>
      <c r="D5745" t="s">
        <v>55</v>
      </c>
      <c r="E5745">
        <v>895</v>
      </c>
      <c r="F5745">
        <v>54</v>
      </c>
      <c r="G5745" t="s">
        <v>288</v>
      </c>
      <c r="H5745" t="s">
        <v>3754</v>
      </c>
    </row>
    <row r="5746" spans="1:8" hidden="1" x14ac:dyDescent="0.3">
      <c r="A5746" t="s">
        <v>8815</v>
      </c>
      <c r="B5746" t="s">
        <v>3129</v>
      </c>
      <c r="C5746" t="s">
        <v>238</v>
      </c>
      <c r="D5746" t="s">
        <v>56</v>
      </c>
      <c r="E5746">
        <v>669</v>
      </c>
      <c r="F5746">
        <v>54</v>
      </c>
      <c r="G5746" t="s">
        <v>288</v>
      </c>
      <c r="H5746" t="s">
        <v>3754</v>
      </c>
    </row>
    <row r="5747" spans="1:8" hidden="1" x14ac:dyDescent="0.3">
      <c r="A5747" t="s">
        <v>8816</v>
      </c>
      <c r="B5747" t="s">
        <v>3129</v>
      </c>
      <c r="C5747" t="s">
        <v>238</v>
      </c>
      <c r="D5747" t="s">
        <v>57</v>
      </c>
      <c r="E5747">
        <v>351</v>
      </c>
      <c r="F5747">
        <v>54</v>
      </c>
      <c r="G5747" t="s">
        <v>288</v>
      </c>
      <c r="H5747" t="s">
        <v>3754</v>
      </c>
    </row>
    <row r="5748" spans="1:8" hidden="1" x14ac:dyDescent="0.3">
      <c r="A5748" t="s">
        <v>8817</v>
      </c>
      <c r="B5748" t="s">
        <v>3129</v>
      </c>
      <c r="C5748" t="s">
        <v>238</v>
      </c>
      <c r="D5748" t="s">
        <v>58</v>
      </c>
      <c r="E5748">
        <v>469</v>
      </c>
      <c r="F5748">
        <v>54</v>
      </c>
      <c r="G5748" t="s">
        <v>288</v>
      </c>
      <c r="H5748" t="s">
        <v>3754</v>
      </c>
    </row>
    <row r="5749" spans="1:8" hidden="1" x14ac:dyDescent="0.3">
      <c r="A5749" t="s">
        <v>8818</v>
      </c>
      <c r="B5749" t="s">
        <v>3129</v>
      </c>
      <c r="C5749" t="s">
        <v>238</v>
      </c>
      <c r="D5749" t="s">
        <v>59</v>
      </c>
      <c r="E5749">
        <v>950</v>
      </c>
      <c r="F5749">
        <v>54</v>
      </c>
      <c r="G5749" t="s">
        <v>288</v>
      </c>
      <c r="H5749" t="s">
        <v>3754</v>
      </c>
    </row>
    <row r="5750" spans="1:8" hidden="1" x14ac:dyDescent="0.3">
      <c r="A5750" t="s">
        <v>8819</v>
      </c>
      <c r="B5750" t="s">
        <v>3129</v>
      </c>
      <c r="C5750" t="s">
        <v>238</v>
      </c>
      <c r="D5750" t="s">
        <v>51</v>
      </c>
      <c r="E5750">
        <v>1273</v>
      </c>
      <c r="F5750">
        <v>54</v>
      </c>
      <c r="G5750" t="s">
        <v>288</v>
      </c>
      <c r="H5750" t="s">
        <v>3754</v>
      </c>
    </row>
    <row r="5751" spans="1:8" hidden="1" x14ac:dyDescent="0.3">
      <c r="A5751" t="s">
        <v>8820</v>
      </c>
      <c r="B5751" t="s">
        <v>3129</v>
      </c>
      <c r="C5751" t="s">
        <v>238</v>
      </c>
      <c r="D5751" t="s">
        <v>52</v>
      </c>
      <c r="E5751">
        <v>879</v>
      </c>
      <c r="F5751">
        <v>54</v>
      </c>
      <c r="G5751" t="s">
        <v>288</v>
      </c>
      <c r="H5751" t="s">
        <v>3754</v>
      </c>
    </row>
    <row r="5752" spans="1:8" hidden="1" x14ac:dyDescent="0.3">
      <c r="A5752" t="s">
        <v>8821</v>
      </c>
      <c r="B5752" t="s">
        <v>3129</v>
      </c>
      <c r="C5752" t="s">
        <v>238</v>
      </c>
      <c r="D5752" t="s">
        <v>53</v>
      </c>
      <c r="E5752">
        <v>470</v>
      </c>
      <c r="F5752">
        <v>54</v>
      </c>
      <c r="G5752" t="s">
        <v>288</v>
      </c>
      <c r="H5752" t="s">
        <v>3754</v>
      </c>
    </row>
    <row r="5753" spans="1:8" hidden="1" x14ac:dyDescent="0.3">
      <c r="A5753" t="s">
        <v>8822</v>
      </c>
      <c r="B5753" t="s">
        <v>3129</v>
      </c>
      <c r="C5753" t="s">
        <v>238</v>
      </c>
      <c r="D5753" t="s">
        <v>349</v>
      </c>
      <c r="E5753">
        <v>6289</v>
      </c>
      <c r="F5753">
        <v>54</v>
      </c>
      <c r="G5753" t="s">
        <v>288</v>
      </c>
      <c r="H5753" t="s">
        <v>3754</v>
      </c>
    </row>
    <row r="5754" spans="1:8" hidden="1" x14ac:dyDescent="0.3">
      <c r="A5754" t="s">
        <v>8823</v>
      </c>
      <c r="B5754" t="s">
        <v>3140</v>
      </c>
      <c r="C5754" t="s">
        <v>229</v>
      </c>
      <c r="D5754" t="s">
        <v>60</v>
      </c>
      <c r="E5754">
        <v>3560</v>
      </c>
      <c r="F5754">
        <v>54</v>
      </c>
      <c r="G5754" t="s">
        <v>288</v>
      </c>
      <c r="H5754" t="s">
        <v>3754</v>
      </c>
    </row>
    <row r="5755" spans="1:8" hidden="1" x14ac:dyDescent="0.3">
      <c r="A5755" t="s">
        <v>8824</v>
      </c>
      <c r="B5755" t="s">
        <v>3140</v>
      </c>
      <c r="C5755" t="s">
        <v>229</v>
      </c>
      <c r="D5755" t="s">
        <v>63</v>
      </c>
      <c r="E5755">
        <v>47</v>
      </c>
      <c r="F5755">
        <v>54</v>
      </c>
      <c r="G5755" t="s">
        <v>288</v>
      </c>
      <c r="H5755" t="s">
        <v>3754</v>
      </c>
    </row>
    <row r="5756" spans="1:8" hidden="1" x14ac:dyDescent="0.3">
      <c r="A5756" t="s">
        <v>8825</v>
      </c>
      <c r="B5756" t="s">
        <v>3140</v>
      </c>
      <c r="C5756" t="s">
        <v>229</v>
      </c>
      <c r="D5756" t="s">
        <v>61</v>
      </c>
      <c r="E5756">
        <v>545</v>
      </c>
      <c r="F5756">
        <v>54</v>
      </c>
      <c r="G5756" t="s">
        <v>288</v>
      </c>
      <c r="H5756" t="s">
        <v>3754</v>
      </c>
    </row>
    <row r="5757" spans="1:8" hidden="1" x14ac:dyDescent="0.3">
      <c r="A5757" t="s">
        <v>10357</v>
      </c>
      <c r="B5757" t="s">
        <v>3140</v>
      </c>
      <c r="C5757" t="s">
        <v>229</v>
      </c>
      <c r="D5757" t="s">
        <v>10309</v>
      </c>
      <c r="E5757">
        <v>1049</v>
      </c>
      <c r="F5757">
        <v>54</v>
      </c>
      <c r="G5757" t="s">
        <v>288</v>
      </c>
      <c r="H5757" t="s">
        <v>3754</v>
      </c>
    </row>
    <row r="5758" spans="1:8" hidden="1" x14ac:dyDescent="0.3">
      <c r="A5758" t="s">
        <v>8826</v>
      </c>
      <c r="B5758" t="s">
        <v>3140</v>
      </c>
      <c r="C5758" t="s">
        <v>229</v>
      </c>
      <c r="D5758" t="s">
        <v>341</v>
      </c>
      <c r="E5758">
        <v>1713</v>
      </c>
      <c r="F5758">
        <v>54</v>
      </c>
      <c r="G5758" t="s">
        <v>288</v>
      </c>
      <c r="H5758" t="s">
        <v>3754</v>
      </c>
    </row>
    <row r="5759" spans="1:8" hidden="1" x14ac:dyDescent="0.3">
      <c r="A5759" t="s">
        <v>8827</v>
      </c>
      <c r="B5759" t="s">
        <v>3140</v>
      </c>
      <c r="C5759" t="s">
        <v>229</v>
      </c>
      <c r="D5759" t="s">
        <v>62</v>
      </c>
      <c r="E5759">
        <v>217</v>
      </c>
      <c r="F5759">
        <v>54</v>
      </c>
      <c r="G5759" t="s">
        <v>288</v>
      </c>
      <c r="H5759" t="s">
        <v>3754</v>
      </c>
    </row>
    <row r="5760" spans="1:8" hidden="1" x14ac:dyDescent="0.3">
      <c r="A5760" t="s">
        <v>8828</v>
      </c>
      <c r="B5760" t="s">
        <v>3146</v>
      </c>
      <c r="C5760" t="s">
        <v>230</v>
      </c>
      <c r="D5760" t="s">
        <v>353</v>
      </c>
      <c r="E5760">
        <v>7923</v>
      </c>
      <c r="F5760">
        <v>54</v>
      </c>
      <c r="G5760" t="s">
        <v>288</v>
      </c>
      <c r="H5760" t="s">
        <v>3754</v>
      </c>
    </row>
    <row r="5761" spans="1:8" hidden="1" x14ac:dyDescent="0.3">
      <c r="A5761" t="s">
        <v>8829</v>
      </c>
      <c r="B5761" t="s">
        <v>3146</v>
      </c>
      <c r="C5761" t="s">
        <v>230</v>
      </c>
      <c r="D5761" t="s">
        <v>2</v>
      </c>
      <c r="E5761">
        <v>8021</v>
      </c>
      <c r="F5761">
        <v>54</v>
      </c>
      <c r="G5761" t="s">
        <v>288</v>
      </c>
      <c r="H5761" t="s">
        <v>3754</v>
      </c>
    </row>
    <row r="5762" spans="1:8" hidden="1" x14ac:dyDescent="0.3">
      <c r="A5762" t="s">
        <v>8830</v>
      </c>
      <c r="B5762" t="s">
        <v>3146</v>
      </c>
      <c r="C5762" t="s">
        <v>230</v>
      </c>
      <c r="D5762" t="s">
        <v>337</v>
      </c>
      <c r="E5762">
        <v>18</v>
      </c>
      <c r="F5762">
        <v>54</v>
      </c>
      <c r="G5762" t="s">
        <v>288</v>
      </c>
      <c r="H5762" t="s">
        <v>3754</v>
      </c>
    </row>
    <row r="5763" spans="1:8" hidden="1" x14ac:dyDescent="0.3">
      <c r="A5763" t="s">
        <v>8831</v>
      </c>
      <c r="B5763" t="s">
        <v>3146</v>
      </c>
      <c r="C5763" t="s">
        <v>230</v>
      </c>
      <c r="D5763" t="s">
        <v>326</v>
      </c>
      <c r="E5763">
        <v>4</v>
      </c>
      <c r="F5763">
        <v>54</v>
      </c>
      <c r="G5763" t="s">
        <v>288</v>
      </c>
      <c r="H5763" t="s">
        <v>3754</v>
      </c>
    </row>
    <row r="5764" spans="1:8" hidden="1" x14ac:dyDescent="0.3">
      <c r="A5764" t="s">
        <v>8832</v>
      </c>
      <c r="B5764" t="s">
        <v>3146</v>
      </c>
      <c r="C5764" t="s">
        <v>230</v>
      </c>
      <c r="D5764" t="s">
        <v>327</v>
      </c>
      <c r="E5764">
        <v>769</v>
      </c>
      <c r="F5764">
        <v>54</v>
      </c>
      <c r="G5764" t="s">
        <v>288</v>
      </c>
      <c r="H5764" t="s">
        <v>3754</v>
      </c>
    </row>
    <row r="5765" spans="1:8" hidden="1" x14ac:dyDescent="0.3">
      <c r="A5765" t="s">
        <v>8833</v>
      </c>
      <c r="B5765" t="s">
        <v>3146</v>
      </c>
      <c r="C5765" t="s">
        <v>230</v>
      </c>
      <c r="D5765" t="s">
        <v>328</v>
      </c>
      <c r="E5765">
        <v>529</v>
      </c>
      <c r="F5765">
        <v>54</v>
      </c>
      <c r="G5765" t="s">
        <v>288</v>
      </c>
      <c r="H5765" t="s">
        <v>3754</v>
      </c>
    </row>
    <row r="5766" spans="1:8" hidden="1" x14ac:dyDescent="0.3">
      <c r="A5766" t="s">
        <v>8834</v>
      </c>
      <c r="B5766" t="s">
        <v>3146</v>
      </c>
      <c r="C5766" t="s">
        <v>230</v>
      </c>
      <c r="D5766" t="s">
        <v>329</v>
      </c>
      <c r="E5766">
        <v>13</v>
      </c>
      <c r="F5766">
        <v>54</v>
      </c>
      <c r="G5766" t="s">
        <v>288</v>
      </c>
      <c r="H5766" t="s">
        <v>3754</v>
      </c>
    </row>
    <row r="5767" spans="1:8" hidden="1" x14ac:dyDescent="0.3">
      <c r="A5767" t="s">
        <v>8835</v>
      </c>
      <c r="B5767" t="s">
        <v>3146</v>
      </c>
      <c r="C5767" t="s">
        <v>230</v>
      </c>
      <c r="D5767" t="s">
        <v>330</v>
      </c>
      <c r="E5767">
        <v>45</v>
      </c>
      <c r="F5767">
        <v>54</v>
      </c>
      <c r="G5767" t="s">
        <v>288</v>
      </c>
      <c r="H5767" t="s">
        <v>3754</v>
      </c>
    </row>
    <row r="5768" spans="1:8" hidden="1" x14ac:dyDescent="0.3">
      <c r="A5768" t="s">
        <v>8836</v>
      </c>
      <c r="B5768" t="s">
        <v>3146</v>
      </c>
      <c r="C5768" t="s">
        <v>230</v>
      </c>
      <c r="D5768" t="s">
        <v>3155</v>
      </c>
      <c r="E5768">
        <v>95</v>
      </c>
      <c r="F5768">
        <v>54</v>
      </c>
      <c r="G5768" t="s">
        <v>288</v>
      </c>
      <c r="H5768" t="s">
        <v>3754</v>
      </c>
    </row>
    <row r="5769" spans="1:8" hidden="1" x14ac:dyDescent="0.3">
      <c r="A5769" t="s">
        <v>8837</v>
      </c>
      <c r="B5769" t="s">
        <v>3146</v>
      </c>
      <c r="C5769" t="s">
        <v>230</v>
      </c>
      <c r="D5769" t="s">
        <v>3157</v>
      </c>
      <c r="E5769">
        <v>7923</v>
      </c>
      <c r="F5769">
        <v>54</v>
      </c>
      <c r="G5769" t="s">
        <v>288</v>
      </c>
      <c r="H5769" t="s">
        <v>3754</v>
      </c>
    </row>
    <row r="5770" spans="1:8" hidden="1" x14ac:dyDescent="0.3">
      <c r="A5770" t="s">
        <v>8838</v>
      </c>
      <c r="B5770" t="s">
        <v>3146</v>
      </c>
      <c r="C5770" t="s">
        <v>230</v>
      </c>
      <c r="D5770" t="s">
        <v>331</v>
      </c>
      <c r="E5770">
        <v>1201</v>
      </c>
      <c r="F5770">
        <v>54</v>
      </c>
      <c r="G5770" t="s">
        <v>288</v>
      </c>
      <c r="H5770" t="s">
        <v>3754</v>
      </c>
    </row>
    <row r="5771" spans="1:8" hidden="1" x14ac:dyDescent="0.3">
      <c r="A5771" t="s">
        <v>8839</v>
      </c>
      <c r="B5771" t="s">
        <v>3146</v>
      </c>
      <c r="C5771" t="s">
        <v>230</v>
      </c>
      <c r="D5771" t="s">
        <v>332</v>
      </c>
      <c r="E5771">
        <v>659</v>
      </c>
      <c r="F5771">
        <v>54</v>
      </c>
      <c r="G5771" t="s">
        <v>288</v>
      </c>
      <c r="H5771" t="s">
        <v>3754</v>
      </c>
    </row>
    <row r="5772" spans="1:8" hidden="1" x14ac:dyDescent="0.3">
      <c r="A5772" t="s">
        <v>8840</v>
      </c>
      <c r="B5772" t="s">
        <v>3146</v>
      </c>
      <c r="C5772" t="s">
        <v>230</v>
      </c>
      <c r="D5772" t="s">
        <v>333</v>
      </c>
      <c r="E5772">
        <v>1844</v>
      </c>
      <c r="F5772">
        <v>54</v>
      </c>
      <c r="G5772" t="s">
        <v>288</v>
      </c>
      <c r="H5772" t="s">
        <v>3754</v>
      </c>
    </row>
    <row r="5773" spans="1:8" hidden="1" x14ac:dyDescent="0.3">
      <c r="A5773" t="s">
        <v>8841</v>
      </c>
      <c r="B5773" t="s">
        <v>3146</v>
      </c>
      <c r="C5773" t="s">
        <v>230</v>
      </c>
      <c r="D5773" t="s">
        <v>334</v>
      </c>
      <c r="E5773">
        <v>1315</v>
      </c>
      <c r="F5773">
        <v>54</v>
      </c>
      <c r="G5773" t="s">
        <v>288</v>
      </c>
      <c r="H5773" t="s">
        <v>3754</v>
      </c>
    </row>
    <row r="5774" spans="1:8" hidden="1" x14ac:dyDescent="0.3">
      <c r="A5774" t="s">
        <v>8842</v>
      </c>
      <c r="B5774" t="s">
        <v>3146</v>
      </c>
      <c r="C5774" t="s">
        <v>230</v>
      </c>
      <c r="D5774" t="s">
        <v>336</v>
      </c>
      <c r="E5774">
        <v>201</v>
      </c>
      <c r="F5774">
        <v>54</v>
      </c>
      <c r="G5774" t="s">
        <v>288</v>
      </c>
      <c r="H5774" t="s">
        <v>3754</v>
      </c>
    </row>
    <row r="5775" spans="1:8" hidden="1" x14ac:dyDescent="0.3">
      <c r="A5775" t="s">
        <v>8843</v>
      </c>
      <c r="B5775" t="s">
        <v>3146</v>
      </c>
      <c r="C5775" t="s">
        <v>230</v>
      </c>
      <c r="D5775" t="s">
        <v>335</v>
      </c>
      <c r="E5775">
        <v>10</v>
      </c>
      <c r="F5775">
        <v>54</v>
      </c>
      <c r="G5775" t="s">
        <v>288</v>
      </c>
      <c r="H5775" t="s">
        <v>3754</v>
      </c>
    </row>
    <row r="5776" spans="1:8" hidden="1" x14ac:dyDescent="0.3">
      <c r="A5776" t="s">
        <v>8844</v>
      </c>
      <c r="B5776" t="s">
        <v>3146</v>
      </c>
      <c r="C5776" t="s">
        <v>230</v>
      </c>
      <c r="D5776" t="s">
        <v>79</v>
      </c>
      <c r="E5776">
        <v>1312</v>
      </c>
      <c r="F5776">
        <v>54</v>
      </c>
      <c r="G5776" t="s">
        <v>288</v>
      </c>
      <c r="H5776" t="s">
        <v>3754</v>
      </c>
    </row>
    <row r="5777" spans="1:8" hidden="1" x14ac:dyDescent="0.3">
      <c r="A5777" t="s">
        <v>8845</v>
      </c>
      <c r="B5777" t="s">
        <v>3166</v>
      </c>
      <c r="C5777" t="s">
        <v>245</v>
      </c>
      <c r="D5777" t="s">
        <v>80</v>
      </c>
      <c r="E5777">
        <v>525</v>
      </c>
      <c r="F5777">
        <v>54</v>
      </c>
      <c r="G5777" t="s">
        <v>288</v>
      </c>
      <c r="H5777" t="s">
        <v>3754</v>
      </c>
    </row>
    <row r="5778" spans="1:8" hidden="1" x14ac:dyDescent="0.3">
      <c r="A5778" t="s">
        <v>8846</v>
      </c>
      <c r="B5778" t="s">
        <v>3166</v>
      </c>
      <c r="C5778" t="s">
        <v>245</v>
      </c>
      <c r="D5778" t="s">
        <v>342</v>
      </c>
      <c r="E5778">
        <v>183</v>
      </c>
      <c r="F5778">
        <v>54</v>
      </c>
      <c r="G5778" t="s">
        <v>288</v>
      </c>
      <c r="H5778" t="s">
        <v>3754</v>
      </c>
    </row>
    <row r="5779" spans="1:8" hidden="1" x14ac:dyDescent="0.3">
      <c r="A5779" t="s">
        <v>8847</v>
      </c>
      <c r="B5779" t="s">
        <v>3166</v>
      </c>
      <c r="C5779" t="s">
        <v>245</v>
      </c>
      <c r="D5779">
        <v>0</v>
      </c>
      <c r="E5779">
        <v>1252</v>
      </c>
      <c r="F5779">
        <v>54</v>
      </c>
      <c r="G5779" t="s">
        <v>288</v>
      </c>
      <c r="H5779" t="s">
        <v>3754</v>
      </c>
    </row>
    <row r="5780" spans="1:8" hidden="1" x14ac:dyDescent="0.3">
      <c r="A5780" t="s">
        <v>8848</v>
      </c>
      <c r="B5780" t="s">
        <v>3166</v>
      </c>
      <c r="C5780" t="s">
        <v>245</v>
      </c>
      <c r="D5780">
        <v>1</v>
      </c>
      <c r="E5780">
        <v>1603</v>
      </c>
      <c r="F5780">
        <v>54</v>
      </c>
      <c r="G5780" t="s">
        <v>288</v>
      </c>
      <c r="H5780" t="s">
        <v>3754</v>
      </c>
    </row>
    <row r="5781" spans="1:8" hidden="1" x14ac:dyDescent="0.3">
      <c r="A5781" t="s">
        <v>8849</v>
      </c>
      <c r="B5781" t="s">
        <v>3166</v>
      </c>
      <c r="C5781" t="s">
        <v>245</v>
      </c>
      <c r="D5781" t="s">
        <v>60</v>
      </c>
      <c r="E5781">
        <v>3560</v>
      </c>
      <c r="F5781">
        <v>54</v>
      </c>
      <c r="G5781" t="s">
        <v>288</v>
      </c>
      <c r="H5781" t="s">
        <v>3754</v>
      </c>
    </row>
    <row r="5782" spans="1:8" hidden="1" x14ac:dyDescent="0.3">
      <c r="A5782" t="s">
        <v>8850</v>
      </c>
      <c r="B5782" t="s">
        <v>3172</v>
      </c>
      <c r="C5782" t="s">
        <v>239</v>
      </c>
      <c r="D5782" t="s">
        <v>2</v>
      </c>
      <c r="E5782">
        <v>8021</v>
      </c>
      <c r="F5782">
        <v>54</v>
      </c>
      <c r="G5782" t="s">
        <v>288</v>
      </c>
      <c r="H5782" t="s">
        <v>3754</v>
      </c>
    </row>
    <row r="5783" spans="1:8" hidden="1" x14ac:dyDescent="0.3">
      <c r="A5783" t="s">
        <v>8851</v>
      </c>
      <c r="B5783" t="s">
        <v>3172</v>
      </c>
      <c r="C5783" t="s">
        <v>239</v>
      </c>
      <c r="D5783" t="s">
        <v>67</v>
      </c>
      <c r="E5783">
        <v>610</v>
      </c>
      <c r="F5783">
        <v>54</v>
      </c>
      <c r="G5783" t="s">
        <v>288</v>
      </c>
      <c r="H5783" t="s">
        <v>3754</v>
      </c>
    </row>
    <row r="5784" spans="1:8" hidden="1" x14ac:dyDescent="0.3">
      <c r="A5784" t="s">
        <v>8852</v>
      </c>
      <c r="B5784" t="s">
        <v>3172</v>
      </c>
      <c r="C5784" t="s">
        <v>239</v>
      </c>
      <c r="D5784" t="s">
        <v>66</v>
      </c>
      <c r="E5784">
        <v>1389</v>
      </c>
      <c r="F5784">
        <v>54</v>
      </c>
      <c r="G5784" t="s">
        <v>288</v>
      </c>
      <c r="H5784" t="s">
        <v>3754</v>
      </c>
    </row>
    <row r="5785" spans="1:8" hidden="1" x14ac:dyDescent="0.3">
      <c r="A5785" t="s">
        <v>8853</v>
      </c>
      <c r="B5785" t="s">
        <v>3172</v>
      </c>
      <c r="C5785" t="s">
        <v>239</v>
      </c>
      <c r="D5785" t="s">
        <v>65</v>
      </c>
      <c r="E5785">
        <v>2374</v>
      </c>
      <c r="F5785">
        <v>54</v>
      </c>
      <c r="G5785" t="s">
        <v>288</v>
      </c>
      <c r="H5785" t="s">
        <v>3754</v>
      </c>
    </row>
    <row r="5786" spans="1:8" hidden="1" x14ac:dyDescent="0.3">
      <c r="A5786" t="s">
        <v>8854</v>
      </c>
      <c r="B5786" t="s">
        <v>3172</v>
      </c>
      <c r="C5786" t="s">
        <v>239</v>
      </c>
      <c r="D5786" t="s">
        <v>68</v>
      </c>
      <c r="E5786">
        <v>237</v>
      </c>
      <c r="F5786">
        <v>54</v>
      </c>
      <c r="G5786" t="s">
        <v>288</v>
      </c>
      <c r="H5786" t="s">
        <v>3754</v>
      </c>
    </row>
    <row r="5787" spans="1:8" hidden="1" x14ac:dyDescent="0.3">
      <c r="A5787" t="s">
        <v>8855</v>
      </c>
      <c r="B5787" t="s">
        <v>3172</v>
      </c>
      <c r="C5787" t="s">
        <v>239</v>
      </c>
      <c r="D5787" t="s">
        <v>64</v>
      </c>
      <c r="E5787">
        <v>3408</v>
      </c>
      <c r="F5787">
        <v>54</v>
      </c>
      <c r="G5787" t="s">
        <v>288</v>
      </c>
      <c r="H5787" t="s">
        <v>3754</v>
      </c>
    </row>
    <row r="5788" spans="1:8" hidden="1" x14ac:dyDescent="0.3">
      <c r="A5788" t="s">
        <v>8856</v>
      </c>
      <c r="B5788" t="s">
        <v>3179</v>
      </c>
      <c r="C5788" t="s">
        <v>240</v>
      </c>
      <c r="D5788" t="s">
        <v>2</v>
      </c>
      <c r="E5788">
        <v>8021</v>
      </c>
      <c r="F5788">
        <v>54</v>
      </c>
      <c r="G5788" t="s">
        <v>288</v>
      </c>
      <c r="H5788" t="s">
        <v>3754</v>
      </c>
    </row>
    <row r="5789" spans="1:8" hidden="1" x14ac:dyDescent="0.3">
      <c r="A5789" t="s">
        <v>8857</v>
      </c>
      <c r="B5789" t="s">
        <v>3179</v>
      </c>
      <c r="C5789" t="s">
        <v>240</v>
      </c>
      <c r="D5789" t="s">
        <v>70</v>
      </c>
      <c r="E5789">
        <v>1126</v>
      </c>
      <c r="F5789">
        <v>54</v>
      </c>
      <c r="G5789" t="s">
        <v>288</v>
      </c>
      <c r="H5789" t="s">
        <v>3754</v>
      </c>
    </row>
    <row r="5790" spans="1:8" hidden="1" x14ac:dyDescent="0.3">
      <c r="A5790" t="s">
        <v>8858</v>
      </c>
      <c r="B5790" t="s">
        <v>3179</v>
      </c>
      <c r="C5790" t="s">
        <v>240</v>
      </c>
      <c r="D5790" t="s">
        <v>69</v>
      </c>
      <c r="E5790">
        <v>1259</v>
      </c>
      <c r="F5790">
        <v>54</v>
      </c>
      <c r="G5790" t="s">
        <v>288</v>
      </c>
      <c r="H5790" t="s">
        <v>3754</v>
      </c>
    </row>
    <row r="5791" spans="1:8" hidden="1" x14ac:dyDescent="0.3">
      <c r="A5791" t="s">
        <v>8859</v>
      </c>
      <c r="B5791" t="s">
        <v>3179</v>
      </c>
      <c r="C5791" t="s">
        <v>240</v>
      </c>
      <c r="D5791" t="s">
        <v>71</v>
      </c>
      <c r="E5791">
        <v>5638</v>
      </c>
      <c r="F5791">
        <v>54</v>
      </c>
      <c r="G5791" t="s">
        <v>288</v>
      </c>
      <c r="H5791" t="s">
        <v>3754</v>
      </c>
    </row>
    <row r="5792" spans="1:8" hidden="1" x14ac:dyDescent="0.3">
      <c r="A5792" t="s">
        <v>8860</v>
      </c>
      <c r="B5792" t="s">
        <v>3184</v>
      </c>
      <c r="C5792" t="s">
        <v>3185</v>
      </c>
      <c r="D5792" t="s">
        <v>2</v>
      </c>
      <c r="E5792">
        <v>8021</v>
      </c>
      <c r="F5792">
        <v>54</v>
      </c>
      <c r="G5792" t="s">
        <v>288</v>
      </c>
      <c r="H5792" t="s">
        <v>3754</v>
      </c>
    </row>
    <row r="5793" spans="1:8" hidden="1" x14ac:dyDescent="0.3">
      <c r="A5793" t="s">
        <v>8861</v>
      </c>
      <c r="B5793" t="s">
        <v>3184</v>
      </c>
      <c r="C5793" t="s">
        <v>3185</v>
      </c>
      <c r="D5793" t="s">
        <v>25</v>
      </c>
      <c r="E5793">
        <v>45</v>
      </c>
      <c r="F5793">
        <v>54</v>
      </c>
      <c r="G5793" t="s">
        <v>288</v>
      </c>
      <c r="H5793" t="s">
        <v>3754</v>
      </c>
    </row>
    <row r="5794" spans="1:8" hidden="1" x14ac:dyDescent="0.3">
      <c r="A5794" t="s">
        <v>8862</v>
      </c>
      <c r="B5794" t="s">
        <v>3184</v>
      </c>
      <c r="C5794" t="s">
        <v>3185</v>
      </c>
      <c r="D5794" t="s">
        <v>21</v>
      </c>
      <c r="E5794">
        <v>717</v>
      </c>
      <c r="F5794">
        <v>54</v>
      </c>
      <c r="G5794" t="s">
        <v>288</v>
      </c>
      <c r="H5794" t="s">
        <v>3754</v>
      </c>
    </row>
    <row r="5795" spans="1:8" hidden="1" x14ac:dyDescent="0.3">
      <c r="A5795" t="s">
        <v>8863</v>
      </c>
      <c r="B5795" t="s">
        <v>3184</v>
      </c>
      <c r="C5795" t="s">
        <v>3185</v>
      </c>
      <c r="D5795" t="s">
        <v>24</v>
      </c>
      <c r="E5795">
        <v>55</v>
      </c>
      <c r="F5795">
        <v>54</v>
      </c>
      <c r="G5795" t="s">
        <v>288</v>
      </c>
      <c r="H5795" t="s">
        <v>3754</v>
      </c>
    </row>
    <row r="5796" spans="1:8" hidden="1" x14ac:dyDescent="0.3">
      <c r="A5796" t="s">
        <v>8864</v>
      </c>
      <c r="B5796" t="s">
        <v>3184</v>
      </c>
      <c r="C5796" t="s">
        <v>3185</v>
      </c>
      <c r="D5796" t="s">
        <v>354</v>
      </c>
      <c r="E5796">
        <v>683</v>
      </c>
      <c r="F5796">
        <v>54</v>
      </c>
      <c r="G5796" t="s">
        <v>288</v>
      </c>
      <c r="H5796" t="s">
        <v>3754</v>
      </c>
    </row>
    <row r="5797" spans="1:8" hidden="1" x14ac:dyDescent="0.3">
      <c r="A5797" t="s">
        <v>8865</v>
      </c>
      <c r="B5797" t="s">
        <v>3184</v>
      </c>
      <c r="C5797" t="s">
        <v>3185</v>
      </c>
      <c r="D5797" t="s">
        <v>22</v>
      </c>
      <c r="E5797">
        <v>445</v>
      </c>
      <c r="F5797">
        <v>54</v>
      </c>
      <c r="G5797" t="s">
        <v>288</v>
      </c>
      <c r="H5797" t="s">
        <v>3754</v>
      </c>
    </row>
    <row r="5798" spans="1:8" hidden="1" x14ac:dyDescent="0.3">
      <c r="A5798" t="s">
        <v>8866</v>
      </c>
      <c r="B5798" t="s">
        <v>3184</v>
      </c>
      <c r="C5798" t="s">
        <v>3185</v>
      </c>
      <c r="D5798" t="s">
        <v>23</v>
      </c>
      <c r="E5798">
        <v>133</v>
      </c>
      <c r="F5798">
        <v>54</v>
      </c>
      <c r="G5798" t="s">
        <v>288</v>
      </c>
      <c r="H5798" t="s">
        <v>3754</v>
      </c>
    </row>
    <row r="5799" spans="1:8" hidden="1" x14ac:dyDescent="0.3">
      <c r="A5799" t="s">
        <v>8867</v>
      </c>
      <c r="B5799" t="s">
        <v>3184</v>
      </c>
      <c r="C5799" t="s">
        <v>3185</v>
      </c>
      <c r="D5799" t="s">
        <v>20</v>
      </c>
      <c r="E5799">
        <v>5930</v>
      </c>
      <c r="F5799">
        <v>54</v>
      </c>
      <c r="G5799" t="s">
        <v>288</v>
      </c>
      <c r="H5799" t="s">
        <v>3754</v>
      </c>
    </row>
    <row r="5800" spans="1:8" hidden="1" x14ac:dyDescent="0.3">
      <c r="A5800" t="s">
        <v>10607</v>
      </c>
      <c r="B5800" t="s">
        <v>3193</v>
      </c>
      <c r="C5800" t="s">
        <v>3194</v>
      </c>
      <c r="D5800" t="s">
        <v>10556</v>
      </c>
      <c r="E5800">
        <v>5</v>
      </c>
      <c r="F5800">
        <v>54</v>
      </c>
      <c r="G5800" t="s">
        <v>288</v>
      </c>
      <c r="H5800" t="s">
        <v>3754</v>
      </c>
    </row>
    <row r="5801" spans="1:8" hidden="1" x14ac:dyDescent="0.3">
      <c r="A5801" t="s">
        <v>8868</v>
      </c>
      <c r="B5801" t="s">
        <v>3193</v>
      </c>
      <c r="C5801" t="s">
        <v>3194</v>
      </c>
      <c r="D5801" t="s">
        <v>350</v>
      </c>
      <c r="E5801">
        <v>0</v>
      </c>
      <c r="F5801">
        <v>54</v>
      </c>
      <c r="G5801" t="s">
        <v>288</v>
      </c>
      <c r="H5801" t="s">
        <v>3754</v>
      </c>
    </row>
    <row r="5802" spans="1:8" hidden="1" x14ac:dyDescent="0.3">
      <c r="A5802" t="s">
        <v>8869</v>
      </c>
      <c r="B5802" t="s">
        <v>3193</v>
      </c>
      <c r="C5802" t="s">
        <v>3194</v>
      </c>
      <c r="D5802" t="s">
        <v>352</v>
      </c>
      <c r="E5802">
        <v>571</v>
      </c>
      <c r="F5802">
        <v>54</v>
      </c>
      <c r="G5802" t="s">
        <v>288</v>
      </c>
      <c r="H5802" t="s">
        <v>3754</v>
      </c>
    </row>
    <row r="5803" spans="1:8" hidden="1" x14ac:dyDescent="0.3">
      <c r="A5803" t="s">
        <v>8870</v>
      </c>
      <c r="B5803" t="s">
        <v>3193</v>
      </c>
      <c r="C5803" t="s">
        <v>3194</v>
      </c>
      <c r="D5803" t="s">
        <v>351</v>
      </c>
      <c r="E5803">
        <v>24</v>
      </c>
      <c r="F5803">
        <v>54</v>
      </c>
      <c r="G5803" t="s">
        <v>288</v>
      </c>
      <c r="H5803" t="s">
        <v>3754</v>
      </c>
    </row>
    <row r="5804" spans="1:8" hidden="1" x14ac:dyDescent="0.3">
      <c r="A5804" t="s">
        <v>8871</v>
      </c>
      <c r="B5804" t="s">
        <v>3193</v>
      </c>
      <c r="C5804" t="s">
        <v>3194</v>
      </c>
      <c r="D5804" t="s">
        <v>348</v>
      </c>
      <c r="E5804">
        <v>35</v>
      </c>
      <c r="F5804">
        <v>54</v>
      </c>
      <c r="G5804" t="s">
        <v>288</v>
      </c>
      <c r="H5804" t="s">
        <v>3754</v>
      </c>
    </row>
    <row r="5805" spans="1:8" hidden="1" x14ac:dyDescent="0.3">
      <c r="A5805" t="s">
        <v>8872</v>
      </c>
      <c r="B5805" t="s">
        <v>3193</v>
      </c>
      <c r="C5805" t="s">
        <v>3194</v>
      </c>
      <c r="D5805" t="s">
        <v>349</v>
      </c>
      <c r="E5805">
        <v>7721</v>
      </c>
      <c r="F5805">
        <v>54</v>
      </c>
      <c r="G5805" t="s">
        <v>288</v>
      </c>
      <c r="H5805" t="s">
        <v>3754</v>
      </c>
    </row>
    <row r="5806" spans="1:8" hidden="1" x14ac:dyDescent="0.3">
      <c r="A5806" t="s">
        <v>8873</v>
      </c>
      <c r="B5806" t="s">
        <v>3193</v>
      </c>
      <c r="C5806" t="s">
        <v>3194</v>
      </c>
      <c r="D5806" t="s">
        <v>347</v>
      </c>
      <c r="E5806">
        <v>7681</v>
      </c>
      <c r="F5806">
        <v>54</v>
      </c>
      <c r="G5806" t="s">
        <v>288</v>
      </c>
      <c r="H5806" t="s">
        <v>3754</v>
      </c>
    </row>
    <row r="5807" spans="1:8" hidden="1" x14ac:dyDescent="0.3">
      <c r="A5807" t="s">
        <v>8874</v>
      </c>
      <c r="B5807" t="s">
        <v>99</v>
      </c>
      <c r="C5807" t="s">
        <v>3202</v>
      </c>
      <c r="D5807" t="s">
        <v>210</v>
      </c>
      <c r="E5807">
        <v>1708</v>
      </c>
      <c r="F5807">
        <v>54</v>
      </c>
      <c r="G5807" t="s">
        <v>288</v>
      </c>
      <c r="H5807" t="s">
        <v>3754</v>
      </c>
    </row>
    <row r="5808" spans="1:8" hidden="1" x14ac:dyDescent="0.3">
      <c r="A5808" t="s">
        <v>8875</v>
      </c>
      <c r="B5808" t="s">
        <v>98</v>
      </c>
      <c r="C5808" t="s">
        <v>3202</v>
      </c>
      <c r="D5808" t="s">
        <v>209</v>
      </c>
      <c r="E5808">
        <v>5313</v>
      </c>
      <c r="F5808">
        <v>54</v>
      </c>
      <c r="G5808" t="s">
        <v>288</v>
      </c>
      <c r="H5808" t="s">
        <v>3754</v>
      </c>
    </row>
    <row r="5809" spans="1:8" hidden="1" x14ac:dyDescent="0.3">
      <c r="A5809" t="s">
        <v>8876</v>
      </c>
      <c r="B5809" t="s">
        <v>97</v>
      </c>
      <c r="C5809" t="s">
        <v>3202</v>
      </c>
      <c r="D5809" t="s">
        <v>208</v>
      </c>
      <c r="E5809">
        <v>622</v>
      </c>
      <c r="F5809">
        <v>54</v>
      </c>
      <c r="G5809" t="s">
        <v>288</v>
      </c>
      <c r="H5809" t="s">
        <v>3754</v>
      </c>
    </row>
    <row r="5810" spans="1:8" hidden="1" x14ac:dyDescent="0.3">
      <c r="A5810" t="s">
        <v>8877</v>
      </c>
      <c r="B5810" t="s">
        <v>96</v>
      </c>
      <c r="C5810" t="s">
        <v>3202</v>
      </c>
      <c r="D5810" t="s">
        <v>207</v>
      </c>
      <c r="E5810">
        <v>498</v>
      </c>
      <c r="F5810">
        <v>54</v>
      </c>
      <c r="G5810" t="s">
        <v>288</v>
      </c>
      <c r="H5810" t="s">
        <v>3754</v>
      </c>
    </row>
    <row r="5811" spans="1:8" hidden="1" x14ac:dyDescent="0.3">
      <c r="A5811" t="s">
        <v>8878</v>
      </c>
      <c r="B5811" t="s">
        <v>3207</v>
      </c>
      <c r="C5811" t="s">
        <v>3202</v>
      </c>
      <c r="D5811" t="s">
        <v>2</v>
      </c>
      <c r="E5811">
        <v>8141</v>
      </c>
      <c r="F5811">
        <v>54</v>
      </c>
      <c r="G5811" t="s">
        <v>288</v>
      </c>
      <c r="H5811" t="s">
        <v>3754</v>
      </c>
    </row>
    <row r="5812" spans="1:8" hidden="1" x14ac:dyDescent="0.3">
      <c r="A5812" t="s">
        <v>8879</v>
      </c>
      <c r="B5812" t="s">
        <v>3207</v>
      </c>
      <c r="C5812" t="s">
        <v>3202</v>
      </c>
      <c r="D5812" t="s">
        <v>28</v>
      </c>
      <c r="E5812">
        <v>272.98693137136001</v>
      </c>
      <c r="F5812">
        <v>54</v>
      </c>
      <c r="G5812" t="s">
        <v>288</v>
      </c>
      <c r="H5812" t="s">
        <v>3754</v>
      </c>
    </row>
    <row r="5813" spans="1:8" hidden="1" x14ac:dyDescent="0.3">
      <c r="A5813" t="s">
        <v>8880</v>
      </c>
      <c r="B5813" t="s">
        <v>3207</v>
      </c>
      <c r="C5813" t="s">
        <v>3202</v>
      </c>
      <c r="D5813" t="s">
        <v>27</v>
      </c>
      <c r="E5813">
        <v>4170</v>
      </c>
      <c r="F5813">
        <v>54</v>
      </c>
      <c r="G5813" t="s">
        <v>288</v>
      </c>
      <c r="H5813" t="s">
        <v>3754</v>
      </c>
    </row>
    <row r="5814" spans="1:8" hidden="1" x14ac:dyDescent="0.3">
      <c r="A5814" t="s">
        <v>8881</v>
      </c>
      <c r="B5814" t="s">
        <v>3207</v>
      </c>
      <c r="C5814" t="s">
        <v>3202</v>
      </c>
      <c r="D5814" t="s">
        <v>3155</v>
      </c>
      <c r="E5814">
        <v>95</v>
      </c>
      <c r="F5814">
        <v>54</v>
      </c>
      <c r="G5814" t="s">
        <v>288</v>
      </c>
      <c r="H5814" t="s">
        <v>3754</v>
      </c>
    </row>
    <row r="5815" spans="1:8" hidden="1" x14ac:dyDescent="0.3">
      <c r="A5815" t="s">
        <v>8882</v>
      </c>
      <c r="B5815" t="s">
        <v>3207</v>
      </c>
      <c r="C5815" t="s">
        <v>3202</v>
      </c>
      <c r="D5815" t="s">
        <v>3157</v>
      </c>
      <c r="E5815">
        <v>7923</v>
      </c>
      <c r="F5815">
        <v>54</v>
      </c>
      <c r="G5815" t="s">
        <v>288</v>
      </c>
      <c r="H5815" t="s">
        <v>3754</v>
      </c>
    </row>
    <row r="5816" spans="1:8" hidden="1" x14ac:dyDescent="0.3">
      <c r="A5816" t="s">
        <v>8883</v>
      </c>
      <c r="B5816" t="s">
        <v>3207</v>
      </c>
      <c r="C5816" t="s">
        <v>3202</v>
      </c>
      <c r="D5816" t="s">
        <v>26</v>
      </c>
      <c r="E5816">
        <v>3971</v>
      </c>
      <c r="F5816">
        <v>54</v>
      </c>
      <c r="G5816" t="s">
        <v>288</v>
      </c>
      <c r="H5816" t="s">
        <v>3754</v>
      </c>
    </row>
    <row r="5817" spans="1:8" hidden="1" x14ac:dyDescent="0.3">
      <c r="A5817" t="s">
        <v>8884</v>
      </c>
      <c r="B5817" t="s">
        <v>3214</v>
      </c>
      <c r="C5817" t="s">
        <v>3215</v>
      </c>
      <c r="D5817" t="s">
        <v>344</v>
      </c>
      <c r="E5817">
        <v>422</v>
      </c>
      <c r="F5817">
        <v>54</v>
      </c>
      <c r="G5817" t="s">
        <v>288</v>
      </c>
      <c r="H5817" t="s">
        <v>3754</v>
      </c>
    </row>
    <row r="5818" spans="1:8" hidden="1" x14ac:dyDescent="0.3">
      <c r="A5818" t="s">
        <v>8885</v>
      </c>
      <c r="B5818" t="s">
        <v>3214</v>
      </c>
      <c r="C5818" t="s">
        <v>3215</v>
      </c>
      <c r="D5818" t="s">
        <v>2</v>
      </c>
      <c r="E5818">
        <v>8021</v>
      </c>
      <c r="F5818">
        <v>54</v>
      </c>
      <c r="G5818" t="s">
        <v>288</v>
      </c>
      <c r="H5818" t="s">
        <v>3754</v>
      </c>
    </row>
    <row r="5819" spans="1:8" hidden="1" x14ac:dyDescent="0.3">
      <c r="A5819" t="s">
        <v>8886</v>
      </c>
      <c r="B5819" t="s">
        <v>3214</v>
      </c>
      <c r="C5819" t="s">
        <v>3215</v>
      </c>
      <c r="D5819" t="s">
        <v>30</v>
      </c>
      <c r="E5819">
        <v>347</v>
      </c>
      <c r="F5819">
        <v>54</v>
      </c>
      <c r="G5819" t="s">
        <v>288</v>
      </c>
      <c r="H5819" t="s">
        <v>3754</v>
      </c>
    </row>
    <row r="5820" spans="1:8" hidden="1" x14ac:dyDescent="0.3">
      <c r="A5820" t="s">
        <v>8887</v>
      </c>
      <c r="B5820" t="s">
        <v>3214</v>
      </c>
      <c r="C5820" t="s">
        <v>3215</v>
      </c>
      <c r="D5820" t="s">
        <v>345</v>
      </c>
      <c r="E5820">
        <v>35</v>
      </c>
      <c r="F5820">
        <v>54</v>
      </c>
      <c r="G5820" t="s">
        <v>288</v>
      </c>
      <c r="H5820" t="s">
        <v>3754</v>
      </c>
    </row>
    <row r="5821" spans="1:8" hidden="1" x14ac:dyDescent="0.3">
      <c r="A5821" t="s">
        <v>8888</v>
      </c>
      <c r="B5821" t="s">
        <v>3214</v>
      </c>
      <c r="C5821" t="s">
        <v>3215</v>
      </c>
      <c r="D5821" t="s">
        <v>36</v>
      </c>
      <c r="E5821">
        <v>72</v>
      </c>
      <c r="F5821">
        <v>54</v>
      </c>
      <c r="G5821" t="s">
        <v>288</v>
      </c>
      <c r="H5821" t="s">
        <v>3754</v>
      </c>
    </row>
    <row r="5822" spans="1:8" hidden="1" x14ac:dyDescent="0.3">
      <c r="A5822" t="s">
        <v>8889</v>
      </c>
      <c r="B5822" t="s">
        <v>3214</v>
      </c>
      <c r="C5822" t="s">
        <v>3215</v>
      </c>
      <c r="D5822" t="s">
        <v>32</v>
      </c>
      <c r="E5822">
        <v>143</v>
      </c>
      <c r="F5822">
        <v>54</v>
      </c>
      <c r="G5822" t="s">
        <v>288</v>
      </c>
      <c r="H5822" t="s">
        <v>3754</v>
      </c>
    </row>
    <row r="5823" spans="1:8" hidden="1" x14ac:dyDescent="0.3">
      <c r="A5823" t="s">
        <v>8890</v>
      </c>
      <c r="B5823" t="s">
        <v>3214</v>
      </c>
      <c r="C5823" t="s">
        <v>3215</v>
      </c>
      <c r="D5823" t="s">
        <v>31</v>
      </c>
      <c r="E5823">
        <v>7002</v>
      </c>
      <c r="F5823">
        <v>54</v>
      </c>
      <c r="G5823" t="s">
        <v>288</v>
      </c>
      <c r="H5823" t="s">
        <v>3754</v>
      </c>
    </row>
    <row r="5824" spans="1:8" hidden="1" x14ac:dyDescent="0.3">
      <c r="A5824" t="s">
        <v>8891</v>
      </c>
      <c r="B5824" t="s">
        <v>3214</v>
      </c>
      <c r="C5824" t="s">
        <v>3215</v>
      </c>
      <c r="D5824" t="s">
        <v>34</v>
      </c>
      <c r="E5824">
        <v>205</v>
      </c>
      <c r="F5824">
        <v>54</v>
      </c>
      <c r="G5824" t="s">
        <v>288</v>
      </c>
      <c r="H5824" t="s">
        <v>3754</v>
      </c>
    </row>
    <row r="5825" spans="1:8" hidden="1" x14ac:dyDescent="0.3">
      <c r="A5825" t="s">
        <v>8892</v>
      </c>
      <c r="B5825" t="s">
        <v>3214</v>
      </c>
      <c r="C5825" t="s">
        <v>3215</v>
      </c>
      <c r="D5825" t="s">
        <v>35</v>
      </c>
      <c r="E5825">
        <v>386</v>
      </c>
      <c r="F5825">
        <v>54</v>
      </c>
      <c r="G5825" t="s">
        <v>288</v>
      </c>
      <c r="H5825" t="s">
        <v>3754</v>
      </c>
    </row>
    <row r="5826" spans="1:8" hidden="1" x14ac:dyDescent="0.3">
      <c r="A5826" t="s">
        <v>8893</v>
      </c>
      <c r="B5826" t="s">
        <v>3214</v>
      </c>
      <c r="C5826" t="s">
        <v>3215</v>
      </c>
      <c r="D5826" t="s">
        <v>33</v>
      </c>
      <c r="E5826">
        <v>6411</v>
      </c>
      <c r="F5826">
        <v>54</v>
      </c>
      <c r="G5826" t="s">
        <v>288</v>
      </c>
      <c r="H5826" t="s">
        <v>3754</v>
      </c>
    </row>
    <row r="5827" spans="1:8" hidden="1" x14ac:dyDescent="0.3">
      <c r="A5827" t="s">
        <v>8894</v>
      </c>
      <c r="B5827" t="s">
        <v>3226</v>
      </c>
      <c r="C5827" t="s">
        <v>232</v>
      </c>
      <c r="D5827" t="s">
        <v>60</v>
      </c>
      <c r="E5827">
        <v>3560</v>
      </c>
      <c r="F5827">
        <v>54</v>
      </c>
      <c r="G5827" t="s">
        <v>288</v>
      </c>
      <c r="H5827" t="s">
        <v>3754</v>
      </c>
    </row>
    <row r="5828" spans="1:8" hidden="1" x14ac:dyDescent="0.3">
      <c r="A5828" t="s">
        <v>8895</v>
      </c>
      <c r="B5828" t="s">
        <v>3226</v>
      </c>
      <c r="C5828" t="s">
        <v>232</v>
      </c>
      <c r="D5828" t="s">
        <v>76</v>
      </c>
      <c r="E5828">
        <v>18</v>
      </c>
      <c r="F5828">
        <v>54</v>
      </c>
      <c r="G5828" t="s">
        <v>288</v>
      </c>
      <c r="H5828" t="s">
        <v>3754</v>
      </c>
    </row>
    <row r="5829" spans="1:8" hidden="1" x14ac:dyDescent="0.3">
      <c r="A5829" t="s">
        <v>8896</v>
      </c>
      <c r="B5829" t="s">
        <v>3226</v>
      </c>
      <c r="C5829" t="s">
        <v>232</v>
      </c>
      <c r="D5829" t="s">
        <v>72</v>
      </c>
      <c r="E5829">
        <v>1484</v>
      </c>
      <c r="F5829">
        <v>54</v>
      </c>
      <c r="G5829" t="s">
        <v>288</v>
      </c>
      <c r="H5829" t="s">
        <v>3754</v>
      </c>
    </row>
    <row r="5830" spans="1:8" hidden="1" x14ac:dyDescent="0.3">
      <c r="A5830" t="s">
        <v>8897</v>
      </c>
      <c r="B5830" t="s">
        <v>3226</v>
      </c>
      <c r="C5830" t="s">
        <v>232</v>
      </c>
      <c r="D5830" t="s">
        <v>73</v>
      </c>
      <c r="E5830">
        <v>1407</v>
      </c>
      <c r="F5830">
        <v>54</v>
      </c>
      <c r="G5830" t="s">
        <v>288</v>
      </c>
      <c r="H5830" t="s">
        <v>3754</v>
      </c>
    </row>
    <row r="5831" spans="1:8" hidden="1" x14ac:dyDescent="0.3">
      <c r="A5831" t="s">
        <v>8898</v>
      </c>
      <c r="B5831" t="s">
        <v>3226</v>
      </c>
      <c r="C5831" t="s">
        <v>232</v>
      </c>
      <c r="D5831" t="s">
        <v>75</v>
      </c>
      <c r="E5831">
        <v>94</v>
      </c>
      <c r="F5831">
        <v>54</v>
      </c>
      <c r="G5831" t="s">
        <v>288</v>
      </c>
      <c r="H5831" t="s">
        <v>3754</v>
      </c>
    </row>
    <row r="5832" spans="1:8" hidden="1" x14ac:dyDescent="0.3">
      <c r="A5832" t="s">
        <v>8899</v>
      </c>
      <c r="B5832" t="s">
        <v>3226</v>
      </c>
      <c r="C5832" t="s">
        <v>232</v>
      </c>
      <c r="D5832" t="s">
        <v>74</v>
      </c>
      <c r="E5832">
        <v>572</v>
      </c>
      <c r="F5832">
        <v>54</v>
      </c>
      <c r="G5832" t="s">
        <v>288</v>
      </c>
      <c r="H5832" t="s">
        <v>3754</v>
      </c>
    </row>
    <row r="5833" spans="1:8" hidden="1" x14ac:dyDescent="0.3">
      <c r="A5833" t="s">
        <v>8900</v>
      </c>
      <c r="B5833" t="s">
        <v>3076</v>
      </c>
      <c r="C5833" t="s">
        <v>236</v>
      </c>
      <c r="D5833" t="s">
        <v>29</v>
      </c>
      <c r="E5833">
        <v>9386</v>
      </c>
      <c r="F5833">
        <v>19</v>
      </c>
      <c r="G5833" t="s">
        <v>266</v>
      </c>
      <c r="H5833" t="s">
        <v>3756</v>
      </c>
    </row>
    <row r="5834" spans="1:8" hidden="1" x14ac:dyDescent="0.3">
      <c r="A5834" t="s">
        <v>8901</v>
      </c>
      <c r="B5834" t="s">
        <v>3076</v>
      </c>
      <c r="C5834" t="s">
        <v>236</v>
      </c>
      <c r="D5834" t="s">
        <v>49</v>
      </c>
      <c r="E5834">
        <v>2790</v>
      </c>
      <c r="F5834">
        <v>19</v>
      </c>
      <c r="G5834" t="s">
        <v>266</v>
      </c>
      <c r="H5834" t="s">
        <v>3756</v>
      </c>
    </row>
    <row r="5835" spans="1:8" hidden="1" x14ac:dyDescent="0.3">
      <c r="A5835" t="s">
        <v>8902</v>
      </c>
      <c r="B5835" t="s">
        <v>3076</v>
      </c>
      <c r="C5835" t="s">
        <v>236</v>
      </c>
      <c r="D5835" t="s">
        <v>48</v>
      </c>
      <c r="E5835">
        <v>1105</v>
      </c>
      <c r="F5835">
        <v>19</v>
      </c>
      <c r="G5835" t="s">
        <v>266</v>
      </c>
      <c r="H5835" t="s">
        <v>3756</v>
      </c>
    </row>
    <row r="5836" spans="1:8" hidden="1" x14ac:dyDescent="0.3">
      <c r="A5836" t="s">
        <v>8903</v>
      </c>
      <c r="B5836" t="s">
        <v>3076</v>
      </c>
      <c r="C5836" t="s">
        <v>236</v>
      </c>
      <c r="D5836" t="s">
        <v>42</v>
      </c>
      <c r="E5836">
        <v>481</v>
      </c>
      <c r="F5836">
        <v>19</v>
      </c>
      <c r="G5836" t="s">
        <v>266</v>
      </c>
      <c r="H5836" t="s">
        <v>3756</v>
      </c>
    </row>
    <row r="5837" spans="1:8" hidden="1" x14ac:dyDescent="0.3">
      <c r="A5837" t="s">
        <v>8904</v>
      </c>
      <c r="B5837" t="s">
        <v>3076</v>
      </c>
      <c r="C5837" t="s">
        <v>236</v>
      </c>
      <c r="D5837" t="s">
        <v>82</v>
      </c>
      <c r="E5837">
        <v>486</v>
      </c>
      <c r="F5837">
        <v>19</v>
      </c>
      <c r="G5837" t="s">
        <v>266</v>
      </c>
      <c r="H5837" t="s">
        <v>3756</v>
      </c>
    </row>
    <row r="5838" spans="1:8" hidden="1" x14ac:dyDescent="0.3">
      <c r="A5838" t="s">
        <v>8905</v>
      </c>
      <c r="B5838" t="s">
        <v>3076</v>
      </c>
      <c r="C5838" t="s">
        <v>236</v>
      </c>
      <c r="D5838" t="s">
        <v>50</v>
      </c>
      <c r="E5838">
        <v>304</v>
      </c>
      <c r="F5838">
        <v>19</v>
      </c>
      <c r="G5838" t="s">
        <v>266</v>
      </c>
      <c r="H5838" t="s">
        <v>3756</v>
      </c>
    </row>
    <row r="5839" spans="1:8" hidden="1" x14ac:dyDescent="0.3">
      <c r="A5839" t="s">
        <v>8906</v>
      </c>
      <c r="B5839" t="s">
        <v>3076</v>
      </c>
      <c r="C5839" t="s">
        <v>236</v>
      </c>
      <c r="D5839" t="s">
        <v>46</v>
      </c>
      <c r="E5839">
        <v>1068</v>
      </c>
      <c r="F5839">
        <v>19</v>
      </c>
      <c r="G5839" t="s">
        <v>266</v>
      </c>
      <c r="H5839" t="s">
        <v>3756</v>
      </c>
    </row>
    <row r="5840" spans="1:8" hidden="1" x14ac:dyDescent="0.3">
      <c r="A5840" t="s">
        <v>8907</v>
      </c>
      <c r="B5840" t="s">
        <v>3076</v>
      </c>
      <c r="C5840" t="s">
        <v>236</v>
      </c>
      <c r="D5840" t="s">
        <v>45</v>
      </c>
      <c r="E5840">
        <v>630</v>
      </c>
      <c r="F5840">
        <v>19</v>
      </c>
      <c r="G5840" t="s">
        <v>266</v>
      </c>
      <c r="H5840" t="s">
        <v>3756</v>
      </c>
    </row>
    <row r="5841" spans="1:8" hidden="1" x14ac:dyDescent="0.3">
      <c r="A5841" t="s">
        <v>8908</v>
      </c>
      <c r="B5841" t="s">
        <v>3076</v>
      </c>
      <c r="C5841" t="s">
        <v>236</v>
      </c>
      <c r="D5841" t="s">
        <v>47</v>
      </c>
      <c r="E5841">
        <v>421</v>
      </c>
      <c r="F5841">
        <v>19</v>
      </c>
      <c r="G5841" t="s">
        <v>266</v>
      </c>
      <c r="H5841" t="s">
        <v>3756</v>
      </c>
    </row>
    <row r="5842" spans="1:8" hidden="1" x14ac:dyDescent="0.3">
      <c r="A5842" t="s">
        <v>8909</v>
      </c>
      <c r="B5842" t="s">
        <v>3076</v>
      </c>
      <c r="C5842" t="s">
        <v>236</v>
      </c>
      <c r="D5842" t="s">
        <v>43</v>
      </c>
      <c r="E5842">
        <v>1340</v>
      </c>
      <c r="F5842">
        <v>19</v>
      </c>
      <c r="G5842" t="s">
        <v>266</v>
      </c>
      <c r="H5842" t="s">
        <v>3756</v>
      </c>
    </row>
    <row r="5843" spans="1:8" hidden="1" x14ac:dyDescent="0.3">
      <c r="A5843" t="s">
        <v>8910</v>
      </c>
      <c r="B5843" t="s">
        <v>3076</v>
      </c>
      <c r="C5843" t="s">
        <v>236</v>
      </c>
      <c r="D5843" t="s">
        <v>44</v>
      </c>
      <c r="E5843">
        <v>762</v>
      </c>
      <c r="F5843">
        <v>19</v>
      </c>
      <c r="G5843" t="s">
        <v>266</v>
      </c>
      <c r="H5843" t="s">
        <v>3756</v>
      </c>
    </row>
    <row r="5844" spans="1:8" hidden="1" x14ac:dyDescent="0.3">
      <c r="A5844" t="s">
        <v>3755</v>
      </c>
      <c r="B5844" t="s">
        <v>3089</v>
      </c>
      <c r="C5844" t="s">
        <v>3090</v>
      </c>
      <c r="D5844" t="s">
        <v>434</v>
      </c>
      <c r="E5844">
        <v>146</v>
      </c>
      <c r="F5844">
        <v>19</v>
      </c>
      <c r="G5844" t="s">
        <v>266</v>
      </c>
      <c r="H5844" t="s">
        <v>3756</v>
      </c>
    </row>
    <row r="5845" spans="1:8" hidden="1" x14ac:dyDescent="0.3">
      <c r="A5845" t="s">
        <v>5401</v>
      </c>
      <c r="B5845" t="s">
        <v>3089</v>
      </c>
      <c r="C5845" t="s">
        <v>3090</v>
      </c>
      <c r="D5845" t="s">
        <v>436</v>
      </c>
      <c r="E5845">
        <v>493</v>
      </c>
      <c r="F5845">
        <v>19</v>
      </c>
      <c r="G5845" t="s">
        <v>266</v>
      </c>
      <c r="H5845" t="s">
        <v>3756</v>
      </c>
    </row>
    <row r="5846" spans="1:8" hidden="1" x14ac:dyDescent="0.3">
      <c r="A5846" t="s">
        <v>6110</v>
      </c>
      <c r="B5846" t="s">
        <v>3089</v>
      </c>
      <c r="C5846" t="s">
        <v>3090</v>
      </c>
      <c r="D5846" t="s">
        <v>437</v>
      </c>
      <c r="E5846">
        <v>1817</v>
      </c>
      <c r="F5846">
        <v>19</v>
      </c>
      <c r="G5846" t="s">
        <v>266</v>
      </c>
      <c r="H5846" t="s">
        <v>3756</v>
      </c>
    </row>
    <row r="5847" spans="1:8" hidden="1" x14ac:dyDescent="0.3">
      <c r="A5847" t="s">
        <v>7744</v>
      </c>
      <c r="B5847" t="s">
        <v>3089</v>
      </c>
      <c r="C5847" t="s">
        <v>3090</v>
      </c>
      <c r="D5847" t="s">
        <v>439</v>
      </c>
      <c r="E5847">
        <v>1312</v>
      </c>
      <c r="F5847">
        <v>19</v>
      </c>
      <c r="G5847" t="s">
        <v>266</v>
      </c>
      <c r="H5847" t="s">
        <v>3756</v>
      </c>
    </row>
    <row r="5848" spans="1:8" hidden="1" x14ac:dyDescent="0.3">
      <c r="A5848" t="s">
        <v>4584</v>
      </c>
      <c r="B5848" t="s">
        <v>3089</v>
      </c>
      <c r="C5848" t="s">
        <v>3090</v>
      </c>
      <c r="D5848" t="s">
        <v>435</v>
      </c>
      <c r="E5848">
        <v>535</v>
      </c>
      <c r="F5848">
        <v>19</v>
      </c>
      <c r="G5848" t="s">
        <v>266</v>
      </c>
      <c r="H5848" t="s">
        <v>3756</v>
      </c>
    </row>
    <row r="5849" spans="1:8" hidden="1" x14ac:dyDescent="0.3">
      <c r="A5849" t="s">
        <v>9270</v>
      </c>
      <c r="B5849" t="s">
        <v>3089</v>
      </c>
      <c r="C5849" t="s">
        <v>3090</v>
      </c>
      <c r="D5849" t="s">
        <v>441</v>
      </c>
      <c r="E5849">
        <v>592</v>
      </c>
      <c r="F5849">
        <v>19</v>
      </c>
      <c r="G5849" t="s">
        <v>266</v>
      </c>
      <c r="H5849" t="s">
        <v>3756</v>
      </c>
    </row>
    <row r="5850" spans="1:8" hidden="1" x14ac:dyDescent="0.3">
      <c r="A5850" t="s">
        <v>8561</v>
      </c>
      <c r="B5850" t="s">
        <v>3089</v>
      </c>
      <c r="C5850" t="s">
        <v>3090</v>
      </c>
      <c r="D5850" t="s">
        <v>440</v>
      </c>
      <c r="E5850">
        <v>1987</v>
      </c>
      <c r="F5850">
        <v>19</v>
      </c>
      <c r="G5850" t="s">
        <v>266</v>
      </c>
      <c r="H5850" t="s">
        <v>3756</v>
      </c>
    </row>
    <row r="5851" spans="1:8" hidden="1" x14ac:dyDescent="0.3">
      <c r="A5851" t="s">
        <v>10087</v>
      </c>
      <c r="B5851" t="s">
        <v>3089</v>
      </c>
      <c r="C5851" t="s">
        <v>3090</v>
      </c>
      <c r="D5851" t="s">
        <v>349</v>
      </c>
      <c r="E5851">
        <v>7509</v>
      </c>
      <c r="F5851">
        <v>19</v>
      </c>
      <c r="G5851" t="s">
        <v>266</v>
      </c>
      <c r="H5851" t="s">
        <v>3756</v>
      </c>
    </row>
    <row r="5852" spans="1:8" hidden="1" x14ac:dyDescent="0.3">
      <c r="A5852" t="s">
        <v>6927</v>
      </c>
      <c r="B5852" t="s">
        <v>3089</v>
      </c>
      <c r="C5852" t="s">
        <v>3090</v>
      </c>
      <c r="D5852" t="s">
        <v>438</v>
      </c>
      <c r="E5852">
        <v>622</v>
      </c>
      <c r="F5852">
        <v>19</v>
      </c>
      <c r="G5852" t="s">
        <v>266</v>
      </c>
      <c r="H5852" t="s">
        <v>3756</v>
      </c>
    </row>
    <row r="5853" spans="1:8" hidden="1" x14ac:dyDescent="0.3">
      <c r="A5853" t="s">
        <v>8920</v>
      </c>
      <c r="B5853" t="s">
        <v>3108</v>
      </c>
      <c r="C5853" t="s">
        <v>3109</v>
      </c>
      <c r="D5853" t="s">
        <v>3110</v>
      </c>
      <c r="E5853">
        <v>272</v>
      </c>
      <c r="F5853">
        <v>19</v>
      </c>
      <c r="G5853" t="s">
        <v>266</v>
      </c>
      <c r="H5853" t="s">
        <v>3756</v>
      </c>
    </row>
    <row r="5854" spans="1:8" hidden="1" x14ac:dyDescent="0.3">
      <c r="A5854" t="s">
        <v>8921</v>
      </c>
      <c r="B5854" t="s">
        <v>3108</v>
      </c>
      <c r="C5854" t="s">
        <v>3109</v>
      </c>
      <c r="D5854" t="s">
        <v>3112</v>
      </c>
      <c r="E5854">
        <v>967</v>
      </c>
      <c r="F5854">
        <v>19</v>
      </c>
      <c r="G5854" t="s">
        <v>266</v>
      </c>
      <c r="H5854" t="s">
        <v>3756</v>
      </c>
    </row>
    <row r="5855" spans="1:8" hidden="1" x14ac:dyDescent="0.3">
      <c r="A5855" t="s">
        <v>8922</v>
      </c>
      <c r="B5855" t="s">
        <v>3108</v>
      </c>
      <c r="C5855" t="s">
        <v>3109</v>
      </c>
      <c r="D5855" t="s">
        <v>3114</v>
      </c>
      <c r="E5855">
        <v>695</v>
      </c>
      <c r="F5855">
        <v>19</v>
      </c>
      <c r="G5855" t="s">
        <v>266</v>
      </c>
      <c r="H5855" t="s">
        <v>3756</v>
      </c>
    </row>
    <row r="5856" spans="1:8" hidden="1" x14ac:dyDescent="0.3">
      <c r="A5856" t="s">
        <v>8923</v>
      </c>
      <c r="B5856" t="s">
        <v>3108</v>
      </c>
      <c r="C5856" t="s">
        <v>3109</v>
      </c>
      <c r="D5856" t="s">
        <v>3116</v>
      </c>
      <c r="E5856">
        <v>572</v>
      </c>
      <c r="F5856">
        <v>19</v>
      </c>
      <c r="G5856" t="s">
        <v>266</v>
      </c>
      <c r="H5856" t="s">
        <v>3756</v>
      </c>
    </row>
    <row r="5857" spans="1:8" hidden="1" x14ac:dyDescent="0.3">
      <c r="A5857" t="s">
        <v>8924</v>
      </c>
      <c r="B5857" t="s">
        <v>3108</v>
      </c>
      <c r="C5857" t="s">
        <v>3109</v>
      </c>
      <c r="D5857" t="s">
        <v>3118</v>
      </c>
      <c r="E5857">
        <v>858</v>
      </c>
      <c r="F5857">
        <v>19</v>
      </c>
      <c r="G5857" t="s">
        <v>266</v>
      </c>
      <c r="H5857" t="s">
        <v>3756</v>
      </c>
    </row>
    <row r="5858" spans="1:8" hidden="1" x14ac:dyDescent="0.3">
      <c r="A5858" t="s">
        <v>8925</v>
      </c>
      <c r="B5858" t="s">
        <v>3108</v>
      </c>
      <c r="C5858" t="s">
        <v>3109</v>
      </c>
      <c r="D5858" t="s">
        <v>3120</v>
      </c>
      <c r="E5858">
        <v>918</v>
      </c>
      <c r="F5858">
        <v>19</v>
      </c>
      <c r="G5858" t="s">
        <v>266</v>
      </c>
      <c r="H5858" t="s">
        <v>3756</v>
      </c>
    </row>
    <row r="5859" spans="1:8" hidden="1" x14ac:dyDescent="0.3">
      <c r="A5859" t="s">
        <v>8926</v>
      </c>
      <c r="B5859" t="s">
        <v>3108</v>
      </c>
      <c r="C5859" t="s">
        <v>3109</v>
      </c>
      <c r="D5859" t="s">
        <v>3122</v>
      </c>
      <c r="E5859">
        <v>814</v>
      </c>
      <c r="F5859">
        <v>19</v>
      </c>
      <c r="G5859" t="s">
        <v>266</v>
      </c>
      <c r="H5859" t="s">
        <v>3756</v>
      </c>
    </row>
    <row r="5860" spans="1:8" hidden="1" x14ac:dyDescent="0.3">
      <c r="A5860" t="s">
        <v>8927</v>
      </c>
      <c r="B5860" t="s">
        <v>3108</v>
      </c>
      <c r="C5860" t="s">
        <v>3109</v>
      </c>
      <c r="D5860" t="s">
        <v>3124</v>
      </c>
      <c r="E5860">
        <v>722</v>
      </c>
      <c r="F5860">
        <v>19</v>
      </c>
      <c r="G5860" t="s">
        <v>266</v>
      </c>
      <c r="H5860" t="s">
        <v>3756</v>
      </c>
    </row>
    <row r="5861" spans="1:8" hidden="1" x14ac:dyDescent="0.3">
      <c r="A5861" t="s">
        <v>8928</v>
      </c>
      <c r="B5861" t="s">
        <v>3108</v>
      </c>
      <c r="C5861" t="s">
        <v>3109</v>
      </c>
      <c r="D5861" t="s">
        <v>3126</v>
      </c>
      <c r="E5861">
        <v>1688</v>
      </c>
      <c r="F5861">
        <v>19</v>
      </c>
      <c r="G5861" t="s">
        <v>266</v>
      </c>
      <c r="H5861" t="s">
        <v>3756</v>
      </c>
    </row>
    <row r="5862" spans="1:8" hidden="1" x14ac:dyDescent="0.3">
      <c r="A5862" t="s">
        <v>8929</v>
      </c>
      <c r="B5862" t="s">
        <v>3108</v>
      </c>
      <c r="C5862" t="s">
        <v>3109</v>
      </c>
      <c r="D5862" t="s">
        <v>349</v>
      </c>
      <c r="E5862">
        <v>7505</v>
      </c>
      <c r="F5862">
        <v>19</v>
      </c>
      <c r="G5862" t="s">
        <v>266</v>
      </c>
      <c r="H5862" t="s">
        <v>3756</v>
      </c>
    </row>
    <row r="5863" spans="1:8" hidden="1" x14ac:dyDescent="0.3">
      <c r="A5863" t="s">
        <v>8930</v>
      </c>
      <c r="B5863" t="s">
        <v>3129</v>
      </c>
      <c r="C5863" t="s">
        <v>238</v>
      </c>
      <c r="D5863" t="s">
        <v>54</v>
      </c>
      <c r="E5863">
        <v>609</v>
      </c>
      <c r="F5863">
        <v>19</v>
      </c>
      <c r="G5863" t="s">
        <v>266</v>
      </c>
      <c r="H5863" t="s">
        <v>3756</v>
      </c>
    </row>
    <row r="5864" spans="1:8" hidden="1" x14ac:dyDescent="0.3">
      <c r="A5864" t="s">
        <v>8931</v>
      </c>
      <c r="B5864" t="s">
        <v>3129</v>
      </c>
      <c r="C5864" t="s">
        <v>238</v>
      </c>
      <c r="D5864" t="s">
        <v>55</v>
      </c>
      <c r="E5864">
        <v>1164</v>
      </c>
      <c r="F5864">
        <v>19</v>
      </c>
      <c r="G5864" t="s">
        <v>266</v>
      </c>
      <c r="H5864" t="s">
        <v>3756</v>
      </c>
    </row>
    <row r="5865" spans="1:8" hidden="1" x14ac:dyDescent="0.3">
      <c r="A5865" t="s">
        <v>8932</v>
      </c>
      <c r="B5865" t="s">
        <v>3129</v>
      </c>
      <c r="C5865" t="s">
        <v>238</v>
      </c>
      <c r="D5865" t="s">
        <v>56</v>
      </c>
      <c r="E5865">
        <v>805</v>
      </c>
      <c r="F5865">
        <v>19</v>
      </c>
      <c r="G5865" t="s">
        <v>266</v>
      </c>
      <c r="H5865" t="s">
        <v>3756</v>
      </c>
    </row>
    <row r="5866" spans="1:8" hidden="1" x14ac:dyDescent="0.3">
      <c r="A5866" t="s">
        <v>8933</v>
      </c>
      <c r="B5866" t="s">
        <v>3129</v>
      </c>
      <c r="C5866" t="s">
        <v>238</v>
      </c>
      <c r="D5866" t="s">
        <v>57</v>
      </c>
      <c r="E5866">
        <v>507</v>
      </c>
      <c r="F5866">
        <v>19</v>
      </c>
      <c r="G5866" t="s">
        <v>266</v>
      </c>
      <c r="H5866" t="s">
        <v>3756</v>
      </c>
    </row>
    <row r="5867" spans="1:8" hidden="1" x14ac:dyDescent="0.3">
      <c r="A5867" t="s">
        <v>8934</v>
      </c>
      <c r="B5867" t="s">
        <v>3129</v>
      </c>
      <c r="C5867" t="s">
        <v>238</v>
      </c>
      <c r="D5867" t="s">
        <v>58</v>
      </c>
      <c r="E5867">
        <v>685</v>
      </c>
      <c r="F5867">
        <v>19</v>
      </c>
      <c r="G5867" t="s">
        <v>266</v>
      </c>
      <c r="H5867" t="s">
        <v>3756</v>
      </c>
    </row>
    <row r="5868" spans="1:8" hidden="1" x14ac:dyDescent="0.3">
      <c r="A5868" t="s">
        <v>8935</v>
      </c>
      <c r="B5868" t="s">
        <v>3129</v>
      </c>
      <c r="C5868" t="s">
        <v>238</v>
      </c>
      <c r="D5868" t="s">
        <v>59</v>
      </c>
      <c r="E5868">
        <v>1154</v>
      </c>
      <c r="F5868">
        <v>19</v>
      </c>
      <c r="G5868" t="s">
        <v>266</v>
      </c>
      <c r="H5868" t="s">
        <v>3756</v>
      </c>
    </row>
    <row r="5869" spans="1:8" hidden="1" x14ac:dyDescent="0.3">
      <c r="A5869" t="s">
        <v>8936</v>
      </c>
      <c r="B5869" t="s">
        <v>3129</v>
      </c>
      <c r="C5869" t="s">
        <v>238</v>
      </c>
      <c r="D5869" t="s">
        <v>51</v>
      </c>
      <c r="E5869">
        <v>1712</v>
      </c>
      <c r="F5869">
        <v>19</v>
      </c>
      <c r="G5869" t="s">
        <v>266</v>
      </c>
      <c r="H5869" t="s">
        <v>3756</v>
      </c>
    </row>
    <row r="5870" spans="1:8" hidden="1" x14ac:dyDescent="0.3">
      <c r="A5870" t="s">
        <v>8937</v>
      </c>
      <c r="B5870" t="s">
        <v>3129</v>
      </c>
      <c r="C5870" t="s">
        <v>238</v>
      </c>
      <c r="D5870" t="s">
        <v>52</v>
      </c>
      <c r="E5870">
        <v>1569</v>
      </c>
      <c r="F5870">
        <v>19</v>
      </c>
      <c r="G5870" t="s">
        <v>266</v>
      </c>
      <c r="H5870" t="s">
        <v>3756</v>
      </c>
    </row>
    <row r="5871" spans="1:8" hidden="1" x14ac:dyDescent="0.3">
      <c r="A5871" t="s">
        <v>8938</v>
      </c>
      <c r="B5871" t="s">
        <v>3129</v>
      </c>
      <c r="C5871" t="s">
        <v>238</v>
      </c>
      <c r="D5871" t="s">
        <v>53</v>
      </c>
      <c r="E5871">
        <v>1172</v>
      </c>
      <c r="F5871">
        <v>19</v>
      </c>
      <c r="G5871" t="s">
        <v>266</v>
      </c>
      <c r="H5871" t="s">
        <v>3756</v>
      </c>
    </row>
    <row r="5872" spans="1:8" hidden="1" x14ac:dyDescent="0.3">
      <c r="A5872" t="s">
        <v>8939</v>
      </c>
      <c r="B5872" t="s">
        <v>3129</v>
      </c>
      <c r="C5872" t="s">
        <v>238</v>
      </c>
      <c r="D5872" t="s">
        <v>349</v>
      </c>
      <c r="E5872">
        <v>9382</v>
      </c>
      <c r="F5872">
        <v>19</v>
      </c>
      <c r="G5872" t="s">
        <v>266</v>
      </c>
      <c r="H5872" t="s">
        <v>3756</v>
      </c>
    </row>
    <row r="5873" spans="1:8" hidden="1" x14ac:dyDescent="0.3">
      <c r="A5873" t="s">
        <v>8940</v>
      </c>
      <c r="B5873" t="s">
        <v>3140</v>
      </c>
      <c r="C5873" t="s">
        <v>229</v>
      </c>
      <c r="D5873" t="s">
        <v>60</v>
      </c>
      <c r="E5873">
        <v>5486</v>
      </c>
      <c r="F5873">
        <v>19</v>
      </c>
      <c r="G5873" t="s">
        <v>266</v>
      </c>
      <c r="H5873" t="s">
        <v>3756</v>
      </c>
    </row>
    <row r="5874" spans="1:8" hidden="1" x14ac:dyDescent="0.3">
      <c r="A5874" t="s">
        <v>8941</v>
      </c>
      <c r="B5874" t="s">
        <v>3140</v>
      </c>
      <c r="C5874" t="s">
        <v>229</v>
      </c>
      <c r="D5874" t="s">
        <v>63</v>
      </c>
      <c r="E5874">
        <v>106</v>
      </c>
      <c r="F5874">
        <v>19</v>
      </c>
      <c r="G5874" t="s">
        <v>266</v>
      </c>
      <c r="H5874" t="s">
        <v>3756</v>
      </c>
    </row>
    <row r="5875" spans="1:8" hidden="1" x14ac:dyDescent="0.3">
      <c r="A5875" t="s">
        <v>8942</v>
      </c>
      <c r="B5875" t="s">
        <v>3140</v>
      </c>
      <c r="C5875" t="s">
        <v>229</v>
      </c>
      <c r="D5875" t="s">
        <v>61</v>
      </c>
      <c r="E5875">
        <v>654</v>
      </c>
      <c r="F5875">
        <v>19</v>
      </c>
      <c r="G5875" t="s">
        <v>266</v>
      </c>
      <c r="H5875" t="s">
        <v>3756</v>
      </c>
    </row>
    <row r="5876" spans="1:8" hidden="1" x14ac:dyDescent="0.3">
      <c r="A5876" t="s">
        <v>10358</v>
      </c>
      <c r="B5876" t="s">
        <v>3140</v>
      </c>
      <c r="C5876" t="s">
        <v>229</v>
      </c>
      <c r="D5876" t="s">
        <v>10309</v>
      </c>
      <c r="E5876">
        <v>798</v>
      </c>
      <c r="F5876">
        <v>19</v>
      </c>
      <c r="G5876" t="s">
        <v>266</v>
      </c>
      <c r="H5876" t="s">
        <v>3756</v>
      </c>
    </row>
    <row r="5877" spans="1:8" hidden="1" x14ac:dyDescent="0.3">
      <c r="A5877" t="s">
        <v>8943</v>
      </c>
      <c r="B5877" t="s">
        <v>3140</v>
      </c>
      <c r="C5877" t="s">
        <v>229</v>
      </c>
      <c r="D5877" t="s">
        <v>341</v>
      </c>
      <c r="E5877">
        <v>3259</v>
      </c>
      <c r="F5877">
        <v>19</v>
      </c>
      <c r="G5877" t="s">
        <v>266</v>
      </c>
      <c r="H5877" t="s">
        <v>3756</v>
      </c>
    </row>
    <row r="5878" spans="1:8" hidden="1" x14ac:dyDescent="0.3">
      <c r="A5878" t="s">
        <v>8944</v>
      </c>
      <c r="B5878" t="s">
        <v>3140</v>
      </c>
      <c r="C5878" t="s">
        <v>229</v>
      </c>
      <c r="D5878" t="s">
        <v>62</v>
      </c>
      <c r="E5878">
        <v>672</v>
      </c>
      <c r="F5878">
        <v>19</v>
      </c>
      <c r="G5878" t="s">
        <v>266</v>
      </c>
      <c r="H5878" t="s">
        <v>3756</v>
      </c>
    </row>
    <row r="5879" spans="1:8" hidden="1" x14ac:dyDescent="0.3">
      <c r="A5879" t="s">
        <v>8945</v>
      </c>
      <c r="B5879" t="s">
        <v>3146</v>
      </c>
      <c r="C5879" t="s">
        <v>230</v>
      </c>
      <c r="D5879" t="s">
        <v>353</v>
      </c>
      <c r="E5879">
        <v>11059</v>
      </c>
      <c r="F5879">
        <v>19</v>
      </c>
      <c r="G5879" t="s">
        <v>266</v>
      </c>
      <c r="H5879" t="s">
        <v>3756</v>
      </c>
    </row>
    <row r="5880" spans="1:8" hidden="1" x14ac:dyDescent="0.3">
      <c r="A5880" t="s">
        <v>8946</v>
      </c>
      <c r="B5880" t="s">
        <v>3146</v>
      </c>
      <c r="C5880" t="s">
        <v>230</v>
      </c>
      <c r="D5880" t="s">
        <v>2</v>
      </c>
      <c r="E5880">
        <v>11358</v>
      </c>
      <c r="F5880">
        <v>19</v>
      </c>
      <c r="G5880" t="s">
        <v>266</v>
      </c>
      <c r="H5880" t="s">
        <v>3756</v>
      </c>
    </row>
    <row r="5881" spans="1:8" hidden="1" x14ac:dyDescent="0.3">
      <c r="A5881" t="s">
        <v>8947</v>
      </c>
      <c r="B5881" t="s">
        <v>3146</v>
      </c>
      <c r="C5881" t="s">
        <v>230</v>
      </c>
      <c r="D5881" t="s">
        <v>337</v>
      </c>
      <c r="E5881">
        <v>29</v>
      </c>
      <c r="F5881">
        <v>19</v>
      </c>
      <c r="G5881" t="s">
        <v>266</v>
      </c>
      <c r="H5881" t="s">
        <v>3756</v>
      </c>
    </row>
    <row r="5882" spans="1:8" hidden="1" x14ac:dyDescent="0.3">
      <c r="A5882" t="s">
        <v>8948</v>
      </c>
      <c r="B5882" t="s">
        <v>3146</v>
      </c>
      <c r="C5882" t="s">
        <v>230</v>
      </c>
      <c r="D5882" t="s">
        <v>326</v>
      </c>
      <c r="E5882">
        <v>2</v>
      </c>
      <c r="F5882">
        <v>19</v>
      </c>
      <c r="G5882" t="s">
        <v>266</v>
      </c>
      <c r="H5882" t="s">
        <v>3756</v>
      </c>
    </row>
    <row r="5883" spans="1:8" hidden="1" x14ac:dyDescent="0.3">
      <c r="A5883" t="s">
        <v>8949</v>
      </c>
      <c r="B5883" t="s">
        <v>3146</v>
      </c>
      <c r="C5883" t="s">
        <v>230</v>
      </c>
      <c r="D5883" t="s">
        <v>327</v>
      </c>
      <c r="E5883">
        <v>701</v>
      </c>
      <c r="F5883">
        <v>19</v>
      </c>
      <c r="G5883" t="s">
        <v>266</v>
      </c>
      <c r="H5883" t="s">
        <v>3756</v>
      </c>
    </row>
    <row r="5884" spans="1:8" hidden="1" x14ac:dyDescent="0.3">
      <c r="A5884" t="s">
        <v>8950</v>
      </c>
      <c r="B5884" t="s">
        <v>3146</v>
      </c>
      <c r="C5884" t="s">
        <v>230</v>
      </c>
      <c r="D5884" t="s">
        <v>328</v>
      </c>
      <c r="E5884">
        <v>746</v>
      </c>
      <c r="F5884">
        <v>19</v>
      </c>
      <c r="G5884" t="s">
        <v>266</v>
      </c>
      <c r="H5884" t="s">
        <v>3756</v>
      </c>
    </row>
    <row r="5885" spans="1:8" hidden="1" x14ac:dyDescent="0.3">
      <c r="A5885" t="s">
        <v>8951</v>
      </c>
      <c r="B5885" t="s">
        <v>3146</v>
      </c>
      <c r="C5885" t="s">
        <v>230</v>
      </c>
      <c r="D5885" t="s">
        <v>329</v>
      </c>
      <c r="E5885">
        <v>3</v>
      </c>
      <c r="F5885">
        <v>19</v>
      </c>
      <c r="G5885" t="s">
        <v>266</v>
      </c>
      <c r="H5885" t="s">
        <v>3756</v>
      </c>
    </row>
    <row r="5886" spans="1:8" hidden="1" x14ac:dyDescent="0.3">
      <c r="A5886" t="s">
        <v>8952</v>
      </c>
      <c r="B5886" t="s">
        <v>3146</v>
      </c>
      <c r="C5886" t="s">
        <v>230</v>
      </c>
      <c r="D5886" t="s">
        <v>330</v>
      </c>
      <c r="E5886">
        <v>118</v>
      </c>
      <c r="F5886">
        <v>19</v>
      </c>
      <c r="G5886" t="s">
        <v>266</v>
      </c>
      <c r="H5886" t="s">
        <v>3756</v>
      </c>
    </row>
    <row r="5887" spans="1:8" hidden="1" x14ac:dyDescent="0.3">
      <c r="A5887" t="s">
        <v>8953</v>
      </c>
      <c r="B5887" t="s">
        <v>3146</v>
      </c>
      <c r="C5887" t="s">
        <v>230</v>
      </c>
      <c r="D5887" t="s">
        <v>3155</v>
      </c>
      <c r="E5887">
        <v>303</v>
      </c>
      <c r="F5887">
        <v>19</v>
      </c>
      <c r="G5887" t="s">
        <v>266</v>
      </c>
      <c r="H5887" t="s">
        <v>3756</v>
      </c>
    </row>
    <row r="5888" spans="1:8" hidden="1" x14ac:dyDescent="0.3">
      <c r="A5888" t="s">
        <v>8954</v>
      </c>
      <c r="B5888" t="s">
        <v>3146</v>
      </c>
      <c r="C5888" t="s">
        <v>230</v>
      </c>
      <c r="D5888" t="s">
        <v>3157</v>
      </c>
      <c r="E5888">
        <v>11059</v>
      </c>
      <c r="F5888">
        <v>19</v>
      </c>
      <c r="G5888" t="s">
        <v>266</v>
      </c>
      <c r="H5888" t="s">
        <v>3756</v>
      </c>
    </row>
    <row r="5889" spans="1:8" hidden="1" x14ac:dyDescent="0.3">
      <c r="A5889" t="s">
        <v>8955</v>
      </c>
      <c r="B5889" t="s">
        <v>3146</v>
      </c>
      <c r="C5889" t="s">
        <v>230</v>
      </c>
      <c r="D5889" t="s">
        <v>331</v>
      </c>
      <c r="E5889">
        <v>1542</v>
      </c>
      <c r="F5889">
        <v>19</v>
      </c>
      <c r="G5889" t="s">
        <v>266</v>
      </c>
      <c r="H5889" t="s">
        <v>3756</v>
      </c>
    </row>
    <row r="5890" spans="1:8" hidden="1" x14ac:dyDescent="0.3">
      <c r="A5890" t="s">
        <v>8956</v>
      </c>
      <c r="B5890" t="s">
        <v>3146</v>
      </c>
      <c r="C5890" t="s">
        <v>230</v>
      </c>
      <c r="D5890" t="s">
        <v>332</v>
      </c>
      <c r="E5890">
        <v>934</v>
      </c>
      <c r="F5890">
        <v>19</v>
      </c>
      <c r="G5890" t="s">
        <v>266</v>
      </c>
      <c r="H5890" t="s">
        <v>3756</v>
      </c>
    </row>
    <row r="5891" spans="1:8" hidden="1" x14ac:dyDescent="0.3">
      <c r="A5891" t="s">
        <v>8957</v>
      </c>
      <c r="B5891" t="s">
        <v>3146</v>
      </c>
      <c r="C5891" t="s">
        <v>230</v>
      </c>
      <c r="D5891" t="s">
        <v>333</v>
      </c>
      <c r="E5891">
        <v>2264</v>
      </c>
      <c r="F5891">
        <v>19</v>
      </c>
      <c r="G5891" t="s">
        <v>266</v>
      </c>
      <c r="H5891" t="s">
        <v>3756</v>
      </c>
    </row>
    <row r="5892" spans="1:8" hidden="1" x14ac:dyDescent="0.3">
      <c r="A5892" t="s">
        <v>8958</v>
      </c>
      <c r="B5892" t="s">
        <v>3146</v>
      </c>
      <c r="C5892" t="s">
        <v>230</v>
      </c>
      <c r="D5892" t="s">
        <v>334</v>
      </c>
      <c r="E5892">
        <v>1535</v>
      </c>
      <c r="F5892">
        <v>19</v>
      </c>
      <c r="G5892" t="s">
        <v>266</v>
      </c>
      <c r="H5892" t="s">
        <v>3756</v>
      </c>
    </row>
    <row r="5893" spans="1:8" hidden="1" x14ac:dyDescent="0.3">
      <c r="A5893" t="s">
        <v>8959</v>
      </c>
      <c r="B5893" t="s">
        <v>3146</v>
      </c>
      <c r="C5893" t="s">
        <v>230</v>
      </c>
      <c r="D5893" t="s">
        <v>336</v>
      </c>
      <c r="E5893">
        <v>455</v>
      </c>
      <c r="F5893">
        <v>19</v>
      </c>
      <c r="G5893" t="s">
        <v>266</v>
      </c>
      <c r="H5893" t="s">
        <v>3756</v>
      </c>
    </row>
    <row r="5894" spans="1:8" hidden="1" x14ac:dyDescent="0.3">
      <c r="A5894" t="s">
        <v>8960</v>
      </c>
      <c r="B5894" t="s">
        <v>3146</v>
      </c>
      <c r="C5894" t="s">
        <v>230</v>
      </c>
      <c r="D5894" t="s">
        <v>335</v>
      </c>
      <c r="E5894">
        <v>224</v>
      </c>
      <c r="F5894">
        <v>19</v>
      </c>
      <c r="G5894" t="s">
        <v>266</v>
      </c>
      <c r="H5894" t="s">
        <v>3756</v>
      </c>
    </row>
    <row r="5895" spans="1:8" hidden="1" x14ac:dyDescent="0.3">
      <c r="A5895" t="s">
        <v>8961</v>
      </c>
      <c r="B5895" t="s">
        <v>3146</v>
      </c>
      <c r="C5895" t="s">
        <v>230</v>
      </c>
      <c r="D5895" t="s">
        <v>79</v>
      </c>
      <c r="E5895">
        <v>2522</v>
      </c>
      <c r="F5895">
        <v>19</v>
      </c>
      <c r="G5895" t="s">
        <v>266</v>
      </c>
      <c r="H5895" t="s">
        <v>3756</v>
      </c>
    </row>
    <row r="5896" spans="1:8" hidden="1" x14ac:dyDescent="0.3">
      <c r="A5896" t="s">
        <v>8962</v>
      </c>
      <c r="B5896" t="s">
        <v>3166</v>
      </c>
      <c r="C5896" t="s">
        <v>245</v>
      </c>
      <c r="D5896" t="s">
        <v>80</v>
      </c>
      <c r="E5896">
        <v>521</v>
      </c>
      <c r="F5896">
        <v>19</v>
      </c>
      <c r="G5896" t="s">
        <v>266</v>
      </c>
      <c r="H5896" t="s">
        <v>3756</v>
      </c>
    </row>
    <row r="5897" spans="1:8" hidden="1" x14ac:dyDescent="0.3">
      <c r="A5897" t="s">
        <v>8963</v>
      </c>
      <c r="B5897" t="s">
        <v>3166</v>
      </c>
      <c r="C5897" t="s">
        <v>245</v>
      </c>
      <c r="D5897" t="s">
        <v>342</v>
      </c>
      <c r="E5897">
        <v>365</v>
      </c>
      <c r="F5897">
        <v>19</v>
      </c>
      <c r="G5897" t="s">
        <v>266</v>
      </c>
      <c r="H5897" t="s">
        <v>3756</v>
      </c>
    </row>
    <row r="5898" spans="1:8" hidden="1" x14ac:dyDescent="0.3">
      <c r="A5898" t="s">
        <v>8964</v>
      </c>
      <c r="B5898" t="s">
        <v>3166</v>
      </c>
      <c r="C5898" t="s">
        <v>245</v>
      </c>
      <c r="D5898">
        <v>0</v>
      </c>
      <c r="E5898">
        <v>2362</v>
      </c>
      <c r="F5898">
        <v>19</v>
      </c>
      <c r="G5898" t="s">
        <v>266</v>
      </c>
      <c r="H5898" t="s">
        <v>3756</v>
      </c>
    </row>
    <row r="5899" spans="1:8" hidden="1" x14ac:dyDescent="0.3">
      <c r="A5899" t="s">
        <v>8965</v>
      </c>
      <c r="B5899" t="s">
        <v>3166</v>
      </c>
      <c r="C5899" t="s">
        <v>245</v>
      </c>
      <c r="D5899">
        <v>1</v>
      </c>
      <c r="E5899">
        <v>2247</v>
      </c>
      <c r="F5899">
        <v>19</v>
      </c>
      <c r="G5899" t="s">
        <v>266</v>
      </c>
      <c r="H5899" t="s">
        <v>3756</v>
      </c>
    </row>
    <row r="5900" spans="1:8" hidden="1" x14ac:dyDescent="0.3">
      <c r="A5900" t="s">
        <v>8966</v>
      </c>
      <c r="B5900" t="s">
        <v>3166</v>
      </c>
      <c r="C5900" t="s">
        <v>245</v>
      </c>
      <c r="D5900" t="s">
        <v>60</v>
      </c>
      <c r="E5900">
        <v>5486</v>
      </c>
      <c r="F5900">
        <v>19</v>
      </c>
      <c r="G5900" t="s">
        <v>266</v>
      </c>
      <c r="H5900" t="s">
        <v>3756</v>
      </c>
    </row>
    <row r="5901" spans="1:8" hidden="1" x14ac:dyDescent="0.3">
      <c r="A5901" t="s">
        <v>8967</v>
      </c>
      <c r="B5901" t="s">
        <v>3172</v>
      </c>
      <c r="C5901" t="s">
        <v>239</v>
      </c>
      <c r="D5901" t="s">
        <v>2</v>
      </c>
      <c r="E5901">
        <v>11358</v>
      </c>
      <c r="F5901">
        <v>19</v>
      </c>
      <c r="G5901" t="s">
        <v>266</v>
      </c>
      <c r="H5901" t="s">
        <v>3756</v>
      </c>
    </row>
    <row r="5902" spans="1:8" hidden="1" x14ac:dyDescent="0.3">
      <c r="A5902" t="s">
        <v>8968</v>
      </c>
      <c r="B5902" t="s">
        <v>3172</v>
      </c>
      <c r="C5902" t="s">
        <v>239</v>
      </c>
      <c r="D5902" t="s">
        <v>67</v>
      </c>
      <c r="E5902">
        <v>1093</v>
      </c>
      <c r="F5902">
        <v>19</v>
      </c>
      <c r="G5902" t="s">
        <v>266</v>
      </c>
      <c r="H5902" t="s">
        <v>3756</v>
      </c>
    </row>
    <row r="5903" spans="1:8" hidden="1" x14ac:dyDescent="0.3">
      <c r="A5903" t="s">
        <v>8969</v>
      </c>
      <c r="B5903" t="s">
        <v>3172</v>
      </c>
      <c r="C5903" t="s">
        <v>239</v>
      </c>
      <c r="D5903" t="s">
        <v>66</v>
      </c>
      <c r="E5903">
        <v>1917</v>
      </c>
      <c r="F5903">
        <v>19</v>
      </c>
      <c r="G5903" t="s">
        <v>266</v>
      </c>
      <c r="H5903" t="s">
        <v>3756</v>
      </c>
    </row>
    <row r="5904" spans="1:8" hidden="1" x14ac:dyDescent="0.3">
      <c r="A5904" t="s">
        <v>8970</v>
      </c>
      <c r="B5904" t="s">
        <v>3172</v>
      </c>
      <c r="C5904" t="s">
        <v>239</v>
      </c>
      <c r="D5904" t="s">
        <v>65</v>
      </c>
      <c r="E5904">
        <v>3375</v>
      </c>
      <c r="F5904">
        <v>19</v>
      </c>
      <c r="G5904" t="s">
        <v>266</v>
      </c>
      <c r="H5904" t="s">
        <v>3756</v>
      </c>
    </row>
    <row r="5905" spans="1:8" hidden="1" x14ac:dyDescent="0.3">
      <c r="A5905" t="s">
        <v>8971</v>
      </c>
      <c r="B5905" t="s">
        <v>3172</v>
      </c>
      <c r="C5905" t="s">
        <v>239</v>
      </c>
      <c r="D5905" t="s">
        <v>68</v>
      </c>
      <c r="E5905">
        <v>380</v>
      </c>
      <c r="F5905">
        <v>19</v>
      </c>
      <c r="G5905" t="s">
        <v>266</v>
      </c>
      <c r="H5905" t="s">
        <v>3756</v>
      </c>
    </row>
    <row r="5906" spans="1:8" hidden="1" x14ac:dyDescent="0.3">
      <c r="A5906" t="s">
        <v>8972</v>
      </c>
      <c r="B5906" t="s">
        <v>3172</v>
      </c>
      <c r="C5906" t="s">
        <v>239</v>
      </c>
      <c r="D5906" t="s">
        <v>64</v>
      </c>
      <c r="E5906">
        <v>4598</v>
      </c>
      <c r="F5906">
        <v>19</v>
      </c>
      <c r="G5906" t="s">
        <v>266</v>
      </c>
      <c r="H5906" t="s">
        <v>3756</v>
      </c>
    </row>
    <row r="5907" spans="1:8" hidden="1" x14ac:dyDescent="0.3">
      <c r="A5907" t="s">
        <v>8973</v>
      </c>
      <c r="B5907" t="s">
        <v>3179</v>
      </c>
      <c r="C5907" t="s">
        <v>240</v>
      </c>
      <c r="D5907" t="s">
        <v>2</v>
      </c>
      <c r="E5907">
        <v>11358</v>
      </c>
      <c r="F5907">
        <v>19</v>
      </c>
      <c r="G5907" t="s">
        <v>266</v>
      </c>
      <c r="H5907" t="s">
        <v>3756</v>
      </c>
    </row>
    <row r="5908" spans="1:8" hidden="1" x14ac:dyDescent="0.3">
      <c r="A5908" t="s">
        <v>8974</v>
      </c>
      <c r="B5908" t="s">
        <v>3179</v>
      </c>
      <c r="C5908" t="s">
        <v>240</v>
      </c>
      <c r="D5908" t="s">
        <v>70</v>
      </c>
      <c r="E5908">
        <v>1440</v>
      </c>
      <c r="F5908">
        <v>19</v>
      </c>
      <c r="G5908" t="s">
        <v>266</v>
      </c>
      <c r="H5908" t="s">
        <v>3756</v>
      </c>
    </row>
    <row r="5909" spans="1:8" hidden="1" x14ac:dyDescent="0.3">
      <c r="A5909" t="s">
        <v>8975</v>
      </c>
      <c r="B5909" t="s">
        <v>3179</v>
      </c>
      <c r="C5909" t="s">
        <v>240</v>
      </c>
      <c r="D5909" t="s">
        <v>69</v>
      </c>
      <c r="E5909">
        <v>2018</v>
      </c>
      <c r="F5909">
        <v>19</v>
      </c>
      <c r="G5909" t="s">
        <v>266</v>
      </c>
      <c r="H5909" t="s">
        <v>3756</v>
      </c>
    </row>
    <row r="5910" spans="1:8" hidden="1" x14ac:dyDescent="0.3">
      <c r="A5910" t="s">
        <v>8976</v>
      </c>
      <c r="B5910" t="s">
        <v>3179</v>
      </c>
      <c r="C5910" t="s">
        <v>240</v>
      </c>
      <c r="D5910" t="s">
        <v>71</v>
      </c>
      <c r="E5910">
        <v>7902</v>
      </c>
      <c r="F5910">
        <v>19</v>
      </c>
      <c r="G5910" t="s">
        <v>266</v>
      </c>
      <c r="H5910" t="s">
        <v>3756</v>
      </c>
    </row>
    <row r="5911" spans="1:8" hidden="1" x14ac:dyDescent="0.3">
      <c r="A5911" t="s">
        <v>8977</v>
      </c>
      <c r="B5911" t="s">
        <v>3184</v>
      </c>
      <c r="C5911" t="s">
        <v>3185</v>
      </c>
      <c r="D5911" t="s">
        <v>2</v>
      </c>
      <c r="E5911">
        <v>11358</v>
      </c>
      <c r="F5911">
        <v>19</v>
      </c>
      <c r="G5911" t="s">
        <v>266</v>
      </c>
      <c r="H5911" t="s">
        <v>3756</v>
      </c>
    </row>
    <row r="5912" spans="1:8" hidden="1" x14ac:dyDescent="0.3">
      <c r="A5912" t="s">
        <v>8978</v>
      </c>
      <c r="B5912" t="s">
        <v>3184</v>
      </c>
      <c r="C5912" t="s">
        <v>3185</v>
      </c>
      <c r="D5912" t="s">
        <v>25</v>
      </c>
      <c r="E5912">
        <v>65</v>
      </c>
      <c r="F5912">
        <v>19</v>
      </c>
      <c r="G5912" t="s">
        <v>266</v>
      </c>
      <c r="H5912" t="s">
        <v>3756</v>
      </c>
    </row>
    <row r="5913" spans="1:8" hidden="1" x14ac:dyDescent="0.3">
      <c r="A5913" t="s">
        <v>8979</v>
      </c>
      <c r="B5913" t="s">
        <v>3184</v>
      </c>
      <c r="C5913" t="s">
        <v>3185</v>
      </c>
      <c r="D5913" t="s">
        <v>21</v>
      </c>
      <c r="E5913">
        <v>1130</v>
      </c>
      <c r="F5913">
        <v>19</v>
      </c>
      <c r="G5913" t="s">
        <v>266</v>
      </c>
      <c r="H5913" t="s">
        <v>3756</v>
      </c>
    </row>
    <row r="5914" spans="1:8" hidden="1" x14ac:dyDescent="0.3">
      <c r="A5914" t="s">
        <v>8980</v>
      </c>
      <c r="B5914" t="s">
        <v>3184</v>
      </c>
      <c r="C5914" t="s">
        <v>3185</v>
      </c>
      <c r="D5914" t="s">
        <v>24</v>
      </c>
      <c r="E5914">
        <v>139</v>
      </c>
      <c r="F5914">
        <v>19</v>
      </c>
      <c r="G5914" t="s">
        <v>266</v>
      </c>
      <c r="H5914" t="s">
        <v>3756</v>
      </c>
    </row>
    <row r="5915" spans="1:8" hidden="1" x14ac:dyDescent="0.3">
      <c r="A5915" t="s">
        <v>8981</v>
      </c>
      <c r="B5915" t="s">
        <v>3184</v>
      </c>
      <c r="C5915" t="s">
        <v>3185</v>
      </c>
      <c r="D5915" t="s">
        <v>354</v>
      </c>
      <c r="E5915">
        <v>1869</v>
      </c>
      <c r="F5915">
        <v>19</v>
      </c>
      <c r="G5915" t="s">
        <v>266</v>
      </c>
      <c r="H5915" t="s">
        <v>3756</v>
      </c>
    </row>
    <row r="5916" spans="1:8" hidden="1" x14ac:dyDescent="0.3">
      <c r="A5916" t="s">
        <v>8982</v>
      </c>
      <c r="B5916" t="s">
        <v>3184</v>
      </c>
      <c r="C5916" t="s">
        <v>3185</v>
      </c>
      <c r="D5916" t="s">
        <v>22</v>
      </c>
      <c r="E5916">
        <v>612</v>
      </c>
      <c r="F5916">
        <v>19</v>
      </c>
      <c r="G5916" t="s">
        <v>266</v>
      </c>
      <c r="H5916" t="s">
        <v>3756</v>
      </c>
    </row>
    <row r="5917" spans="1:8" hidden="1" x14ac:dyDescent="0.3">
      <c r="A5917" t="s">
        <v>8983</v>
      </c>
      <c r="B5917" t="s">
        <v>3184</v>
      </c>
      <c r="C5917" t="s">
        <v>3185</v>
      </c>
      <c r="D5917" t="s">
        <v>23</v>
      </c>
      <c r="E5917">
        <v>337</v>
      </c>
      <c r="F5917">
        <v>19</v>
      </c>
      <c r="G5917" t="s">
        <v>266</v>
      </c>
      <c r="H5917" t="s">
        <v>3756</v>
      </c>
    </row>
    <row r="5918" spans="1:8" hidden="1" x14ac:dyDescent="0.3">
      <c r="A5918" t="s">
        <v>8984</v>
      </c>
      <c r="B5918" t="s">
        <v>3184</v>
      </c>
      <c r="C5918" t="s">
        <v>3185</v>
      </c>
      <c r="D5918" t="s">
        <v>20</v>
      </c>
      <c r="E5918">
        <v>7206</v>
      </c>
      <c r="F5918">
        <v>19</v>
      </c>
      <c r="G5918" t="s">
        <v>266</v>
      </c>
      <c r="H5918" t="s">
        <v>3756</v>
      </c>
    </row>
    <row r="5919" spans="1:8" hidden="1" x14ac:dyDescent="0.3">
      <c r="A5919" t="s">
        <v>10608</v>
      </c>
      <c r="B5919" t="s">
        <v>3193</v>
      </c>
      <c r="C5919" t="s">
        <v>3194</v>
      </c>
      <c r="D5919" t="s">
        <v>10556</v>
      </c>
      <c r="E5919">
        <v>7</v>
      </c>
      <c r="F5919">
        <v>19</v>
      </c>
      <c r="G5919" t="s">
        <v>266</v>
      </c>
      <c r="H5919" t="s">
        <v>3756</v>
      </c>
    </row>
    <row r="5920" spans="1:8" hidden="1" x14ac:dyDescent="0.3">
      <c r="A5920" t="s">
        <v>8985</v>
      </c>
      <c r="B5920" t="s">
        <v>3193</v>
      </c>
      <c r="C5920" t="s">
        <v>3194</v>
      </c>
      <c r="D5920" t="s">
        <v>350</v>
      </c>
      <c r="E5920">
        <v>3</v>
      </c>
      <c r="F5920">
        <v>19</v>
      </c>
      <c r="G5920" t="s">
        <v>266</v>
      </c>
      <c r="H5920" t="s">
        <v>3756</v>
      </c>
    </row>
    <row r="5921" spans="1:8" hidden="1" x14ac:dyDescent="0.3">
      <c r="A5921" t="s">
        <v>8986</v>
      </c>
      <c r="B5921" t="s">
        <v>3193</v>
      </c>
      <c r="C5921" t="s">
        <v>3194</v>
      </c>
      <c r="D5921" t="s">
        <v>352</v>
      </c>
      <c r="E5921">
        <v>1587</v>
      </c>
      <c r="F5921">
        <v>19</v>
      </c>
      <c r="G5921" t="s">
        <v>266</v>
      </c>
      <c r="H5921" t="s">
        <v>3756</v>
      </c>
    </row>
    <row r="5922" spans="1:8" hidden="1" x14ac:dyDescent="0.3">
      <c r="A5922" t="s">
        <v>8987</v>
      </c>
      <c r="B5922" t="s">
        <v>3193</v>
      </c>
      <c r="C5922" t="s">
        <v>3194</v>
      </c>
      <c r="D5922" t="s">
        <v>351</v>
      </c>
      <c r="E5922">
        <v>39</v>
      </c>
      <c r="F5922">
        <v>19</v>
      </c>
      <c r="G5922" t="s">
        <v>266</v>
      </c>
      <c r="H5922" t="s">
        <v>3756</v>
      </c>
    </row>
    <row r="5923" spans="1:8" hidden="1" x14ac:dyDescent="0.3">
      <c r="A5923" t="s">
        <v>8988</v>
      </c>
      <c r="B5923" t="s">
        <v>3193</v>
      </c>
      <c r="C5923" t="s">
        <v>3194</v>
      </c>
      <c r="D5923" t="s">
        <v>348</v>
      </c>
      <c r="E5923">
        <v>73</v>
      </c>
      <c r="F5923">
        <v>19</v>
      </c>
      <c r="G5923" t="s">
        <v>266</v>
      </c>
      <c r="H5923" t="s">
        <v>3756</v>
      </c>
    </row>
    <row r="5924" spans="1:8" hidden="1" x14ac:dyDescent="0.3">
      <c r="A5924" t="s">
        <v>8989</v>
      </c>
      <c r="B5924" t="s">
        <v>3193</v>
      </c>
      <c r="C5924" t="s">
        <v>3194</v>
      </c>
      <c r="D5924" t="s">
        <v>349</v>
      </c>
      <c r="E5924">
        <v>11003</v>
      </c>
      <c r="F5924">
        <v>19</v>
      </c>
      <c r="G5924" t="s">
        <v>266</v>
      </c>
      <c r="H5924" t="s">
        <v>3756</v>
      </c>
    </row>
    <row r="5925" spans="1:8" hidden="1" x14ac:dyDescent="0.3">
      <c r="A5925" t="s">
        <v>8990</v>
      </c>
      <c r="B5925" t="s">
        <v>3193</v>
      </c>
      <c r="C5925" t="s">
        <v>3194</v>
      </c>
      <c r="D5925" t="s">
        <v>347</v>
      </c>
      <c r="E5925">
        <v>10943</v>
      </c>
      <c r="F5925">
        <v>19</v>
      </c>
      <c r="G5925" t="s">
        <v>266</v>
      </c>
      <c r="H5925" t="s">
        <v>3756</v>
      </c>
    </row>
    <row r="5926" spans="1:8" hidden="1" x14ac:dyDescent="0.3">
      <c r="A5926" t="s">
        <v>8991</v>
      </c>
      <c r="B5926" t="s">
        <v>99</v>
      </c>
      <c r="C5926" t="s">
        <v>3202</v>
      </c>
      <c r="D5926" t="s">
        <v>210</v>
      </c>
      <c r="E5926">
        <v>2119</v>
      </c>
      <c r="F5926">
        <v>19</v>
      </c>
      <c r="G5926" t="s">
        <v>266</v>
      </c>
      <c r="H5926" t="s">
        <v>3756</v>
      </c>
    </row>
    <row r="5927" spans="1:8" hidden="1" x14ac:dyDescent="0.3">
      <c r="A5927" t="s">
        <v>8992</v>
      </c>
      <c r="B5927" t="s">
        <v>98</v>
      </c>
      <c r="C5927" t="s">
        <v>3202</v>
      </c>
      <c r="D5927" t="s">
        <v>209</v>
      </c>
      <c r="E5927">
        <v>8369</v>
      </c>
      <c r="F5927">
        <v>19</v>
      </c>
      <c r="G5927" t="s">
        <v>266</v>
      </c>
      <c r="H5927" t="s">
        <v>3756</v>
      </c>
    </row>
    <row r="5928" spans="1:8" hidden="1" x14ac:dyDescent="0.3">
      <c r="A5928" t="s">
        <v>8993</v>
      </c>
      <c r="B5928" t="s">
        <v>97</v>
      </c>
      <c r="C5928" t="s">
        <v>3202</v>
      </c>
      <c r="D5928" t="s">
        <v>208</v>
      </c>
      <c r="E5928">
        <v>956</v>
      </c>
      <c r="F5928">
        <v>19</v>
      </c>
      <c r="G5928" t="s">
        <v>266</v>
      </c>
      <c r="H5928" t="s">
        <v>3756</v>
      </c>
    </row>
    <row r="5929" spans="1:8" hidden="1" x14ac:dyDescent="0.3">
      <c r="A5929" t="s">
        <v>8994</v>
      </c>
      <c r="B5929" t="s">
        <v>96</v>
      </c>
      <c r="C5929" t="s">
        <v>3202</v>
      </c>
      <c r="D5929" t="s">
        <v>207</v>
      </c>
      <c r="E5929">
        <v>777</v>
      </c>
      <c r="F5929">
        <v>19</v>
      </c>
      <c r="G5929" t="s">
        <v>266</v>
      </c>
      <c r="H5929" t="s">
        <v>3756</v>
      </c>
    </row>
    <row r="5930" spans="1:8" hidden="1" x14ac:dyDescent="0.3">
      <c r="A5930" t="s">
        <v>8995</v>
      </c>
      <c r="B5930" t="s">
        <v>3207</v>
      </c>
      <c r="C5930" t="s">
        <v>3202</v>
      </c>
      <c r="D5930" t="s">
        <v>2</v>
      </c>
      <c r="E5930">
        <v>12221</v>
      </c>
      <c r="F5930">
        <v>19</v>
      </c>
      <c r="G5930" t="s">
        <v>266</v>
      </c>
      <c r="H5930" t="s">
        <v>3756</v>
      </c>
    </row>
    <row r="5931" spans="1:8" hidden="1" x14ac:dyDescent="0.3">
      <c r="A5931" t="s">
        <v>8996</v>
      </c>
      <c r="B5931" t="s">
        <v>3207</v>
      </c>
      <c r="C5931" t="s">
        <v>3202</v>
      </c>
      <c r="D5931" t="s">
        <v>28</v>
      </c>
      <c r="E5931">
        <v>384.67523868047601</v>
      </c>
      <c r="F5931">
        <v>19</v>
      </c>
      <c r="G5931" t="s">
        <v>266</v>
      </c>
      <c r="H5931" t="s">
        <v>3756</v>
      </c>
    </row>
    <row r="5932" spans="1:8" hidden="1" x14ac:dyDescent="0.3">
      <c r="A5932" t="s">
        <v>8997</v>
      </c>
      <c r="B5932" t="s">
        <v>3207</v>
      </c>
      <c r="C5932" t="s">
        <v>3202</v>
      </c>
      <c r="D5932" t="s">
        <v>27</v>
      </c>
      <c r="E5932">
        <v>6199</v>
      </c>
      <c r="F5932">
        <v>19</v>
      </c>
      <c r="G5932" t="s">
        <v>266</v>
      </c>
      <c r="H5932" t="s">
        <v>3756</v>
      </c>
    </row>
    <row r="5933" spans="1:8" hidden="1" x14ac:dyDescent="0.3">
      <c r="A5933" t="s">
        <v>8998</v>
      </c>
      <c r="B5933" t="s">
        <v>3207</v>
      </c>
      <c r="C5933" t="s">
        <v>3202</v>
      </c>
      <c r="D5933" t="s">
        <v>3155</v>
      </c>
      <c r="E5933">
        <v>303</v>
      </c>
      <c r="F5933">
        <v>19</v>
      </c>
      <c r="G5933" t="s">
        <v>266</v>
      </c>
      <c r="H5933" t="s">
        <v>3756</v>
      </c>
    </row>
    <row r="5934" spans="1:8" hidden="1" x14ac:dyDescent="0.3">
      <c r="A5934" t="s">
        <v>8999</v>
      </c>
      <c r="B5934" t="s">
        <v>3207</v>
      </c>
      <c r="C5934" t="s">
        <v>3202</v>
      </c>
      <c r="D5934" t="s">
        <v>3157</v>
      </c>
      <c r="E5934">
        <v>11059</v>
      </c>
      <c r="F5934">
        <v>19</v>
      </c>
      <c r="G5934" t="s">
        <v>266</v>
      </c>
      <c r="H5934" t="s">
        <v>3756</v>
      </c>
    </row>
    <row r="5935" spans="1:8" hidden="1" x14ac:dyDescent="0.3">
      <c r="A5935" t="s">
        <v>9000</v>
      </c>
      <c r="B5935" t="s">
        <v>3207</v>
      </c>
      <c r="C5935" t="s">
        <v>3202</v>
      </c>
      <c r="D5935" t="s">
        <v>26</v>
      </c>
      <c r="E5935">
        <v>6022</v>
      </c>
      <c r="F5935">
        <v>19</v>
      </c>
      <c r="G5935" t="s">
        <v>266</v>
      </c>
      <c r="H5935" t="s">
        <v>3756</v>
      </c>
    </row>
    <row r="5936" spans="1:8" hidden="1" x14ac:dyDescent="0.3">
      <c r="A5936" t="s">
        <v>9001</v>
      </c>
      <c r="B5936" t="s">
        <v>3214</v>
      </c>
      <c r="C5936" t="s">
        <v>3215</v>
      </c>
      <c r="D5936" t="s">
        <v>344</v>
      </c>
      <c r="E5936">
        <v>897</v>
      </c>
      <c r="F5936">
        <v>19</v>
      </c>
      <c r="G5936" t="s">
        <v>266</v>
      </c>
      <c r="H5936" t="s">
        <v>3756</v>
      </c>
    </row>
    <row r="5937" spans="1:8" hidden="1" x14ac:dyDescent="0.3">
      <c r="A5937" t="s">
        <v>9002</v>
      </c>
      <c r="B5937" t="s">
        <v>3214</v>
      </c>
      <c r="C5937" t="s">
        <v>3215</v>
      </c>
      <c r="D5937" t="s">
        <v>2</v>
      </c>
      <c r="E5937">
        <v>11358</v>
      </c>
      <c r="F5937">
        <v>19</v>
      </c>
      <c r="G5937" t="s">
        <v>266</v>
      </c>
      <c r="H5937" t="s">
        <v>3756</v>
      </c>
    </row>
    <row r="5938" spans="1:8" hidden="1" x14ac:dyDescent="0.3">
      <c r="A5938" t="s">
        <v>9003</v>
      </c>
      <c r="B5938" t="s">
        <v>3214</v>
      </c>
      <c r="C5938" t="s">
        <v>3215</v>
      </c>
      <c r="D5938" t="s">
        <v>30</v>
      </c>
      <c r="E5938">
        <v>1394</v>
      </c>
      <c r="F5938">
        <v>19</v>
      </c>
      <c r="G5938" t="s">
        <v>266</v>
      </c>
      <c r="H5938" t="s">
        <v>3756</v>
      </c>
    </row>
    <row r="5939" spans="1:8" hidden="1" x14ac:dyDescent="0.3">
      <c r="A5939" t="s">
        <v>9004</v>
      </c>
      <c r="B5939" t="s">
        <v>3214</v>
      </c>
      <c r="C5939" t="s">
        <v>3215</v>
      </c>
      <c r="D5939" t="s">
        <v>345</v>
      </c>
      <c r="E5939">
        <v>54</v>
      </c>
      <c r="F5939">
        <v>19</v>
      </c>
      <c r="G5939" t="s">
        <v>266</v>
      </c>
      <c r="H5939" t="s">
        <v>3756</v>
      </c>
    </row>
    <row r="5940" spans="1:8" hidden="1" x14ac:dyDescent="0.3">
      <c r="A5940" t="s">
        <v>9005</v>
      </c>
      <c r="B5940" t="s">
        <v>3214</v>
      </c>
      <c r="C5940" t="s">
        <v>3215</v>
      </c>
      <c r="D5940" t="s">
        <v>36</v>
      </c>
      <c r="E5940">
        <v>142</v>
      </c>
      <c r="F5940">
        <v>19</v>
      </c>
      <c r="G5940" t="s">
        <v>266</v>
      </c>
      <c r="H5940" t="s">
        <v>3756</v>
      </c>
    </row>
    <row r="5941" spans="1:8" hidden="1" x14ac:dyDescent="0.3">
      <c r="A5941" t="s">
        <v>9006</v>
      </c>
      <c r="B5941" t="s">
        <v>3214</v>
      </c>
      <c r="C5941" t="s">
        <v>3215</v>
      </c>
      <c r="D5941" t="s">
        <v>32</v>
      </c>
      <c r="E5941">
        <v>417</v>
      </c>
      <c r="F5941">
        <v>19</v>
      </c>
      <c r="G5941" t="s">
        <v>266</v>
      </c>
      <c r="H5941" t="s">
        <v>3756</v>
      </c>
    </row>
    <row r="5942" spans="1:8" hidden="1" x14ac:dyDescent="0.3">
      <c r="A5942" t="s">
        <v>9007</v>
      </c>
      <c r="B5942" t="s">
        <v>3214</v>
      </c>
      <c r="C5942" t="s">
        <v>3215</v>
      </c>
      <c r="D5942" t="s">
        <v>31</v>
      </c>
      <c r="E5942">
        <v>8458</v>
      </c>
      <c r="F5942">
        <v>19</v>
      </c>
      <c r="G5942" t="s">
        <v>266</v>
      </c>
      <c r="H5942" t="s">
        <v>3756</v>
      </c>
    </row>
    <row r="5943" spans="1:8" hidden="1" x14ac:dyDescent="0.3">
      <c r="A5943" t="s">
        <v>9008</v>
      </c>
      <c r="B5943" t="s">
        <v>3214</v>
      </c>
      <c r="C5943" t="s">
        <v>3215</v>
      </c>
      <c r="D5943" t="s">
        <v>34</v>
      </c>
      <c r="E5943">
        <v>371</v>
      </c>
      <c r="F5943">
        <v>19</v>
      </c>
      <c r="G5943" t="s">
        <v>266</v>
      </c>
      <c r="H5943" t="s">
        <v>3756</v>
      </c>
    </row>
    <row r="5944" spans="1:8" hidden="1" x14ac:dyDescent="0.3">
      <c r="A5944" t="s">
        <v>9009</v>
      </c>
      <c r="B5944" t="s">
        <v>3214</v>
      </c>
      <c r="C5944" t="s">
        <v>3215</v>
      </c>
      <c r="D5944" t="s">
        <v>35</v>
      </c>
      <c r="E5944">
        <v>818</v>
      </c>
      <c r="F5944">
        <v>19</v>
      </c>
      <c r="G5944" t="s">
        <v>266</v>
      </c>
      <c r="H5944" t="s">
        <v>3756</v>
      </c>
    </row>
    <row r="5945" spans="1:8" hidden="1" x14ac:dyDescent="0.3">
      <c r="A5945" t="s">
        <v>9010</v>
      </c>
      <c r="B5945" t="s">
        <v>3214</v>
      </c>
      <c r="C5945" t="s">
        <v>3215</v>
      </c>
      <c r="D5945" t="s">
        <v>33</v>
      </c>
      <c r="E5945">
        <v>7269</v>
      </c>
      <c r="F5945">
        <v>19</v>
      </c>
      <c r="G5945" t="s">
        <v>266</v>
      </c>
      <c r="H5945" t="s">
        <v>3756</v>
      </c>
    </row>
    <row r="5946" spans="1:8" hidden="1" x14ac:dyDescent="0.3">
      <c r="A5946" t="s">
        <v>9011</v>
      </c>
      <c r="B5946" t="s">
        <v>3226</v>
      </c>
      <c r="C5946" t="s">
        <v>232</v>
      </c>
      <c r="D5946" t="s">
        <v>60</v>
      </c>
      <c r="E5946">
        <v>5486</v>
      </c>
      <c r="F5946">
        <v>19</v>
      </c>
      <c r="G5946" t="s">
        <v>266</v>
      </c>
      <c r="H5946" t="s">
        <v>3756</v>
      </c>
    </row>
    <row r="5947" spans="1:8" hidden="1" x14ac:dyDescent="0.3">
      <c r="A5947" t="s">
        <v>9012</v>
      </c>
      <c r="B5947" t="s">
        <v>3226</v>
      </c>
      <c r="C5947" t="s">
        <v>232</v>
      </c>
      <c r="D5947" t="s">
        <v>76</v>
      </c>
      <c r="E5947">
        <v>20</v>
      </c>
      <c r="F5947">
        <v>19</v>
      </c>
      <c r="G5947" t="s">
        <v>266</v>
      </c>
      <c r="H5947" t="s">
        <v>3756</v>
      </c>
    </row>
    <row r="5948" spans="1:8" hidden="1" x14ac:dyDescent="0.3">
      <c r="A5948" t="s">
        <v>9013</v>
      </c>
      <c r="B5948" t="s">
        <v>3226</v>
      </c>
      <c r="C5948" t="s">
        <v>232</v>
      </c>
      <c r="D5948" t="s">
        <v>72</v>
      </c>
      <c r="E5948">
        <v>2961</v>
      </c>
      <c r="F5948">
        <v>19</v>
      </c>
      <c r="G5948" t="s">
        <v>266</v>
      </c>
      <c r="H5948" t="s">
        <v>3756</v>
      </c>
    </row>
    <row r="5949" spans="1:8" hidden="1" x14ac:dyDescent="0.3">
      <c r="A5949" t="s">
        <v>9014</v>
      </c>
      <c r="B5949" t="s">
        <v>3226</v>
      </c>
      <c r="C5949" t="s">
        <v>232</v>
      </c>
      <c r="D5949" t="s">
        <v>73</v>
      </c>
      <c r="E5949">
        <v>1955</v>
      </c>
      <c r="F5949">
        <v>19</v>
      </c>
      <c r="G5949" t="s">
        <v>266</v>
      </c>
      <c r="H5949" t="s">
        <v>3756</v>
      </c>
    </row>
    <row r="5950" spans="1:8" hidden="1" x14ac:dyDescent="0.3">
      <c r="A5950" t="s">
        <v>9015</v>
      </c>
      <c r="B5950" t="s">
        <v>3226</v>
      </c>
      <c r="C5950" t="s">
        <v>232</v>
      </c>
      <c r="D5950" t="s">
        <v>75</v>
      </c>
      <c r="E5950">
        <v>69</v>
      </c>
      <c r="F5950">
        <v>19</v>
      </c>
      <c r="G5950" t="s">
        <v>266</v>
      </c>
      <c r="H5950" t="s">
        <v>3756</v>
      </c>
    </row>
    <row r="5951" spans="1:8" hidden="1" x14ac:dyDescent="0.3">
      <c r="A5951" t="s">
        <v>9016</v>
      </c>
      <c r="B5951" t="s">
        <v>3226</v>
      </c>
      <c r="C5951" t="s">
        <v>232</v>
      </c>
      <c r="D5951" t="s">
        <v>74</v>
      </c>
      <c r="E5951">
        <v>489</v>
      </c>
      <c r="F5951">
        <v>19</v>
      </c>
      <c r="G5951" t="s">
        <v>266</v>
      </c>
      <c r="H5951" t="s">
        <v>3756</v>
      </c>
    </row>
    <row r="5952" spans="1:8" hidden="1" x14ac:dyDescent="0.3">
      <c r="A5952" t="s">
        <v>9017</v>
      </c>
      <c r="B5952" t="s">
        <v>3076</v>
      </c>
      <c r="C5952" t="s">
        <v>236</v>
      </c>
      <c r="D5952" t="s">
        <v>29</v>
      </c>
      <c r="E5952">
        <v>4548568</v>
      </c>
      <c r="F5952">
        <v>61</v>
      </c>
      <c r="G5952" t="s">
        <v>41</v>
      </c>
      <c r="H5952" t="s">
        <v>3758</v>
      </c>
    </row>
    <row r="5953" spans="1:8" hidden="1" x14ac:dyDescent="0.3">
      <c r="A5953" t="s">
        <v>9018</v>
      </c>
      <c r="B5953" t="s">
        <v>3076</v>
      </c>
      <c r="C5953" t="s">
        <v>236</v>
      </c>
      <c r="D5953" t="s">
        <v>49</v>
      </c>
      <c r="E5953">
        <v>1640766</v>
      </c>
      <c r="F5953">
        <v>61</v>
      </c>
      <c r="G5953" t="s">
        <v>41</v>
      </c>
      <c r="H5953" t="s">
        <v>3758</v>
      </c>
    </row>
    <row r="5954" spans="1:8" hidden="1" x14ac:dyDescent="0.3">
      <c r="A5954" t="s">
        <v>9019</v>
      </c>
      <c r="B5954" t="s">
        <v>3076</v>
      </c>
      <c r="C5954" t="s">
        <v>236</v>
      </c>
      <c r="D5954" t="s">
        <v>48</v>
      </c>
      <c r="E5954">
        <v>523739</v>
      </c>
      <c r="F5954">
        <v>61</v>
      </c>
      <c r="G5954" t="s">
        <v>41</v>
      </c>
      <c r="H5954" t="s">
        <v>3758</v>
      </c>
    </row>
    <row r="5955" spans="1:8" hidden="1" x14ac:dyDescent="0.3">
      <c r="A5955" t="s">
        <v>9020</v>
      </c>
      <c r="B5955" t="s">
        <v>3076</v>
      </c>
      <c r="C5955" t="s">
        <v>236</v>
      </c>
      <c r="D5955" t="s">
        <v>42</v>
      </c>
      <c r="E5955">
        <v>180437</v>
      </c>
      <c r="F5955">
        <v>61</v>
      </c>
      <c r="G5955" t="s">
        <v>41</v>
      </c>
      <c r="H5955" t="s">
        <v>3758</v>
      </c>
    </row>
    <row r="5956" spans="1:8" hidden="1" x14ac:dyDescent="0.3">
      <c r="A5956" t="s">
        <v>9021</v>
      </c>
      <c r="B5956" t="s">
        <v>3076</v>
      </c>
      <c r="C5956" t="s">
        <v>236</v>
      </c>
      <c r="D5956" t="s">
        <v>82</v>
      </c>
      <c r="E5956">
        <v>337377</v>
      </c>
      <c r="F5956">
        <v>61</v>
      </c>
      <c r="G5956" t="s">
        <v>41</v>
      </c>
      <c r="H5956" t="s">
        <v>3758</v>
      </c>
    </row>
    <row r="5957" spans="1:8" hidden="1" x14ac:dyDescent="0.3">
      <c r="A5957" t="s">
        <v>9022</v>
      </c>
      <c r="B5957" t="s">
        <v>3076</v>
      </c>
      <c r="C5957" t="s">
        <v>236</v>
      </c>
      <c r="D5957" t="s">
        <v>50</v>
      </c>
      <c r="E5957">
        <v>85650</v>
      </c>
      <c r="F5957">
        <v>61</v>
      </c>
      <c r="G5957" t="s">
        <v>41</v>
      </c>
      <c r="H5957" t="s">
        <v>3758</v>
      </c>
    </row>
    <row r="5958" spans="1:8" hidden="1" x14ac:dyDescent="0.3">
      <c r="A5958" t="s">
        <v>9023</v>
      </c>
      <c r="B5958" t="s">
        <v>3076</v>
      </c>
      <c r="C5958" t="s">
        <v>236</v>
      </c>
      <c r="D5958" t="s">
        <v>46</v>
      </c>
      <c r="E5958">
        <v>236316</v>
      </c>
      <c r="F5958">
        <v>61</v>
      </c>
      <c r="G5958" t="s">
        <v>41</v>
      </c>
      <c r="H5958" t="s">
        <v>3758</v>
      </c>
    </row>
    <row r="5959" spans="1:8" hidden="1" x14ac:dyDescent="0.3">
      <c r="A5959" t="s">
        <v>9024</v>
      </c>
      <c r="B5959" t="s">
        <v>3076</v>
      </c>
      <c r="C5959" t="s">
        <v>236</v>
      </c>
      <c r="D5959" t="s">
        <v>45</v>
      </c>
      <c r="E5959">
        <v>155681</v>
      </c>
      <c r="F5959">
        <v>61</v>
      </c>
      <c r="G5959" t="s">
        <v>41</v>
      </c>
      <c r="H5959" t="s">
        <v>3758</v>
      </c>
    </row>
    <row r="5960" spans="1:8" hidden="1" x14ac:dyDescent="0.3">
      <c r="A5960" t="s">
        <v>9025</v>
      </c>
      <c r="B5960" t="s">
        <v>3076</v>
      </c>
      <c r="C5960" t="s">
        <v>236</v>
      </c>
      <c r="D5960" t="s">
        <v>47</v>
      </c>
      <c r="E5960">
        <v>106440</v>
      </c>
      <c r="F5960">
        <v>61</v>
      </c>
      <c r="G5960" t="s">
        <v>41</v>
      </c>
      <c r="H5960" t="s">
        <v>3758</v>
      </c>
    </row>
    <row r="5961" spans="1:8" hidden="1" x14ac:dyDescent="0.3">
      <c r="A5961" t="s">
        <v>9026</v>
      </c>
      <c r="B5961" t="s">
        <v>3076</v>
      </c>
      <c r="C5961" t="s">
        <v>236</v>
      </c>
      <c r="D5961" t="s">
        <v>43</v>
      </c>
      <c r="E5961">
        <v>1060508</v>
      </c>
      <c r="F5961">
        <v>61</v>
      </c>
      <c r="G5961" t="s">
        <v>41</v>
      </c>
      <c r="H5961" t="s">
        <v>3758</v>
      </c>
    </row>
    <row r="5962" spans="1:8" hidden="1" x14ac:dyDescent="0.3">
      <c r="A5962" t="s">
        <v>9027</v>
      </c>
      <c r="B5962" t="s">
        <v>3076</v>
      </c>
      <c r="C5962" t="s">
        <v>236</v>
      </c>
      <c r="D5962" t="s">
        <v>44</v>
      </c>
      <c r="E5962">
        <v>221549</v>
      </c>
      <c r="F5962">
        <v>61</v>
      </c>
      <c r="G5962" t="s">
        <v>41</v>
      </c>
      <c r="H5962" t="s">
        <v>3758</v>
      </c>
    </row>
    <row r="5963" spans="1:8" hidden="1" x14ac:dyDescent="0.3">
      <c r="A5963" t="s">
        <v>3757</v>
      </c>
      <c r="B5963" t="s">
        <v>3089</v>
      </c>
      <c r="C5963" t="s">
        <v>3090</v>
      </c>
      <c r="D5963" t="s">
        <v>434</v>
      </c>
      <c r="E5963">
        <v>184553</v>
      </c>
      <c r="F5963">
        <v>61</v>
      </c>
      <c r="G5963" t="s">
        <v>41</v>
      </c>
      <c r="H5963" t="s">
        <v>3758</v>
      </c>
    </row>
    <row r="5964" spans="1:8" hidden="1" x14ac:dyDescent="0.3">
      <c r="A5964" t="s">
        <v>5402</v>
      </c>
      <c r="B5964" t="s">
        <v>3089</v>
      </c>
      <c r="C5964" t="s">
        <v>3090</v>
      </c>
      <c r="D5964" t="s">
        <v>436</v>
      </c>
      <c r="E5964">
        <v>280771</v>
      </c>
      <c r="F5964">
        <v>61</v>
      </c>
      <c r="G5964" t="s">
        <v>41</v>
      </c>
      <c r="H5964" t="s">
        <v>3758</v>
      </c>
    </row>
    <row r="5965" spans="1:8" hidden="1" x14ac:dyDescent="0.3">
      <c r="A5965" t="s">
        <v>6111</v>
      </c>
      <c r="B5965" t="s">
        <v>3089</v>
      </c>
      <c r="C5965" t="s">
        <v>3090</v>
      </c>
      <c r="D5965" t="s">
        <v>437</v>
      </c>
      <c r="E5965">
        <v>790497</v>
      </c>
      <c r="F5965">
        <v>61</v>
      </c>
      <c r="G5965" t="s">
        <v>41</v>
      </c>
      <c r="H5965" t="s">
        <v>3758</v>
      </c>
    </row>
    <row r="5966" spans="1:8" hidden="1" x14ac:dyDescent="0.3">
      <c r="A5966" t="s">
        <v>7745</v>
      </c>
      <c r="B5966" t="s">
        <v>3089</v>
      </c>
      <c r="C5966" t="s">
        <v>3090</v>
      </c>
      <c r="D5966" t="s">
        <v>439</v>
      </c>
      <c r="E5966">
        <v>620262</v>
      </c>
      <c r="F5966">
        <v>61</v>
      </c>
      <c r="G5966" t="s">
        <v>41</v>
      </c>
      <c r="H5966" t="s">
        <v>3758</v>
      </c>
    </row>
    <row r="5967" spans="1:8" hidden="1" x14ac:dyDescent="0.3">
      <c r="A5967" t="s">
        <v>4585</v>
      </c>
      <c r="B5967" t="s">
        <v>3089</v>
      </c>
      <c r="C5967" t="s">
        <v>3090</v>
      </c>
      <c r="D5967" t="s">
        <v>435</v>
      </c>
      <c r="E5967">
        <v>365003</v>
      </c>
      <c r="F5967">
        <v>61</v>
      </c>
      <c r="G5967" t="s">
        <v>41</v>
      </c>
      <c r="H5967" t="s">
        <v>3758</v>
      </c>
    </row>
    <row r="5968" spans="1:8" hidden="1" x14ac:dyDescent="0.3">
      <c r="A5968" t="s">
        <v>9379</v>
      </c>
      <c r="B5968" t="s">
        <v>3089</v>
      </c>
      <c r="C5968" t="s">
        <v>3090</v>
      </c>
      <c r="D5968" t="s">
        <v>441</v>
      </c>
      <c r="E5968">
        <v>258411</v>
      </c>
      <c r="F5968">
        <v>61</v>
      </c>
      <c r="G5968" t="s">
        <v>41</v>
      </c>
      <c r="H5968" t="s">
        <v>3758</v>
      </c>
    </row>
    <row r="5969" spans="1:8" hidden="1" x14ac:dyDescent="0.3">
      <c r="A5969" t="s">
        <v>8562</v>
      </c>
      <c r="B5969" t="s">
        <v>3089</v>
      </c>
      <c r="C5969" t="s">
        <v>3090</v>
      </c>
      <c r="D5969" t="s">
        <v>440</v>
      </c>
      <c r="E5969">
        <v>1346618</v>
      </c>
      <c r="F5969">
        <v>61</v>
      </c>
      <c r="G5969" t="s">
        <v>41</v>
      </c>
      <c r="H5969" t="s">
        <v>3758</v>
      </c>
    </row>
    <row r="5970" spans="1:8" hidden="1" x14ac:dyDescent="0.3">
      <c r="A5970" t="s">
        <v>10088</v>
      </c>
      <c r="B5970" t="s">
        <v>3089</v>
      </c>
      <c r="C5970" t="s">
        <v>3090</v>
      </c>
      <c r="D5970" t="s">
        <v>349</v>
      </c>
      <c r="E5970">
        <v>4152629</v>
      </c>
      <c r="F5970">
        <v>61</v>
      </c>
      <c r="G5970" t="s">
        <v>41</v>
      </c>
      <c r="H5970" t="s">
        <v>3758</v>
      </c>
    </row>
    <row r="5971" spans="1:8" hidden="1" x14ac:dyDescent="0.3">
      <c r="A5971" t="s">
        <v>6928</v>
      </c>
      <c r="B5971" t="s">
        <v>3089</v>
      </c>
      <c r="C5971" t="s">
        <v>3090</v>
      </c>
      <c r="D5971" t="s">
        <v>438</v>
      </c>
      <c r="E5971">
        <v>306864</v>
      </c>
      <c r="F5971">
        <v>61</v>
      </c>
      <c r="G5971" t="s">
        <v>41</v>
      </c>
      <c r="H5971" t="s">
        <v>3758</v>
      </c>
    </row>
    <row r="5972" spans="1:8" hidden="1" x14ac:dyDescent="0.3">
      <c r="A5972" t="s">
        <v>9037</v>
      </c>
      <c r="B5972" t="s">
        <v>3108</v>
      </c>
      <c r="C5972" t="s">
        <v>3109</v>
      </c>
      <c r="D5972" t="s">
        <v>3110</v>
      </c>
      <c r="E5972">
        <v>299150</v>
      </c>
      <c r="F5972">
        <v>61</v>
      </c>
      <c r="G5972" t="s">
        <v>41</v>
      </c>
      <c r="H5972" t="s">
        <v>3758</v>
      </c>
    </row>
    <row r="5973" spans="1:8" hidden="1" x14ac:dyDescent="0.3">
      <c r="A5973" t="s">
        <v>9038</v>
      </c>
      <c r="B5973" t="s">
        <v>3108</v>
      </c>
      <c r="C5973" t="s">
        <v>3109</v>
      </c>
      <c r="D5973" t="s">
        <v>3112</v>
      </c>
      <c r="E5973">
        <v>789434</v>
      </c>
      <c r="F5973">
        <v>61</v>
      </c>
      <c r="G5973" t="s">
        <v>41</v>
      </c>
      <c r="H5973" t="s">
        <v>3758</v>
      </c>
    </row>
    <row r="5974" spans="1:8" hidden="1" x14ac:dyDescent="0.3">
      <c r="A5974" t="s">
        <v>9039</v>
      </c>
      <c r="B5974" t="s">
        <v>3108</v>
      </c>
      <c r="C5974" t="s">
        <v>3109</v>
      </c>
      <c r="D5974" t="s">
        <v>3114</v>
      </c>
      <c r="E5974">
        <v>508523</v>
      </c>
      <c r="F5974">
        <v>61</v>
      </c>
      <c r="G5974" t="s">
        <v>41</v>
      </c>
      <c r="H5974" t="s">
        <v>3758</v>
      </c>
    </row>
    <row r="5975" spans="1:8" hidden="1" x14ac:dyDescent="0.3">
      <c r="A5975" t="s">
        <v>9040</v>
      </c>
      <c r="B5975" t="s">
        <v>3108</v>
      </c>
      <c r="C5975" t="s">
        <v>3109</v>
      </c>
      <c r="D5975" t="s">
        <v>3116</v>
      </c>
      <c r="E5975">
        <v>442951</v>
      </c>
      <c r="F5975">
        <v>61</v>
      </c>
      <c r="G5975" t="s">
        <v>41</v>
      </c>
      <c r="H5975" t="s">
        <v>3758</v>
      </c>
    </row>
    <row r="5976" spans="1:8" hidden="1" x14ac:dyDescent="0.3">
      <c r="A5976" t="s">
        <v>9041</v>
      </c>
      <c r="B5976" t="s">
        <v>3108</v>
      </c>
      <c r="C5976" t="s">
        <v>3109</v>
      </c>
      <c r="D5976" t="s">
        <v>3118</v>
      </c>
      <c r="E5976">
        <v>451747</v>
      </c>
      <c r="F5976">
        <v>61</v>
      </c>
      <c r="G5976" t="s">
        <v>41</v>
      </c>
      <c r="H5976" t="s">
        <v>3758</v>
      </c>
    </row>
    <row r="5977" spans="1:8" hidden="1" x14ac:dyDescent="0.3">
      <c r="A5977" t="s">
        <v>9042</v>
      </c>
      <c r="B5977" t="s">
        <v>3108</v>
      </c>
      <c r="C5977" t="s">
        <v>3109</v>
      </c>
      <c r="D5977" t="s">
        <v>3120</v>
      </c>
      <c r="E5977">
        <v>399881</v>
      </c>
      <c r="F5977">
        <v>61</v>
      </c>
      <c r="G5977" t="s">
        <v>41</v>
      </c>
      <c r="H5977" t="s">
        <v>3758</v>
      </c>
    </row>
    <row r="5978" spans="1:8" hidden="1" x14ac:dyDescent="0.3">
      <c r="A5978" t="s">
        <v>9043</v>
      </c>
      <c r="B5978" t="s">
        <v>3108</v>
      </c>
      <c r="C5978" t="s">
        <v>3109</v>
      </c>
      <c r="D5978" t="s">
        <v>3122</v>
      </c>
      <c r="E5978">
        <v>372242</v>
      </c>
      <c r="F5978">
        <v>61</v>
      </c>
      <c r="G5978" t="s">
        <v>41</v>
      </c>
      <c r="H5978" t="s">
        <v>3758</v>
      </c>
    </row>
    <row r="5979" spans="1:8" hidden="1" x14ac:dyDescent="0.3">
      <c r="A5979" t="s">
        <v>9044</v>
      </c>
      <c r="B5979" t="s">
        <v>3108</v>
      </c>
      <c r="C5979" t="s">
        <v>3109</v>
      </c>
      <c r="D5979" t="s">
        <v>3124</v>
      </c>
      <c r="E5979">
        <v>329351</v>
      </c>
      <c r="F5979">
        <v>61</v>
      </c>
      <c r="G5979" t="s">
        <v>41</v>
      </c>
      <c r="H5979" t="s">
        <v>3758</v>
      </c>
    </row>
    <row r="5980" spans="1:8" hidden="1" x14ac:dyDescent="0.3">
      <c r="A5980" t="s">
        <v>9045</v>
      </c>
      <c r="B5980" t="s">
        <v>3108</v>
      </c>
      <c r="C5980" t="s">
        <v>3109</v>
      </c>
      <c r="D5980" t="s">
        <v>3126</v>
      </c>
      <c r="E5980">
        <v>559631</v>
      </c>
      <c r="F5980">
        <v>61</v>
      </c>
      <c r="G5980" t="s">
        <v>41</v>
      </c>
      <c r="H5980" t="s">
        <v>3758</v>
      </c>
    </row>
    <row r="5981" spans="1:8" hidden="1" x14ac:dyDescent="0.3">
      <c r="A5981" t="s">
        <v>9046</v>
      </c>
      <c r="B5981" t="s">
        <v>3108</v>
      </c>
      <c r="C5981" t="s">
        <v>3109</v>
      </c>
      <c r="D5981" t="s">
        <v>349</v>
      </c>
      <c r="E5981">
        <v>4152480</v>
      </c>
      <c r="F5981">
        <v>61</v>
      </c>
      <c r="G5981" t="s">
        <v>41</v>
      </c>
      <c r="H5981" t="s">
        <v>3758</v>
      </c>
    </row>
    <row r="5982" spans="1:8" hidden="1" x14ac:dyDescent="0.3">
      <c r="A5982" t="s">
        <v>9047</v>
      </c>
      <c r="B5982" t="s">
        <v>3129</v>
      </c>
      <c r="C5982" t="s">
        <v>238</v>
      </c>
      <c r="D5982" t="s">
        <v>54</v>
      </c>
      <c r="E5982">
        <v>551282</v>
      </c>
      <c r="F5982">
        <v>61</v>
      </c>
      <c r="G5982" t="s">
        <v>41</v>
      </c>
      <c r="H5982" t="s">
        <v>3758</v>
      </c>
    </row>
    <row r="5983" spans="1:8" hidden="1" x14ac:dyDescent="0.3">
      <c r="A5983" t="s">
        <v>9048</v>
      </c>
      <c r="B5983" t="s">
        <v>3129</v>
      </c>
      <c r="C5983" t="s">
        <v>238</v>
      </c>
      <c r="D5983" t="s">
        <v>55</v>
      </c>
      <c r="E5983">
        <v>958200</v>
      </c>
      <c r="F5983">
        <v>61</v>
      </c>
      <c r="G5983" t="s">
        <v>41</v>
      </c>
      <c r="H5983" t="s">
        <v>3758</v>
      </c>
    </row>
    <row r="5984" spans="1:8" hidden="1" x14ac:dyDescent="0.3">
      <c r="A5984" t="s">
        <v>9049</v>
      </c>
      <c r="B5984" t="s">
        <v>3129</v>
      </c>
      <c r="C5984" t="s">
        <v>238</v>
      </c>
      <c r="D5984" t="s">
        <v>56</v>
      </c>
      <c r="E5984">
        <v>534073</v>
      </c>
      <c r="F5984">
        <v>61</v>
      </c>
      <c r="G5984" t="s">
        <v>41</v>
      </c>
      <c r="H5984" t="s">
        <v>3758</v>
      </c>
    </row>
    <row r="5985" spans="1:8" hidden="1" x14ac:dyDescent="0.3">
      <c r="A5985" t="s">
        <v>9050</v>
      </c>
      <c r="B5985" t="s">
        <v>3129</v>
      </c>
      <c r="C5985" t="s">
        <v>238</v>
      </c>
      <c r="D5985" t="s">
        <v>57</v>
      </c>
      <c r="E5985">
        <v>364026</v>
      </c>
      <c r="F5985">
        <v>61</v>
      </c>
      <c r="G5985" t="s">
        <v>41</v>
      </c>
      <c r="H5985" t="s">
        <v>3758</v>
      </c>
    </row>
    <row r="5986" spans="1:8" hidden="1" x14ac:dyDescent="0.3">
      <c r="A5986" t="s">
        <v>9051</v>
      </c>
      <c r="B5986" t="s">
        <v>3129</v>
      </c>
      <c r="C5986" t="s">
        <v>238</v>
      </c>
      <c r="D5986" t="s">
        <v>58</v>
      </c>
      <c r="E5986">
        <v>321033</v>
      </c>
      <c r="F5986">
        <v>61</v>
      </c>
      <c r="G5986" t="s">
        <v>41</v>
      </c>
      <c r="H5986" t="s">
        <v>3758</v>
      </c>
    </row>
    <row r="5987" spans="1:8" hidden="1" x14ac:dyDescent="0.3">
      <c r="A5987" t="s">
        <v>9052</v>
      </c>
      <c r="B5987" t="s">
        <v>3129</v>
      </c>
      <c r="C5987" t="s">
        <v>238</v>
      </c>
      <c r="D5987" t="s">
        <v>59</v>
      </c>
      <c r="E5987">
        <v>510310</v>
      </c>
      <c r="F5987">
        <v>61</v>
      </c>
      <c r="G5987" t="s">
        <v>41</v>
      </c>
      <c r="H5987" t="s">
        <v>3758</v>
      </c>
    </row>
    <row r="5988" spans="1:8" hidden="1" x14ac:dyDescent="0.3">
      <c r="A5988" t="s">
        <v>9053</v>
      </c>
      <c r="B5988" t="s">
        <v>3129</v>
      </c>
      <c r="C5988" t="s">
        <v>238</v>
      </c>
      <c r="D5988" t="s">
        <v>51</v>
      </c>
      <c r="E5988">
        <v>612621</v>
      </c>
      <c r="F5988">
        <v>61</v>
      </c>
      <c r="G5988" t="s">
        <v>41</v>
      </c>
      <c r="H5988" t="s">
        <v>3758</v>
      </c>
    </row>
    <row r="5989" spans="1:8" hidden="1" x14ac:dyDescent="0.3">
      <c r="A5989" t="s">
        <v>9054</v>
      </c>
      <c r="B5989" t="s">
        <v>3129</v>
      </c>
      <c r="C5989" t="s">
        <v>238</v>
      </c>
      <c r="D5989" t="s">
        <v>52</v>
      </c>
      <c r="E5989">
        <v>308935</v>
      </c>
      <c r="F5989">
        <v>61</v>
      </c>
      <c r="G5989" t="s">
        <v>41</v>
      </c>
      <c r="H5989" t="s">
        <v>3758</v>
      </c>
    </row>
    <row r="5990" spans="1:8" hidden="1" x14ac:dyDescent="0.3">
      <c r="A5990" t="s">
        <v>9055</v>
      </c>
      <c r="B5990" t="s">
        <v>3129</v>
      </c>
      <c r="C5990" t="s">
        <v>238</v>
      </c>
      <c r="D5990" t="s">
        <v>53</v>
      </c>
      <c r="E5990">
        <v>387835</v>
      </c>
      <c r="F5990">
        <v>61</v>
      </c>
      <c r="G5990" t="s">
        <v>41</v>
      </c>
      <c r="H5990" t="s">
        <v>3758</v>
      </c>
    </row>
    <row r="5991" spans="1:8" hidden="1" x14ac:dyDescent="0.3">
      <c r="A5991" t="s">
        <v>9056</v>
      </c>
      <c r="B5991" t="s">
        <v>3129</v>
      </c>
      <c r="C5991" t="s">
        <v>238</v>
      </c>
      <c r="D5991" t="s">
        <v>349</v>
      </c>
      <c r="E5991">
        <v>4548487</v>
      </c>
      <c r="F5991">
        <v>61</v>
      </c>
      <c r="G5991" t="s">
        <v>41</v>
      </c>
      <c r="H5991" t="s">
        <v>3758</v>
      </c>
    </row>
    <row r="5992" spans="1:8" hidden="1" x14ac:dyDescent="0.3">
      <c r="A5992" t="s">
        <v>9057</v>
      </c>
      <c r="B5992" t="s">
        <v>3140</v>
      </c>
      <c r="C5992" t="s">
        <v>229</v>
      </c>
      <c r="D5992" t="s">
        <v>60</v>
      </c>
      <c r="E5992">
        <v>2509357</v>
      </c>
      <c r="F5992">
        <v>61</v>
      </c>
      <c r="G5992" t="s">
        <v>41</v>
      </c>
      <c r="H5992" t="s">
        <v>3758</v>
      </c>
    </row>
    <row r="5993" spans="1:8" hidden="1" x14ac:dyDescent="0.3">
      <c r="A5993" t="s">
        <v>9058</v>
      </c>
      <c r="B5993" t="s">
        <v>3140</v>
      </c>
      <c r="C5993" t="s">
        <v>229</v>
      </c>
      <c r="D5993" t="s">
        <v>63</v>
      </c>
      <c r="E5993">
        <v>35931</v>
      </c>
      <c r="F5993">
        <v>61</v>
      </c>
      <c r="G5993" t="s">
        <v>41</v>
      </c>
      <c r="H5993" t="s">
        <v>3758</v>
      </c>
    </row>
    <row r="5994" spans="1:8" hidden="1" x14ac:dyDescent="0.3">
      <c r="A5994" t="s">
        <v>9059</v>
      </c>
      <c r="B5994" t="s">
        <v>3140</v>
      </c>
      <c r="C5994" t="s">
        <v>229</v>
      </c>
      <c r="D5994" t="s">
        <v>61</v>
      </c>
      <c r="E5994">
        <v>851193</v>
      </c>
      <c r="F5994">
        <v>61</v>
      </c>
      <c r="G5994" t="s">
        <v>41</v>
      </c>
      <c r="H5994" t="s">
        <v>3758</v>
      </c>
    </row>
    <row r="5995" spans="1:8" hidden="1" x14ac:dyDescent="0.3">
      <c r="A5995" t="s">
        <v>10359</v>
      </c>
      <c r="B5995" t="s">
        <v>3140</v>
      </c>
      <c r="C5995" t="s">
        <v>229</v>
      </c>
      <c r="D5995" t="s">
        <v>10309</v>
      </c>
      <c r="E5995">
        <v>734510</v>
      </c>
      <c r="F5995">
        <v>61</v>
      </c>
      <c r="G5995" t="s">
        <v>41</v>
      </c>
      <c r="H5995" t="s">
        <v>3758</v>
      </c>
    </row>
    <row r="5996" spans="1:8" hidden="1" x14ac:dyDescent="0.3">
      <c r="A5996" t="s">
        <v>9060</v>
      </c>
      <c r="B5996" t="s">
        <v>3140</v>
      </c>
      <c r="C5996" t="s">
        <v>229</v>
      </c>
      <c r="D5996" t="s">
        <v>341</v>
      </c>
      <c r="E5996">
        <v>564475</v>
      </c>
      <c r="F5996">
        <v>61</v>
      </c>
      <c r="G5996" t="s">
        <v>41</v>
      </c>
      <c r="H5996" t="s">
        <v>3758</v>
      </c>
    </row>
    <row r="5997" spans="1:8" hidden="1" x14ac:dyDescent="0.3">
      <c r="A5997" t="s">
        <v>9061</v>
      </c>
      <c r="B5997" t="s">
        <v>3140</v>
      </c>
      <c r="C5997" t="s">
        <v>229</v>
      </c>
      <c r="D5997" t="s">
        <v>62</v>
      </c>
      <c r="E5997">
        <v>323258</v>
      </c>
      <c r="F5997">
        <v>61</v>
      </c>
      <c r="G5997" t="s">
        <v>41</v>
      </c>
      <c r="H5997" t="s">
        <v>3758</v>
      </c>
    </row>
    <row r="5998" spans="1:8" hidden="1" x14ac:dyDescent="0.3">
      <c r="A5998" t="s">
        <v>9062</v>
      </c>
      <c r="B5998" t="s">
        <v>3146</v>
      </c>
      <c r="C5998" t="s">
        <v>230</v>
      </c>
      <c r="D5998" t="s">
        <v>353</v>
      </c>
      <c r="E5998">
        <v>5331577</v>
      </c>
      <c r="F5998">
        <v>61</v>
      </c>
      <c r="G5998" t="s">
        <v>41</v>
      </c>
      <c r="H5998" t="s">
        <v>3758</v>
      </c>
    </row>
    <row r="5999" spans="1:8" hidden="1" x14ac:dyDescent="0.3">
      <c r="A5999" t="s">
        <v>9063</v>
      </c>
      <c r="B5999" t="s">
        <v>3146</v>
      </c>
      <c r="C5999" t="s">
        <v>230</v>
      </c>
      <c r="D5999" t="s">
        <v>2</v>
      </c>
      <c r="E5999">
        <v>5439618</v>
      </c>
      <c r="F5999">
        <v>61</v>
      </c>
      <c r="G5999" t="s">
        <v>41</v>
      </c>
      <c r="H5999" t="s">
        <v>3758</v>
      </c>
    </row>
    <row r="6000" spans="1:8" hidden="1" x14ac:dyDescent="0.3">
      <c r="A6000" t="s">
        <v>9064</v>
      </c>
      <c r="B6000" t="s">
        <v>3146</v>
      </c>
      <c r="C6000" t="s">
        <v>230</v>
      </c>
      <c r="D6000" t="s">
        <v>337</v>
      </c>
      <c r="E6000">
        <v>4556</v>
      </c>
      <c r="F6000">
        <v>61</v>
      </c>
      <c r="G6000" t="s">
        <v>41</v>
      </c>
      <c r="H6000" t="s">
        <v>3758</v>
      </c>
    </row>
    <row r="6001" spans="1:8" hidden="1" x14ac:dyDescent="0.3">
      <c r="A6001" t="s">
        <v>9065</v>
      </c>
      <c r="B6001" t="s">
        <v>3146</v>
      </c>
      <c r="C6001" t="s">
        <v>230</v>
      </c>
      <c r="D6001" t="s">
        <v>326</v>
      </c>
      <c r="E6001">
        <v>4598</v>
      </c>
      <c r="F6001">
        <v>61</v>
      </c>
      <c r="G6001" t="s">
        <v>41</v>
      </c>
      <c r="H6001" t="s">
        <v>3758</v>
      </c>
    </row>
    <row r="6002" spans="1:8" hidden="1" x14ac:dyDescent="0.3">
      <c r="A6002" t="s">
        <v>9066</v>
      </c>
      <c r="B6002" t="s">
        <v>3146</v>
      </c>
      <c r="C6002" t="s">
        <v>230</v>
      </c>
      <c r="D6002" t="s">
        <v>327</v>
      </c>
      <c r="E6002">
        <v>387029</v>
      </c>
      <c r="F6002">
        <v>61</v>
      </c>
      <c r="G6002" t="s">
        <v>41</v>
      </c>
      <c r="H6002" t="s">
        <v>3758</v>
      </c>
    </row>
    <row r="6003" spans="1:8" hidden="1" x14ac:dyDescent="0.3">
      <c r="A6003" t="s">
        <v>9067</v>
      </c>
      <c r="B6003" t="s">
        <v>3146</v>
      </c>
      <c r="C6003" t="s">
        <v>230</v>
      </c>
      <c r="D6003" t="s">
        <v>328</v>
      </c>
      <c r="E6003">
        <v>379182</v>
      </c>
      <c r="F6003">
        <v>61</v>
      </c>
      <c r="G6003" t="s">
        <v>41</v>
      </c>
      <c r="H6003" t="s">
        <v>3758</v>
      </c>
    </row>
    <row r="6004" spans="1:8" hidden="1" x14ac:dyDescent="0.3">
      <c r="A6004" t="s">
        <v>9068</v>
      </c>
      <c r="B6004" t="s">
        <v>3146</v>
      </c>
      <c r="C6004" t="s">
        <v>230</v>
      </c>
      <c r="D6004" t="s">
        <v>329</v>
      </c>
      <c r="E6004">
        <v>5697</v>
      </c>
      <c r="F6004">
        <v>61</v>
      </c>
      <c r="G6004" t="s">
        <v>41</v>
      </c>
      <c r="H6004" t="s">
        <v>3758</v>
      </c>
    </row>
    <row r="6005" spans="1:8" hidden="1" x14ac:dyDescent="0.3">
      <c r="A6005" t="s">
        <v>9069</v>
      </c>
      <c r="B6005" t="s">
        <v>3146</v>
      </c>
      <c r="C6005" t="s">
        <v>230</v>
      </c>
      <c r="D6005" t="s">
        <v>330</v>
      </c>
      <c r="E6005">
        <v>29221</v>
      </c>
      <c r="F6005">
        <v>61</v>
      </c>
      <c r="G6005" t="s">
        <v>41</v>
      </c>
      <c r="H6005" t="s">
        <v>3758</v>
      </c>
    </row>
    <row r="6006" spans="1:8" hidden="1" x14ac:dyDescent="0.3">
      <c r="A6006" t="s">
        <v>9070</v>
      </c>
      <c r="B6006" t="s">
        <v>3146</v>
      </c>
      <c r="C6006" t="s">
        <v>230</v>
      </c>
      <c r="D6006" t="s">
        <v>3155</v>
      </c>
      <c r="E6006">
        <v>108058</v>
      </c>
      <c r="F6006">
        <v>61</v>
      </c>
      <c r="G6006" t="s">
        <v>41</v>
      </c>
      <c r="H6006" t="s">
        <v>3758</v>
      </c>
    </row>
    <row r="6007" spans="1:8" hidden="1" x14ac:dyDescent="0.3">
      <c r="A6007" t="s">
        <v>9071</v>
      </c>
      <c r="B6007" t="s">
        <v>3146</v>
      </c>
      <c r="C6007" t="s">
        <v>230</v>
      </c>
      <c r="D6007" t="s">
        <v>3157</v>
      </c>
      <c r="E6007">
        <v>5331577</v>
      </c>
      <c r="F6007">
        <v>61</v>
      </c>
      <c r="G6007" t="s">
        <v>41</v>
      </c>
      <c r="H6007" t="s">
        <v>3758</v>
      </c>
    </row>
    <row r="6008" spans="1:8" hidden="1" x14ac:dyDescent="0.3">
      <c r="A6008" t="s">
        <v>9072</v>
      </c>
      <c r="B6008" t="s">
        <v>3146</v>
      </c>
      <c r="C6008" t="s">
        <v>230</v>
      </c>
      <c r="D6008" t="s">
        <v>331</v>
      </c>
      <c r="E6008">
        <v>429139</v>
      </c>
      <c r="F6008">
        <v>61</v>
      </c>
      <c r="G6008" t="s">
        <v>41</v>
      </c>
      <c r="H6008" t="s">
        <v>3758</v>
      </c>
    </row>
    <row r="6009" spans="1:8" hidden="1" x14ac:dyDescent="0.3">
      <c r="A6009" t="s">
        <v>9073</v>
      </c>
      <c r="B6009" t="s">
        <v>3146</v>
      </c>
      <c r="C6009" t="s">
        <v>230</v>
      </c>
      <c r="D6009" t="s">
        <v>332</v>
      </c>
      <c r="E6009">
        <v>239534</v>
      </c>
      <c r="F6009">
        <v>61</v>
      </c>
      <c r="G6009" t="s">
        <v>41</v>
      </c>
      <c r="H6009" t="s">
        <v>3758</v>
      </c>
    </row>
    <row r="6010" spans="1:8" hidden="1" x14ac:dyDescent="0.3">
      <c r="A6010" t="s">
        <v>9074</v>
      </c>
      <c r="B6010" t="s">
        <v>3146</v>
      </c>
      <c r="C6010" t="s">
        <v>230</v>
      </c>
      <c r="D6010" t="s">
        <v>333</v>
      </c>
      <c r="E6010">
        <v>1292018</v>
      </c>
      <c r="F6010">
        <v>61</v>
      </c>
      <c r="G6010" t="s">
        <v>41</v>
      </c>
      <c r="H6010" t="s">
        <v>3758</v>
      </c>
    </row>
    <row r="6011" spans="1:8" hidden="1" x14ac:dyDescent="0.3">
      <c r="A6011" t="s">
        <v>9075</v>
      </c>
      <c r="B6011" t="s">
        <v>3146</v>
      </c>
      <c r="C6011" t="s">
        <v>230</v>
      </c>
      <c r="D6011" t="s">
        <v>334</v>
      </c>
      <c r="E6011">
        <v>1468156</v>
      </c>
      <c r="F6011">
        <v>61</v>
      </c>
      <c r="G6011" t="s">
        <v>41</v>
      </c>
      <c r="H6011" t="s">
        <v>3758</v>
      </c>
    </row>
    <row r="6012" spans="1:8" hidden="1" x14ac:dyDescent="0.3">
      <c r="A6012" t="s">
        <v>9076</v>
      </c>
      <c r="B6012" t="s">
        <v>3146</v>
      </c>
      <c r="C6012" t="s">
        <v>230</v>
      </c>
      <c r="D6012" t="s">
        <v>336</v>
      </c>
      <c r="E6012">
        <v>113956</v>
      </c>
      <c r="F6012">
        <v>61</v>
      </c>
      <c r="G6012" t="s">
        <v>41</v>
      </c>
      <c r="H6012" t="s">
        <v>3758</v>
      </c>
    </row>
    <row r="6013" spans="1:8" hidden="1" x14ac:dyDescent="0.3">
      <c r="A6013" t="s">
        <v>9077</v>
      </c>
      <c r="B6013" t="s">
        <v>3146</v>
      </c>
      <c r="C6013" t="s">
        <v>230</v>
      </c>
      <c r="D6013" t="s">
        <v>335</v>
      </c>
      <c r="E6013">
        <v>48303</v>
      </c>
      <c r="F6013">
        <v>61</v>
      </c>
      <c r="G6013" t="s">
        <v>41</v>
      </c>
      <c r="H6013" t="s">
        <v>3758</v>
      </c>
    </row>
    <row r="6014" spans="1:8" hidden="1" x14ac:dyDescent="0.3">
      <c r="A6014" t="s">
        <v>9078</v>
      </c>
      <c r="B6014" t="s">
        <v>3146</v>
      </c>
      <c r="C6014" t="s">
        <v>230</v>
      </c>
      <c r="D6014" t="s">
        <v>79</v>
      </c>
      <c r="E6014">
        <v>929968</v>
      </c>
      <c r="F6014">
        <v>61</v>
      </c>
      <c r="G6014" t="s">
        <v>41</v>
      </c>
      <c r="H6014" t="s">
        <v>3758</v>
      </c>
    </row>
    <row r="6015" spans="1:8" hidden="1" x14ac:dyDescent="0.3">
      <c r="A6015" t="s">
        <v>9079</v>
      </c>
      <c r="B6015" t="s">
        <v>3166</v>
      </c>
      <c r="C6015" t="s">
        <v>245</v>
      </c>
      <c r="D6015" t="s">
        <v>80</v>
      </c>
      <c r="E6015">
        <v>807069</v>
      </c>
      <c r="F6015">
        <v>61</v>
      </c>
      <c r="G6015" t="s">
        <v>41</v>
      </c>
      <c r="H6015" t="s">
        <v>3758</v>
      </c>
    </row>
    <row r="6016" spans="1:8" hidden="1" x14ac:dyDescent="0.3">
      <c r="A6016" t="s">
        <v>9080</v>
      </c>
      <c r="B6016" t="s">
        <v>3166</v>
      </c>
      <c r="C6016" t="s">
        <v>245</v>
      </c>
      <c r="D6016" t="s">
        <v>342</v>
      </c>
      <c r="E6016">
        <v>59239</v>
      </c>
      <c r="F6016">
        <v>61</v>
      </c>
      <c r="G6016" t="s">
        <v>41</v>
      </c>
      <c r="H6016" t="s">
        <v>3758</v>
      </c>
    </row>
    <row r="6017" spans="1:8" hidden="1" x14ac:dyDescent="0.3">
      <c r="A6017" t="s">
        <v>9081</v>
      </c>
      <c r="B6017" t="s">
        <v>3166</v>
      </c>
      <c r="C6017" t="s">
        <v>245</v>
      </c>
      <c r="D6017">
        <v>0</v>
      </c>
      <c r="E6017">
        <v>687039</v>
      </c>
      <c r="F6017">
        <v>61</v>
      </c>
      <c r="G6017" t="s">
        <v>41</v>
      </c>
      <c r="H6017" t="s">
        <v>3758</v>
      </c>
    </row>
    <row r="6018" spans="1:8" hidden="1" x14ac:dyDescent="0.3">
      <c r="A6018" t="s">
        <v>9082</v>
      </c>
      <c r="B6018" t="s">
        <v>3166</v>
      </c>
      <c r="C6018" t="s">
        <v>245</v>
      </c>
      <c r="D6018">
        <v>1</v>
      </c>
      <c r="E6018">
        <v>955706</v>
      </c>
      <c r="F6018">
        <v>61</v>
      </c>
      <c r="G6018" t="s">
        <v>41</v>
      </c>
      <c r="H6018" t="s">
        <v>3758</v>
      </c>
    </row>
    <row r="6019" spans="1:8" hidden="1" x14ac:dyDescent="0.3">
      <c r="A6019" t="s">
        <v>9083</v>
      </c>
      <c r="B6019" t="s">
        <v>3166</v>
      </c>
      <c r="C6019" t="s">
        <v>245</v>
      </c>
      <c r="D6019" t="s">
        <v>60</v>
      </c>
      <c r="E6019">
        <v>2509357</v>
      </c>
      <c r="F6019">
        <v>61</v>
      </c>
      <c r="G6019" t="s">
        <v>41</v>
      </c>
      <c r="H6019" t="s">
        <v>3758</v>
      </c>
    </row>
    <row r="6020" spans="1:8" hidden="1" x14ac:dyDescent="0.3">
      <c r="A6020" t="s">
        <v>9084</v>
      </c>
      <c r="B6020" t="s">
        <v>3172</v>
      </c>
      <c r="C6020" t="s">
        <v>239</v>
      </c>
      <c r="D6020" t="s">
        <v>2</v>
      </c>
      <c r="E6020">
        <v>5439618</v>
      </c>
      <c r="F6020">
        <v>61</v>
      </c>
      <c r="G6020" t="s">
        <v>41</v>
      </c>
      <c r="H6020" t="s">
        <v>3758</v>
      </c>
    </row>
    <row r="6021" spans="1:8" hidden="1" x14ac:dyDescent="0.3">
      <c r="A6021" t="s">
        <v>9085</v>
      </c>
      <c r="B6021" t="s">
        <v>3172</v>
      </c>
      <c r="C6021" t="s">
        <v>239</v>
      </c>
      <c r="D6021" t="s">
        <v>67</v>
      </c>
      <c r="E6021">
        <v>288477</v>
      </c>
      <c r="F6021">
        <v>61</v>
      </c>
      <c r="G6021" t="s">
        <v>41</v>
      </c>
      <c r="H6021" t="s">
        <v>3758</v>
      </c>
    </row>
    <row r="6022" spans="1:8" hidden="1" x14ac:dyDescent="0.3">
      <c r="A6022" t="s">
        <v>9086</v>
      </c>
      <c r="B6022" t="s">
        <v>3172</v>
      </c>
      <c r="C6022" t="s">
        <v>239</v>
      </c>
      <c r="D6022" t="s">
        <v>66</v>
      </c>
      <c r="E6022">
        <v>773306</v>
      </c>
      <c r="F6022">
        <v>61</v>
      </c>
      <c r="G6022" t="s">
        <v>41</v>
      </c>
      <c r="H6022" t="s">
        <v>3758</v>
      </c>
    </row>
    <row r="6023" spans="1:8" hidden="1" x14ac:dyDescent="0.3">
      <c r="A6023" t="s">
        <v>9087</v>
      </c>
      <c r="B6023" t="s">
        <v>3172</v>
      </c>
      <c r="C6023" t="s">
        <v>239</v>
      </c>
      <c r="D6023" t="s">
        <v>65</v>
      </c>
      <c r="E6023">
        <v>1680051</v>
      </c>
      <c r="F6023">
        <v>61</v>
      </c>
      <c r="G6023" t="s">
        <v>41</v>
      </c>
      <c r="H6023" t="s">
        <v>3758</v>
      </c>
    </row>
    <row r="6024" spans="1:8" hidden="1" x14ac:dyDescent="0.3">
      <c r="A6024" t="s">
        <v>9088</v>
      </c>
      <c r="B6024" t="s">
        <v>3172</v>
      </c>
      <c r="C6024" t="s">
        <v>239</v>
      </c>
      <c r="D6024" t="s">
        <v>68</v>
      </c>
      <c r="E6024">
        <v>89326</v>
      </c>
      <c r="F6024">
        <v>61</v>
      </c>
      <c r="G6024" t="s">
        <v>41</v>
      </c>
      <c r="H6024" t="s">
        <v>3758</v>
      </c>
    </row>
    <row r="6025" spans="1:8" hidden="1" x14ac:dyDescent="0.3">
      <c r="A6025" t="s">
        <v>9089</v>
      </c>
      <c r="B6025" t="s">
        <v>3172</v>
      </c>
      <c r="C6025" t="s">
        <v>239</v>
      </c>
      <c r="D6025" t="s">
        <v>64</v>
      </c>
      <c r="E6025">
        <v>2608583</v>
      </c>
      <c r="F6025">
        <v>61</v>
      </c>
      <c r="G6025" t="s">
        <v>41</v>
      </c>
      <c r="H6025" t="s">
        <v>3758</v>
      </c>
    </row>
    <row r="6026" spans="1:8" hidden="1" x14ac:dyDescent="0.3">
      <c r="A6026" t="s">
        <v>9090</v>
      </c>
      <c r="B6026" t="s">
        <v>3179</v>
      </c>
      <c r="C6026" t="s">
        <v>240</v>
      </c>
      <c r="D6026" t="s">
        <v>2</v>
      </c>
      <c r="E6026">
        <v>5439618</v>
      </c>
      <c r="F6026">
        <v>61</v>
      </c>
      <c r="G6026" t="s">
        <v>41</v>
      </c>
      <c r="H6026" t="s">
        <v>3758</v>
      </c>
    </row>
    <row r="6027" spans="1:8" hidden="1" x14ac:dyDescent="0.3">
      <c r="A6027" t="s">
        <v>9091</v>
      </c>
      <c r="B6027" t="s">
        <v>3179</v>
      </c>
      <c r="C6027" t="s">
        <v>240</v>
      </c>
      <c r="D6027" t="s">
        <v>70</v>
      </c>
      <c r="E6027">
        <v>725521</v>
      </c>
      <c r="F6027">
        <v>61</v>
      </c>
      <c r="G6027" t="s">
        <v>41</v>
      </c>
      <c r="H6027" t="s">
        <v>3758</v>
      </c>
    </row>
    <row r="6028" spans="1:8" hidden="1" x14ac:dyDescent="0.3">
      <c r="A6028" t="s">
        <v>9092</v>
      </c>
      <c r="B6028" t="s">
        <v>3179</v>
      </c>
      <c r="C6028" t="s">
        <v>240</v>
      </c>
      <c r="D6028" t="s">
        <v>69</v>
      </c>
      <c r="E6028">
        <v>585449</v>
      </c>
      <c r="F6028">
        <v>61</v>
      </c>
      <c r="G6028" t="s">
        <v>41</v>
      </c>
      <c r="H6028" t="s">
        <v>3758</v>
      </c>
    </row>
    <row r="6029" spans="1:8" hidden="1" x14ac:dyDescent="0.3">
      <c r="A6029" t="s">
        <v>9093</v>
      </c>
      <c r="B6029" t="s">
        <v>3179</v>
      </c>
      <c r="C6029" t="s">
        <v>240</v>
      </c>
      <c r="D6029" t="s">
        <v>71</v>
      </c>
      <c r="E6029">
        <v>4129072</v>
      </c>
      <c r="F6029">
        <v>61</v>
      </c>
      <c r="G6029" t="s">
        <v>41</v>
      </c>
      <c r="H6029" t="s">
        <v>3758</v>
      </c>
    </row>
    <row r="6030" spans="1:8" hidden="1" x14ac:dyDescent="0.3">
      <c r="A6030" t="s">
        <v>9094</v>
      </c>
      <c r="B6030" t="s">
        <v>3184</v>
      </c>
      <c r="C6030" t="s">
        <v>3185</v>
      </c>
      <c r="D6030" t="s">
        <v>2</v>
      </c>
      <c r="E6030">
        <v>5439618</v>
      </c>
      <c r="F6030">
        <v>61</v>
      </c>
      <c r="G6030" t="s">
        <v>41</v>
      </c>
      <c r="H6030" t="s">
        <v>3758</v>
      </c>
    </row>
    <row r="6031" spans="1:8" hidden="1" x14ac:dyDescent="0.3">
      <c r="A6031" t="s">
        <v>9095</v>
      </c>
      <c r="B6031" t="s">
        <v>3184</v>
      </c>
      <c r="C6031" t="s">
        <v>3185</v>
      </c>
      <c r="D6031" t="s">
        <v>25</v>
      </c>
      <c r="E6031">
        <v>67665</v>
      </c>
      <c r="F6031">
        <v>61</v>
      </c>
      <c r="G6031" t="s">
        <v>41</v>
      </c>
      <c r="H6031" t="s">
        <v>3758</v>
      </c>
    </row>
    <row r="6032" spans="1:8" hidden="1" x14ac:dyDescent="0.3">
      <c r="A6032" t="s">
        <v>9096</v>
      </c>
      <c r="B6032" t="s">
        <v>3184</v>
      </c>
      <c r="C6032" t="s">
        <v>3185</v>
      </c>
      <c r="D6032" t="s">
        <v>21</v>
      </c>
      <c r="E6032">
        <v>758062</v>
      </c>
      <c r="F6032">
        <v>61</v>
      </c>
      <c r="G6032" t="s">
        <v>41</v>
      </c>
      <c r="H6032" t="s">
        <v>3758</v>
      </c>
    </row>
    <row r="6033" spans="1:8" hidden="1" x14ac:dyDescent="0.3">
      <c r="A6033" t="s">
        <v>9097</v>
      </c>
      <c r="B6033" t="s">
        <v>3184</v>
      </c>
      <c r="C6033" t="s">
        <v>3185</v>
      </c>
      <c r="D6033" t="s">
        <v>24</v>
      </c>
      <c r="E6033">
        <v>125384</v>
      </c>
      <c r="F6033">
        <v>61</v>
      </c>
      <c r="G6033" t="s">
        <v>41</v>
      </c>
      <c r="H6033" t="s">
        <v>3758</v>
      </c>
    </row>
    <row r="6034" spans="1:8" hidden="1" x14ac:dyDescent="0.3">
      <c r="A6034" t="s">
        <v>9098</v>
      </c>
      <c r="B6034" t="s">
        <v>3184</v>
      </c>
      <c r="C6034" t="s">
        <v>3185</v>
      </c>
      <c r="D6034" t="s">
        <v>354</v>
      </c>
      <c r="E6034">
        <v>369502</v>
      </c>
      <c r="F6034">
        <v>61</v>
      </c>
      <c r="G6034" t="s">
        <v>41</v>
      </c>
      <c r="H6034" t="s">
        <v>3758</v>
      </c>
    </row>
    <row r="6035" spans="1:8" hidden="1" x14ac:dyDescent="0.3">
      <c r="A6035" t="s">
        <v>9099</v>
      </c>
      <c r="B6035" t="s">
        <v>3184</v>
      </c>
      <c r="C6035" t="s">
        <v>3185</v>
      </c>
      <c r="D6035" t="s">
        <v>22</v>
      </c>
      <c r="E6035">
        <v>447172</v>
      </c>
      <c r="F6035">
        <v>61</v>
      </c>
      <c r="G6035" t="s">
        <v>41</v>
      </c>
      <c r="H6035" t="s">
        <v>3758</v>
      </c>
    </row>
    <row r="6036" spans="1:8" hidden="1" x14ac:dyDescent="0.3">
      <c r="A6036" t="s">
        <v>9100</v>
      </c>
      <c r="B6036" t="s">
        <v>3184</v>
      </c>
      <c r="C6036" t="s">
        <v>3185</v>
      </c>
      <c r="D6036" t="s">
        <v>23</v>
      </c>
      <c r="E6036">
        <v>110475</v>
      </c>
      <c r="F6036">
        <v>61</v>
      </c>
      <c r="G6036" t="s">
        <v>41</v>
      </c>
      <c r="H6036" t="s">
        <v>3758</v>
      </c>
    </row>
    <row r="6037" spans="1:8" hidden="1" x14ac:dyDescent="0.3">
      <c r="A6037" t="s">
        <v>9101</v>
      </c>
      <c r="B6037" t="s">
        <v>3184</v>
      </c>
      <c r="C6037" t="s">
        <v>3185</v>
      </c>
      <c r="D6037" t="s">
        <v>20</v>
      </c>
      <c r="E6037">
        <v>3561191</v>
      </c>
      <c r="F6037">
        <v>61</v>
      </c>
      <c r="G6037" t="s">
        <v>41</v>
      </c>
      <c r="H6037" t="s">
        <v>3758</v>
      </c>
    </row>
    <row r="6038" spans="1:8" hidden="1" x14ac:dyDescent="0.3">
      <c r="A6038" t="s">
        <v>10609</v>
      </c>
      <c r="B6038" t="s">
        <v>3193</v>
      </c>
      <c r="C6038" t="s">
        <v>3194</v>
      </c>
      <c r="D6038" t="s">
        <v>10556</v>
      </c>
      <c r="E6038">
        <v>2646</v>
      </c>
      <c r="F6038">
        <v>61</v>
      </c>
      <c r="G6038" t="s">
        <v>41</v>
      </c>
      <c r="H6038" t="s">
        <v>3758</v>
      </c>
    </row>
    <row r="6039" spans="1:8" hidden="1" x14ac:dyDescent="0.3">
      <c r="A6039" t="s">
        <v>9102</v>
      </c>
      <c r="B6039" t="s">
        <v>3193</v>
      </c>
      <c r="C6039" t="s">
        <v>3194</v>
      </c>
      <c r="D6039" t="s">
        <v>350</v>
      </c>
      <c r="E6039">
        <v>3577</v>
      </c>
      <c r="F6039">
        <v>61</v>
      </c>
      <c r="G6039" t="s">
        <v>41</v>
      </c>
      <c r="H6039" t="s">
        <v>3758</v>
      </c>
    </row>
    <row r="6040" spans="1:8" hidden="1" x14ac:dyDescent="0.3">
      <c r="A6040" t="s">
        <v>9103</v>
      </c>
      <c r="B6040" t="s">
        <v>3193</v>
      </c>
      <c r="C6040" t="s">
        <v>3194</v>
      </c>
      <c r="D6040" t="s">
        <v>352</v>
      </c>
      <c r="E6040">
        <v>273216</v>
      </c>
      <c r="F6040">
        <v>61</v>
      </c>
      <c r="G6040" t="s">
        <v>41</v>
      </c>
      <c r="H6040" t="s">
        <v>3758</v>
      </c>
    </row>
    <row r="6041" spans="1:8" hidden="1" x14ac:dyDescent="0.3">
      <c r="A6041" t="s">
        <v>9104</v>
      </c>
      <c r="B6041" t="s">
        <v>3193</v>
      </c>
      <c r="C6041" t="s">
        <v>3194</v>
      </c>
      <c r="D6041" t="s">
        <v>351</v>
      </c>
      <c r="E6041">
        <v>13441</v>
      </c>
      <c r="F6041">
        <v>61</v>
      </c>
      <c r="G6041" t="s">
        <v>41</v>
      </c>
      <c r="H6041" t="s">
        <v>3758</v>
      </c>
    </row>
    <row r="6042" spans="1:8" hidden="1" x14ac:dyDescent="0.3">
      <c r="A6042" t="s">
        <v>9105</v>
      </c>
      <c r="B6042" t="s">
        <v>3193</v>
      </c>
      <c r="C6042" t="s">
        <v>3194</v>
      </c>
      <c r="D6042" t="s">
        <v>348</v>
      </c>
      <c r="E6042">
        <v>9071</v>
      </c>
      <c r="F6042">
        <v>61</v>
      </c>
      <c r="G6042" t="s">
        <v>41</v>
      </c>
      <c r="H6042" t="s">
        <v>3758</v>
      </c>
    </row>
    <row r="6043" spans="1:8" hidden="1" x14ac:dyDescent="0.3">
      <c r="A6043" t="s">
        <v>9106</v>
      </c>
      <c r="B6043" t="s">
        <v>3193</v>
      </c>
      <c r="C6043" t="s">
        <v>3194</v>
      </c>
      <c r="D6043" t="s">
        <v>349</v>
      </c>
      <c r="E6043">
        <v>5294703</v>
      </c>
      <c r="F6043">
        <v>61</v>
      </c>
      <c r="G6043" t="s">
        <v>41</v>
      </c>
      <c r="H6043" t="s">
        <v>3758</v>
      </c>
    </row>
    <row r="6044" spans="1:8" hidden="1" x14ac:dyDescent="0.3">
      <c r="A6044" t="s">
        <v>9107</v>
      </c>
      <c r="B6044" t="s">
        <v>3193</v>
      </c>
      <c r="C6044" t="s">
        <v>3194</v>
      </c>
      <c r="D6044" t="s">
        <v>347</v>
      </c>
      <c r="E6044">
        <v>5285805</v>
      </c>
      <c r="F6044">
        <v>61</v>
      </c>
      <c r="G6044" t="s">
        <v>41</v>
      </c>
      <c r="H6044" t="s">
        <v>3758</v>
      </c>
    </row>
    <row r="6045" spans="1:8" hidden="1" x14ac:dyDescent="0.3">
      <c r="A6045" t="s">
        <v>9108</v>
      </c>
      <c r="B6045" t="s">
        <v>99</v>
      </c>
      <c r="C6045" t="s">
        <v>3202</v>
      </c>
      <c r="D6045" t="s">
        <v>210</v>
      </c>
      <c r="E6045">
        <v>896833</v>
      </c>
      <c r="F6045">
        <v>61</v>
      </c>
      <c r="G6045" t="s">
        <v>41</v>
      </c>
      <c r="H6045" t="s">
        <v>3758</v>
      </c>
    </row>
    <row r="6046" spans="1:8" hidden="1" x14ac:dyDescent="0.3">
      <c r="A6046" t="s">
        <v>9109</v>
      </c>
      <c r="B6046" t="s">
        <v>98</v>
      </c>
      <c r="C6046" t="s">
        <v>3202</v>
      </c>
      <c r="D6046" t="s">
        <v>209</v>
      </c>
      <c r="E6046">
        <v>3511191</v>
      </c>
      <c r="F6046">
        <v>61</v>
      </c>
      <c r="G6046" t="s">
        <v>41</v>
      </c>
      <c r="H6046" t="s">
        <v>3758</v>
      </c>
    </row>
    <row r="6047" spans="1:8" hidden="1" x14ac:dyDescent="0.3">
      <c r="A6047" t="s">
        <v>9110</v>
      </c>
      <c r="B6047" t="s">
        <v>97</v>
      </c>
      <c r="C6047" t="s">
        <v>3202</v>
      </c>
      <c r="D6047" t="s">
        <v>208</v>
      </c>
      <c r="E6047">
        <v>611422</v>
      </c>
      <c r="F6047">
        <v>61</v>
      </c>
      <c r="G6047" t="s">
        <v>41</v>
      </c>
      <c r="H6047" t="s">
        <v>3758</v>
      </c>
    </row>
    <row r="6048" spans="1:8" hidden="1" x14ac:dyDescent="0.3">
      <c r="A6048" t="s">
        <v>9111</v>
      </c>
      <c r="B6048" t="s">
        <v>96</v>
      </c>
      <c r="C6048" t="s">
        <v>3202</v>
      </c>
      <c r="D6048" t="s">
        <v>207</v>
      </c>
      <c r="E6048">
        <v>527454</v>
      </c>
      <c r="F6048">
        <v>61</v>
      </c>
      <c r="G6048" t="s">
        <v>41</v>
      </c>
      <c r="H6048" t="s">
        <v>3758</v>
      </c>
    </row>
    <row r="6049" spans="1:8" hidden="1" x14ac:dyDescent="0.3">
      <c r="A6049" t="s">
        <v>9112</v>
      </c>
      <c r="B6049" t="s">
        <v>3207</v>
      </c>
      <c r="C6049" t="s">
        <v>3202</v>
      </c>
      <c r="D6049" t="s">
        <v>2</v>
      </c>
      <c r="E6049">
        <v>5546900</v>
      </c>
      <c r="F6049">
        <v>61</v>
      </c>
      <c r="G6049" t="s">
        <v>41</v>
      </c>
      <c r="H6049" t="s">
        <v>3758</v>
      </c>
    </row>
    <row r="6050" spans="1:8" hidden="1" x14ac:dyDescent="0.3">
      <c r="A6050" t="s">
        <v>9113</v>
      </c>
      <c r="B6050" t="s">
        <v>3207</v>
      </c>
      <c r="C6050" t="s">
        <v>3202</v>
      </c>
      <c r="D6050" t="s">
        <v>28</v>
      </c>
      <c r="E6050">
        <v>7793711.0790880099</v>
      </c>
      <c r="F6050">
        <v>61</v>
      </c>
      <c r="G6050" t="s">
        <v>41</v>
      </c>
      <c r="H6050" t="s">
        <v>3758</v>
      </c>
    </row>
    <row r="6051" spans="1:8" hidden="1" x14ac:dyDescent="0.3">
      <c r="A6051" t="s">
        <v>9114</v>
      </c>
      <c r="B6051" t="s">
        <v>3207</v>
      </c>
      <c r="C6051" t="s">
        <v>3202</v>
      </c>
      <c r="D6051" t="s">
        <v>27</v>
      </c>
      <c r="E6051">
        <v>2851740</v>
      </c>
      <c r="F6051">
        <v>61</v>
      </c>
      <c r="G6051" t="s">
        <v>41</v>
      </c>
      <c r="H6051" t="s">
        <v>3758</v>
      </c>
    </row>
    <row r="6052" spans="1:8" hidden="1" x14ac:dyDescent="0.3">
      <c r="A6052" t="s">
        <v>9115</v>
      </c>
      <c r="B6052" t="s">
        <v>3207</v>
      </c>
      <c r="C6052" t="s">
        <v>3202</v>
      </c>
      <c r="D6052" t="s">
        <v>3155</v>
      </c>
      <c r="E6052">
        <v>108058</v>
      </c>
      <c r="F6052">
        <v>61</v>
      </c>
      <c r="G6052" t="s">
        <v>41</v>
      </c>
      <c r="H6052" t="s">
        <v>3758</v>
      </c>
    </row>
    <row r="6053" spans="1:8" hidden="1" x14ac:dyDescent="0.3">
      <c r="A6053" t="s">
        <v>9116</v>
      </c>
      <c r="B6053" t="s">
        <v>3207</v>
      </c>
      <c r="C6053" t="s">
        <v>3202</v>
      </c>
      <c r="D6053" t="s">
        <v>3157</v>
      </c>
      <c r="E6053">
        <v>5331577</v>
      </c>
      <c r="F6053">
        <v>61</v>
      </c>
      <c r="G6053" t="s">
        <v>41</v>
      </c>
      <c r="H6053" t="s">
        <v>3758</v>
      </c>
    </row>
    <row r="6054" spans="1:8" hidden="1" x14ac:dyDescent="0.3">
      <c r="A6054" t="s">
        <v>9117</v>
      </c>
      <c r="B6054" t="s">
        <v>3207</v>
      </c>
      <c r="C6054" t="s">
        <v>3202</v>
      </c>
      <c r="D6054" t="s">
        <v>26</v>
      </c>
      <c r="E6054">
        <v>2695160</v>
      </c>
      <c r="F6054">
        <v>61</v>
      </c>
      <c r="G6054" t="s">
        <v>41</v>
      </c>
      <c r="H6054" t="s">
        <v>3758</v>
      </c>
    </row>
    <row r="6055" spans="1:8" hidden="1" x14ac:dyDescent="0.3">
      <c r="A6055" t="s">
        <v>9118</v>
      </c>
      <c r="B6055" t="s">
        <v>3214</v>
      </c>
      <c r="C6055" t="s">
        <v>3215</v>
      </c>
      <c r="D6055" t="s">
        <v>344</v>
      </c>
      <c r="E6055">
        <v>58726</v>
      </c>
      <c r="F6055">
        <v>61</v>
      </c>
      <c r="G6055" t="s">
        <v>41</v>
      </c>
      <c r="H6055" t="s">
        <v>3758</v>
      </c>
    </row>
    <row r="6056" spans="1:8" hidden="1" x14ac:dyDescent="0.3">
      <c r="A6056" t="s">
        <v>9119</v>
      </c>
      <c r="B6056" t="s">
        <v>3214</v>
      </c>
      <c r="C6056" t="s">
        <v>3215</v>
      </c>
      <c r="D6056" t="s">
        <v>2</v>
      </c>
      <c r="E6056">
        <v>5439618</v>
      </c>
      <c r="F6056">
        <v>61</v>
      </c>
      <c r="G6056" t="s">
        <v>41</v>
      </c>
      <c r="H6056" t="s">
        <v>3758</v>
      </c>
    </row>
    <row r="6057" spans="1:8" hidden="1" x14ac:dyDescent="0.3">
      <c r="A6057" t="s">
        <v>9120</v>
      </c>
      <c r="B6057" t="s">
        <v>3214</v>
      </c>
      <c r="C6057" t="s">
        <v>3215</v>
      </c>
      <c r="D6057" t="s">
        <v>30</v>
      </c>
      <c r="E6057">
        <v>211988</v>
      </c>
      <c r="F6057">
        <v>61</v>
      </c>
      <c r="G6057" t="s">
        <v>41</v>
      </c>
      <c r="H6057" t="s">
        <v>3758</v>
      </c>
    </row>
    <row r="6058" spans="1:8" hidden="1" x14ac:dyDescent="0.3">
      <c r="A6058" t="s">
        <v>9121</v>
      </c>
      <c r="B6058" t="s">
        <v>3214</v>
      </c>
      <c r="C6058" t="s">
        <v>3215</v>
      </c>
      <c r="D6058" t="s">
        <v>345</v>
      </c>
      <c r="E6058">
        <v>6772</v>
      </c>
      <c r="F6058">
        <v>61</v>
      </c>
      <c r="G6058" t="s">
        <v>41</v>
      </c>
      <c r="H6058" t="s">
        <v>3758</v>
      </c>
    </row>
    <row r="6059" spans="1:8" hidden="1" x14ac:dyDescent="0.3">
      <c r="A6059" t="s">
        <v>9122</v>
      </c>
      <c r="B6059" t="s">
        <v>3214</v>
      </c>
      <c r="C6059" t="s">
        <v>3215</v>
      </c>
      <c r="D6059" t="s">
        <v>36</v>
      </c>
      <c r="E6059">
        <v>60930</v>
      </c>
      <c r="F6059">
        <v>61</v>
      </c>
      <c r="G6059" t="s">
        <v>41</v>
      </c>
      <c r="H6059" t="s">
        <v>3758</v>
      </c>
    </row>
    <row r="6060" spans="1:8" hidden="1" x14ac:dyDescent="0.3">
      <c r="A6060" t="s">
        <v>9123</v>
      </c>
      <c r="B6060" t="s">
        <v>3214</v>
      </c>
      <c r="C6060" t="s">
        <v>3215</v>
      </c>
      <c r="D6060" t="s">
        <v>32</v>
      </c>
      <c r="E6060">
        <v>49401</v>
      </c>
      <c r="F6060">
        <v>61</v>
      </c>
      <c r="G6060" t="s">
        <v>41</v>
      </c>
      <c r="H6060" t="s">
        <v>3758</v>
      </c>
    </row>
    <row r="6061" spans="1:8" hidden="1" x14ac:dyDescent="0.3">
      <c r="A6061" t="s">
        <v>9124</v>
      </c>
      <c r="B6061" t="s">
        <v>3214</v>
      </c>
      <c r="C6061" t="s">
        <v>3215</v>
      </c>
      <c r="D6061" t="s">
        <v>31</v>
      </c>
      <c r="E6061">
        <v>5052043</v>
      </c>
      <c r="F6061">
        <v>61</v>
      </c>
      <c r="G6061" t="s">
        <v>41</v>
      </c>
      <c r="H6061" t="s">
        <v>3758</v>
      </c>
    </row>
    <row r="6062" spans="1:8" hidden="1" x14ac:dyDescent="0.3">
      <c r="A6062" t="s">
        <v>9125</v>
      </c>
      <c r="B6062" t="s">
        <v>3214</v>
      </c>
      <c r="C6062" t="s">
        <v>3215</v>
      </c>
      <c r="D6062" t="s">
        <v>34</v>
      </c>
      <c r="E6062">
        <v>510511</v>
      </c>
      <c r="F6062">
        <v>61</v>
      </c>
      <c r="G6062" t="s">
        <v>41</v>
      </c>
      <c r="H6062" t="s">
        <v>3758</v>
      </c>
    </row>
    <row r="6063" spans="1:8" hidden="1" x14ac:dyDescent="0.3">
      <c r="A6063" t="s">
        <v>9126</v>
      </c>
      <c r="B6063" t="s">
        <v>3214</v>
      </c>
      <c r="C6063" t="s">
        <v>3215</v>
      </c>
      <c r="D6063" t="s">
        <v>35</v>
      </c>
      <c r="E6063">
        <v>314520</v>
      </c>
      <c r="F6063">
        <v>61</v>
      </c>
      <c r="G6063" t="s">
        <v>41</v>
      </c>
      <c r="H6063" t="s">
        <v>3758</v>
      </c>
    </row>
    <row r="6064" spans="1:8" hidden="1" x14ac:dyDescent="0.3">
      <c r="A6064" t="s">
        <v>9127</v>
      </c>
      <c r="B6064" t="s">
        <v>3214</v>
      </c>
      <c r="C6064" t="s">
        <v>3215</v>
      </c>
      <c r="D6064" t="s">
        <v>33</v>
      </c>
      <c r="E6064">
        <v>4227012</v>
      </c>
      <c r="F6064">
        <v>61</v>
      </c>
      <c r="G6064" t="s">
        <v>41</v>
      </c>
      <c r="H6064" t="s">
        <v>3758</v>
      </c>
    </row>
    <row r="6065" spans="1:8" hidden="1" x14ac:dyDescent="0.3">
      <c r="A6065" t="s">
        <v>9128</v>
      </c>
      <c r="B6065" t="s">
        <v>3226</v>
      </c>
      <c r="C6065" t="s">
        <v>232</v>
      </c>
      <c r="D6065" t="s">
        <v>60</v>
      </c>
      <c r="E6065">
        <v>2509357</v>
      </c>
      <c r="F6065">
        <v>61</v>
      </c>
      <c r="G6065" t="s">
        <v>41</v>
      </c>
      <c r="H6065" t="s">
        <v>3758</v>
      </c>
    </row>
    <row r="6066" spans="1:8" hidden="1" x14ac:dyDescent="0.3">
      <c r="A6066" t="s">
        <v>9129</v>
      </c>
      <c r="B6066" t="s">
        <v>3226</v>
      </c>
      <c r="C6066" t="s">
        <v>232</v>
      </c>
      <c r="D6066" t="s">
        <v>76</v>
      </c>
      <c r="E6066">
        <v>43982</v>
      </c>
      <c r="F6066">
        <v>61</v>
      </c>
      <c r="G6066" t="s">
        <v>41</v>
      </c>
      <c r="H6066" t="s">
        <v>3758</v>
      </c>
    </row>
    <row r="6067" spans="1:8" hidden="1" x14ac:dyDescent="0.3">
      <c r="A6067" t="s">
        <v>9130</v>
      </c>
      <c r="B6067" t="s">
        <v>3226</v>
      </c>
      <c r="C6067" t="s">
        <v>232</v>
      </c>
      <c r="D6067" t="s">
        <v>72</v>
      </c>
      <c r="E6067">
        <v>661610</v>
      </c>
      <c r="F6067">
        <v>61</v>
      </c>
      <c r="G6067" t="s">
        <v>41</v>
      </c>
      <c r="H6067" t="s">
        <v>3758</v>
      </c>
    </row>
    <row r="6068" spans="1:8" hidden="1" x14ac:dyDescent="0.3">
      <c r="A6068" t="s">
        <v>9131</v>
      </c>
      <c r="B6068" t="s">
        <v>3226</v>
      </c>
      <c r="C6068" t="s">
        <v>232</v>
      </c>
      <c r="D6068" t="s">
        <v>73</v>
      </c>
      <c r="E6068">
        <v>1081785</v>
      </c>
      <c r="F6068">
        <v>61</v>
      </c>
      <c r="G6068" t="s">
        <v>41</v>
      </c>
      <c r="H6068" t="s">
        <v>3758</v>
      </c>
    </row>
    <row r="6069" spans="1:8" hidden="1" x14ac:dyDescent="0.3">
      <c r="A6069" t="s">
        <v>9132</v>
      </c>
      <c r="B6069" t="s">
        <v>3226</v>
      </c>
      <c r="C6069" t="s">
        <v>232</v>
      </c>
      <c r="D6069" t="s">
        <v>75</v>
      </c>
      <c r="E6069">
        <v>129468</v>
      </c>
      <c r="F6069">
        <v>61</v>
      </c>
      <c r="G6069" t="s">
        <v>41</v>
      </c>
      <c r="H6069" t="s">
        <v>3758</v>
      </c>
    </row>
    <row r="6070" spans="1:8" hidden="1" x14ac:dyDescent="0.3">
      <c r="A6070" t="s">
        <v>9133</v>
      </c>
      <c r="B6070" t="s">
        <v>3226</v>
      </c>
      <c r="C6070" t="s">
        <v>232</v>
      </c>
      <c r="D6070" t="s">
        <v>74</v>
      </c>
      <c r="E6070">
        <v>592443</v>
      </c>
      <c r="F6070">
        <v>61</v>
      </c>
      <c r="G6070" t="s">
        <v>41</v>
      </c>
      <c r="H6070" t="s">
        <v>3758</v>
      </c>
    </row>
    <row r="6071" spans="1:8" hidden="1" x14ac:dyDescent="0.3">
      <c r="A6071" t="s">
        <v>9134</v>
      </c>
      <c r="B6071" t="s">
        <v>3076</v>
      </c>
      <c r="C6071" t="s">
        <v>236</v>
      </c>
      <c r="D6071" t="s">
        <v>29</v>
      </c>
      <c r="E6071">
        <v>8001</v>
      </c>
      <c r="F6071">
        <v>44</v>
      </c>
      <c r="G6071" t="s">
        <v>281</v>
      </c>
      <c r="H6071" t="s">
        <v>3760</v>
      </c>
    </row>
    <row r="6072" spans="1:8" hidden="1" x14ac:dyDescent="0.3">
      <c r="A6072" t="s">
        <v>9135</v>
      </c>
      <c r="B6072" t="s">
        <v>3076</v>
      </c>
      <c r="C6072" t="s">
        <v>236</v>
      </c>
      <c r="D6072" t="s">
        <v>49</v>
      </c>
      <c r="E6072">
        <v>3822</v>
      </c>
      <c r="F6072">
        <v>44</v>
      </c>
      <c r="G6072" t="s">
        <v>281</v>
      </c>
      <c r="H6072" t="s">
        <v>3760</v>
      </c>
    </row>
    <row r="6073" spans="1:8" hidden="1" x14ac:dyDescent="0.3">
      <c r="A6073" t="s">
        <v>9136</v>
      </c>
      <c r="B6073" t="s">
        <v>3076</v>
      </c>
      <c r="C6073" t="s">
        <v>236</v>
      </c>
      <c r="D6073" t="s">
        <v>48</v>
      </c>
      <c r="E6073">
        <v>772</v>
      </c>
      <c r="F6073">
        <v>44</v>
      </c>
      <c r="G6073" t="s">
        <v>281</v>
      </c>
      <c r="H6073" t="s">
        <v>3760</v>
      </c>
    </row>
    <row r="6074" spans="1:8" hidden="1" x14ac:dyDescent="0.3">
      <c r="A6074" t="s">
        <v>9137</v>
      </c>
      <c r="B6074" t="s">
        <v>3076</v>
      </c>
      <c r="C6074" t="s">
        <v>236</v>
      </c>
      <c r="D6074" t="s">
        <v>42</v>
      </c>
      <c r="E6074">
        <v>325</v>
      </c>
      <c r="F6074">
        <v>44</v>
      </c>
      <c r="G6074" t="s">
        <v>281</v>
      </c>
      <c r="H6074" t="s">
        <v>3760</v>
      </c>
    </row>
    <row r="6075" spans="1:8" hidden="1" x14ac:dyDescent="0.3">
      <c r="A6075" t="s">
        <v>9138</v>
      </c>
      <c r="B6075" t="s">
        <v>3076</v>
      </c>
      <c r="C6075" t="s">
        <v>236</v>
      </c>
      <c r="D6075" t="s">
        <v>82</v>
      </c>
      <c r="E6075">
        <v>813</v>
      </c>
      <c r="F6075">
        <v>44</v>
      </c>
      <c r="G6075" t="s">
        <v>281</v>
      </c>
      <c r="H6075" t="s">
        <v>3760</v>
      </c>
    </row>
    <row r="6076" spans="1:8" hidden="1" x14ac:dyDescent="0.3">
      <c r="A6076" t="s">
        <v>9139</v>
      </c>
      <c r="B6076" t="s">
        <v>3076</v>
      </c>
      <c r="C6076" t="s">
        <v>236</v>
      </c>
      <c r="D6076" t="s">
        <v>50</v>
      </c>
      <c r="E6076">
        <v>155</v>
      </c>
      <c r="F6076">
        <v>44</v>
      </c>
      <c r="G6076" t="s">
        <v>281</v>
      </c>
      <c r="H6076" t="s">
        <v>3760</v>
      </c>
    </row>
    <row r="6077" spans="1:8" hidden="1" x14ac:dyDescent="0.3">
      <c r="A6077" t="s">
        <v>9140</v>
      </c>
      <c r="B6077" t="s">
        <v>3076</v>
      </c>
      <c r="C6077" t="s">
        <v>236</v>
      </c>
      <c r="D6077" t="s">
        <v>46</v>
      </c>
      <c r="E6077">
        <v>240</v>
      </c>
      <c r="F6077">
        <v>44</v>
      </c>
      <c r="G6077" t="s">
        <v>281</v>
      </c>
      <c r="H6077" t="s">
        <v>3760</v>
      </c>
    </row>
    <row r="6078" spans="1:8" hidden="1" x14ac:dyDescent="0.3">
      <c r="A6078" t="s">
        <v>9141</v>
      </c>
      <c r="B6078" t="s">
        <v>3076</v>
      </c>
      <c r="C6078" t="s">
        <v>236</v>
      </c>
      <c r="D6078" t="s">
        <v>45</v>
      </c>
      <c r="E6078">
        <v>224</v>
      </c>
      <c r="F6078">
        <v>44</v>
      </c>
      <c r="G6078" t="s">
        <v>281</v>
      </c>
      <c r="H6078" t="s">
        <v>3760</v>
      </c>
    </row>
    <row r="6079" spans="1:8" hidden="1" x14ac:dyDescent="0.3">
      <c r="A6079" t="s">
        <v>9142</v>
      </c>
      <c r="B6079" t="s">
        <v>3076</v>
      </c>
      <c r="C6079" t="s">
        <v>236</v>
      </c>
      <c r="D6079" t="s">
        <v>47</v>
      </c>
      <c r="E6079">
        <v>196</v>
      </c>
      <c r="F6079">
        <v>44</v>
      </c>
      <c r="G6079" t="s">
        <v>281</v>
      </c>
      <c r="H6079" t="s">
        <v>3760</v>
      </c>
    </row>
    <row r="6080" spans="1:8" hidden="1" x14ac:dyDescent="0.3">
      <c r="A6080" t="s">
        <v>9143</v>
      </c>
      <c r="B6080" t="s">
        <v>3076</v>
      </c>
      <c r="C6080" t="s">
        <v>236</v>
      </c>
      <c r="D6080" t="s">
        <v>43</v>
      </c>
      <c r="E6080">
        <v>1109</v>
      </c>
      <c r="F6080">
        <v>44</v>
      </c>
      <c r="G6080" t="s">
        <v>281</v>
      </c>
      <c r="H6080" t="s">
        <v>3760</v>
      </c>
    </row>
    <row r="6081" spans="1:8" hidden="1" x14ac:dyDescent="0.3">
      <c r="A6081" t="s">
        <v>9144</v>
      </c>
      <c r="B6081" t="s">
        <v>3076</v>
      </c>
      <c r="C6081" t="s">
        <v>236</v>
      </c>
      <c r="D6081" t="s">
        <v>44</v>
      </c>
      <c r="E6081">
        <v>369</v>
      </c>
      <c r="F6081">
        <v>44</v>
      </c>
      <c r="G6081" t="s">
        <v>281</v>
      </c>
      <c r="H6081" t="s">
        <v>3760</v>
      </c>
    </row>
    <row r="6082" spans="1:8" hidden="1" x14ac:dyDescent="0.3">
      <c r="A6082" t="s">
        <v>3759</v>
      </c>
      <c r="B6082" t="s">
        <v>3089</v>
      </c>
      <c r="C6082" t="s">
        <v>3090</v>
      </c>
      <c r="D6082" t="s">
        <v>434</v>
      </c>
      <c r="E6082">
        <v>131</v>
      </c>
      <c r="F6082">
        <v>44</v>
      </c>
      <c r="G6082" t="s">
        <v>281</v>
      </c>
      <c r="H6082" t="s">
        <v>3760</v>
      </c>
    </row>
    <row r="6083" spans="1:8" hidden="1" x14ac:dyDescent="0.3">
      <c r="A6083" t="s">
        <v>5403</v>
      </c>
      <c r="B6083" t="s">
        <v>3089</v>
      </c>
      <c r="C6083" t="s">
        <v>3090</v>
      </c>
      <c r="D6083" t="s">
        <v>436</v>
      </c>
      <c r="E6083">
        <v>245</v>
      </c>
      <c r="F6083">
        <v>44</v>
      </c>
      <c r="G6083" t="s">
        <v>281</v>
      </c>
      <c r="H6083" t="s">
        <v>3760</v>
      </c>
    </row>
    <row r="6084" spans="1:8" hidden="1" x14ac:dyDescent="0.3">
      <c r="A6084" t="s">
        <v>6220</v>
      </c>
      <c r="B6084" t="s">
        <v>3089</v>
      </c>
      <c r="C6084" t="s">
        <v>3090</v>
      </c>
      <c r="D6084" t="s">
        <v>437</v>
      </c>
      <c r="E6084">
        <v>1182</v>
      </c>
      <c r="F6084">
        <v>44</v>
      </c>
      <c r="G6084" t="s">
        <v>281</v>
      </c>
      <c r="H6084" t="s">
        <v>3760</v>
      </c>
    </row>
    <row r="6085" spans="1:8" hidden="1" x14ac:dyDescent="0.3">
      <c r="A6085" t="s">
        <v>7746</v>
      </c>
      <c r="B6085" t="s">
        <v>3089</v>
      </c>
      <c r="C6085" t="s">
        <v>3090</v>
      </c>
      <c r="D6085" t="s">
        <v>439</v>
      </c>
      <c r="E6085">
        <v>1433</v>
      </c>
      <c r="F6085">
        <v>44</v>
      </c>
      <c r="G6085" t="s">
        <v>281</v>
      </c>
      <c r="H6085" t="s">
        <v>3760</v>
      </c>
    </row>
    <row r="6086" spans="1:8" hidden="1" x14ac:dyDescent="0.3">
      <c r="A6086" t="s">
        <v>4586</v>
      </c>
      <c r="B6086" t="s">
        <v>3089</v>
      </c>
      <c r="C6086" t="s">
        <v>3090</v>
      </c>
      <c r="D6086" t="s">
        <v>435</v>
      </c>
      <c r="E6086">
        <v>441</v>
      </c>
      <c r="F6086">
        <v>44</v>
      </c>
      <c r="G6086" t="s">
        <v>281</v>
      </c>
      <c r="H6086" t="s">
        <v>3760</v>
      </c>
    </row>
    <row r="6087" spans="1:8" hidden="1" x14ac:dyDescent="0.3">
      <c r="A6087" t="s">
        <v>9380</v>
      </c>
      <c r="B6087" t="s">
        <v>3089</v>
      </c>
      <c r="C6087" t="s">
        <v>3090</v>
      </c>
      <c r="D6087" t="s">
        <v>441</v>
      </c>
      <c r="E6087">
        <v>729</v>
      </c>
      <c r="F6087">
        <v>44</v>
      </c>
      <c r="G6087" t="s">
        <v>281</v>
      </c>
      <c r="H6087" t="s">
        <v>3760</v>
      </c>
    </row>
    <row r="6088" spans="1:8" hidden="1" x14ac:dyDescent="0.3">
      <c r="A6088" t="s">
        <v>8563</v>
      </c>
      <c r="B6088" t="s">
        <v>3089</v>
      </c>
      <c r="C6088" t="s">
        <v>3090</v>
      </c>
      <c r="D6088" t="s">
        <v>440</v>
      </c>
      <c r="E6088">
        <v>2611</v>
      </c>
      <c r="F6088">
        <v>44</v>
      </c>
      <c r="G6088" t="s">
        <v>281</v>
      </c>
      <c r="H6088" t="s">
        <v>3760</v>
      </c>
    </row>
    <row r="6089" spans="1:8" hidden="1" x14ac:dyDescent="0.3">
      <c r="A6089" t="s">
        <v>10089</v>
      </c>
      <c r="B6089" t="s">
        <v>3089</v>
      </c>
      <c r="C6089" t="s">
        <v>3090</v>
      </c>
      <c r="D6089" t="s">
        <v>349</v>
      </c>
      <c r="E6089">
        <v>7452</v>
      </c>
      <c r="F6089">
        <v>44</v>
      </c>
      <c r="G6089" t="s">
        <v>281</v>
      </c>
      <c r="H6089" t="s">
        <v>3760</v>
      </c>
    </row>
    <row r="6090" spans="1:8" hidden="1" x14ac:dyDescent="0.3">
      <c r="A6090" t="s">
        <v>6929</v>
      </c>
      <c r="B6090" t="s">
        <v>3089</v>
      </c>
      <c r="C6090" t="s">
        <v>3090</v>
      </c>
      <c r="D6090" t="s">
        <v>438</v>
      </c>
      <c r="E6090">
        <v>692</v>
      </c>
      <c r="F6090">
        <v>44</v>
      </c>
      <c r="G6090" t="s">
        <v>281</v>
      </c>
      <c r="H6090" t="s">
        <v>3760</v>
      </c>
    </row>
    <row r="6091" spans="1:8" hidden="1" x14ac:dyDescent="0.3">
      <c r="A6091" t="s">
        <v>9154</v>
      </c>
      <c r="B6091" t="s">
        <v>3108</v>
      </c>
      <c r="C6091" t="s">
        <v>3109</v>
      </c>
      <c r="D6091" t="s">
        <v>3110</v>
      </c>
      <c r="E6091">
        <v>538</v>
      </c>
      <c r="F6091">
        <v>44</v>
      </c>
      <c r="G6091" t="s">
        <v>281</v>
      </c>
      <c r="H6091" t="s">
        <v>3760</v>
      </c>
    </row>
    <row r="6092" spans="1:8" hidden="1" x14ac:dyDescent="0.3">
      <c r="A6092" t="s">
        <v>9155</v>
      </c>
      <c r="B6092" t="s">
        <v>3108</v>
      </c>
      <c r="C6092" t="s">
        <v>3109</v>
      </c>
      <c r="D6092" t="s">
        <v>3112</v>
      </c>
      <c r="E6092">
        <v>2569</v>
      </c>
      <c r="F6092">
        <v>44</v>
      </c>
      <c r="G6092" t="s">
        <v>281</v>
      </c>
      <c r="H6092" t="s">
        <v>3760</v>
      </c>
    </row>
    <row r="6093" spans="1:8" hidden="1" x14ac:dyDescent="0.3">
      <c r="A6093" t="s">
        <v>9156</v>
      </c>
      <c r="B6093" t="s">
        <v>3108</v>
      </c>
      <c r="C6093" t="s">
        <v>3109</v>
      </c>
      <c r="D6093" t="s">
        <v>3114</v>
      </c>
      <c r="E6093">
        <v>1355</v>
      </c>
      <c r="F6093">
        <v>44</v>
      </c>
      <c r="G6093" t="s">
        <v>281</v>
      </c>
      <c r="H6093" t="s">
        <v>3760</v>
      </c>
    </row>
    <row r="6094" spans="1:8" hidden="1" x14ac:dyDescent="0.3">
      <c r="A6094" t="s">
        <v>9157</v>
      </c>
      <c r="B6094" t="s">
        <v>3108</v>
      </c>
      <c r="C6094" t="s">
        <v>3109</v>
      </c>
      <c r="D6094" t="s">
        <v>3116</v>
      </c>
      <c r="E6094">
        <v>678</v>
      </c>
      <c r="F6094">
        <v>44</v>
      </c>
      <c r="G6094" t="s">
        <v>281</v>
      </c>
      <c r="H6094" t="s">
        <v>3760</v>
      </c>
    </row>
    <row r="6095" spans="1:8" hidden="1" x14ac:dyDescent="0.3">
      <c r="A6095" t="s">
        <v>9158</v>
      </c>
      <c r="B6095" t="s">
        <v>3108</v>
      </c>
      <c r="C6095" t="s">
        <v>3109</v>
      </c>
      <c r="D6095" t="s">
        <v>3118</v>
      </c>
      <c r="E6095">
        <v>512</v>
      </c>
      <c r="F6095">
        <v>44</v>
      </c>
      <c r="G6095" t="s">
        <v>281</v>
      </c>
      <c r="H6095" t="s">
        <v>3760</v>
      </c>
    </row>
    <row r="6096" spans="1:8" hidden="1" x14ac:dyDescent="0.3">
      <c r="A6096" t="s">
        <v>9159</v>
      </c>
      <c r="B6096" t="s">
        <v>3108</v>
      </c>
      <c r="C6096" t="s">
        <v>3109</v>
      </c>
      <c r="D6096" t="s">
        <v>3120</v>
      </c>
      <c r="E6096">
        <v>409</v>
      </c>
      <c r="F6096">
        <v>44</v>
      </c>
      <c r="G6096" t="s">
        <v>281</v>
      </c>
      <c r="H6096" t="s">
        <v>3760</v>
      </c>
    </row>
    <row r="6097" spans="1:8" hidden="1" x14ac:dyDescent="0.3">
      <c r="A6097" t="s">
        <v>9160</v>
      </c>
      <c r="B6097" t="s">
        <v>3108</v>
      </c>
      <c r="C6097" t="s">
        <v>3109</v>
      </c>
      <c r="D6097" t="s">
        <v>3122</v>
      </c>
      <c r="E6097">
        <v>580</v>
      </c>
      <c r="F6097">
        <v>44</v>
      </c>
      <c r="G6097" t="s">
        <v>281</v>
      </c>
      <c r="H6097" t="s">
        <v>3760</v>
      </c>
    </row>
    <row r="6098" spans="1:8" hidden="1" x14ac:dyDescent="0.3">
      <c r="A6098" t="s">
        <v>9161</v>
      </c>
      <c r="B6098" t="s">
        <v>3108</v>
      </c>
      <c r="C6098" t="s">
        <v>3109</v>
      </c>
      <c r="D6098" t="s">
        <v>3124</v>
      </c>
      <c r="E6098">
        <v>250</v>
      </c>
      <c r="F6098">
        <v>44</v>
      </c>
      <c r="G6098" t="s">
        <v>281</v>
      </c>
      <c r="H6098" t="s">
        <v>3760</v>
      </c>
    </row>
    <row r="6099" spans="1:8" hidden="1" x14ac:dyDescent="0.3">
      <c r="A6099" t="s">
        <v>9162</v>
      </c>
      <c r="B6099" t="s">
        <v>3108</v>
      </c>
      <c r="C6099" t="s">
        <v>3109</v>
      </c>
      <c r="D6099" t="s">
        <v>3126</v>
      </c>
      <c r="E6099">
        <v>562</v>
      </c>
      <c r="F6099">
        <v>44</v>
      </c>
      <c r="G6099" t="s">
        <v>281</v>
      </c>
      <c r="H6099" t="s">
        <v>3760</v>
      </c>
    </row>
    <row r="6100" spans="1:8" hidden="1" x14ac:dyDescent="0.3">
      <c r="A6100" t="s">
        <v>9163</v>
      </c>
      <c r="B6100" t="s">
        <v>3108</v>
      </c>
      <c r="C6100" t="s">
        <v>3109</v>
      </c>
      <c r="D6100" t="s">
        <v>349</v>
      </c>
      <c r="E6100">
        <v>7452</v>
      </c>
      <c r="F6100">
        <v>44</v>
      </c>
      <c r="G6100" t="s">
        <v>281</v>
      </c>
      <c r="H6100" t="s">
        <v>3760</v>
      </c>
    </row>
    <row r="6101" spans="1:8" hidden="1" x14ac:dyDescent="0.3">
      <c r="A6101" t="s">
        <v>9164</v>
      </c>
      <c r="B6101" t="s">
        <v>3129</v>
      </c>
      <c r="C6101" t="s">
        <v>238</v>
      </c>
      <c r="D6101" t="s">
        <v>54</v>
      </c>
      <c r="E6101">
        <v>1863</v>
      </c>
      <c r="F6101">
        <v>44</v>
      </c>
      <c r="G6101" t="s">
        <v>281</v>
      </c>
      <c r="H6101" t="s">
        <v>3760</v>
      </c>
    </row>
    <row r="6102" spans="1:8" hidden="1" x14ac:dyDescent="0.3">
      <c r="A6102" t="s">
        <v>9165</v>
      </c>
      <c r="B6102" t="s">
        <v>3129</v>
      </c>
      <c r="C6102" t="s">
        <v>238</v>
      </c>
      <c r="D6102" t="s">
        <v>55</v>
      </c>
      <c r="E6102">
        <v>2341</v>
      </c>
      <c r="F6102">
        <v>44</v>
      </c>
      <c r="G6102" t="s">
        <v>281</v>
      </c>
      <c r="H6102" t="s">
        <v>3760</v>
      </c>
    </row>
    <row r="6103" spans="1:8" hidden="1" x14ac:dyDescent="0.3">
      <c r="A6103" t="s">
        <v>9166</v>
      </c>
      <c r="B6103" t="s">
        <v>3129</v>
      </c>
      <c r="C6103" t="s">
        <v>238</v>
      </c>
      <c r="D6103" t="s">
        <v>56</v>
      </c>
      <c r="E6103">
        <v>761</v>
      </c>
      <c r="F6103">
        <v>44</v>
      </c>
      <c r="G6103" t="s">
        <v>281</v>
      </c>
      <c r="H6103" t="s">
        <v>3760</v>
      </c>
    </row>
    <row r="6104" spans="1:8" hidden="1" x14ac:dyDescent="0.3">
      <c r="A6104" t="s">
        <v>9167</v>
      </c>
      <c r="B6104" t="s">
        <v>3129</v>
      </c>
      <c r="C6104" t="s">
        <v>238</v>
      </c>
      <c r="D6104" t="s">
        <v>57</v>
      </c>
      <c r="E6104">
        <v>496</v>
      </c>
      <c r="F6104">
        <v>44</v>
      </c>
      <c r="G6104" t="s">
        <v>281</v>
      </c>
      <c r="H6104" t="s">
        <v>3760</v>
      </c>
    </row>
    <row r="6105" spans="1:8" hidden="1" x14ac:dyDescent="0.3">
      <c r="A6105" t="s">
        <v>9168</v>
      </c>
      <c r="B6105" t="s">
        <v>3129</v>
      </c>
      <c r="C6105" t="s">
        <v>238</v>
      </c>
      <c r="D6105" t="s">
        <v>58</v>
      </c>
      <c r="E6105">
        <v>386</v>
      </c>
      <c r="F6105">
        <v>44</v>
      </c>
      <c r="G6105" t="s">
        <v>281</v>
      </c>
      <c r="H6105" t="s">
        <v>3760</v>
      </c>
    </row>
    <row r="6106" spans="1:8" hidden="1" x14ac:dyDescent="0.3">
      <c r="A6106" t="s">
        <v>9169</v>
      </c>
      <c r="B6106" t="s">
        <v>3129</v>
      </c>
      <c r="C6106" t="s">
        <v>238</v>
      </c>
      <c r="D6106" t="s">
        <v>59</v>
      </c>
      <c r="E6106">
        <v>545</v>
      </c>
      <c r="F6106">
        <v>44</v>
      </c>
      <c r="G6106" t="s">
        <v>281</v>
      </c>
      <c r="H6106" t="s">
        <v>3760</v>
      </c>
    </row>
    <row r="6107" spans="1:8" hidden="1" x14ac:dyDescent="0.3">
      <c r="A6107" t="s">
        <v>9170</v>
      </c>
      <c r="B6107" t="s">
        <v>3129</v>
      </c>
      <c r="C6107" t="s">
        <v>238</v>
      </c>
      <c r="D6107" t="s">
        <v>51</v>
      </c>
      <c r="E6107">
        <v>513</v>
      </c>
      <c r="F6107">
        <v>44</v>
      </c>
      <c r="G6107" t="s">
        <v>281</v>
      </c>
      <c r="H6107" t="s">
        <v>3760</v>
      </c>
    </row>
    <row r="6108" spans="1:8" hidden="1" x14ac:dyDescent="0.3">
      <c r="A6108" t="s">
        <v>9171</v>
      </c>
      <c r="B6108" t="s">
        <v>3129</v>
      </c>
      <c r="C6108" t="s">
        <v>238</v>
      </c>
      <c r="D6108" t="s">
        <v>52</v>
      </c>
      <c r="E6108">
        <v>452</v>
      </c>
      <c r="F6108">
        <v>44</v>
      </c>
      <c r="G6108" t="s">
        <v>281</v>
      </c>
      <c r="H6108" t="s">
        <v>3760</v>
      </c>
    </row>
    <row r="6109" spans="1:8" hidden="1" x14ac:dyDescent="0.3">
      <c r="A6109" t="s">
        <v>9172</v>
      </c>
      <c r="B6109" t="s">
        <v>3129</v>
      </c>
      <c r="C6109" t="s">
        <v>238</v>
      </c>
      <c r="D6109" t="s">
        <v>53</v>
      </c>
      <c r="E6109">
        <v>651</v>
      </c>
      <c r="F6109">
        <v>44</v>
      </c>
      <c r="G6109" t="s">
        <v>281</v>
      </c>
      <c r="H6109" t="s">
        <v>3760</v>
      </c>
    </row>
    <row r="6110" spans="1:8" hidden="1" x14ac:dyDescent="0.3">
      <c r="A6110" t="s">
        <v>9173</v>
      </c>
      <c r="B6110" t="s">
        <v>3129</v>
      </c>
      <c r="C6110" t="s">
        <v>238</v>
      </c>
      <c r="D6110" t="s">
        <v>349</v>
      </c>
      <c r="E6110">
        <v>7996</v>
      </c>
      <c r="F6110">
        <v>44</v>
      </c>
      <c r="G6110" t="s">
        <v>281</v>
      </c>
      <c r="H6110" t="s">
        <v>3760</v>
      </c>
    </row>
    <row r="6111" spans="1:8" hidden="1" x14ac:dyDescent="0.3">
      <c r="A6111" t="s">
        <v>9174</v>
      </c>
      <c r="B6111" t="s">
        <v>3140</v>
      </c>
      <c r="C6111" t="s">
        <v>229</v>
      </c>
      <c r="D6111" t="s">
        <v>60</v>
      </c>
      <c r="E6111">
        <v>4845</v>
      </c>
      <c r="F6111">
        <v>44</v>
      </c>
      <c r="G6111" t="s">
        <v>281</v>
      </c>
      <c r="H6111" t="s">
        <v>3760</v>
      </c>
    </row>
    <row r="6112" spans="1:8" hidden="1" x14ac:dyDescent="0.3">
      <c r="A6112" t="s">
        <v>9175</v>
      </c>
      <c r="B6112" t="s">
        <v>3140</v>
      </c>
      <c r="C6112" t="s">
        <v>229</v>
      </c>
      <c r="D6112" t="s">
        <v>63</v>
      </c>
      <c r="E6112">
        <v>52</v>
      </c>
      <c r="F6112">
        <v>44</v>
      </c>
      <c r="G6112" t="s">
        <v>281</v>
      </c>
      <c r="H6112" t="s">
        <v>3760</v>
      </c>
    </row>
    <row r="6113" spans="1:8" hidden="1" x14ac:dyDescent="0.3">
      <c r="A6113" t="s">
        <v>9176</v>
      </c>
      <c r="B6113" t="s">
        <v>3140</v>
      </c>
      <c r="C6113" t="s">
        <v>229</v>
      </c>
      <c r="D6113" t="s">
        <v>61</v>
      </c>
      <c r="E6113">
        <v>1241</v>
      </c>
      <c r="F6113">
        <v>44</v>
      </c>
      <c r="G6113" t="s">
        <v>281</v>
      </c>
      <c r="H6113" t="s">
        <v>3760</v>
      </c>
    </row>
    <row r="6114" spans="1:8" hidden="1" x14ac:dyDescent="0.3">
      <c r="A6114" t="s">
        <v>10360</v>
      </c>
      <c r="B6114" t="s">
        <v>3140</v>
      </c>
      <c r="C6114" t="s">
        <v>229</v>
      </c>
      <c r="D6114" t="s">
        <v>10309</v>
      </c>
      <c r="E6114">
        <v>1753</v>
      </c>
      <c r="F6114">
        <v>44</v>
      </c>
      <c r="G6114" t="s">
        <v>281</v>
      </c>
      <c r="H6114" t="s">
        <v>3760</v>
      </c>
    </row>
    <row r="6115" spans="1:8" hidden="1" x14ac:dyDescent="0.3">
      <c r="A6115" t="s">
        <v>9177</v>
      </c>
      <c r="B6115" t="s">
        <v>3140</v>
      </c>
      <c r="C6115" t="s">
        <v>229</v>
      </c>
      <c r="D6115" t="s">
        <v>341</v>
      </c>
      <c r="E6115">
        <v>415</v>
      </c>
      <c r="F6115">
        <v>44</v>
      </c>
      <c r="G6115" t="s">
        <v>281</v>
      </c>
      <c r="H6115" t="s">
        <v>3760</v>
      </c>
    </row>
    <row r="6116" spans="1:8" hidden="1" x14ac:dyDescent="0.3">
      <c r="A6116" t="s">
        <v>9178</v>
      </c>
      <c r="B6116" t="s">
        <v>3140</v>
      </c>
      <c r="C6116" t="s">
        <v>229</v>
      </c>
      <c r="D6116" t="s">
        <v>62</v>
      </c>
      <c r="E6116">
        <v>1387</v>
      </c>
      <c r="F6116">
        <v>44</v>
      </c>
      <c r="G6116" t="s">
        <v>281</v>
      </c>
      <c r="H6116" t="s">
        <v>3760</v>
      </c>
    </row>
    <row r="6117" spans="1:8" hidden="1" x14ac:dyDescent="0.3">
      <c r="A6117" t="s">
        <v>9179</v>
      </c>
      <c r="B6117" t="s">
        <v>3146</v>
      </c>
      <c r="C6117" t="s">
        <v>230</v>
      </c>
      <c r="D6117" t="s">
        <v>353</v>
      </c>
      <c r="E6117">
        <v>8990</v>
      </c>
      <c r="F6117">
        <v>44</v>
      </c>
      <c r="G6117" t="s">
        <v>281</v>
      </c>
      <c r="H6117" t="s">
        <v>3760</v>
      </c>
    </row>
    <row r="6118" spans="1:8" hidden="1" x14ac:dyDescent="0.3">
      <c r="A6118" t="s">
        <v>9180</v>
      </c>
      <c r="B6118" t="s">
        <v>3146</v>
      </c>
      <c r="C6118" t="s">
        <v>230</v>
      </c>
      <c r="D6118" t="s">
        <v>2</v>
      </c>
      <c r="E6118">
        <v>9044</v>
      </c>
      <c r="F6118">
        <v>44</v>
      </c>
      <c r="G6118" t="s">
        <v>281</v>
      </c>
      <c r="H6118" t="s">
        <v>3760</v>
      </c>
    </row>
    <row r="6119" spans="1:8" hidden="1" x14ac:dyDescent="0.3">
      <c r="A6119" t="s">
        <v>9181</v>
      </c>
      <c r="B6119" t="s">
        <v>3146</v>
      </c>
      <c r="C6119" t="s">
        <v>230</v>
      </c>
      <c r="D6119" t="s">
        <v>337</v>
      </c>
      <c r="E6119">
        <v>8</v>
      </c>
      <c r="F6119">
        <v>44</v>
      </c>
      <c r="G6119" t="s">
        <v>281</v>
      </c>
      <c r="H6119" t="s">
        <v>3760</v>
      </c>
    </row>
    <row r="6120" spans="1:8" hidden="1" x14ac:dyDescent="0.3">
      <c r="A6120" t="s">
        <v>9182</v>
      </c>
      <c r="B6120" t="s">
        <v>3146</v>
      </c>
      <c r="C6120" t="s">
        <v>230</v>
      </c>
      <c r="D6120" t="s">
        <v>326</v>
      </c>
      <c r="E6120">
        <v>21</v>
      </c>
      <c r="F6120">
        <v>44</v>
      </c>
      <c r="G6120" t="s">
        <v>281</v>
      </c>
      <c r="H6120" t="s">
        <v>3760</v>
      </c>
    </row>
    <row r="6121" spans="1:8" hidden="1" x14ac:dyDescent="0.3">
      <c r="A6121" t="s">
        <v>9183</v>
      </c>
      <c r="B6121" t="s">
        <v>3146</v>
      </c>
      <c r="C6121" t="s">
        <v>230</v>
      </c>
      <c r="D6121" t="s">
        <v>327</v>
      </c>
      <c r="E6121">
        <v>404</v>
      </c>
      <c r="F6121">
        <v>44</v>
      </c>
      <c r="G6121" t="s">
        <v>281</v>
      </c>
      <c r="H6121" t="s">
        <v>3760</v>
      </c>
    </row>
    <row r="6122" spans="1:8" hidden="1" x14ac:dyDescent="0.3">
      <c r="A6122" t="s">
        <v>9184</v>
      </c>
      <c r="B6122" t="s">
        <v>3146</v>
      </c>
      <c r="C6122" t="s">
        <v>230</v>
      </c>
      <c r="D6122" t="s">
        <v>328</v>
      </c>
      <c r="E6122">
        <v>1573</v>
      </c>
      <c r="F6122">
        <v>44</v>
      </c>
      <c r="G6122" t="s">
        <v>281</v>
      </c>
      <c r="H6122" t="s">
        <v>3760</v>
      </c>
    </row>
    <row r="6123" spans="1:8" hidden="1" x14ac:dyDescent="0.3">
      <c r="A6123" t="s">
        <v>9185</v>
      </c>
      <c r="B6123" t="s">
        <v>3146</v>
      </c>
      <c r="C6123" t="s">
        <v>230</v>
      </c>
      <c r="D6123" t="s">
        <v>329</v>
      </c>
      <c r="E6123">
        <v>11</v>
      </c>
      <c r="F6123">
        <v>44</v>
      </c>
      <c r="G6123" t="s">
        <v>281</v>
      </c>
      <c r="H6123" t="s">
        <v>3760</v>
      </c>
    </row>
    <row r="6124" spans="1:8" hidden="1" x14ac:dyDescent="0.3">
      <c r="A6124" t="s">
        <v>9186</v>
      </c>
      <c r="B6124" t="s">
        <v>3146</v>
      </c>
      <c r="C6124" t="s">
        <v>230</v>
      </c>
      <c r="D6124" t="s">
        <v>330</v>
      </c>
      <c r="E6124">
        <v>236</v>
      </c>
      <c r="F6124">
        <v>44</v>
      </c>
      <c r="G6124" t="s">
        <v>281</v>
      </c>
      <c r="H6124" t="s">
        <v>3760</v>
      </c>
    </row>
    <row r="6125" spans="1:8" hidden="1" x14ac:dyDescent="0.3">
      <c r="A6125" t="s">
        <v>9187</v>
      </c>
      <c r="B6125" t="s">
        <v>3146</v>
      </c>
      <c r="C6125" t="s">
        <v>230</v>
      </c>
      <c r="D6125" t="s">
        <v>3155</v>
      </c>
      <c r="E6125">
        <v>53</v>
      </c>
      <c r="F6125">
        <v>44</v>
      </c>
      <c r="G6125" t="s">
        <v>281</v>
      </c>
      <c r="H6125" t="s">
        <v>3760</v>
      </c>
    </row>
    <row r="6126" spans="1:8" hidden="1" x14ac:dyDescent="0.3">
      <c r="A6126" t="s">
        <v>9188</v>
      </c>
      <c r="B6126" t="s">
        <v>3146</v>
      </c>
      <c r="C6126" t="s">
        <v>230</v>
      </c>
      <c r="D6126" t="s">
        <v>3157</v>
      </c>
      <c r="E6126">
        <v>8990</v>
      </c>
      <c r="F6126">
        <v>44</v>
      </c>
      <c r="G6126" t="s">
        <v>281</v>
      </c>
      <c r="H6126" t="s">
        <v>3760</v>
      </c>
    </row>
    <row r="6127" spans="1:8" hidden="1" x14ac:dyDescent="0.3">
      <c r="A6127" t="s">
        <v>9189</v>
      </c>
      <c r="B6127" t="s">
        <v>3146</v>
      </c>
      <c r="C6127" t="s">
        <v>230</v>
      </c>
      <c r="D6127" t="s">
        <v>331</v>
      </c>
      <c r="E6127">
        <v>336</v>
      </c>
      <c r="F6127">
        <v>44</v>
      </c>
      <c r="G6127" t="s">
        <v>281</v>
      </c>
      <c r="H6127" t="s">
        <v>3760</v>
      </c>
    </row>
    <row r="6128" spans="1:8" hidden="1" x14ac:dyDescent="0.3">
      <c r="A6128" t="s">
        <v>9190</v>
      </c>
      <c r="B6128" t="s">
        <v>3146</v>
      </c>
      <c r="C6128" t="s">
        <v>230</v>
      </c>
      <c r="D6128" t="s">
        <v>332</v>
      </c>
      <c r="E6128">
        <v>293</v>
      </c>
      <c r="F6128">
        <v>44</v>
      </c>
      <c r="G6128" t="s">
        <v>281</v>
      </c>
      <c r="H6128" t="s">
        <v>3760</v>
      </c>
    </row>
    <row r="6129" spans="1:8" hidden="1" x14ac:dyDescent="0.3">
      <c r="A6129" t="s">
        <v>9191</v>
      </c>
      <c r="B6129" t="s">
        <v>3146</v>
      </c>
      <c r="C6129" t="s">
        <v>230</v>
      </c>
      <c r="D6129" t="s">
        <v>333</v>
      </c>
      <c r="E6129">
        <v>1745</v>
      </c>
      <c r="F6129">
        <v>44</v>
      </c>
      <c r="G6129" t="s">
        <v>281</v>
      </c>
      <c r="H6129" t="s">
        <v>3760</v>
      </c>
    </row>
    <row r="6130" spans="1:8" hidden="1" x14ac:dyDescent="0.3">
      <c r="A6130" t="s">
        <v>9192</v>
      </c>
      <c r="B6130" t="s">
        <v>3146</v>
      </c>
      <c r="C6130" t="s">
        <v>230</v>
      </c>
      <c r="D6130" t="s">
        <v>334</v>
      </c>
      <c r="E6130">
        <v>1519</v>
      </c>
      <c r="F6130">
        <v>44</v>
      </c>
      <c r="G6130" t="s">
        <v>281</v>
      </c>
      <c r="H6130" t="s">
        <v>3760</v>
      </c>
    </row>
    <row r="6131" spans="1:8" hidden="1" x14ac:dyDescent="0.3">
      <c r="A6131" t="s">
        <v>9193</v>
      </c>
      <c r="B6131" t="s">
        <v>3146</v>
      </c>
      <c r="C6131" t="s">
        <v>230</v>
      </c>
      <c r="D6131" t="s">
        <v>336</v>
      </c>
      <c r="E6131">
        <v>576</v>
      </c>
      <c r="F6131">
        <v>44</v>
      </c>
      <c r="G6131" t="s">
        <v>281</v>
      </c>
      <c r="H6131" t="s">
        <v>3760</v>
      </c>
    </row>
    <row r="6132" spans="1:8" hidden="1" x14ac:dyDescent="0.3">
      <c r="A6132" t="s">
        <v>9194</v>
      </c>
      <c r="B6132" t="s">
        <v>3146</v>
      </c>
      <c r="C6132" t="s">
        <v>230</v>
      </c>
      <c r="D6132" t="s">
        <v>335</v>
      </c>
      <c r="E6132">
        <v>29</v>
      </c>
      <c r="F6132">
        <v>44</v>
      </c>
      <c r="G6132" t="s">
        <v>281</v>
      </c>
      <c r="H6132" t="s">
        <v>3760</v>
      </c>
    </row>
    <row r="6133" spans="1:8" hidden="1" x14ac:dyDescent="0.3">
      <c r="A6133" t="s">
        <v>9195</v>
      </c>
      <c r="B6133" t="s">
        <v>3146</v>
      </c>
      <c r="C6133" t="s">
        <v>230</v>
      </c>
      <c r="D6133" t="s">
        <v>79</v>
      </c>
      <c r="E6133">
        <v>2256</v>
      </c>
      <c r="F6133">
        <v>44</v>
      </c>
      <c r="G6133" t="s">
        <v>281</v>
      </c>
      <c r="H6133" t="s">
        <v>3760</v>
      </c>
    </row>
    <row r="6134" spans="1:8" hidden="1" x14ac:dyDescent="0.3">
      <c r="A6134" t="s">
        <v>9196</v>
      </c>
      <c r="B6134" t="s">
        <v>3166</v>
      </c>
      <c r="C6134" t="s">
        <v>245</v>
      </c>
      <c r="D6134" t="s">
        <v>80</v>
      </c>
      <c r="E6134">
        <v>685</v>
      </c>
      <c r="F6134">
        <v>44</v>
      </c>
      <c r="G6134" t="s">
        <v>281</v>
      </c>
      <c r="H6134" t="s">
        <v>3760</v>
      </c>
    </row>
    <row r="6135" spans="1:8" hidden="1" x14ac:dyDescent="0.3">
      <c r="A6135" t="s">
        <v>9197</v>
      </c>
      <c r="B6135" t="s">
        <v>3166</v>
      </c>
      <c r="C6135" t="s">
        <v>245</v>
      </c>
      <c r="D6135" t="s">
        <v>342</v>
      </c>
      <c r="E6135">
        <v>147</v>
      </c>
      <c r="F6135">
        <v>44</v>
      </c>
      <c r="G6135" t="s">
        <v>281</v>
      </c>
      <c r="H6135" t="s">
        <v>3760</v>
      </c>
    </row>
    <row r="6136" spans="1:8" hidden="1" x14ac:dyDescent="0.3">
      <c r="A6136" t="s">
        <v>9198</v>
      </c>
      <c r="B6136" t="s">
        <v>3166</v>
      </c>
      <c r="C6136" t="s">
        <v>245</v>
      </c>
      <c r="D6136">
        <v>0</v>
      </c>
      <c r="E6136">
        <v>2062</v>
      </c>
      <c r="F6136">
        <v>44</v>
      </c>
      <c r="G6136" t="s">
        <v>281</v>
      </c>
      <c r="H6136" t="s">
        <v>3760</v>
      </c>
    </row>
    <row r="6137" spans="1:8" hidden="1" x14ac:dyDescent="0.3">
      <c r="A6137" t="s">
        <v>9199</v>
      </c>
      <c r="B6137" t="s">
        <v>3166</v>
      </c>
      <c r="C6137" t="s">
        <v>245</v>
      </c>
      <c r="D6137">
        <v>1</v>
      </c>
      <c r="E6137">
        <v>1952</v>
      </c>
      <c r="F6137">
        <v>44</v>
      </c>
      <c r="G6137" t="s">
        <v>281</v>
      </c>
      <c r="H6137" t="s">
        <v>3760</v>
      </c>
    </row>
    <row r="6138" spans="1:8" hidden="1" x14ac:dyDescent="0.3">
      <c r="A6138" t="s">
        <v>9200</v>
      </c>
      <c r="B6138" t="s">
        <v>3166</v>
      </c>
      <c r="C6138" t="s">
        <v>245</v>
      </c>
      <c r="D6138" t="s">
        <v>60</v>
      </c>
      <c r="E6138">
        <v>4845</v>
      </c>
      <c r="F6138">
        <v>44</v>
      </c>
      <c r="G6138" t="s">
        <v>281</v>
      </c>
      <c r="H6138" t="s">
        <v>3760</v>
      </c>
    </row>
    <row r="6139" spans="1:8" hidden="1" x14ac:dyDescent="0.3">
      <c r="A6139" t="s">
        <v>9201</v>
      </c>
      <c r="B6139" t="s">
        <v>3172</v>
      </c>
      <c r="C6139" t="s">
        <v>239</v>
      </c>
      <c r="D6139" t="s">
        <v>2</v>
      </c>
      <c r="E6139">
        <v>9044</v>
      </c>
      <c r="F6139">
        <v>44</v>
      </c>
      <c r="G6139" t="s">
        <v>281</v>
      </c>
      <c r="H6139" t="s">
        <v>3760</v>
      </c>
    </row>
    <row r="6140" spans="1:8" hidden="1" x14ac:dyDescent="0.3">
      <c r="A6140" t="s">
        <v>9202</v>
      </c>
      <c r="B6140" t="s">
        <v>3172</v>
      </c>
      <c r="C6140" t="s">
        <v>239</v>
      </c>
      <c r="D6140" t="s">
        <v>67</v>
      </c>
      <c r="E6140">
        <v>311</v>
      </c>
      <c r="F6140">
        <v>44</v>
      </c>
      <c r="G6140" t="s">
        <v>281</v>
      </c>
      <c r="H6140" t="s">
        <v>3760</v>
      </c>
    </row>
    <row r="6141" spans="1:8" hidden="1" x14ac:dyDescent="0.3">
      <c r="A6141" t="s">
        <v>9203</v>
      </c>
      <c r="B6141" t="s">
        <v>3172</v>
      </c>
      <c r="C6141" t="s">
        <v>239</v>
      </c>
      <c r="D6141" t="s">
        <v>66</v>
      </c>
      <c r="E6141">
        <v>1078</v>
      </c>
      <c r="F6141">
        <v>44</v>
      </c>
      <c r="G6141" t="s">
        <v>281</v>
      </c>
      <c r="H6141" t="s">
        <v>3760</v>
      </c>
    </row>
    <row r="6142" spans="1:8" hidden="1" x14ac:dyDescent="0.3">
      <c r="A6142" t="s">
        <v>9204</v>
      </c>
      <c r="B6142" t="s">
        <v>3172</v>
      </c>
      <c r="C6142" t="s">
        <v>239</v>
      </c>
      <c r="D6142" t="s">
        <v>65</v>
      </c>
      <c r="E6142">
        <v>2645</v>
      </c>
      <c r="F6142">
        <v>44</v>
      </c>
      <c r="G6142" t="s">
        <v>281</v>
      </c>
      <c r="H6142" t="s">
        <v>3760</v>
      </c>
    </row>
    <row r="6143" spans="1:8" hidden="1" x14ac:dyDescent="0.3">
      <c r="A6143" t="s">
        <v>9205</v>
      </c>
      <c r="B6143" t="s">
        <v>3172</v>
      </c>
      <c r="C6143" t="s">
        <v>239</v>
      </c>
      <c r="D6143" t="s">
        <v>68</v>
      </c>
      <c r="E6143">
        <v>99</v>
      </c>
      <c r="F6143">
        <v>44</v>
      </c>
      <c r="G6143" t="s">
        <v>281</v>
      </c>
      <c r="H6143" t="s">
        <v>3760</v>
      </c>
    </row>
    <row r="6144" spans="1:8" hidden="1" x14ac:dyDescent="0.3">
      <c r="A6144" t="s">
        <v>9206</v>
      </c>
      <c r="B6144" t="s">
        <v>3172</v>
      </c>
      <c r="C6144" t="s">
        <v>239</v>
      </c>
      <c r="D6144" t="s">
        <v>64</v>
      </c>
      <c r="E6144">
        <v>4909</v>
      </c>
      <c r="F6144">
        <v>44</v>
      </c>
      <c r="G6144" t="s">
        <v>281</v>
      </c>
      <c r="H6144" t="s">
        <v>3760</v>
      </c>
    </row>
    <row r="6145" spans="1:8" hidden="1" x14ac:dyDescent="0.3">
      <c r="A6145" t="s">
        <v>9207</v>
      </c>
      <c r="B6145" t="s">
        <v>3179</v>
      </c>
      <c r="C6145" t="s">
        <v>240</v>
      </c>
      <c r="D6145" t="s">
        <v>2</v>
      </c>
      <c r="E6145">
        <v>9044</v>
      </c>
      <c r="F6145">
        <v>44</v>
      </c>
      <c r="G6145" t="s">
        <v>281</v>
      </c>
      <c r="H6145" t="s">
        <v>3760</v>
      </c>
    </row>
    <row r="6146" spans="1:8" hidden="1" x14ac:dyDescent="0.3">
      <c r="A6146" t="s">
        <v>9208</v>
      </c>
      <c r="B6146" t="s">
        <v>3179</v>
      </c>
      <c r="C6146" t="s">
        <v>240</v>
      </c>
      <c r="D6146" t="s">
        <v>70</v>
      </c>
      <c r="E6146">
        <v>1029</v>
      </c>
      <c r="F6146">
        <v>44</v>
      </c>
      <c r="G6146" t="s">
        <v>281</v>
      </c>
      <c r="H6146" t="s">
        <v>3760</v>
      </c>
    </row>
    <row r="6147" spans="1:8" hidden="1" x14ac:dyDescent="0.3">
      <c r="A6147" t="s">
        <v>9209</v>
      </c>
      <c r="B6147" t="s">
        <v>3179</v>
      </c>
      <c r="C6147" t="s">
        <v>240</v>
      </c>
      <c r="D6147" t="s">
        <v>69</v>
      </c>
      <c r="E6147">
        <v>611</v>
      </c>
      <c r="F6147">
        <v>44</v>
      </c>
      <c r="G6147" t="s">
        <v>281</v>
      </c>
      <c r="H6147" t="s">
        <v>3760</v>
      </c>
    </row>
    <row r="6148" spans="1:8" hidden="1" x14ac:dyDescent="0.3">
      <c r="A6148" t="s">
        <v>9210</v>
      </c>
      <c r="B6148" t="s">
        <v>3179</v>
      </c>
      <c r="C6148" t="s">
        <v>240</v>
      </c>
      <c r="D6148" t="s">
        <v>71</v>
      </c>
      <c r="E6148">
        <v>7402</v>
      </c>
      <c r="F6148">
        <v>44</v>
      </c>
      <c r="G6148" t="s">
        <v>281</v>
      </c>
      <c r="H6148" t="s">
        <v>3760</v>
      </c>
    </row>
    <row r="6149" spans="1:8" hidden="1" x14ac:dyDescent="0.3">
      <c r="A6149" t="s">
        <v>9211</v>
      </c>
      <c r="B6149" t="s">
        <v>3184</v>
      </c>
      <c r="C6149" t="s">
        <v>3185</v>
      </c>
      <c r="D6149" t="s">
        <v>2</v>
      </c>
      <c r="E6149">
        <v>9044</v>
      </c>
      <c r="F6149">
        <v>44</v>
      </c>
      <c r="G6149" t="s">
        <v>281</v>
      </c>
      <c r="H6149" t="s">
        <v>3760</v>
      </c>
    </row>
    <row r="6150" spans="1:8" hidden="1" x14ac:dyDescent="0.3">
      <c r="A6150" t="s">
        <v>9212</v>
      </c>
      <c r="B6150" t="s">
        <v>3184</v>
      </c>
      <c r="C6150" t="s">
        <v>3185</v>
      </c>
      <c r="D6150" t="s">
        <v>25</v>
      </c>
      <c r="E6150">
        <v>201</v>
      </c>
      <c r="F6150">
        <v>44</v>
      </c>
      <c r="G6150" t="s">
        <v>281</v>
      </c>
      <c r="H6150" t="s">
        <v>3760</v>
      </c>
    </row>
    <row r="6151" spans="1:8" hidden="1" x14ac:dyDescent="0.3">
      <c r="A6151" t="s">
        <v>9213</v>
      </c>
      <c r="B6151" t="s">
        <v>3184</v>
      </c>
      <c r="C6151" t="s">
        <v>3185</v>
      </c>
      <c r="D6151" t="s">
        <v>21</v>
      </c>
      <c r="E6151">
        <v>1224</v>
      </c>
      <c r="F6151">
        <v>44</v>
      </c>
      <c r="G6151" t="s">
        <v>281</v>
      </c>
      <c r="H6151" t="s">
        <v>3760</v>
      </c>
    </row>
    <row r="6152" spans="1:8" hidden="1" x14ac:dyDescent="0.3">
      <c r="A6152" t="s">
        <v>9214</v>
      </c>
      <c r="B6152" t="s">
        <v>3184</v>
      </c>
      <c r="C6152" t="s">
        <v>3185</v>
      </c>
      <c r="D6152" t="s">
        <v>24</v>
      </c>
      <c r="E6152">
        <v>195</v>
      </c>
      <c r="F6152">
        <v>44</v>
      </c>
      <c r="G6152" t="s">
        <v>281</v>
      </c>
      <c r="H6152" t="s">
        <v>3760</v>
      </c>
    </row>
    <row r="6153" spans="1:8" hidden="1" x14ac:dyDescent="0.3">
      <c r="A6153" t="s">
        <v>9215</v>
      </c>
      <c r="B6153" t="s">
        <v>3184</v>
      </c>
      <c r="C6153" t="s">
        <v>3185</v>
      </c>
      <c r="D6153" t="s">
        <v>354</v>
      </c>
      <c r="E6153">
        <v>950</v>
      </c>
      <c r="F6153">
        <v>44</v>
      </c>
      <c r="G6153" t="s">
        <v>281</v>
      </c>
      <c r="H6153" t="s">
        <v>3760</v>
      </c>
    </row>
    <row r="6154" spans="1:8" hidden="1" x14ac:dyDescent="0.3">
      <c r="A6154" t="s">
        <v>9216</v>
      </c>
      <c r="B6154" t="s">
        <v>3184</v>
      </c>
      <c r="C6154" t="s">
        <v>3185</v>
      </c>
      <c r="D6154" t="s">
        <v>22</v>
      </c>
      <c r="E6154">
        <v>832</v>
      </c>
      <c r="F6154">
        <v>44</v>
      </c>
      <c r="G6154" t="s">
        <v>281</v>
      </c>
      <c r="H6154" t="s">
        <v>3760</v>
      </c>
    </row>
    <row r="6155" spans="1:8" hidden="1" x14ac:dyDescent="0.3">
      <c r="A6155" t="s">
        <v>9217</v>
      </c>
      <c r="B6155" t="s">
        <v>3184</v>
      </c>
      <c r="C6155" t="s">
        <v>3185</v>
      </c>
      <c r="D6155" t="s">
        <v>23</v>
      </c>
      <c r="E6155">
        <v>358</v>
      </c>
      <c r="F6155">
        <v>44</v>
      </c>
      <c r="G6155" t="s">
        <v>281</v>
      </c>
      <c r="H6155" t="s">
        <v>3760</v>
      </c>
    </row>
    <row r="6156" spans="1:8" hidden="1" x14ac:dyDescent="0.3">
      <c r="A6156" t="s">
        <v>9218</v>
      </c>
      <c r="B6156" t="s">
        <v>3184</v>
      </c>
      <c r="C6156" t="s">
        <v>3185</v>
      </c>
      <c r="D6156" t="s">
        <v>20</v>
      </c>
      <c r="E6156">
        <v>5265</v>
      </c>
      <c r="F6156">
        <v>44</v>
      </c>
      <c r="G6156" t="s">
        <v>281</v>
      </c>
      <c r="H6156" t="s">
        <v>3760</v>
      </c>
    </row>
    <row r="6157" spans="1:8" hidden="1" x14ac:dyDescent="0.3">
      <c r="A6157" t="s">
        <v>10610</v>
      </c>
      <c r="B6157" t="s">
        <v>3193</v>
      </c>
      <c r="C6157" t="s">
        <v>3194</v>
      </c>
      <c r="D6157" t="s">
        <v>10556</v>
      </c>
      <c r="E6157">
        <v>3</v>
      </c>
      <c r="F6157">
        <v>44</v>
      </c>
      <c r="G6157" t="s">
        <v>281</v>
      </c>
      <c r="H6157" t="s">
        <v>3760</v>
      </c>
    </row>
    <row r="6158" spans="1:8" hidden="1" x14ac:dyDescent="0.3">
      <c r="A6158" t="s">
        <v>9219</v>
      </c>
      <c r="B6158" t="s">
        <v>3193</v>
      </c>
      <c r="C6158" t="s">
        <v>3194</v>
      </c>
      <c r="D6158" t="s">
        <v>350</v>
      </c>
      <c r="E6158">
        <v>8</v>
      </c>
      <c r="F6158">
        <v>44</v>
      </c>
      <c r="G6158" t="s">
        <v>281</v>
      </c>
      <c r="H6158" t="s">
        <v>3760</v>
      </c>
    </row>
    <row r="6159" spans="1:8" hidden="1" x14ac:dyDescent="0.3">
      <c r="A6159" t="s">
        <v>9220</v>
      </c>
      <c r="B6159" t="s">
        <v>3193</v>
      </c>
      <c r="C6159" t="s">
        <v>3194</v>
      </c>
      <c r="D6159" t="s">
        <v>352</v>
      </c>
      <c r="E6159">
        <v>653</v>
      </c>
      <c r="F6159">
        <v>44</v>
      </c>
      <c r="G6159" t="s">
        <v>281</v>
      </c>
      <c r="H6159" t="s">
        <v>3760</v>
      </c>
    </row>
    <row r="6160" spans="1:8" hidden="1" x14ac:dyDescent="0.3">
      <c r="A6160" t="s">
        <v>9221</v>
      </c>
      <c r="B6160" t="s">
        <v>3193</v>
      </c>
      <c r="C6160" t="s">
        <v>3194</v>
      </c>
      <c r="D6160" t="s">
        <v>351</v>
      </c>
      <c r="E6160">
        <v>8</v>
      </c>
      <c r="F6160">
        <v>44</v>
      </c>
      <c r="G6160" t="s">
        <v>281</v>
      </c>
      <c r="H6160" t="s">
        <v>3760</v>
      </c>
    </row>
    <row r="6161" spans="1:8" hidden="1" x14ac:dyDescent="0.3">
      <c r="A6161" t="s">
        <v>9222</v>
      </c>
      <c r="B6161" t="s">
        <v>3193</v>
      </c>
      <c r="C6161" t="s">
        <v>3194</v>
      </c>
      <c r="D6161" t="s">
        <v>348</v>
      </c>
      <c r="E6161">
        <v>17</v>
      </c>
      <c r="F6161">
        <v>44</v>
      </c>
      <c r="G6161" t="s">
        <v>281</v>
      </c>
      <c r="H6161" t="s">
        <v>3760</v>
      </c>
    </row>
    <row r="6162" spans="1:8" hidden="1" x14ac:dyDescent="0.3">
      <c r="A6162" t="s">
        <v>9223</v>
      </c>
      <c r="B6162" t="s">
        <v>3193</v>
      </c>
      <c r="C6162" t="s">
        <v>3194</v>
      </c>
      <c r="D6162" t="s">
        <v>349</v>
      </c>
      <c r="E6162">
        <v>8801</v>
      </c>
      <c r="F6162">
        <v>44</v>
      </c>
      <c r="G6162" t="s">
        <v>281</v>
      </c>
      <c r="H6162" t="s">
        <v>3760</v>
      </c>
    </row>
    <row r="6163" spans="1:8" hidden="1" x14ac:dyDescent="0.3">
      <c r="A6163" t="s">
        <v>9224</v>
      </c>
      <c r="B6163" t="s">
        <v>3193</v>
      </c>
      <c r="C6163" t="s">
        <v>3194</v>
      </c>
      <c r="D6163" t="s">
        <v>347</v>
      </c>
      <c r="E6163">
        <v>8782</v>
      </c>
      <c r="F6163">
        <v>44</v>
      </c>
      <c r="G6163" t="s">
        <v>281</v>
      </c>
      <c r="H6163" t="s">
        <v>3760</v>
      </c>
    </row>
    <row r="6164" spans="1:8" hidden="1" x14ac:dyDescent="0.3">
      <c r="A6164" t="s">
        <v>9225</v>
      </c>
      <c r="B6164" t="s">
        <v>99</v>
      </c>
      <c r="C6164" t="s">
        <v>3202</v>
      </c>
      <c r="D6164" t="s">
        <v>210</v>
      </c>
      <c r="E6164">
        <v>1028</v>
      </c>
      <c r="F6164">
        <v>44</v>
      </c>
      <c r="G6164" t="s">
        <v>281</v>
      </c>
      <c r="H6164" t="s">
        <v>3760</v>
      </c>
    </row>
    <row r="6165" spans="1:8" hidden="1" x14ac:dyDescent="0.3">
      <c r="A6165" t="s">
        <v>9226</v>
      </c>
      <c r="B6165" t="s">
        <v>98</v>
      </c>
      <c r="C6165" t="s">
        <v>3202</v>
      </c>
      <c r="D6165" t="s">
        <v>209</v>
      </c>
      <c r="E6165">
        <v>7135</v>
      </c>
      <c r="F6165">
        <v>44</v>
      </c>
      <c r="G6165" t="s">
        <v>281</v>
      </c>
      <c r="H6165" t="s">
        <v>3760</v>
      </c>
    </row>
    <row r="6166" spans="1:8" hidden="1" x14ac:dyDescent="0.3">
      <c r="A6166" t="s">
        <v>9227</v>
      </c>
      <c r="B6166" t="s">
        <v>97</v>
      </c>
      <c r="C6166" t="s">
        <v>3202</v>
      </c>
      <c r="D6166" t="s">
        <v>208</v>
      </c>
      <c r="E6166">
        <v>716</v>
      </c>
      <c r="F6166">
        <v>44</v>
      </c>
      <c r="G6166" t="s">
        <v>281</v>
      </c>
      <c r="H6166" t="s">
        <v>3760</v>
      </c>
    </row>
    <row r="6167" spans="1:8" hidden="1" x14ac:dyDescent="0.3">
      <c r="A6167" t="s">
        <v>9228</v>
      </c>
      <c r="B6167" t="s">
        <v>96</v>
      </c>
      <c r="C6167" t="s">
        <v>3202</v>
      </c>
      <c r="D6167" t="s">
        <v>207</v>
      </c>
      <c r="E6167">
        <v>465</v>
      </c>
      <c r="F6167">
        <v>44</v>
      </c>
      <c r="G6167" t="s">
        <v>281</v>
      </c>
      <c r="H6167" t="s">
        <v>3760</v>
      </c>
    </row>
    <row r="6168" spans="1:8" hidden="1" x14ac:dyDescent="0.3">
      <c r="A6168" t="s">
        <v>9229</v>
      </c>
      <c r="B6168" t="s">
        <v>3207</v>
      </c>
      <c r="C6168" t="s">
        <v>3202</v>
      </c>
      <c r="D6168" t="s">
        <v>2</v>
      </c>
      <c r="E6168">
        <v>9344</v>
      </c>
      <c r="F6168">
        <v>44</v>
      </c>
      <c r="G6168" t="s">
        <v>281</v>
      </c>
      <c r="H6168" t="s">
        <v>3760</v>
      </c>
    </row>
    <row r="6169" spans="1:8" hidden="1" x14ac:dyDescent="0.3">
      <c r="A6169" t="s">
        <v>9230</v>
      </c>
      <c r="B6169" t="s">
        <v>3207</v>
      </c>
      <c r="C6169" t="s">
        <v>3202</v>
      </c>
      <c r="D6169" t="s">
        <v>28</v>
      </c>
      <c r="E6169">
        <v>107.975377962797</v>
      </c>
      <c r="F6169">
        <v>44</v>
      </c>
      <c r="G6169" t="s">
        <v>281</v>
      </c>
      <c r="H6169" t="s">
        <v>3760</v>
      </c>
    </row>
    <row r="6170" spans="1:8" hidden="1" x14ac:dyDescent="0.3">
      <c r="A6170" t="s">
        <v>9231</v>
      </c>
      <c r="B6170" t="s">
        <v>3207</v>
      </c>
      <c r="C6170" t="s">
        <v>3202</v>
      </c>
      <c r="D6170" t="s">
        <v>27</v>
      </c>
      <c r="E6170">
        <v>4709</v>
      </c>
      <c r="F6170">
        <v>44</v>
      </c>
      <c r="G6170" t="s">
        <v>281</v>
      </c>
      <c r="H6170" t="s">
        <v>3760</v>
      </c>
    </row>
    <row r="6171" spans="1:8" hidden="1" x14ac:dyDescent="0.3">
      <c r="A6171" t="s">
        <v>9232</v>
      </c>
      <c r="B6171" t="s">
        <v>3207</v>
      </c>
      <c r="C6171" t="s">
        <v>3202</v>
      </c>
      <c r="D6171" t="s">
        <v>3155</v>
      </c>
      <c r="E6171">
        <v>53</v>
      </c>
      <c r="F6171">
        <v>44</v>
      </c>
      <c r="G6171" t="s">
        <v>281</v>
      </c>
      <c r="H6171" t="s">
        <v>3760</v>
      </c>
    </row>
    <row r="6172" spans="1:8" hidden="1" x14ac:dyDescent="0.3">
      <c r="A6172" t="s">
        <v>9233</v>
      </c>
      <c r="B6172" t="s">
        <v>3207</v>
      </c>
      <c r="C6172" t="s">
        <v>3202</v>
      </c>
      <c r="D6172" t="s">
        <v>3157</v>
      </c>
      <c r="E6172">
        <v>8990</v>
      </c>
      <c r="F6172">
        <v>44</v>
      </c>
      <c r="G6172" t="s">
        <v>281</v>
      </c>
      <c r="H6172" t="s">
        <v>3760</v>
      </c>
    </row>
    <row r="6173" spans="1:8" hidden="1" x14ac:dyDescent="0.3">
      <c r="A6173" t="s">
        <v>9234</v>
      </c>
      <c r="B6173" t="s">
        <v>3207</v>
      </c>
      <c r="C6173" t="s">
        <v>3202</v>
      </c>
      <c r="D6173" t="s">
        <v>26</v>
      </c>
      <c r="E6173">
        <v>4635</v>
      </c>
      <c r="F6173">
        <v>44</v>
      </c>
      <c r="G6173" t="s">
        <v>281</v>
      </c>
      <c r="H6173" t="s">
        <v>3760</v>
      </c>
    </row>
    <row r="6174" spans="1:8" hidden="1" x14ac:dyDescent="0.3">
      <c r="A6174" t="s">
        <v>9235</v>
      </c>
      <c r="B6174" t="s">
        <v>3214</v>
      </c>
      <c r="C6174" t="s">
        <v>3215</v>
      </c>
      <c r="D6174" t="s">
        <v>344</v>
      </c>
      <c r="E6174">
        <v>66</v>
      </c>
      <c r="F6174">
        <v>44</v>
      </c>
      <c r="G6174" t="s">
        <v>281</v>
      </c>
      <c r="H6174" t="s">
        <v>3760</v>
      </c>
    </row>
    <row r="6175" spans="1:8" hidden="1" x14ac:dyDescent="0.3">
      <c r="A6175" t="s">
        <v>9236</v>
      </c>
      <c r="B6175" t="s">
        <v>3214</v>
      </c>
      <c r="C6175" t="s">
        <v>3215</v>
      </c>
      <c r="D6175" t="s">
        <v>2</v>
      </c>
      <c r="E6175">
        <v>9044</v>
      </c>
      <c r="F6175">
        <v>44</v>
      </c>
      <c r="G6175" t="s">
        <v>281</v>
      </c>
      <c r="H6175" t="s">
        <v>3760</v>
      </c>
    </row>
    <row r="6176" spans="1:8" hidden="1" x14ac:dyDescent="0.3">
      <c r="A6176" t="s">
        <v>9237</v>
      </c>
      <c r="B6176" t="s">
        <v>3214</v>
      </c>
      <c r="C6176" t="s">
        <v>3215</v>
      </c>
      <c r="D6176" t="s">
        <v>30</v>
      </c>
      <c r="E6176">
        <v>1112</v>
      </c>
      <c r="F6176">
        <v>44</v>
      </c>
      <c r="G6176" t="s">
        <v>281</v>
      </c>
      <c r="H6176" t="s">
        <v>3760</v>
      </c>
    </row>
    <row r="6177" spans="1:8" hidden="1" x14ac:dyDescent="0.3">
      <c r="A6177" t="s">
        <v>9238</v>
      </c>
      <c r="B6177" t="s">
        <v>3214</v>
      </c>
      <c r="C6177" t="s">
        <v>3215</v>
      </c>
      <c r="D6177" t="s">
        <v>345</v>
      </c>
      <c r="E6177">
        <v>12</v>
      </c>
      <c r="F6177">
        <v>44</v>
      </c>
      <c r="G6177" t="s">
        <v>281</v>
      </c>
      <c r="H6177" t="s">
        <v>3760</v>
      </c>
    </row>
    <row r="6178" spans="1:8" hidden="1" x14ac:dyDescent="0.3">
      <c r="A6178" t="s">
        <v>9239</v>
      </c>
      <c r="B6178" t="s">
        <v>3214</v>
      </c>
      <c r="C6178" t="s">
        <v>3215</v>
      </c>
      <c r="D6178" t="s">
        <v>36</v>
      </c>
      <c r="E6178">
        <v>206</v>
      </c>
      <c r="F6178">
        <v>44</v>
      </c>
      <c r="G6178" t="s">
        <v>281</v>
      </c>
      <c r="H6178" t="s">
        <v>3760</v>
      </c>
    </row>
    <row r="6179" spans="1:8" hidden="1" x14ac:dyDescent="0.3">
      <c r="A6179" t="s">
        <v>9240</v>
      </c>
      <c r="B6179" t="s">
        <v>3214</v>
      </c>
      <c r="C6179" t="s">
        <v>3215</v>
      </c>
      <c r="D6179" t="s">
        <v>32</v>
      </c>
      <c r="E6179">
        <v>147</v>
      </c>
      <c r="F6179">
        <v>44</v>
      </c>
      <c r="G6179" t="s">
        <v>281</v>
      </c>
      <c r="H6179" t="s">
        <v>3760</v>
      </c>
    </row>
    <row r="6180" spans="1:8" hidden="1" x14ac:dyDescent="0.3">
      <c r="A6180" t="s">
        <v>9241</v>
      </c>
      <c r="B6180" t="s">
        <v>3214</v>
      </c>
      <c r="C6180" t="s">
        <v>3215</v>
      </c>
      <c r="D6180" t="s">
        <v>31</v>
      </c>
      <c r="E6180">
        <v>7497</v>
      </c>
      <c r="F6180">
        <v>44</v>
      </c>
      <c r="G6180" t="s">
        <v>281</v>
      </c>
      <c r="H6180" t="s">
        <v>3760</v>
      </c>
    </row>
    <row r="6181" spans="1:8" hidden="1" x14ac:dyDescent="0.3">
      <c r="A6181" t="s">
        <v>9242</v>
      </c>
      <c r="B6181" t="s">
        <v>3214</v>
      </c>
      <c r="C6181" t="s">
        <v>3215</v>
      </c>
      <c r="D6181" t="s">
        <v>34</v>
      </c>
      <c r="E6181">
        <v>1068</v>
      </c>
      <c r="F6181">
        <v>44</v>
      </c>
      <c r="G6181" t="s">
        <v>281</v>
      </c>
      <c r="H6181" t="s">
        <v>3760</v>
      </c>
    </row>
    <row r="6182" spans="1:8" hidden="1" x14ac:dyDescent="0.3">
      <c r="A6182" t="s">
        <v>9243</v>
      </c>
      <c r="B6182" t="s">
        <v>3214</v>
      </c>
      <c r="C6182" t="s">
        <v>3215</v>
      </c>
      <c r="D6182" t="s">
        <v>35</v>
      </c>
      <c r="E6182">
        <v>922</v>
      </c>
      <c r="F6182">
        <v>44</v>
      </c>
      <c r="G6182" t="s">
        <v>281</v>
      </c>
      <c r="H6182" t="s">
        <v>3760</v>
      </c>
    </row>
    <row r="6183" spans="1:8" hidden="1" x14ac:dyDescent="0.3">
      <c r="A6183" t="s">
        <v>9244</v>
      </c>
      <c r="B6183" t="s">
        <v>3214</v>
      </c>
      <c r="C6183" t="s">
        <v>3215</v>
      </c>
      <c r="D6183" t="s">
        <v>33</v>
      </c>
      <c r="E6183">
        <v>5507</v>
      </c>
      <c r="F6183">
        <v>44</v>
      </c>
      <c r="G6183" t="s">
        <v>281</v>
      </c>
      <c r="H6183" t="s">
        <v>3760</v>
      </c>
    </row>
    <row r="6184" spans="1:8" hidden="1" x14ac:dyDescent="0.3">
      <c r="A6184" t="s">
        <v>9245</v>
      </c>
      <c r="B6184" t="s">
        <v>3226</v>
      </c>
      <c r="C6184" t="s">
        <v>232</v>
      </c>
      <c r="D6184" t="s">
        <v>60</v>
      </c>
      <c r="E6184">
        <v>4845</v>
      </c>
      <c r="F6184">
        <v>44</v>
      </c>
      <c r="G6184" t="s">
        <v>281</v>
      </c>
      <c r="H6184" t="s">
        <v>3760</v>
      </c>
    </row>
    <row r="6185" spans="1:8" hidden="1" x14ac:dyDescent="0.3">
      <c r="A6185" t="s">
        <v>9246</v>
      </c>
      <c r="B6185" t="s">
        <v>3226</v>
      </c>
      <c r="C6185" t="s">
        <v>232</v>
      </c>
      <c r="D6185" t="s">
        <v>76</v>
      </c>
      <c r="E6185">
        <v>15</v>
      </c>
      <c r="F6185">
        <v>44</v>
      </c>
      <c r="G6185" t="s">
        <v>281</v>
      </c>
      <c r="H6185" t="s">
        <v>3760</v>
      </c>
    </row>
    <row r="6186" spans="1:8" hidden="1" x14ac:dyDescent="0.3">
      <c r="A6186" t="s">
        <v>9247</v>
      </c>
      <c r="B6186" t="s">
        <v>3226</v>
      </c>
      <c r="C6186" t="s">
        <v>232</v>
      </c>
      <c r="D6186" t="s">
        <v>72</v>
      </c>
      <c r="E6186">
        <v>1837</v>
      </c>
      <c r="F6186">
        <v>44</v>
      </c>
      <c r="G6186" t="s">
        <v>281</v>
      </c>
      <c r="H6186" t="s">
        <v>3760</v>
      </c>
    </row>
    <row r="6187" spans="1:8" hidden="1" x14ac:dyDescent="0.3">
      <c r="A6187" t="s">
        <v>9248</v>
      </c>
      <c r="B6187" t="s">
        <v>3226</v>
      </c>
      <c r="C6187" t="s">
        <v>232</v>
      </c>
      <c r="D6187" t="s">
        <v>73</v>
      </c>
      <c r="E6187">
        <v>2360</v>
      </c>
      <c r="F6187">
        <v>44</v>
      </c>
      <c r="G6187" t="s">
        <v>281</v>
      </c>
      <c r="H6187" t="s">
        <v>3760</v>
      </c>
    </row>
    <row r="6188" spans="1:8" hidden="1" x14ac:dyDescent="0.3">
      <c r="A6188" t="s">
        <v>9249</v>
      </c>
      <c r="B6188" t="s">
        <v>3226</v>
      </c>
      <c r="C6188" t="s">
        <v>232</v>
      </c>
      <c r="D6188" t="s">
        <v>75</v>
      </c>
      <c r="E6188">
        <v>65</v>
      </c>
      <c r="F6188">
        <v>44</v>
      </c>
      <c r="G6188" t="s">
        <v>281</v>
      </c>
      <c r="H6188" t="s">
        <v>3760</v>
      </c>
    </row>
    <row r="6189" spans="1:8" hidden="1" x14ac:dyDescent="0.3">
      <c r="A6189" t="s">
        <v>9250</v>
      </c>
      <c r="B6189" t="s">
        <v>3226</v>
      </c>
      <c r="C6189" t="s">
        <v>232</v>
      </c>
      <c r="D6189" t="s">
        <v>74</v>
      </c>
      <c r="E6189">
        <v>573</v>
      </c>
      <c r="F6189">
        <v>44</v>
      </c>
      <c r="G6189" t="s">
        <v>281</v>
      </c>
      <c r="H6189" t="s">
        <v>3760</v>
      </c>
    </row>
    <row r="6190" spans="1:8" hidden="1" x14ac:dyDescent="0.3">
      <c r="A6190" t="s">
        <v>9251</v>
      </c>
      <c r="B6190" t="s">
        <v>3076</v>
      </c>
      <c r="C6190" t="s">
        <v>236</v>
      </c>
      <c r="D6190" t="s">
        <v>29</v>
      </c>
      <c r="E6190">
        <v>4924</v>
      </c>
      <c r="F6190">
        <v>20</v>
      </c>
      <c r="G6190" t="s">
        <v>267</v>
      </c>
      <c r="H6190" t="s">
        <v>3762</v>
      </c>
    </row>
    <row r="6191" spans="1:8" hidden="1" x14ac:dyDescent="0.3">
      <c r="A6191" t="s">
        <v>9252</v>
      </c>
      <c r="B6191" t="s">
        <v>3076</v>
      </c>
      <c r="C6191" t="s">
        <v>236</v>
      </c>
      <c r="D6191" t="s">
        <v>49</v>
      </c>
      <c r="E6191">
        <v>1500</v>
      </c>
      <c r="F6191">
        <v>20</v>
      </c>
      <c r="G6191" t="s">
        <v>267</v>
      </c>
      <c r="H6191" t="s">
        <v>3762</v>
      </c>
    </row>
    <row r="6192" spans="1:8" hidden="1" x14ac:dyDescent="0.3">
      <c r="A6192" t="s">
        <v>9253</v>
      </c>
      <c r="B6192" t="s">
        <v>3076</v>
      </c>
      <c r="C6192" t="s">
        <v>236</v>
      </c>
      <c r="D6192" t="s">
        <v>48</v>
      </c>
      <c r="E6192">
        <v>629</v>
      </c>
      <c r="F6192">
        <v>20</v>
      </c>
      <c r="G6192" t="s">
        <v>267</v>
      </c>
      <c r="H6192" t="s">
        <v>3762</v>
      </c>
    </row>
    <row r="6193" spans="1:8" hidden="1" x14ac:dyDescent="0.3">
      <c r="A6193" t="s">
        <v>9254</v>
      </c>
      <c r="B6193" t="s">
        <v>3076</v>
      </c>
      <c r="C6193" t="s">
        <v>236</v>
      </c>
      <c r="D6193" t="s">
        <v>42</v>
      </c>
      <c r="E6193">
        <v>296</v>
      </c>
      <c r="F6193">
        <v>20</v>
      </c>
      <c r="G6193" t="s">
        <v>267</v>
      </c>
      <c r="H6193" t="s">
        <v>3762</v>
      </c>
    </row>
    <row r="6194" spans="1:8" hidden="1" x14ac:dyDescent="0.3">
      <c r="A6194" t="s">
        <v>9255</v>
      </c>
      <c r="B6194" t="s">
        <v>3076</v>
      </c>
      <c r="C6194" t="s">
        <v>236</v>
      </c>
      <c r="D6194" t="s">
        <v>82</v>
      </c>
      <c r="E6194">
        <v>252</v>
      </c>
      <c r="F6194">
        <v>20</v>
      </c>
      <c r="G6194" t="s">
        <v>267</v>
      </c>
      <c r="H6194" t="s">
        <v>3762</v>
      </c>
    </row>
    <row r="6195" spans="1:8" hidden="1" x14ac:dyDescent="0.3">
      <c r="A6195" t="s">
        <v>9256</v>
      </c>
      <c r="B6195" t="s">
        <v>3076</v>
      </c>
      <c r="C6195" t="s">
        <v>236</v>
      </c>
      <c r="D6195" t="s">
        <v>50</v>
      </c>
      <c r="E6195">
        <v>198</v>
      </c>
      <c r="F6195">
        <v>20</v>
      </c>
      <c r="G6195" t="s">
        <v>267</v>
      </c>
      <c r="H6195" t="s">
        <v>3762</v>
      </c>
    </row>
    <row r="6196" spans="1:8" hidden="1" x14ac:dyDescent="0.3">
      <c r="A6196" t="s">
        <v>9257</v>
      </c>
      <c r="B6196" t="s">
        <v>3076</v>
      </c>
      <c r="C6196" t="s">
        <v>236</v>
      </c>
      <c r="D6196" t="s">
        <v>46</v>
      </c>
      <c r="E6196">
        <v>581</v>
      </c>
      <c r="F6196">
        <v>20</v>
      </c>
      <c r="G6196" t="s">
        <v>267</v>
      </c>
      <c r="H6196" t="s">
        <v>3762</v>
      </c>
    </row>
    <row r="6197" spans="1:8" hidden="1" x14ac:dyDescent="0.3">
      <c r="A6197" t="s">
        <v>9258</v>
      </c>
      <c r="B6197" t="s">
        <v>3076</v>
      </c>
      <c r="C6197" t="s">
        <v>236</v>
      </c>
      <c r="D6197" t="s">
        <v>45</v>
      </c>
      <c r="E6197">
        <v>307</v>
      </c>
      <c r="F6197">
        <v>20</v>
      </c>
      <c r="G6197" t="s">
        <v>267</v>
      </c>
      <c r="H6197" t="s">
        <v>3762</v>
      </c>
    </row>
    <row r="6198" spans="1:8" hidden="1" x14ac:dyDescent="0.3">
      <c r="A6198" t="s">
        <v>9259</v>
      </c>
      <c r="B6198" t="s">
        <v>3076</v>
      </c>
      <c r="C6198" t="s">
        <v>236</v>
      </c>
      <c r="D6198" t="s">
        <v>47</v>
      </c>
      <c r="E6198">
        <v>263</v>
      </c>
      <c r="F6198">
        <v>20</v>
      </c>
      <c r="G6198" t="s">
        <v>267</v>
      </c>
      <c r="H6198" t="s">
        <v>3762</v>
      </c>
    </row>
    <row r="6199" spans="1:8" hidden="1" x14ac:dyDescent="0.3">
      <c r="A6199" t="s">
        <v>9260</v>
      </c>
      <c r="B6199" t="s">
        <v>3076</v>
      </c>
      <c r="C6199" t="s">
        <v>236</v>
      </c>
      <c r="D6199" t="s">
        <v>43</v>
      </c>
      <c r="E6199">
        <v>572</v>
      </c>
      <c r="F6199">
        <v>20</v>
      </c>
      <c r="G6199" t="s">
        <v>267</v>
      </c>
      <c r="H6199" t="s">
        <v>3762</v>
      </c>
    </row>
    <row r="6200" spans="1:8" hidden="1" x14ac:dyDescent="0.3">
      <c r="A6200" t="s">
        <v>9261</v>
      </c>
      <c r="B6200" t="s">
        <v>3076</v>
      </c>
      <c r="C6200" t="s">
        <v>236</v>
      </c>
      <c r="D6200" t="s">
        <v>44</v>
      </c>
      <c r="E6200">
        <v>345</v>
      </c>
      <c r="F6200">
        <v>20</v>
      </c>
      <c r="G6200" t="s">
        <v>267</v>
      </c>
      <c r="H6200" t="s">
        <v>3762</v>
      </c>
    </row>
    <row r="6201" spans="1:8" hidden="1" x14ac:dyDescent="0.3">
      <c r="A6201" t="s">
        <v>3761</v>
      </c>
      <c r="B6201" t="s">
        <v>3089</v>
      </c>
      <c r="C6201" t="s">
        <v>3090</v>
      </c>
      <c r="D6201" t="s">
        <v>434</v>
      </c>
      <c r="E6201">
        <v>77</v>
      </c>
      <c r="F6201">
        <v>20</v>
      </c>
      <c r="G6201" t="s">
        <v>267</v>
      </c>
      <c r="H6201" t="s">
        <v>3762</v>
      </c>
    </row>
    <row r="6202" spans="1:8" hidden="1" x14ac:dyDescent="0.3">
      <c r="A6202" t="s">
        <v>5404</v>
      </c>
      <c r="B6202" t="s">
        <v>3089</v>
      </c>
      <c r="C6202" t="s">
        <v>3090</v>
      </c>
      <c r="D6202" t="s">
        <v>436</v>
      </c>
      <c r="E6202">
        <v>225</v>
      </c>
      <c r="F6202">
        <v>20</v>
      </c>
      <c r="G6202" t="s">
        <v>267</v>
      </c>
      <c r="H6202" t="s">
        <v>3762</v>
      </c>
    </row>
    <row r="6203" spans="1:8" hidden="1" x14ac:dyDescent="0.3">
      <c r="A6203" t="s">
        <v>6221</v>
      </c>
      <c r="B6203" t="s">
        <v>3089</v>
      </c>
      <c r="C6203" t="s">
        <v>3090</v>
      </c>
      <c r="D6203" t="s">
        <v>437</v>
      </c>
      <c r="E6203">
        <v>909</v>
      </c>
      <c r="F6203">
        <v>20</v>
      </c>
      <c r="G6203" t="s">
        <v>267</v>
      </c>
      <c r="H6203" t="s">
        <v>3762</v>
      </c>
    </row>
    <row r="6204" spans="1:8" hidden="1" x14ac:dyDescent="0.3">
      <c r="A6204" t="s">
        <v>7747</v>
      </c>
      <c r="B6204" t="s">
        <v>3089</v>
      </c>
      <c r="C6204" t="s">
        <v>3090</v>
      </c>
      <c r="D6204" t="s">
        <v>439</v>
      </c>
      <c r="E6204">
        <v>688</v>
      </c>
      <c r="F6204">
        <v>20</v>
      </c>
      <c r="G6204" t="s">
        <v>267</v>
      </c>
      <c r="H6204" t="s">
        <v>3762</v>
      </c>
    </row>
    <row r="6205" spans="1:8" hidden="1" x14ac:dyDescent="0.3">
      <c r="A6205" t="s">
        <v>4587</v>
      </c>
      <c r="B6205" t="s">
        <v>3089</v>
      </c>
      <c r="C6205" t="s">
        <v>3090</v>
      </c>
      <c r="D6205" t="s">
        <v>435</v>
      </c>
      <c r="E6205">
        <v>287</v>
      </c>
      <c r="F6205">
        <v>20</v>
      </c>
      <c r="G6205" t="s">
        <v>267</v>
      </c>
      <c r="H6205" t="s">
        <v>3762</v>
      </c>
    </row>
    <row r="6206" spans="1:8" hidden="1" x14ac:dyDescent="0.3">
      <c r="A6206" t="s">
        <v>9381</v>
      </c>
      <c r="B6206" t="s">
        <v>3089</v>
      </c>
      <c r="C6206" t="s">
        <v>3090</v>
      </c>
      <c r="D6206" t="s">
        <v>441</v>
      </c>
      <c r="E6206">
        <v>258</v>
      </c>
      <c r="F6206">
        <v>20</v>
      </c>
      <c r="G6206" t="s">
        <v>267</v>
      </c>
      <c r="H6206" t="s">
        <v>3762</v>
      </c>
    </row>
    <row r="6207" spans="1:8" hidden="1" x14ac:dyDescent="0.3">
      <c r="A6207" t="s">
        <v>8564</v>
      </c>
      <c r="B6207" t="s">
        <v>3089</v>
      </c>
      <c r="C6207" t="s">
        <v>3090</v>
      </c>
      <c r="D6207" t="s">
        <v>440</v>
      </c>
      <c r="E6207">
        <v>1123</v>
      </c>
      <c r="F6207">
        <v>20</v>
      </c>
      <c r="G6207" t="s">
        <v>267</v>
      </c>
      <c r="H6207" t="s">
        <v>3762</v>
      </c>
    </row>
    <row r="6208" spans="1:8" hidden="1" x14ac:dyDescent="0.3">
      <c r="A6208" t="s">
        <v>10198</v>
      </c>
      <c r="B6208" t="s">
        <v>3089</v>
      </c>
      <c r="C6208" t="s">
        <v>3090</v>
      </c>
      <c r="D6208" t="s">
        <v>349</v>
      </c>
      <c r="E6208">
        <v>3967</v>
      </c>
      <c r="F6208">
        <v>20</v>
      </c>
      <c r="G6208" t="s">
        <v>267</v>
      </c>
      <c r="H6208" t="s">
        <v>3762</v>
      </c>
    </row>
    <row r="6209" spans="1:8" hidden="1" x14ac:dyDescent="0.3">
      <c r="A6209" t="s">
        <v>6930</v>
      </c>
      <c r="B6209" t="s">
        <v>3089</v>
      </c>
      <c r="C6209" t="s">
        <v>3090</v>
      </c>
      <c r="D6209" t="s">
        <v>438</v>
      </c>
      <c r="E6209">
        <v>393</v>
      </c>
      <c r="F6209">
        <v>20</v>
      </c>
      <c r="G6209" t="s">
        <v>267</v>
      </c>
      <c r="H6209" t="s">
        <v>3762</v>
      </c>
    </row>
    <row r="6210" spans="1:8" hidden="1" x14ac:dyDescent="0.3">
      <c r="A6210" t="s">
        <v>9271</v>
      </c>
      <c r="B6210" t="s">
        <v>3108</v>
      </c>
      <c r="C6210" t="s">
        <v>3109</v>
      </c>
      <c r="D6210" t="s">
        <v>3110</v>
      </c>
      <c r="E6210">
        <v>110</v>
      </c>
      <c r="F6210">
        <v>20</v>
      </c>
      <c r="G6210" t="s">
        <v>267</v>
      </c>
      <c r="H6210" t="s">
        <v>3762</v>
      </c>
    </row>
    <row r="6211" spans="1:8" hidden="1" x14ac:dyDescent="0.3">
      <c r="A6211" t="s">
        <v>9272</v>
      </c>
      <c r="B6211" t="s">
        <v>3108</v>
      </c>
      <c r="C6211" t="s">
        <v>3109</v>
      </c>
      <c r="D6211" t="s">
        <v>3112</v>
      </c>
      <c r="E6211">
        <v>352</v>
      </c>
      <c r="F6211">
        <v>20</v>
      </c>
      <c r="G6211" t="s">
        <v>267</v>
      </c>
      <c r="H6211" t="s">
        <v>3762</v>
      </c>
    </row>
    <row r="6212" spans="1:8" hidden="1" x14ac:dyDescent="0.3">
      <c r="A6212" t="s">
        <v>9273</v>
      </c>
      <c r="B6212" t="s">
        <v>3108</v>
      </c>
      <c r="C6212" t="s">
        <v>3109</v>
      </c>
      <c r="D6212" t="s">
        <v>3114</v>
      </c>
      <c r="E6212">
        <v>355</v>
      </c>
      <c r="F6212">
        <v>20</v>
      </c>
      <c r="G6212" t="s">
        <v>267</v>
      </c>
      <c r="H6212" t="s">
        <v>3762</v>
      </c>
    </row>
    <row r="6213" spans="1:8" hidden="1" x14ac:dyDescent="0.3">
      <c r="A6213" t="s">
        <v>9274</v>
      </c>
      <c r="B6213" t="s">
        <v>3108</v>
      </c>
      <c r="C6213" t="s">
        <v>3109</v>
      </c>
      <c r="D6213" t="s">
        <v>3116</v>
      </c>
      <c r="E6213">
        <v>313</v>
      </c>
      <c r="F6213">
        <v>20</v>
      </c>
      <c r="G6213" t="s">
        <v>267</v>
      </c>
      <c r="H6213" t="s">
        <v>3762</v>
      </c>
    </row>
    <row r="6214" spans="1:8" hidden="1" x14ac:dyDescent="0.3">
      <c r="A6214" t="s">
        <v>9275</v>
      </c>
      <c r="B6214" t="s">
        <v>3108</v>
      </c>
      <c r="C6214" t="s">
        <v>3109</v>
      </c>
      <c r="D6214" t="s">
        <v>3118</v>
      </c>
      <c r="E6214">
        <v>382</v>
      </c>
      <c r="F6214">
        <v>20</v>
      </c>
      <c r="G6214" t="s">
        <v>267</v>
      </c>
      <c r="H6214" t="s">
        <v>3762</v>
      </c>
    </row>
    <row r="6215" spans="1:8" hidden="1" x14ac:dyDescent="0.3">
      <c r="A6215" t="s">
        <v>9276</v>
      </c>
      <c r="B6215" t="s">
        <v>3108</v>
      </c>
      <c r="C6215" t="s">
        <v>3109</v>
      </c>
      <c r="D6215" t="s">
        <v>3120</v>
      </c>
      <c r="E6215">
        <v>563</v>
      </c>
      <c r="F6215">
        <v>20</v>
      </c>
      <c r="G6215" t="s">
        <v>267</v>
      </c>
      <c r="H6215" t="s">
        <v>3762</v>
      </c>
    </row>
    <row r="6216" spans="1:8" hidden="1" x14ac:dyDescent="0.3">
      <c r="A6216" t="s">
        <v>9277</v>
      </c>
      <c r="B6216" t="s">
        <v>3108</v>
      </c>
      <c r="C6216" t="s">
        <v>3109</v>
      </c>
      <c r="D6216" t="s">
        <v>3122</v>
      </c>
      <c r="E6216">
        <v>428</v>
      </c>
      <c r="F6216">
        <v>20</v>
      </c>
      <c r="G6216" t="s">
        <v>267</v>
      </c>
      <c r="H6216" t="s">
        <v>3762</v>
      </c>
    </row>
    <row r="6217" spans="1:8" hidden="1" x14ac:dyDescent="0.3">
      <c r="A6217" t="s">
        <v>9278</v>
      </c>
      <c r="B6217" t="s">
        <v>3108</v>
      </c>
      <c r="C6217" t="s">
        <v>3109</v>
      </c>
      <c r="D6217" t="s">
        <v>3124</v>
      </c>
      <c r="E6217">
        <v>432</v>
      </c>
      <c r="F6217">
        <v>20</v>
      </c>
      <c r="G6217" t="s">
        <v>267</v>
      </c>
      <c r="H6217" t="s">
        <v>3762</v>
      </c>
    </row>
    <row r="6218" spans="1:8" hidden="1" x14ac:dyDescent="0.3">
      <c r="A6218" t="s">
        <v>9279</v>
      </c>
      <c r="B6218" t="s">
        <v>3108</v>
      </c>
      <c r="C6218" t="s">
        <v>3109</v>
      </c>
      <c r="D6218" t="s">
        <v>3126</v>
      </c>
      <c r="E6218">
        <v>1020</v>
      </c>
      <c r="F6218">
        <v>20</v>
      </c>
      <c r="G6218" t="s">
        <v>267</v>
      </c>
      <c r="H6218" t="s">
        <v>3762</v>
      </c>
    </row>
    <row r="6219" spans="1:8" hidden="1" x14ac:dyDescent="0.3">
      <c r="A6219" t="s">
        <v>9280</v>
      </c>
      <c r="B6219" t="s">
        <v>3108</v>
      </c>
      <c r="C6219" t="s">
        <v>3109</v>
      </c>
      <c r="D6219" t="s">
        <v>349</v>
      </c>
      <c r="E6219">
        <v>3967</v>
      </c>
      <c r="F6219">
        <v>20</v>
      </c>
      <c r="G6219" t="s">
        <v>267</v>
      </c>
      <c r="H6219" t="s">
        <v>3762</v>
      </c>
    </row>
    <row r="6220" spans="1:8" hidden="1" x14ac:dyDescent="0.3">
      <c r="A6220" t="s">
        <v>9281</v>
      </c>
      <c r="B6220" t="s">
        <v>3129</v>
      </c>
      <c r="C6220" t="s">
        <v>238</v>
      </c>
      <c r="D6220" t="s">
        <v>54</v>
      </c>
      <c r="E6220">
        <v>217</v>
      </c>
      <c r="F6220">
        <v>20</v>
      </c>
      <c r="G6220" t="s">
        <v>267</v>
      </c>
      <c r="H6220" t="s">
        <v>3762</v>
      </c>
    </row>
    <row r="6221" spans="1:8" hidden="1" x14ac:dyDescent="0.3">
      <c r="A6221" t="s">
        <v>9282</v>
      </c>
      <c r="B6221" t="s">
        <v>3129</v>
      </c>
      <c r="C6221" t="s">
        <v>238</v>
      </c>
      <c r="D6221" t="s">
        <v>55</v>
      </c>
      <c r="E6221">
        <v>560</v>
      </c>
      <c r="F6221">
        <v>20</v>
      </c>
      <c r="G6221" t="s">
        <v>267</v>
      </c>
      <c r="H6221" t="s">
        <v>3762</v>
      </c>
    </row>
    <row r="6222" spans="1:8" hidden="1" x14ac:dyDescent="0.3">
      <c r="A6222" t="s">
        <v>9283</v>
      </c>
      <c r="B6222" t="s">
        <v>3129</v>
      </c>
      <c r="C6222" t="s">
        <v>238</v>
      </c>
      <c r="D6222" t="s">
        <v>56</v>
      </c>
      <c r="E6222">
        <v>432</v>
      </c>
      <c r="F6222">
        <v>20</v>
      </c>
      <c r="G6222" t="s">
        <v>267</v>
      </c>
      <c r="H6222" t="s">
        <v>3762</v>
      </c>
    </row>
    <row r="6223" spans="1:8" hidden="1" x14ac:dyDescent="0.3">
      <c r="A6223" t="s">
        <v>9284</v>
      </c>
      <c r="B6223" t="s">
        <v>3129</v>
      </c>
      <c r="C6223" t="s">
        <v>238</v>
      </c>
      <c r="D6223" t="s">
        <v>57</v>
      </c>
      <c r="E6223">
        <v>264</v>
      </c>
      <c r="F6223">
        <v>20</v>
      </c>
      <c r="G6223" t="s">
        <v>267</v>
      </c>
      <c r="H6223" t="s">
        <v>3762</v>
      </c>
    </row>
    <row r="6224" spans="1:8" hidden="1" x14ac:dyDescent="0.3">
      <c r="A6224" t="s">
        <v>9285</v>
      </c>
      <c r="B6224" t="s">
        <v>3129</v>
      </c>
      <c r="C6224" t="s">
        <v>238</v>
      </c>
      <c r="D6224" t="s">
        <v>58</v>
      </c>
      <c r="E6224">
        <v>336</v>
      </c>
      <c r="F6224">
        <v>20</v>
      </c>
      <c r="G6224" t="s">
        <v>267</v>
      </c>
      <c r="H6224" t="s">
        <v>3762</v>
      </c>
    </row>
    <row r="6225" spans="1:8" hidden="1" x14ac:dyDescent="0.3">
      <c r="A6225" t="s">
        <v>9286</v>
      </c>
      <c r="B6225" t="s">
        <v>3129</v>
      </c>
      <c r="C6225" t="s">
        <v>238</v>
      </c>
      <c r="D6225" t="s">
        <v>59</v>
      </c>
      <c r="E6225">
        <v>684</v>
      </c>
      <c r="F6225">
        <v>20</v>
      </c>
      <c r="G6225" t="s">
        <v>267</v>
      </c>
      <c r="H6225" t="s">
        <v>3762</v>
      </c>
    </row>
    <row r="6226" spans="1:8" hidden="1" x14ac:dyDescent="0.3">
      <c r="A6226" t="s">
        <v>9287</v>
      </c>
      <c r="B6226" t="s">
        <v>3129</v>
      </c>
      <c r="C6226" t="s">
        <v>238</v>
      </c>
      <c r="D6226" t="s">
        <v>51</v>
      </c>
      <c r="E6226">
        <v>1022</v>
      </c>
      <c r="F6226">
        <v>20</v>
      </c>
      <c r="G6226" t="s">
        <v>267</v>
      </c>
      <c r="H6226" t="s">
        <v>3762</v>
      </c>
    </row>
    <row r="6227" spans="1:8" hidden="1" x14ac:dyDescent="0.3">
      <c r="A6227" t="s">
        <v>9288</v>
      </c>
      <c r="B6227" t="s">
        <v>3129</v>
      </c>
      <c r="C6227" t="s">
        <v>238</v>
      </c>
      <c r="D6227" t="s">
        <v>52</v>
      </c>
      <c r="E6227">
        <v>804</v>
      </c>
      <c r="F6227">
        <v>20</v>
      </c>
      <c r="G6227" t="s">
        <v>267</v>
      </c>
      <c r="H6227" t="s">
        <v>3762</v>
      </c>
    </row>
    <row r="6228" spans="1:8" hidden="1" x14ac:dyDescent="0.3">
      <c r="A6228" t="s">
        <v>9289</v>
      </c>
      <c r="B6228" t="s">
        <v>3129</v>
      </c>
      <c r="C6228" t="s">
        <v>238</v>
      </c>
      <c r="D6228" t="s">
        <v>53</v>
      </c>
      <c r="E6228">
        <v>604</v>
      </c>
      <c r="F6228">
        <v>20</v>
      </c>
      <c r="G6228" t="s">
        <v>267</v>
      </c>
      <c r="H6228" t="s">
        <v>3762</v>
      </c>
    </row>
    <row r="6229" spans="1:8" hidden="1" x14ac:dyDescent="0.3">
      <c r="A6229" t="s">
        <v>9290</v>
      </c>
      <c r="B6229" t="s">
        <v>3129</v>
      </c>
      <c r="C6229" t="s">
        <v>238</v>
      </c>
      <c r="D6229" t="s">
        <v>349</v>
      </c>
      <c r="E6229">
        <v>4936</v>
      </c>
      <c r="F6229">
        <v>20</v>
      </c>
      <c r="G6229" t="s">
        <v>267</v>
      </c>
      <c r="H6229" t="s">
        <v>3762</v>
      </c>
    </row>
    <row r="6230" spans="1:8" hidden="1" x14ac:dyDescent="0.3">
      <c r="A6230" t="s">
        <v>9291</v>
      </c>
      <c r="B6230" t="s">
        <v>3140</v>
      </c>
      <c r="C6230" t="s">
        <v>229</v>
      </c>
      <c r="D6230" t="s">
        <v>60</v>
      </c>
      <c r="E6230">
        <v>3048</v>
      </c>
      <c r="F6230">
        <v>20</v>
      </c>
      <c r="G6230" t="s">
        <v>267</v>
      </c>
      <c r="H6230" t="s">
        <v>3762</v>
      </c>
    </row>
    <row r="6231" spans="1:8" hidden="1" x14ac:dyDescent="0.3">
      <c r="A6231" t="s">
        <v>9292</v>
      </c>
      <c r="B6231" t="s">
        <v>3140</v>
      </c>
      <c r="C6231" t="s">
        <v>229</v>
      </c>
      <c r="D6231" t="s">
        <v>63</v>
      </c>
      <c r="E6231">
        <v>51</v>
      </c>
      <c r="F6231">
        <v>20</v>
      </c>
      <c r="G6231" t="s">
        <v>267</v>
      </c>
      <c r="H6231" t="s">
        <v>3762</v>
      </c>
    </row>
    <row r="6232" spans="1:8" hidden="1" x14ac:dyDescent="0.3">
      <c r="A6232" t="s">
        <v>9293</v>
      </c>
      <c r="B6232" t="s">
        <v>3140</v>
      </c>
      <c r="C6232" t="s">
        <v>229</v>
      </c>
      <c r="D6232" t="s">
        <v>61</v>
      </c>
      <c r="E6232">
        <v>255</v>
      </c>
      <c r="F6232">
        <v>20</v>
      </c>
      <c r="G6232" t="s">
        <v>267</v>
      </c>
      <c r="H6232" t="s">
        <v>3762</v>
      </c>
    </row>
    <row r="6233" spans="1:8" hidden="1" x14ac:dyDescent="0.3">
      <c r="A6233" t="s">
        <v>10361</v>
      </c>
      <c r="B6233" t="s">
        <v>3140</v>
      </c>
      <c r="C6233" t="s">
        <v>229</v>
      </c>
      <c r="D6233" t="s">
        <v>10309</v>
      </c>
      <c r="E6233">
        <v>278</v>
      </c>
      <c r="F6233">
        <v>20</v>
      </c>
      <c r="G6233" t="s">
        <v>267</v>
      </c>
      <c r="H6233" t="s">
        <v>3762</v>
      </c>
    </row>
    <row r="6234" spans="1:8" hidden="1" x14ac:dyDescent="0.3">
      <c r="A6234" t="s">
        <v>9294</v>
      </c>
      <c r="B6234" t="s">
        <v>3140</v>
      </c>
      <c r="C6234" t="s">
        <v>229</v>
      </c>
      <c r="D6234" t="s">
        <v>341</v>
      </c>
      <c r="E6234">
        <v>2278</v>
      </c>
      <c r="F6234">
        <v>20</v>
      </c>
      <c r="G6234" t="s">
        <v>267</v>
      </c>
      <c r="H6234" t="s">
        <v>3762</v>
      </c>
    </row>
    <row r="6235" spans="1:8" hidden="1" x14ac:dyDescent="0.3">
      <c r="A6235" t="s">
        <v>9295</v>
      </c>
      <c r="B6235" t="s">
        <v>3140</v>
      </c>
      <c r="C6235" t="s">
        <v>229</v>
      </c>
      <c r="D6235" t="s">
        <v>62</v>
      </c>
      <c r="E6235">
        <v>192</v>
      </c>
      <c r="F6235">
        <v>20</v>
      </c>
      <c r="G6235" t="s">
        <v>267</v>
      </c>
      <c r="H6235" t="s">
        <v>3762</v>
      </c>
    </row>
    <row r="6236" spans="1:8" hidden="1" x14ac:dyDescent="0.3">
      <c r="A6236" t="s">
        <v>9296</v>
      </c>
      <c r="B6236" t="s">
        <v>3146</v>
      </c>
      <c r="C6236" t="s">
        <v>230</v>
      </c>
      <c r="D6236" t="s">
        <v>353</v>
      </c>
      <c r="E6236">
        <v>6113</v>
      </c>
      <c r="F6236">
        <v>20</v>
      </c>
      <c r="G6236" t="s">
        <v>267</v>
      </c>
      <c r="H6236" t="s">
        <v>3762</v>
      </c>
    </row>
    <row r="6237" spans="1:8" hidden="1" x14ac:dyDescent="0.3">
      <c r="A6237" t="s">
        <v>9297</v>
      </c>
      <c r="B6237" t="s">
        <v>3146</v>
      </c>
      <c r="C6237" t="s">
        <v>230</v>
      </c>
      <c r="D6237" t="s">
        <v>2</v>
      </c>
      <c r="E6237">
        <v>6157</v>
      </c>
      <c r="F6237">
        <v>20</v>
      </c>
      <c r="G6237" t="s">
        <v>267</v>
      </c>
      <c r="H6237" t="s">
        <v>3762</v>
      </c>
    </row>
    <row r="6238" spans="1:8" hidden="1" x14ac:dyDescent="0.3">
      <c r="A6238" t="s">
        <v>9298</v>
      </c>
      <c r="B6238" t="s">
        <v>3146</v>
      </c>
      <c r="C6238" t="s">
        <v>230</v>
      </c>
      <c r="D6238" t="s">
        <v>337</v>
      </c>
      <c r="E6238">
        <v>19</v>
      </c>
      <c r="F6238">
        <v>20</v>
      </c>
      <c r="G6238" t="s">
        <v>267</v>
      </c>
      <c r="H6238" t="s">
        <v>3762</v>
      </c>
    </row>
    <row r="6239" spans="1:8" hidden="1" x14ac:dyDescent="0.3">
      <c r="A6239" t="s">
        <v>9299</v>
      </c>
      <c r="B6239" t="s">
        <v>3146</v>
      </c>
      <c r="C6239" t="s">
        <v>230</v>
      </c>
      <c r="D6239" t="s">
        <v>326</v>
      </c>
      <c r="E6239">
        <v>0</v>
      </c>
      <c r="F6239">
        <v>20</v>
      </c>
      <c r="G6239" t="s">
        <v>267</v>
      </c>
      <c r="H6239" t="s">
        <v>3762</v>
      </c>
    </row>
    <row r="6240" spans="1:8" hidden="1" x14ac:dyDescent="0.3">
      <c r="A6240" t="s">
        <v>9300</v>
      </c>
      <c r="B6240" t="s">
        <v>3146</v>
      </c>
      <c r="C6240" t="s">
        <v>230</v>
      </c>
      <c r="D6240" t="s">
        <v>327</v>
      </c>
      <c r="E6240">
        <v>405</v>
      </c>
      <c r="F6240">
        <v>20</v>
      </c>
      <c r="G6240" t="s">
        <v>267</v>
      </c>
      <c r="H6240" t="s">
        <v>3762</v>
      </c>
    </row>
    <row r="6241" spans="1:8" hidden="1" x14ac:dyDescent="0.3">
      <c r="A6241" t="s">
        <v>9301</v>
      </c>
      <c r="B6241" t="s">
        <v>3146</v>
      </c>
      <c r="C6241" t="s">
        <v>230</v>
      </c>
      <c r="D6241" t="s">
        <v>328</v>
      </c>
      <c r="E6241">
        <v>358</v>
      </c>
      <c r="F6241">
        <v>20</v>
      </c>
      <c r="G6241" t="s">
        <v>267</v>
      </c>
      <c r="H6241" t="s">
        <v>3762</v>
      </c>
    </row>
    <row r="6242" spans="1:8" hidden="1" x14ac:dyDescent="0.3">
      <c r="A6242" t="s">
        <v>9302</v>
      </c>
      <c r="B6242" t="s">
        <v>3146</v>
      </c>
      <c r="C6242" t="s">
        <v>230</v>
      </c>
      <c r="D6242" t="s">
        <v>329</v>
      </c>
      <c r="E6242">
        <v>11</v>
      </c>
      <c r="F6242">
        <v>20</v>
      </c>
      <c r="G6242" t="s">
        <v>267</v>
      </c>
      <c r="H6242" t="s">
        <v>3762</v>
      </c>
    </row>
    <row r="6243" spans="1:8" hidden="1" x14ac:dyDescent="0.3">
      <c r="A6243" t="s">
        <v>9303</v>
      </c>
      <c r="B6243" t="s">
        <v>3146</v>
      </c>
      <c r="C6243" t="s">
        <v>230</v>
      </c>
      <c r="D6243" t="s">
        <v>330</v>
      </c>
      <c r="E6243">
        <v>34</v>
      </c>
      <c r="F6243">
        <v>20</v>
      </c>
      <c r="G6243" t="s">
        <v>267</v>
      </c>
      <c r="H6243" t="s">
        <v>3762</v>
      </c>
    </row>
    <row r="6244" spans="1:8" hidden="1" x14ac:dyDescent="0.3">
      <c r="A6244" t="s">
        <v>9304</v>
      </c>
      <c r="B6244" t="s">
        <v>3146</v>
      </c>
      <c r="C6244" t="s">
        <v>230</v>
      </c>
      <c r="D6244" t="s">
        <v>3155</v>
      </c>
      <c r="E6244">
        <v>44</v>
      </c>
      <c r="F6244">
        <v>20</v>
      </c>
      <c r="G6244" t="s">
        <v>267</v>
      </c>
      <c r="H6244" t="s">
        <v>3762</v>
      </c>
    </row>
    <row r="6245" spans="1:8" hidden="1" x14ac:dyDescent="0.3">
      <c r="A6245" t="s">
        <v>9305</v>
      </c>
      <c r="B6245" t="s">
        <v>3146</v>
      </c>
      <c r="C6245" t="s">
        <v>230</v>
      </c>
      <c r="D6245" t="s">
        <v>3157</v>
      </c>
      <c r="E6245">
        <v>6113</v>
      </c>
      <c r="F6245">
        <v>20</v>
      </c>
      <c r="G6245" t="s">
        <v>267</v>
      </c>
      <c r="H6245" t="s">
        <v>3762</v>
      </c>
    </row>
    <row r="6246" spans="1:8" hidden="1" x14ac:dyDescent="0.3">
      <c r="A6246" t="s">
        <v>9306</v>
      </c>
      <c r="B6246" t="s">
        <v>3146</v>
      </c>
      <c r="C6246" t="s">
        <v>230</v>
      </c>
      <c r="D6246" t="s">
        <v>331</v>
      </c>
      <c r="E6246">
        <v>1010</v>
      </c>
      <c r="F6246">
        <v>20</v>
      </c>
      <c r="G6246" t="s">
        <v>267</v>
      </c>
      <c r="H6246" t="s">
        <v>3762</v>
      </c>
    </row>
    <row r="6247" spans="1:8" hidden="1" x14ac:dyDescent="0.3">
      <c r="A6247" t="s">
        <v>9307</v>
      </c>
      <c r="B6247" t="s">
        <v>3146</v>
      </c>
      <c r="C6247" t="s">
        <v>230</v>
      </c>
      <c r="D6247" t="s">
        <v>332</v>
      </c>
      <c r="E6247">
        <v>468</v>
      </c>
      <c r="F6247">
        <v>20</v>
      </c>
      <c r="G6247" t="s">
        <v>267</v>
      </c>
      <c r="H6247" t="s">
        <v>3762</v>
      </c>
    </row>
    <row r="6248" spans="1:8" hidden="1" x14ac:dyDescent="0.3">
      <c r="A6248" t="s">
        <v>9308</v>
      </c>
      <c r="B6248" t="s">
        <v>3146</v>
      </c>
      <c r="C6248" t="s">
        <v>230</v>
      </c>
      <c r="D6248" t="s">
        <v>333</v>
      </c>
      <c r="E6248">
        <v>1296</v>
      </c>
      <c r="F6248">
        <v>20</v>
      </c>
      <c r="G6248" t="s">
        <v>267</v>
      </c>
      <c r="H6248" t="s">
        <v>3762</v>
      </c>
    </row>
    <row r="6249" spans="1:8" hidden="1" x14ac:dyDescent="0.3">
      <c r="A6249" t="s">
        <v>9309</v>
      </c>
      <c r="B6249" t="s">
        <v>3146</v>
      </c>
      <c r="C6249" t="s">
        <v>230</v>
      </c>
      <c r="D6249" t="s">
        <v>334</v>
      </c>
      <c r="E6249">
        <v>801</v>
      </c>
      <c r="F6249">
        <v>20</v>
      </c>
      <c r="G6249" t="s">
        <v>267</v>
      </c>
      <c r="H6249" t="s">
        <v>3762</v>
      </c>
    </row>
    <row r="6250" spans="1:8" hidden="1" x14ac:dyDescent="0.3">
      <c r="A6250" t="s">
        <v>9310</v>
      </c>
      <c r="B6250" t="s">
        <v>3146</v>
      </c>
      <c r="C6250" t="s">
        <v>230</v>
      </c>
      <c r="D6250" t="s">
        <v>336</v>
      </c>
      <c r="E6250">
        <v>218</v>
      </c>
      <c r="F6250">
        <v>20</v>
      </c>
      <c r="G6250" t="s">
        <v>267</v>
      </c>
      <c r="H6250" t="s">
        <v>3762</v>
      </c>
    </row>
    <row r="6251" spans="1:8" hidden="1" x14ac:dyDescent="0.3">
      <c r="A6251" t="s">
        <v>9311</v>
      </c>
      <c r="B6251" t="s">
        <v>3146</v>
      </c>
      <c r="C6251" t="s">
        <v>230</v>
      </c>
      <c r="D6251" t="s">
        <v>335</v>
      </c>
      <c r="E6251">
        <v>25</v>
      </c>
      <c r="F6251">
        <v>20</v>
      </c>
      <c r="G6251" t="s">
        <v>267</v>
      </c>
      <c r="H6251" t="s">
        <v>3762</v>
      </c>
    </row>
    <row r="6252" spans="1:8" hidden="1" x14ac:dyDescent="0.3">
      <c r="A6252" t="s">
        <v>9312</v>
      </c>
      <c r="B6252" t="s">
        <v>3146</v>
      </c>
      <c r="C6252" t="s">
        <v>230</v>
      </c>
      <c r="D6252" t="s">
        <v>79</v>
      </c>
      <c r="E6252">
        <v>1469</v>
      </c>
      <c r="F6252">
        <v>20</v>
      </c>
      <c r="G6252" t="s">
        <v>267</v>
      </c>
      <c r="H6252" t="s">
        <v>3762</v>
      </c>
    </row>
    <row r="6253" spans="1:8" hidden="1" x14ac:dyDescent="0.3">
      <c r="A6253" t="s">
        <v>9313</v>
      </c>
      <c r="B6253" t="s">
        <v>3166</v>
      </c>
      <c r="C6253" t="s">
        <v>245</v>
      </c>
      <c r="D6253" t="s">
        <v>80</v>
      </c>
      <c r="E6253">
        <v>181</v>
      </c>
      <c r="F6253">
        <v>20</v>
      </c>
      <c r="G6253" t="s">
        <v>267</v>
      </c>
      <c r="H6253" t="s">
        <v>3762</v>
      </c>
    </row>
    <row r="6254" spans="1:8" hidden="1" x14ac:dyDescent="0.3">
      <c r="A6254" t="s">
        <v>9314</v>
      </c>
      <c r="B6254" t="s">
        <v>3166</v>
      </c>
      <c r="C6254" t="s">
        <v>245</v>
      </c>
      <c r="D6254" t="s">
        <v>342</v>
      </c>
      <c r="E6254">
        <v>260</v>
      </c>
      <c r="F6254">
        <v>20</v>
      </c>
      <c r="G6254" t="s">
        <v>267</v>
      </c>
      <c r="H6254" t="s">
        <v>3762</v>
      </c>
    </row>
    <row r="6255" spans="1:8" hidden="1" x14ac:dyDescent="0.3">
      <c r="A6255" t="s">
        <v>9315</v>
      </c>
      <c r="B6255" t="s">
        <v>3166</v>
      </c>
      <c r="C6255" t="s">
        <v>245</v>
      </c>
      <c r="D6255">
        <v>0</v>
      </c>
      <c r="E6255">
        <v>1461</v>
      </c>
      <c r="F6255">
        <v>20</v>
      </c>
      <c r="G6255" t="s">
        <v>267</v>
      </c>
      <c r="H6255" t="s">
        <v>3762</v>
      </c>
    </row>
    <row r="6256" spans="1:8" hidden="1" x14ac:dyDescent="0.3">
      <c r="A6256" t="s">
        <v>9316</v>
      </c>
      <c r="B6256" t="s">
        <v>3166</v>
      </c>
      <c r="C6256" t="s">
        <v>245</v>
      </c>
      <c r="D6256">
        <v>1</v>
      </c>
      <c r="E6256">
        <v>1145</v>
      </c>
      <c r="F6256">
        <v>20</v>
      </c>
      <c r="G6256" t="s">
        <v>267</v>
      </c>
      <c r="H6256" t="s">
        <v>3762</v>
      </c>
    </row>
    <row r="6257" spans="1:8" hidden="1" x14ac:dyDescent="0.3">
      <c r="A6257" t="s">
        <v>9317</v>
      </c>
      <c r="B6257" t="s">
        <v>3166</v>
      </c>
      <c r="C6257" t="s">
        <v>245</v>
      </c>
      <c r="D6257" t="s">
        <v>60</v>
      </c>
      <c r="E6257">
        <v>3048</v>
      </c>
      <c r="F6257">
        <v>20</v>
      </c>
      <c r="G6257" t="s">
        <v>267</v>
      </c>
      <c r="H6257" t="s">
        <v>3762</v>
      </c>
    </row>
    <row r="6258" spans="1:8" hidden="1" x14ac:dyDescent="0.3">
      <c r="A6258" t="s">
        <v>9318</v>
      </c>
      <c r="B6258" t="s">
        <v>3172</v>
      </c>
      <c r="C6258" t="s">
        <v>239</v>
      </c>
      <c r="D6258" t="s">
        <v>2</v>
      </c>
      <c r="E6258">
        <v>6157</v>
      </c>
      <c r="F6258">
        <v>20</v>
      </c>
      <c r="G6258" t="s">
        <v>267</v>
      </c>
      <c r="H6258" t="s">
        <v>3762</v>
      </c>
    </row>
    <row r="6259" spans="1:8" hidden="1" x14ac:dyDescent="0.3">
      <c r="A6259" t="s">
        <v>9319</v>
      </c>
      <c r="B6259" t="s">
        <v>3172</v>
      </c>
      <c r="C6259" t="s">
        <v>239</v>
      </c>
      <c r="D6259" t="s">
        <v>67</v>
      </c>
      <c r="E6259">
        <v>557</v>
      </c>
      <c r="F6259">
        <v>20</v>
      </c>
      <c r="G6259" t="s">
        <v>267</v>
      </c>
      <c r="H6259" t="s">
        <v>3762</v>
      </c>
    </row>
    <row r="6260" spans="1:8" hidden="1" x14ac:dyDescent="0.3">
      <c r="A6260" t="s">
        <v>9320</v>
      </c>
      <c r="B6260" t="s">
        <v>3172</v>
      </c>
      <c r="C6260" t="s">
        <v>239</v>
      </c>
      <c r="D6260" t="s">
        <v>66</v>
      </c>
      <c r="E6260">
        <v>1020</v>
      </c>
      <c r="F6260">
        <v>20</v>
      </c>
      <c r="G6260" t="s">
        <v>267</v>
      </c>
      <c r="H6260" t="s">
        <v>3762</v>
      </c>
    </row>
    <row r="6261" spans="1:8" hidden="1" x14ac:dyDescent="0.3">
      <c r="A6261" t="s">
        <v>9321</v>
      </c>
      <c r="B6261" t="s">
        <v>3172</v>
      </c>
      <c r="C6261" t="s">
        <v>239</v>
      </c>
      <c r="D6261" t="s">
        <v>65</v>
      </c>
      <c r="E6261">
        <v>1855</v>
      </c>
      <c r="F6261">
        <v>20</v>
      </c>
      <c r="G6261" t="s">
        <v>267</v>
      </c>
      <c r="H6261" t="s">
        <v>3762</v>
      </c>
    </row>
    <row r="6262" spans="1:8" hidden="1" x14ac:dyDescent="0.3">
      <c r="A6262" t="s">
        <v>9322</v>
      </c>
      <c r="B6262" t="s">
        <v>3172</v>
      </c>
      <c r="C6262" t="s">
        <v>239</v>
      </c>
      <c r="D6262" t="s">
        <v>68</v>
      </c>
      <c r="E6262">
        <v>187</v>
      </c>
      <c r="F6262">
        <v>20</v>
      </c>
      <c r="G6262" t="s">
        <v>267</v>
      </c>
      <c r="H6262" t="s">
        <v>3762</v>
      </c>
    </row>
    <row r="6263" spans="1:8" hidden="1" x14ac:dyDescent="0.3">
      <c r="A6263" t="s">
        <v>9323</v>
      </c>
      <c r="B6263" t="s">
        <v>3172</v>
      </c>
      <c r="C6263" t="s">
        <v>239</v>
      </c>
      <c r="D6263" t="s">
        <v>64</v>
      </c>
      <c r="E6263">
        <v>2524</v>
      </c>
      <c r="F6263">
        <v>20</v>
      </c>
      <c r="G6263" t="s">
        <v>267</v>
      </c>
      <c r="H6263" t="s">
        <v>3762</v>
      </c>
    </row>
    <row r="6264" spans="1:8" hidden="1" x14ac:dyDescent="0.3">
      <c r="A6264" t="s">
        <v>9324</v>
      </c>
      <c r="B6264" t="s">
        <v>3179</v>
      </c>
      <c r="C6264" t="s">
        <v>240</v>
      </c>
      <c r="D6264" t="s">
        <v>2</v>
      </c>
      <c r="E6264">
        <v>6157</v>
      </c>
      <c r="F6264">
        <v>20</v>
      </c>
      <c r="G6264" t="s">
        <v>267</v>
      </c>
      <c r="H6264" t="s">
        <v>3762</v>
      </c>
    </row>
    <row r="6265" spans="1:8" hidden="1" x14ac:dyDescent="0.3">
      <c r="A6265" t="s">
        <v>9325</v>
      </c>
      <c r="B6265" t="s">
        <v>3179</v>
      </c>
      <c r="C6265" t="s">
        <v>240</v>
      </c>
      <c r="D6265" t="s">
        <v>70</v>
      </c>
      <c r="E6265">
        <v>807</v>
      </c>
      <c r="F6265">
        <v>20</v>
      </c>
      <c r="G6265" t="s">
        <v>267</v>
      </c>
      <c r="H6265" t="s">
        <v>3762</v>
      </c>
    </row>
    <row r="6266" spans="1:8" hidden="1" x14ac:dyDescent="0.3">
      <c r="A6266" t="s">
        <v>9326</v>
      </c>
      <c r="B6266" t="s">
        <v>3179</v>
      </c>
      <c r="C6266" t="s">
        <v>240</v>
      </c>
      <c r="D6266" t="s">
        <v>69</v>
      </c>
      <c r="E6266">
        <v>950</v>
      </c>
      <c r="F6266">
        <v>20</v>
      </c>
      <c r="G6266" t="s">
        <v>267</v>
      </c>
      <c r="H6266" t="s">
        <v>3762</v>
      </c>
    </row>
    <row r="6267" spans="1:8" hidden="1" x14ac:dyDescent="0.3">
      <c r="A6267" t="s">
        <v>9327</v>
      </c>
      <c r="B6267" t="s">
        <v>3179</v>
      </c>
      <c r="C6267" t="s">
        <v>240</v>
      </c>
      <c r="D6267" t="s">
        <v>71</v>
      </c>
      <c r="E6267">
        <v>4399</v>
      </c>
      <c r="F6267">
        <v>20</v>
      </c>
      <c r="G6267" t="s">
        <v>267</v>
      </c>
      <c r="H6267" t="s">
        <v>3762</v>
      </c>
    </row>
    <row r="6268" spans="1:8" hidden="1" x14ac:dyDescent="0.3">
      <c r="A6268" t="s">
        <v>9328</v>
      </c>
      <c r="B6268" t="s">
        <v>3184</v>
      </c>
      <c r="C6268" t="s">
        <v>3185</v>
      </c>
      <c r="D6268" t="s">
        <v>2</v>
      </c>
      <c r="E6268">
        <v>6157</v>
      </c>
      <c r="F6268">
        <v>20</v>
      </c>
      <c r="G6268" t="s">
        <v>267</v>
      </c>
      <c r="H6268" t="s">
        <v>3762</v>
      </c>
    </row>
    <row r="6269" spans="1:8" hidden="1" x14ac:dyDescent="0.3">
      <c r="A6269" t="s">
        <v>9329</v>
      </c>
      <c r="B6269" t="s">
        <v>3184</v>
      </c>
      <c r="C6269" t="s">
        <v>3185</v>
      </c>
      <c r="D6269" t="s">
        <v>25</v>
      </c>
      <c r="E6269">
        <v>19</v>
      </c>
      <c r="F6269">
        <v>20</v>
      </c>
      <c r="G6269" t="s">
        <v>267</v>
      </c>
      <c r="H6269" t="s">
        <v>3762</v>
      </c>
    </row>
    <row r="6270" spans="1:8" hidden="1" x14ac:dyDescent="0.3">
      <c r="A6270" t="s">
        <v>9330</v>
      </c>
      <c r="B6270" t="s">
        <v>3184</v>
      </c>
      <c r="C6270" t="s">
        <v>3185</v>
      </c>
      <c r="D6270" t="s">
        <v>21</v>
      </c>
      <c r="E6270">
        <v>636</v>
      </c>
      <c r="F6270">
        <v>20</v>
      </c>
      <c r="G6270" t="s">
        <v>267</v>
      </c>
      <c r="H6270" t="s">
        <v>3762</v>
      </c>
    </row>
    <row r="6271" spans="1:8" hidden="1" x14ac:dyDescent="0.3">
      <c r="A6271" t="s">
        <v>9331</v>
      </c>
      <c r="B6271" t="s">
        <v>3184</v>
      </c>
      <c r="C6271" t="s">
        <v>3185</v>
      </c>
      <c r="D6271" t="s">
        <v>24</v>
      </c>
      <c r="E6271">
        <v>62</v>
      </c>
      <c r="F6271">
        <v>20</v>
      </c>
      <c r="G6271" t="s">
        <v>267</v>
      </c>
      <c r="H6271" t="s">
        <v>3762</v>
      </c>
    </row>
    <row r="6272" spans="1:8" hidden="1" x14ac:dyDescent="0.3">
      <c r="A6272" t="s">
        <v>9332</v>
      </c>
      <c r="B6272" t="s">
        <v>3184</v>
      </c>
      <c r="C6272" t="s">
        <v>3185</v>
      </c>
      <c r="D6272" t="s">
        <v>354</v>
      </c>
      <c r="E6272">
        <v>1131</v>
      </c>
      <c r="F6272">
        <v>20</v>
      </c>
      <c r="G6272" t="s">
        <v>267</v>
      </c>
      <c r="H6272" t="s">
        <v>3762</v>
      </c>
    </row>
    <row r="6273" spans="1:8" hidden="1" x14ac:dyDescent="0.3">
      <c r="A6273" t="s">
        <v>9333</v>
      </c>
      <c r="B6273" t="s">
        <v>3184</v>
      </c>
      <c r="C6273" t="s">
        <v>3185</v>
      </c>
      <c r="D6273" t="s">
        <v>22</v>
      </c>
      <c r="E6273">
        <v>181</v>
      </c>
      <c r="F6273">
        <v>20</v>
      </c>
      <c r="G6273" t="s">
        <v>267</v>
      </c>
      <c r="H6273" t="s">
        <v>3762</v>
      </c>
    </row>
    <row r="6274" spans="1:8" hidden="1" x14ac:dyDescent="0.3">
      <c r="A6274" t="s">
        <v>9334</v>
      </c>
      <c r="B6274" t="s">
        <v>3184</v>
      </c>
      <c r="C6274" t="s">
        <v>3185</v>
      </c>
      <c r="D6274" t="s">
        <v>23</v>
      </c>
      <c r="E6274">
        <v>167</v>
      </c>
      <c r="F6274">
        <v>20</v>
      </c>
      <c r="G6274" t="s">
        <v>267</v>
      </c>
      <c r="H6274" t="s">
        <v>3762</v>
      </c>
    </row>
    <row r="6275" spans="1:8" hidden="1" x14ac:dyDescent="0.3">
      <c r="A6275" t="s">
        <v>9335</v>
      </c>
      <c r="B6275" t="s">
        <v>3184</v>
      </c>
      <c r="C6275" t="s">
        <v>3185</v>
      </c>
      <c r="D6275" t="s">
        <v>20</v>
      </c>
      <c r="E6275">
        <v>3952</v>
      </c>
      <c r="F6275">
        <v>20</v>
      </c>
      <c r="G6275" t="s">
        <v>267</v>
      </c>
      <c r="H6275" t="s">
        <v>3762</v>
      </c>
    </row>
    <row r="6276" spans="1:8" hidden="1" x14ac:dyDescent="0.3">
      <c r="A6276" t="s">
        <v>10611</v>
      </c>
      <c r="B6276" t="s">
        <v>3193</v>
      </c>
      <c r="C6276" t="s">
        <v>3194</v>
      </c>
      <c r="D6276" t="s">
        <v>10556</v>
      </c>
      <c r="E6276">
        <v>3</v>
      </c>
      <c r="F6276">
        <v>20</v>
      </c>
      <c r="G6276" t="s">
        <v>267</v>
      </c>
      <c r="H6276" t="s">
        <v>3762</v>
      </c>
    </row>
    <row r="6277" spans="1:8" hidden="1" x14ac:dyDescent="0.3">
      <c r="A6277" t="s">
        <v>9336</v>
      </c>
      <c r="B6277" t="s">
        <v>3193</v>
      </c>
      <c r="C6277" t="s">
        <v>3194</v>
      </c>
      <c r="D6277" t="s">
        <v>350</v>
      </c>
      <c r="E6277">
        <v>0</v>
      </c>
      <c r="F6277">
        <v>20</v>
      </c>
      <c r="G6277" t="s">
        <v>267</v>
      </c>
      <c r="H6277" t="s">
        <v>3762</v>
      </c>
    </row>
    <row r="6278" spans="1:8" hidden="1" x14ac:dyDescent="0.3">
      <c r="A6278" t="s">
        <v>9337</v>
      </c>
      <c r="B6278" t="s">
        <v>3193</v>
      </c>
      <c r="C6278" t="s">
        <v>3194</v>
      </c>
      <c r="D6278" t="s">
        <v>352</v>
      </c>
      <c r="E6278">
        <v>1010</v>
      </c>
      <c r="F6278">
        <v>20</v>
      </c>
      <c r="G6278" t="s">
        <v>267</v>
      </c>
      <c r="H6278" t="s">
        <v>3762</v>
      </c>
    </row>
    <row r="6279" spans="1:8" hidden="1" x14ac:dyDescent="0.3">
      <c r="A6279" t="s">
        <v>9338</v>
      </c>
      <c r="B6279" t="s">
        <v>3193</v>
      </c>
      <c r="C6279" t="s">
        <v>3194</v>
      </c>
      <c r="D6279" t="s">
        <v>351</v>
      </c>
      <c r="E6279">
        <v>46</v>
      </c>
      <c r="F6279">
        <v>20</v>
      </c>
      <c r="G6279" t="s">
        <v>267</v>
      </c>
      <c r="H6279" t="s">
        <v>3762</v>
      </c>
    </row>
    <row r="6280" spans="1:8" hidden="1" x14ac:dyDescent="0.3">
      <c r="A6280" t="s">
        <v>9339</v>
      </c>
      <c r="B6280" t="s">
        <v>3193</v>
      </c>
      <c r="C6280" t="s">
        <v>3194</v>
      </c>
      <c r="D6280" t="s">
        <v>348</v>
      </c>
      <c r="E6280">
        <v>55</v>
      </c>
      <c r="F6280">
        <v>20</v>
      </c>
      <c r="G6280" t="s">
        <v>267</v>
      </c>
      <c r="H6280" t="s">
        <v>3762</v>
      </c>
    </row>
    <row r="6281" spans="1:8" hidden="1" x14ac:dyDescent="0.3">
      <c r="A6281" t="s">
        <v>9340</v>
      </c>
      <c r="B6281" t="s">
        <v>3193</v>
      </c>
      <c r="C6281" t="s">
        <v>3194</v>
      </c>
      <c r="D6281" t="s">
        <v>349</v>
      </c>
      <c r="E6281">
        <v>5901</v>
      </c>
      <c r="F6281">
        <v>20</v>
      </c>
      <c r="G6281" t="s">
        <v>267</v>
      </c>
      <c r="H6281" t="s">
        <v>3762</v>
      </c>
    </row>
    <row r="6282" spans="1:8" hidden="1" x14ac:dyDescent="0.3">
      <c r="A6282" t="s">
        <v>9341</v>
      </c>
      <c r="B6282" t="s">
        <v>3193</v>
      </c>
      <c r="C6282" t="s">
        <v>3194</v>
      </c>
      <c r="D6282" t="s">
        <v>347</v>
      </c>
      <c r="E6282">
        <v>5843</v>
      </c>
      <c r="F6282">
        <v>20</v>
      </c>
      <c r="G6282" t="s">
        <v>267</v>
      </c>
      <c r="H6282" t="s">
        <v>3762</v>
      </c>
    </row>
    <row r="6283" spans="1:8" hidden="1" x14ac:dyDescent="0.3">
      <c r="A6283" t="s">
        <v>9342</v>
      </c>
      <c r="B6283" t="s">
        <v>99</v>
      </c>
      <c r="C6283" t="s">
        <v>3202</v>
      </c>
      <c r="D6283" t="s">
        <v>210</v>
      </c>
      <c r="E6283">
        <v>1258</v>
      </c>
      <c r="F6283">
        <v>20</v>
      </c>
      <c r="G6283" t="s">
        <v>267</v>
      </c>
      <c r="H6283" t="s">
        <v>3762</v>
      </c>
    </row>
    <row r="6284" spans="1:8" hidden="1" x14ac:dyDescent="0.3">
      <c r="A6284" t="s">
        <v>9343</v>
      </c>
      <c r="B6284" t="s">
        <v>98</v>
      </c>
      <c r="C6284" t="s">
        <v>3202</v>
      </c>
      <c r="D6284" t="s">
        <v>209</v>
      </c>
      <c r="E6284">
        <v>4463</v>
      </c>
      <c r="F6284">
        <v>20</v>
      </c>
      <c r="G6284" t="s">
        <v>267</v>
      </c>
      <c r="H6284" t="s">
        <v>3762</v>
      </c>
    </row>
    <row r="6285" spans="1:8" hidden="1" x14ac:dyDescent="0.3">
      <c r="A6285" t="s">
        <v>9344</v>
      </c>
      <c r="B6285" t="s">
        <v>97</v>
      </c>
      <c r="C6285" t="s">
        <v>3202</v>
      </c>
      <c r="D6285" t="s">
        <v>208</v>
      </c>
      <c r="E6285">
        <v>420</v>
      </c>
      <c r="F6285">
        <v>20</v>
      </c>
      <c r="G6285" t="s">
        <v>267</v>
      </c>
      <c r="H6285" t="s">
        <v>3762</v>
      </c>
    </row>
    <row r="6286" spans="1:8" hidden="1" x14ac:dyDescent="0.3">
      <c r="A6286" t="s">
        <v>9345</v>
      </c>
      <c r="B6286" t="s">
        <v>96</v>
      </c>
      <c r="C6286" t="s">
        <v>3202</v>
      </c>
      <c r="D6286" t="s">
        <v>207</v>
      </c>
      <c r="E6286">
        <v>249</v>
      </c>
      <c r="F6286">
        <v>20</v>
      </c>
      <c r="G6286" t="s">
        <v>267</v>
      </c>
      <c r="H6286" t="s">
        <v>3762</v>
      </c>
    </row>
    <row r="6287" spans="1:8" hidden="1" x14ac:dyDescent="0.3">
      <c r="A6287" t="s">
        <v>9346</v>
      </c>
      <c r="B6287" t="s">
        <v>3207</v>
      </c>
      <c r="C6287" t="s">
        <v>3202</v>
      </c>
      <c r="D6287" t="s">
        <v>2</v>
      </c>
      <c r="E6287">
        <v>6390</v>
      </c>
      <c r="F6287">
        <v>20</v>
      </c>
      <c r="G6287" t="s">
        <v>267</v>
      </c>
      <c r="H6287" t="s">
        <v>3762</v>
      </c>
    </row>
    <row r="6288" spans="1:8" hidden="1" x14ac:dyDescent="0.3">
      <c r="A6288" t="s">
        <v>9347</v>
      </c>
      <c r="B6288" t="s">
        <v>3207</v>
      </c>
      <c r="C6288" t="s">
        <v>3202</v>
      </c>
      <c r="D6288" t="s">
        <v>28</v>
      </c>
      <c r="E6288">
        <v>194.644807250209</v>
      </c>
      <c r="F6288">
        <v>20</v>
      </c>
      <c r="G6288" t="s">
        <v>267</v>
      </c>
      <c r="H6288" t="s">
        <v>3762</v>
      </c>
    </row>
    <row r="6289" spans="1:8" hidden="1" x14ac:dyDescent="0.3">
      <c r="A6289" t="s">
        <v>9348</v>
      </c>
      <c r="B6289" t="s">
        <v>3207</v>
      </c>
      <c r="C6289" t="s">
        <v>3202</v>
      </c>
      <c r="D6289" t="s">
        <v>27</v>
      </c>
      <c r="E6289">
        <v>3178</v>
      </c>
      <c r="F6289">
        <v>20</v>
      </c>
      <c r="G6289" t="s">
        <v>267</v>
      </c>
      <c r="H6289" t="s">
        <v>3762</v>
      </c>
    </row>
    <row r="6290" spans="1:8" hidden="1" x14ac:dyDescent="0.3">
      <c r="A6290" t="s">
        <v>9349</v>
      </c>
      <c r="B6290" t="s">
        <v>3207</v>
      </c>
      <c r="C6290" t="s">
        <v>3202</v>
      </c>
      <c r="D6290" t="s">
        <v>3155</v>
      </c>
      <c r="E6290">
        <v>44</v>
      </c>
      <c r="F6290">
        <v>20</v>
      </c>
      <c r="G6290" t="s">
        <v>267</v>
      </c>
      <c r="H6290" t="s">
        <v>3762</v>
      </c>
    </row>
    <row r="6291" spans="1:8" hidden="1" x14ac:dyDescent="0.3">
      <c r="A6291" t="s">
        <v>9350</v>
      </c>
      <c r="B6291" t="s">
        <v>3207</v>
      </c>
      <c r="C6291" t="s">
        <v>3202</v>
      </c>
      <c r="D6291" t="s">
        <v>3157</v>
      </c>
      <c r="E6291">
        <v>6113</v>
      </c>
      <c r="F6291">
        <v>20</v>
      </c>
      <c r="G6291" t="s">
        <v>267</v>
      </c>
      <c r="H6291" t="s">
        <v>3762</v>
      </c>
    </row>
    <row r="6292" spans="1:8" hidden="1" x14ac:dyDescent="0.3">
      <c r="A6292" t="s">
        <v>9351</v>
      </c>
      <c r="B6292" t="s">
        <v>3207</v>
      </c>
      <c r="C6292" t="s">
        <v>3202</v>
      </c>
      <c r="D6292" t="s">
        <v>26</v>
      </c>
      <c r="E6292">
        <v>3212</v>
      </c>
      <c r="F6292">
        <v>20</v>
      </c>
      <c r="G6292" t="s">
        <v>267</v>
      </c>
      <c r="H6292" t="s">
        <v>3762</v>
      </c>
    </row>
    <row r="6293" spans="1:8" hidden="1" x14ac:dyDescent="0.3">
      <c r="A6293" t="s">
        <v>9352</v>
      </c>
      <c r="B6293" t="s">
        <v>3214</v>
      </c>
      <c r="C6293" t="s">
        <v>3215</v>
      </c>
      <c r="D6293" t="s">
        <v>344</v>
      </c>
      <c r="E6293">
        <v>1062</v>
      </c>
      <c r="F6293">
        <v>20</v>
      </c>
      <c r="G6293" t="s">
        <v>267</v>
      </c>
      <c r="H6293" t="s">
        <v>3762</v>
      </c>
    </row>
    <row r="6294" spans="1:8" hidden="1" x14ac:dyDescent="0.3">
      <c r="A6294" t="s">
        <v>9353</v>
      </c>
      <c r="B6294" t="s">
        <v>3214</v>
      </c>
      <c r="C6294" t="s">
        <v>3215</v>
      </c>
      <c r="D6294" t="s">
        <v>2</v>
      </c>
      <c r="E6294">
        <v>6157</v>
      </c>
      <c r="F6294">
        <v>20</v>
      </c>
      <c r="G6294" t="s">
        <v>267</v>
      </c>
      <c r="H6294" t="s">
        <v>3762</v>
      </c>
    </row>
    <row r="6295" spans="1:8" hidden="1" x14ac:dyDescent="0.3">
      <c r="A6295" t="s">
        <v>9354</v>
      </c>
      <c r="B6295" t="s">
        <v>3214</v>
      </c>
      <c r="C6295" t="s">
        <v>3215</v>
      </c>
      <c r="D6295" t="s">
        <v>30</v>
      </c>
      <c r="E6295">
        <v>387</v>
      </c>
      <c r="F6295">
        <v>20</v>
      </c>
      <c r="G6295" t="s">
        <v>267</v>
      </c>
      <c r="H6295" t="s">
        <v>3762</v>
      </c>
    </row>
    <row r="6296" spans="1:8" hidden="1" x14ac:dyDescent="0.3">
      <c r="A6296" t="s">
        <v>9355</v>
      </c>
      <c r="B6296" t="s">
        <v>3214</v>
      </c>
      <c r="C6296" t="s">
        <v>3215</v>
      </c>
      <c r="D6296" t="s">
        <v>345</v>
      </c>
      <c r="E6296">
        <v>26</v>
      </c>
      <c r="F6296">
        <v>20</v>
      </c>
      <c r="G6296" t="s">
        <v>267</v>
      </c>
      <c r="H6296" t="s">
        <v>3762</v>
      </c>
    </row>
    <row r="6297" spans="1:8" hidden="1" x14ac:dyDescent="0.3">
      <c r="A6297" t="s">
        <v>9356</v>
      </c>
      <c r="B6297" t="s">
        <v>3214</v>
      </c>
      <c r="C6297" t="s">
        <v>3215</v>
      </c>
      <c r="D6297" t="s">
        <v>36</v>
      </c>
      <c r="E6297">
        <v>71</v>
      </c>
      <c r="F6297">
        <v>20</v>
      </c>
      <c r="G6297" t="s">
        <v>267</v>
      </c>
      <c r="H6297" t="s">
        <v>3762</v>
      </c>
    </row>
    <row r="6298" spans="1:8" hidden="1" x14ac:dyDescent="0.3">
      <c r="A6298" t="s">
        <v>9357</v>
      </c>
      <c r="B6298" t="s">
        <v>3214</v>
      </c>
      <c r="C6298" t="s">
        <v>3215</v>
      </c>
      <c r="D6298" t="s">
        <v>32</v>
      </c>
      <c r="E6298">
        <v>340</v>
      </c>
      <c r="F6298">
        <v>20</v>
      </c>
      <c r="G6298" t="s">
        <v>267</v>
      </c>
      <c r="H6298" t="s">
        <v>3762</v>
      </c>
    </row>
    <row r="6299" spans="1:8" hidden="1" x14ac:dyDescent="0.3">
      <c r="A6299" t="s">
        <v>9358</v>
      </c>
      <c r="B6299" t="s">
        <v>3214</v>
      </c>
      <c r="C6299" t="s">
        <v>3215</v>
      </c>
      <c r="D6299" t="s">
        <v>31</v>
      </c>
      <c r="E6299">
        <v>4276</v>
      </c>
      <c r="F6299">
        <v>20</v>
      </c>
      <c r="G6299" t="s">
        <v>267</v>
      </c>
      <c r="H6299" t="s">
        <v>3762</v>
      </c>
    </row>
    <row r="6300" spans="1:8" hidden="1" x14ac:dyDescent="0.3">
      <c r="A6300" t="s">
        <v>9359</v>
      </c>
      <c r="B6300" t="s">
        <v>3214</v>
      </c>
      <c r="C6300" t="s">
        <v>3215</v>
      </c>
      <c r="D6300" t="s">
        <v>34</v>
      </c>
      <c r="E6300">
        <v>96</v>
      </c>
      <c r="F6300">
        <v>20</v>
      </c>
      <c r="G6300" t="s">
        <v>267</v>
      </c>
      <c r="H6300" t="s">
        <v>3762</v>
      </c>
    </row>
    <row r="6301" spans="1:8" hidden="1" x14ac:dyDescent="0.3">
      <c r="A6301" t="s">
        <v>9360</v>
      </c>
      <c r="B6301" t="s">
        <v>3214</v>
      </c>
      <c r="C6301" t="s">
        <v>3215</v>
      </c>
      <c r="D6301" t="s">
        <v>35</v>
      </c>
      <c r="E6301">
        <v>419</v>
      </c>
      <c r="F6301">
        <v>20</v>
      </c>
      <c r="G6301" t="s">
        <v>267</v>
      </c>
      <c r="H6301" t="s">
        <v>3762</v>
      </c>
    </row>
    <row r="6302" spans="1:8" hidden="1" x14ac:dyDescent="0.3">
      <c r="A6302" t="s">
        <v>9361</v>
      </c>
      <c r="B6302" t="s">
        <v>3214</v>
      </c>
      <c r="C6302" t="s">
        <v>3215</v>
      </c>
      <c r="D6302" t="s">
        <v>33</v>
      </c>
      <c r="E6302">
        <v>3761</v>
      </c>
      <c r="F6302">
        <v>20</v>
      </c>
      <c r="G6302" t="s">
        <v>267</v>
      </c>
      <c r="H6302" t="s">
        <v>3762</v>
      </c>
    </row>
    <row r="6303" spans="1:8" hidden="1" x14ac:dyDescent="0.3">
      <c r="A6303" t="s">
        <v>9362</v>
      </c>
      <c r="B6303" t="s">
        <v>3226</v>
      </c>
      <c r="C6303" t="s">
        <v>232</v>
      </c>
      <c r="D6303" t="s">
        <v>60</v>
      </c>
      <c r="E6303">
        <v>3048</v>
      </c>
      <c r="F6303">
        <v>20</v>
      </c>
      <c r="G6303" t="s">
        <v>267</v>
      </c>
      <c r="H6303" t="s">
        <v>3762</v>
      </c>
    </row>
    <row r="6304" spans="1:8" hidden="1" x14ac:dyDescent="0.3">
      <c r="A6304" t="s">
        <v>9363</v>
      </c>
      <c r="B6304" t="s">
        <v>3226</v>
      </c>
      <c r="C6304" t="s">
        <v>232</v>
      </c>
      <c r="D6304" t="s">
        <v>76</v>
      </c>
      <c r="E6304">
        <v>7</v>
      </c>
      <c r="F6304">
        <v>20</v>
      </c>
      <c r="G6304" t="s">
        <v>267</v>
      </c>
      <c r="H6304" t="s">
        <v>3762</v>
      </c>
    </row>
    <row r="6305" spans="1:8" hidden="1" x14ac:dyDescent="0.3">
      <c r="A6305" t="s">
        <v>9364</v>
      </c>
      <c r="B6305" t="s">
        <v>3226</v>
      </c>
      <c r="C6305" t="s">
        <v>232</v>
      </c>
      <c r="D6305" t="s">
        <v>72</v>
      </c>
      <c r="E6305">
        <v>1738</v>
      </c>
      <c r="F6305">
        <v>20</v>
      </c>
      <c r="G6305" t="s">
        <v>267</v>
      </c>
      <c r="H6305" t="s">
        <v>3762</v>
      </c>
    </row>
    <row r="6306" spans="1:8" hidden="1" x14ac:dyDescent="0.3">
      <c r="A6306" t="s">
        <v>9365</v>
      </c>
      <c r="B6306" t="s">
        <v>3226</v>
      </c>
      <c r="C6306" t="s">
        <v>232</v>
      </c>
      <c r="D6306" t="s">
        <v>73</v>
      </c>
      <c r="E6306">
        <v>1034</v>
      </c>
      <c r="F6306">
        <v>20</v>
      </c>
      <c r="G6306" t="s">
        <v>267</v>
      </c>
      <c r="H6306" t="s">
        <v>3762</v>
      </c>
    </row>
    <row r="6307" spans="1:8" hidden="1" x14ac:dyDescent="0.3">
      <c r="A6307" t="s">
        <v>9366</v>
      </c>
      <c r="B6307" t="s">
        <v>3226</v>
      </c>
      <c r="C6307" t="s">
        <v>232</v>
      </c>
      <c r="D6307" t="s">
        <v>75</v>
      </c>
      <c r="E6307">
        <v>33</v>
      </c>
      <c r="F6307">
        <v>20</v>
      </c>
      <c r="G6307" t="s">
        <v>267</v>
      </c>
      <c r="H6307" t="s">
        <v>3762</v>
      </c>
    </row>
    <row r="6308" spans="1:8" hidden="1" x14ac:dyDescent="0.3">
      <c r="A6308" t="s">
        <v>9367</v>
      </c>
      <c r="B6308" t="s">
        <v>3226</v>
      </c>
      <c r="C6308" t="s">
        <v>232</v>
      </c>
      <c r="D6308" t="s">
        <v>74</v>
      </c>
      <c r="E6308">
        <v>235</v>
      </c>
      <c r="F6308">
        <v>20</v>
      </c>
      <c r="G6308" t="s">
        <v>267</v>
      </c>
      <c r="H6308" t="s">
        <v>3762</v>
      </c>
    </row>
    <row r="6309" spans="1:8" hidden="1" x14ac:dyDescent="0.3">
      <c r="A6309" t="s">
        <v>9368</v>
      </c>
      <c r="B6309" t="s">
        <v>3076</v>
      </c>
      <c r="C6309" t="s">
        <v>236</v>
      </c>
      <c r="D6309" t="s">
        <v>29</v>
      </c>
      <c r="E6309">
        <v>7676</v>
      </c>
      <c r="F6309">
        <v>33</v>
      </c>
      <c r="G6309" t="s">
        <v>277</v>
      </c>
      <c r="H6309" t="s">
        <v>3764</v>
      </c>
    </row>
    <row r="6310" spans="1:8" hidden="1" x14ac:dyDescent="0.3">
      <c r="A6310" t="s">
        <v>9369</v>
      </c>
      <c r="B6310" t="s">
        <v>3076</v>
      </c>
      <c r="C6310" t="s">
        <v>236</v>
      </c>
      <c r="D6310" t="s">
        <v>49</v>
      </c>
      <c r="E6310">
        <v>3051</v>
      </c>
      <c r="F6310">
        <v>33</v>
      </c>
      <c r="G6310" t="s">
        <v>277</v>
      </c>
      <c r="H6310" t="s">
        <v>3764</v>
      </c>
    </row>
    <row r="6311" spans="1:8" hidden="1" x14ac:dyDescent="0.3">
      <c r="A6311" t="s">
        <v>9370</v>
      </c>
      <c r="B6311" t="s">
        <v>3076</v>
      </c>
      <c r="C6311" t="s">
        <v>236</v>
      </c>
      <c r="D6311" t="s">
        <v>48</v>
      </c>
      <c r="E6311">
        <v>948</v>
      </c>
      <c r="F6311">
        <v>33</v>
      </c>
      <c r="G6311" t="s">
        <v>277</v>
      </c>
      <c r="H6311" t="s">
        <v>3764</v>
      </c>
    </row>
    <row r="6312" spans="1:8" hidden="1" x14ac:dyDescent="0.3">
      <c r="A6312" t="s">
        <v>9371</v>
      </c>
      <c r="B6312" t="s">
        <v>3076</v>
      </c>
      <c r="C6312" t="s">
        <v>236</v>
      </c>
      <c r="D6312" t="s">
        <v>42</v>
      </c>
      <c r="E6312">
        <v>346</v>
      </c>
      <c r="F6312">
        <v>33</v>
      </c>
      <c r="G6312" t="s">
        <v>277</v>
      </c>
      <c r="H6312" t="s">
        <v>3764</v>
      </c>
    </row>
    <row r="6313" spans="1:8" hidden="1" x14ac:dyDescent="0.3">
      <c r="A6313" t="s">
        <v>9372</v>
      </c>
      <c r="B6313" t="s">
        <v>3076</v>
      </c>
      <c r="C6313" t="s">
        <v>236</v>
      </c>
      <c r="D6313" t="s">
        <v>82</v>
      </c>
      <c r="E6313">
        <v>652</v>
      </c>
      <c r="F6313">
        <v>33</v>
      </c>
      <c r="G6313" t="s">
        <v>277</v>
      </c>
      <c r="H6313" t="s">
        <v>3764</v>
      </c>
    </row>
    <row r="6314" spans="1:8" hidden="1" x14ac:dyDescent="0.3">
      <c r="A6314" t="s">
        <v>9373</v>
      </c>
      <c r="B6314" t="s">
        <v>3076</v>
      </c>
      <c r="C6314" t="s">
        <v>236</v>
      </c>
      <c r="D6314" t="s">
        <v>50</v>
      </c>
      <c r="E6314">
        <v>160</v>
      </c>
      <c r="F6314">
        <v>33</v>
      </c>
      <c r="G6314" t="s">
        <v>277</v>
      </c>
      <c r="H6314" t="s">
        <v>3764</v>
      </c>
    </row>
    <row r="6315" spans="1:8" hidden="1" x14ac:dyDescent="0.3">
      <c r="A6315" t="s">
        <v>9374</v>
      </c>
      <c r="B6315" t="s">
        <v>3076</v>
      </c>
      <c r="C6315" t="s">
        <v>236</v>
      </c>
      <c r="D6315" t="s">
        <v>46</v>
      </c>
      <c r="E6315">
        <v>453</v>
      </c>
      <c r="F6315">
        <v>33</v>
      </c>
      <c r="G6315" t="s">
        <v>277</v>
      </c>
      <c r="H6315" t="s">
        <v>3764</v>
      </c>
    </row>
    <row r="6316" spans="1:8" hidden="1" x14ac:dyDescent="0.3">
      <c r="A6316" t="s">
        <v>9375</v>
      </c>
      <c r="B6316" t="s">
        <v>3076</v>
      </c>
      <c r="C6316" t="s">
        <v>236</v>
      </c>
      <c r="D6316" t="s">
        <v>45</v>
      </c>
      <c r="E6316">
        <v>451</v>
      </c>
      <c r="F6316">
        <v>33</v>
      </c>
      <c r="G6316" t="s">
        <v>277</v>
      </c>
      <c r="H6316" t="s">
        <v>3764</v>
      </c>
    </row>
    <row r="6317" spans="1:8" hidden="1" x14ac:dyDescent="0.3">
      <c r="A6317" t="s">
        <v>9376</v>
      </c>
      <c r="B6317" t="s">
        <v>3076</v>
      </c>
      <c r="C6317" t="s">
        <v>236</v>
      </c>
      <c r="D6317" t="s">
        <v>47</v>
      </c>
      <c r="E6317">
        <v>204</v>
      </c>
      <c r="F6317">
        <v>33</v>
      </c>
      <c r="G6317" t="s">
        <v>277</v>
      </c>
      <c r="H6317" t="s">
        <v>3764</v>
      </c>
    </row>
    <row r="6318" spans="1:8" hidden="1" x14ac:dyDescent="0.3">
      <c r="A6318" t="s">
        <v>9377</v>
      </c>
      <c r="B6318" t="s">
        <v>3076</v>
      </c>
      <c r="C6318" t="s">
        <v>236</v>
      </c>
      <c r="D6318" t="s">
        <v>43</v>
      </c>
      <c r="E6318">
        <v>953</v>
      </c>
      <c r="F6318">
        <v>33</v>
      </c>
      <c r="G6318" t="s">
        <v>277</v>
      </c>
      <c r="H6318" t="s">
        <v>3764</v>
      </c>
    </row>
    <row r="6319" spans="1:8" hidden="1" x14ac:dyDescent="0.3">
      <c r="A6319" t="s">
        <v>9378</v>
      </c>
      <c r="B6319" t="s">
        <v>3076</v>
      </c>
      <c r="C6319" t="s">
        <v>236</v>
      </c>
      <c r="D6319" t="s">
        <v>44</v>
      </c>
      <c r="E6319">
        <v>459</v>
      </c>
      <c r="F6319">
        <v>33</v>
      </c>
      <c r="G6319" t="s">
        <v>277</v>
      </c>
      <c r="H6319" t="s">
        <v>3764</v>
      </c>
    </row>
    <row r="6320" spans="1:8" hidden="1" x14ac:dyDescent="0.3">
      <c r="A6320" t="s">
        <v>3763</v>
      </c>
      <c r="B6320" t="s">
        <v>3089</v>
      </c>
      <c r="C6320" t="s">
        <v>3090</v>
      </c>
      <c r="D6320" t="s">
        <v>434</v>
      </c>
      <c r="E6320">
        <v>107</v>
      </c>
      <c r="F6320">
        <v>33</v>
      </c>
      <c r="G6320" t="s">
        <v>277</v>
      </c>
      <c r="H6320" t="s">
        <v>3764</v>
      </c>
    </row>
    <row r="6321" spans="1:8" hidden="1" x14ac:dyDescent="0.3">
      <c r="A6321" t="s">
        <v>5405</v>
      </c>
      <c r="B6321" t="s">
        <v>3089</v>
      </c>
      <c r="C6321" t="s">
        <v>3090</v>
      </c>
      <c r="D6321" t="s">
        <v>436</v>
      </c>
      <c r="E6321">
        <v>405</v>
      </c>
      <c r="F6321">
        <v>33</v>
      </c>
      <c r="G6321" t="s">
        <v>277</v>
      </c>
      <c r="H6321" t="s">
        <v>3764</v>
      </c>
    </row>
    <row r="6322" spans="1:8" hidden="1" x14ac:dyDescent="0.3">
      <c r="A6322" t="s">
        <v>6222</v>
      </c>
      <c r="B6322" t="s">
        <v>3089</v>
      </c>
      <c r="C6322" t="s">
        <v>3090</v>
      </c>
      <c r="D6322" t="s">
        <v>437</v>
      </c>
      <c r="E6322">
        <v>1631</v>
      </c>
      <c r="F6322">
        <v>33</v>
      </c>
      <c r="G6322" t="s">
        <v>277</v>
      </c>
      <c r="H6322" t="s">
        <v>3764</v>
      </c>
    </row>
    <row r="6323" spans="1:8" hidden="1" x14ac:dyDescent="0.3">
      <c r="A6323" t="s">
        <v>7748</v>
      </c>
      <c r="B6323" t="s">
        <v>3089</v>
      </c>
      <c r="C6323" t="s">
        <v>3090</v>
      </c>
      <c r="D6323" t="s">
        <v>439</v>
      </c>
      <c r="E6323">
        <v>993</v>
      </c>
      <c r="F6323">
        <v>33</v>
      </c>
      <c r="G6323" t="s">
        <v>277</v>
      </c>
      <c r="H6323" t="s">
        <v>3764</v>
      </c>
    </row>
    <row r="6324" spans="1:8" hidden="1" x14ac:dyDescent="0.3">
      <c r="A6324" t="s">
        <v>4588</v>
      </c>
      <c r="B6324" t="s">
        <v>3089</v>
      </c>
      <c r="C6324" t="s">
        <v>3090</v>
      </c>
      <c r="D6324" t="s">
        <v>435</v>
      </c>
      <c r="E6324">
        <v>517</v>
      </c>
      <c r="F6324">
        <v>33</v>
      </c>
      <c r="G6324" t="s">
        <v>277</v>
      </c>
      <c r="H6324" t="s">
        <v>3764</v>
      </c>
    </row>
    <row r="6325" spans="1:8" hidden="1" x14ac:dyDescent="0.3">
      <c r="A6325" t="s">
        <v>9382</v>
      </c>
      <c r="B6325" t="s">
        <v>3089</v>
      </c>
      <c r="C6325" t="s">
        <v>3090</v>
      </c>
      <c r="D6325" t="s">
        <v>441</v>
      </c>
      <c r="E6325">
        <v>397</v>
      </c>
      <c r="F6325">
        <v>33</v>
      </c>
      <c r="G6325" t="s">
        <v>277</v>
      </c>
      <c r="H6325" t="s">
        <v>3764</v>
      </c>
    </row>
    <row r="6326" spans="1:8" hidden="1" x14ac:dyDescent="0.3">
      <c r="A6326" t="s">
        <v>8565</v>
      </c>
      <c r="B6326" t="s">
        <v>3089</v>
      </c>
      <c r="C6326" t="s">
        <v>3090</v>
      </c>
      <c r="D6326" t="s">
        <v>440</v>
      </c>
      <c r="E6326">
        <v>2069</v>
      </c>
      <c r="F6326">
        <v>33</v>
      </c>
      <c r="G6326" t="s">
        <v>277</v>
      </c>
      <c r="H6326" t="s">
        <v>3764</v>
      </c>
    </row>
    <row r="6327" spans="1:8" hidden="1" x14ac:dyDescent="0.3">
      <c r="A6327" t="s">
        <v>10199</v>
      </c>
      <c r="B6327" t="s">
        <v>3089</v>
      </c>
      <c r="C6327" t="s">
        <v>3090</v>
      </c>
      <c r="D6327" t="s">
        <v>349</v>
      </c>
      <c r="E6327">
        <v>6688</v>
      </c>
      <c r="F6327">
        <v>33</v>
      </c>
      <c r="G6327" t="s">
        <v>277</v>
      </c>
      <c r="H6327" t="s">
        <v>3764</v>
      </c>
    </row>
    <row r="6328" spans="1:8" hidden="1" x14ac:dyDescent="0.3">
      <c r="A6328" t="s">
        <v>7039</v>
      </c>
      <c r="B6328" t="s">
        <v>3089</v>
      </c>
      <c r="C6328" t="s">
        <v>3090</v>
      </c>
      <c r="D6328" t="s">
        <v>438</v>
      </c>
      <c r="E6328">
        <v>544</v>
      </c>
      <c r="F6328">
        <v>33</v>
      </c>
      <c r="G6328" t="s">
        <v>277</v>
      </c>
      <c r="H6328" t="s">
        <v>3764</v>
      </c>
    </row>
    <row r="6329" spans="1:8" hidden="1" x14ac:dyDescent="0.3">
      <c r="A6329" t="s">
        <v>9388</v>
      </c>
      <c r="B6329" t="s">
        <v>3108</v>
      </c>
      <c r="C6329" t="s">
        <v>3109</v>
      </c>
      <c r="D6329" t="s">
        <v>3110</v>
      </c>
      <c r="E6329">
        <v>444</v>
      </c>
      <c r="F6329">
        <v>33</v>
      </c>
      <c r="G6329" t="s">
        <v>277</v>
      </c>
      <c r="H6329" t="s">
        <v>3764</v>
      </c>
    </row>
    <row r="6330" spans="1:8" hidden="1" x14ac:dyDescent="0.3">
      <c r="A6330" t="s">
        <v>9389</v>
      </c>
      <c r="B6330" t="s">
        <v>3108</v>
      </c>
      <c r="C6330" t="s">
        <v>3109</v>
      </c>
      <c r="D6330" t="s">
        <v>3112</v>
      </c>
      <c r="E6330">
        <v>1106</v>
      </c>
      <c r="F6330">
        <v>33</v>
      </c>
      <c r="G6330" t="s">
        <v>277</v>
      </c>
      <c r="H6330" t="s">
        <v>3764</v>
      </c>
    </row>
    <row r="6331" spans="1:8" hidden="1" x14ac:dyDescent="0.3">
      <c r="A6331" t="s">
        <v>9390</v>
      </c>
      <c r="B6331" t="s">
        <v>3108</v>
      </c>
      <c r="C6331" t="s">
        <v>3109</v>
      </c>
      <c r="D6331" t="s">
        <v>3114</v>
      </c>
      <c r="E6331">
        <v>825</v>
      </c>
      <c r="F6331">
        <v>33</v>
      </c>
      <c r="G6331" t="s">
        <v>277</v>
      </c>
      <c r="H6331" t="s">
        <v>3764</v>
      </c>
    </row>
    <row r="6332" spans="1:8" hidden="1" x14ac:dyDescent="0.3">
      <c r="A6332" t="s">
        <v>9391</v>
      </c>
      <c r="B6332" t="s">
        <v>3108</v>
      </c>
      <c r="C6332" t="s">
        <v>3109</v>
      </c>
      <c r="D6332" t="s">
        <v>3116</v>
      </c>
      <c r="E6332">
        <v>704</v>
      </c>
      <c r="F6332">
        <v>33</v>
      </c>
      <c r="G6332" t="s">
        <v>277</v>
      </c>
      <c r="H6332" t="s">
        <v>3764</v>
      </c>
    </row>
    <row r="6333" spans="1:8" hidden="1" x14ac:dyDescent="0.3">
      <c r="A6333" t="s">
        <v>9392</v>
      </c>
      <c r="B6333" t="s">
        <v>3108</v>
      </c>
      <c r="C6333" t="s">
        <v>3109</v>
      </c>
      <c r="D6333" t="s">
        <v>3118</v>
      </c>
      <c r="E6333">
        <v>755</v>
      </c>
      <c r="F6333">
        <v>33</v>
      </c>
      <c r="G6333" t="s">
        <v>277</v>
      </c>
      <c r="H6333" t="s">
        <v>3764</v>
      </c>
    </row>
    <row r="6334" spans="1:8" hidden="1" x14ac:dyDescent="0.3">
      <c r="A6334" t="s">
        <v>9393</v>
      </c>
      <c r="B6334" t="s">
        <v>3108</v>
      </c>
      <c r="C6334" t="s">
        <v>3109</v>
      </c>
      <c r="D6334" t="s">
        <v>3120</v>
      </c>
      <c r="E6334">
        <v>656</v>
      </c>
      <c r="F6334">
        <v>33</v>
      </c>
      <c r="G6334" t="s">
        <v>277</v>
      </c>
      <c r="H6334" t="s">
        <v>3764</v>
      </c>
    </row>
    <row r="6335" spans="1:8" hidden="1" x14ac:dyDescent="0.3">
      <c r="A6335" t="s">
        <v>9394</v>
      </c>
      <c r="B6335" t="s">
        <v>3108</v>
      </c>
      <c r="C6335" t="s">
        <v>3109</v>
      </c>
      <c r="D6335" t="s">
        <v>3122</v>
      </c>
      <c r="E6335">
        <v>876</v>
      </c>
      <c r="F6335">
        <v>33</v>
      </c>
      <c r="G6335" t="s">
        <v>277</v>
      </c>
      <c r="H6335" t="s">
        <v>3764</v>
      </c>
    </row>
    <row r="6336" spans="1:8" hidden="1" x14ac:dyDescent="0.3">
      <c r="A6336" t="s">
        <v>9395</v>
      </c>
      <c r="B6336" t="s">
        <v>3108</v>
      </c>
      <c r="C6336" t="s">
        <v>3109</v>
      </c>
      <c r="D6336" t="s">
        <v>3124</v>
      </c>
      <c r="E6336">
        <v>582</v>
      </c>
      <c r="F6336">
        <v>33</v>
      </c>
      <c r="G6336" t="s">
        <v>277</v>
      </c>
      <c r="H6336" t="s">
        <v>3764</v>
      </c>
    </row>
    <row r="6337" spans="1:8" hidden="1" x14ac:dyDescent="0.3">
      <c r="A6337" t="s">
        <v>9396</v>
      </c>
      <c r="B6337" t="s">
        <v>3108</v>
      </c>
      <c r="C6337" t="s">
        <v>3109</v>
      </c>
      <c r="D6337" t="s">
        <v>3126</v>
      </c>
      <c r="E6337">
        <v>736</v>
      </c>
      <c r="F6337">
        <v>33</v>
      </c>
      <c r="G6337" t="s">
        <v>277</v>
      </c>
      <c r="H6337" t="s">
        <v>3764</v>
      </c>
    </row>
    <row r="6338" spans="1:8" hidden="1" x14ac:dyDescent="0.3">
      <c r="A6338" t="s">
        <v>9397</v>
      </c>
      <c r="B6338" t="s">
        <v>3108</v>
      </c>
      <c r="C6338" t="s">
        <v>3109</v>
      </c>
      <c r="D6338" t="s">
        <v>349</v>
      </c>
      <c r="E6338">
        <v>6688</v>
      </c>
      <c r="F6338">
        <v>33</v>
      </c>
      <c r="G6338" t="s">
        <v>277</v>
      </c>
      <c r="H6338" t="s">
        <v>3764</v>
      </c>
    </row>
    <row r="6339" spans="1:8" hidden="1" x14ac:dyDescent="0.3">
      <c r="A6339" t="s">
        <v>9398</v>
      </c>
      <c r="B6339" t="s">
        <v>3129</v>
      </c>
      <c r="C6339" t="s">
        <v>238</v>
      </c>
      <c r="D6339" t="s">
        <v>54</v>
      </c>
      <c r="E6339">
        <v>729</v>
      </c>
      <c r="F6339">
        <v>33</v>
      </c>
      <c r="G6339" t="s">
        <v>277</v>
      </c>
      <c r="H6339" t="s">
        <v>3764</v>
      </c>
    </row>
    <row r="6340" spans="1:8" hidden="1" x14ac:dyDescent="0.3">
      <c r="A6340" t="s">
        <v>9399</v>
      </c>
      <c r="B6340" t="s">
        <v>3129</v>
      </c>
      <c r="C6340" t="s">
        <v>238</v>
      </c>
      <c r="D6340" t="s">
        <v>55</v>
      </c>
      <c r="E6340">
        <v>1547</v>
      </c>
      <c r="F6340">
        <v>33</v>
      </c>
      <c r="G6340" t="s">
        <v>277</v>
      </c>
      <c r="H6340" t="s">
        <v>3764</v>
      </c>
    </row>
    <row r="6341" spans="1:8" hidden="1" x14ac:dyDescent="0.3">
      <c r="A6341" t="s">
        <v>9400</v>
      </c>
      <c r="B6341" t="s">
        <v>3129</v>
      </c>
      <c r="C6341" t="s">
        <v>238</v>
      </c>
      <c r="D6341" t="s">
        <v>56</v>
      </c>
      <c r="E6341">
        <v>927</v>
      </c>
      <c r="F6341">
        <v>33</v>
      </c>
      <c r="G6341" t="s">
        <v>277</v>
      </c>
      <c r="H6341" t="s">
        <v>3764</v>
      </c>
    </row>
    <row r="6342" spans="1:8" hidden="1" x14ac:dyDescent="0.3">
      <c r="A6342" t="s">
        <v>9401</v>
      </c>
      <c r="B6342" t="s">
        <v>3129</v>
      </c>
      <c r="C6342" t="s">
        <v>238</v>
      </c>
      <c r="D6342" t="s">
        <v>57</v>
      </c>
      <c r="E6342">
        <v>665</v>
      </c>
      <c r="F6342">
        <v>33</v>
      </c>
      <c r="G6342" t="s">
        <v>277</v>
      </c>
      <c r="H6342" t="s">
        <v>3764</v>
      </c>
    </row>
    <row r="6343" spans="1:8" hidden="1" x14ac:dyDescent="0.3">
      <c r="A6343" t="s">
        <v>9402</v>
      </c>
      <c r="B6343" t="s">
        <v>3129</v>
      </c>
      <c r="C6343" t="s">
        <v>238</v>
      </c>
      <c r="D6343" t="s">
        <v>58</v>
      </c>
      <c r="E6343">
        <v>578</v>
      </c>
      <c r="F6343">
        <v>33</v>
      </c>
      <c r="G6343" t="s">
        <v>277</v>
      </c>
      <c r="H6343" t="s">
        <v>3764</v>
      </c>
    </row>
    <row r="6344" spans="1:8" hidden="1" x14ac:dyDescent="0.3">
      <c r="A6344" t="s">
        <v>9403</v>
      </c>
      <c r="B6344" t="s">
        <v>3129</v>
      </c>
      <c r="C6344" t="s">
        <v>238</v>
      </c>
      <c r="D6344" t="s">
        <v>59</v>
      </c>
      <c r="E6344">
        <v>903</v>
      </c>
      <c r="F6344">
        <v>33</v>
      </c>
      <c r="G6344" t="s">
        <v>277</v>
      </c>
      <c r="H6344" t="s">
        <v>3764</v>
      </c>
    </row>
    <row r="6345" spans="1:8" hidden="1" x14ac:dyDescent="0.3">
      <c r="A6345" t="s">
        <v>9404</v>
      </c>
      <c r="B6345" t="s">
        <v>3129</v>
      </c>
      <c r="C6345" t="s">
        <v>238</v>
      </c>
      <c r="D6345" t="s">
        <v>51</v>
      </c>
      <c r="E6345">
        <v>840</v>
      </c>
      <c r="F6345">
        <v>33</v>
      </c>
      <c r="G6345" t="s">
        <v>277</v>
      </c>
      <c r="H6345" t="s">
        <v>3764</v>
      </c>
    </row>
    <row r="6346" spans="1:8" hidden="1" x14ac:dyDescent="0.3">
      <c r="A6346" t="s">
        <v>9405</v>
      </c>
      <c r="B6346" t="s">
        <v>3129</v>
      </c>
      <c r="C6346" t="s">
        <v>238</v>
      </c>
      <c r="D6346" t="s">
        <v>52</v>
      </c>
      <c r="E6346">
        <v>701</v>
      </c>
      <c r="F6346">
        <v>33</v>
      </c>
      <c r="G6346" t="s">
        <v>277</v>
      </c>
      <c r="H6346" t="s">
        <v>3764</v>
      </c>
    </row>
    <row r="6347" spans="1:8" hidden="1" x14ac:dyDescent="0.3">
      <c r="A6347" t="s">
        <v>9406</v>
      </c>
      <c r="B6347" t="s">
        <v>3129</v>
      </c>
      <c r="C6347" t="s">
        <v>238</v>
      </c>
      <c r="D6347" t="s">
        <v>53</v>
      </c>
      <c r="E6347">
        <v>778</v>
      </c>
      <c r="F6347">
        <v>33</v>
      </c>
      <c r="G6347" t="s">
        <v>277</v>
      </c>
      <c r="H6347" t="s">
        <v>3764</v>
      </c>
    </row>
    <row r="6348" spans="1:8" hidden="1" x14ac:dyDescent="0.3">
      <c r="A6348" t="s">
        <v>9407</v>
      </c>
      <c r="B6348" t="s">
        <v>3129</v>
      </c>
      <c r="C6348" t="s">
        <v>238</v>
      </c>
      <c r="D6348" t="s">
        <v>349</v>
      </c>
      <c r="E6348">
        <v>7677</v>
      </c>
      <c r="F6348">
        <v>33</v>
      </c>
      <c r="G6348" t="s">
        <v>277</v>
      </c>
      <c r="H6348" t="s">
        <v>3764</v>
      </c>
    </row>
    <row r="6349" spans="1:8" hidden="1" x14ac:dyDescent="0.3">
      <c r="A6349" t="s">
        <v>9408</v>
      </c>
      <c r="B6349" t="s">
        <v>3140</v>
      </c>
      <c r="C6349" t="s">
        <v>229</v>
      </c>
      <c r="D6349" t="s">
        <v>60</v>
      </c>
      <c r="E6349">
        <v>3479</v>
      </c>
      <c r="F6349">
        <v>33</v>
      </c>
      <c r="G6349" t="s">
        <v>277</v>
      </c>
      <c r="H6349" t="s">
        <v>3764</v>
      </c>
    </row>
    <row r="6350" spans="1:8" hidden="1" x14ac:dyDescent="0.3">
      <c r="A6350" t="s">
        <v>9409</v>
      </c>
      <c r="B6350" t="s">
        <v>3140</v>
      </c>
      <c r="C6350" t="s">
        <v>229</v>
      </c>
      <c r="D6350" t="s">
        <v>63</v>
      </c>
      <c r="E6350">
        <v>29</v>
      </c>
      <c r="F6350">
        <v>33</v>
      </c>
      <c r="G6350" t="s">
        <v>277</v>
      </c>
      <c r="H6350" t="s">
        <v>3764</v>
      </c>
    </row>
    <row r="6351" spans="1:8" hidden="1" x14ac:dyDescent="0.3">
      <c r="A6351" t="s">
        <v>9410</v>
      </c>
      <c r="B6351" t="s">
        <v>3140</v>
      </c>
      <c r="C6351" t="s">
        <v>229</v>
      </c>
      <c r="D6351" t="s">
        <v>61</v>
      </c>
      <c r="E6351">
        <v>798</v>
      </c>
      <c r="F6351">
        <v>33</v>
      </c>
      <c r="G6351" t="s">
        <v>277</v>
      </c>
      <c r="H6351" t="s">
        <v>3764</v>
      </c>
    </row>
    <row r="6352" spans="1:8" hidden="1" x14ac:dyDescent="0.3">
      <c r="A6352" t="s">
        <v>10362</v>
      </c>
      <c r="B6352" t="s">
        <v>3140</v>
      </c>
      <c r="C6352" t="s">
        <v>229</v>
      </c>
      <c r="D6352" t="s">
        <v>10309</v>
      </c>
      <c r="E6352">
        <v>1855</v>
      </c>
      <c r="F6352">
        <v>33</v>
      </c>
      <c r="G6352" t="s">
        <v>277</v>
      </c>
      <c r="H6352" t="s">
        <v>3764</v>
      </c>
    </row>
    <row r="6353" spans="1:8" hidden="1" x14ac:dyDescent="0.3">
      <c r="A6353" t="s">
        <v>9411</v>
      </c>
      <c r="B6353" t="s">
        <v>3140</v>
      </c>
      <c r="C6353" t="s">
        <v>229</v>
      </c>
      <c r="D6353" t="s">
        <v>341</v>
      </c>
      <c r="E6353">
        <v>564</v>
      </c>
      <c r="F6353">
        <v>33</v>
      </c>
      <c r="G6353" t="s">
        <v>277</v>
      </c>
      <c r="H6353" t="s">
        <v>3764</v>
      </c>
    </row>
    <row r="6354" spans="1:8" hidden="1" x14ac:dyDescent="0.3">
      <c r="A6354" t="s">
        <v>9412</v>
      </c>
      <c r="B6354" t="s">
        <v>3140</v>
      </c>
      <c r="C6354" t="s">
        <v>229</v>
      </c>
      <c r="D6354" t="s">
        <v>62</v>
      </c>
      <c r="E6354">
        <v>244</v>
      </c>
      <c r="F6354">
        <v>33</v>
      </c>
      <c r="G6354" t="s">
        <v>277</v>
      </c>
      <c r="H6354" t="s">
        <v>3764</v>
      </c>
    </row>
    <row r="6355" spans="1:8" hidden="1" x14ac:dyDescent="0.3">
      <c r="A6355" t="s">
        <v>9413</v>
      </c>
      <c r="B6355" t="s">
        <v>3146</v>
      </c>
      <c r="C6355" t="s">
        <v>230</v>
      </c>
      <c r="D6355" t="s">
        <v>353</v>
      </c>
      <c r="E6355">
        <v>9532</v>
      </c>
      <c r="F6355">
        <v>33</v>
      </c>
      <c r="G6355" t="s">
        <v>277</v>
      </c>
      <c r="H6355" t="s">
        <v>3764</v>
      </c>
    </row>
    <row r="6356" spans="1:8" hidden="1" x14ac:dyDescent="0.3">
      <c r="A6356" t="s">
        <v>9414</v>
      </c>
      <c r="B6356" t="s">
        <v>3146</v>
      </c>
      <c r="C6356" t="s">
        <v>230</v>
      </c>
      <c r="D6356" t="s">
        <v>2</v>
      </c>
      <c r="E6356">
        <v>9757</v>
      </c>
      <c r="F6356">
        <v>33</v>
      </c>
      <c r="G6356" t="s">
        <v>277</v>
      </c>
      <c r="H6356" t="s">
        <v>3764</v>
      </c>
    </row>
    <row r="6357" spans="1:8" hidden="1" x14ac:dyDescent="0.3">
      <c r="A6357" t="s">
        <v>9415</v>
      </c>
      <c r="B6357" t="s">
        <v>3146</v>
      </c>
      <c r="C6357" t="s">
        <v>230</v>
      </c>
      <c r="D6357" t="s">
        <v>337</v>
      </c>
      <c r="E6357">
        <v>16</v>
      </c>
      <c r="F6357">
        <v>33</v>
      </c>
      <c r="G6357" t="s">
        <v>277</v>
      </c>
      <c r="H6357" t="s">
        <v>3764</v>
      </c>
    </row>
    <row r="6358" spans="1:8" hidden="1" x14ac:dyDescent="0.3">
      <c r="A6358" t="s">
        <v>9416</v>
      </c>
      <c r="B6358" t="s">
        <v>3146</v>
      </c>
      <c r="C6358" t="s">
        <v>230</v>
      </c>
      <c r="D6358" t="s">
        <v>326</v>
      </c>
      <c r="E6358">
        <v>3</v>
      </c>
      <c r="F6358">
        <v>33</v>
      </c>
      <c r="G6358" t="s">
        <v>277</v>
      </c>
      <c r="H6358" t="s">
        <v>3764</v>
      </c>
    </row>
    <row r="6359" spans="1:8" hidden="1" x14ac:dyDescent="0.3">
      <c r="A6359" t="s">
        <v>9417</v>
      </c>
      <c r="B6359" t="s">
        <v>3146</v>
      </c>
      <c r="C6359" t="s">
        <v>230</v>
      </c>
      <c r="D6359" t="s">
        <v>327</v>
      </c>
      <c r="E6359">
        <v>620</v>
      </c>
      <c r="F6359">
        <v>33</v>
      </c>
      <c r="G6359" t="s">
        <v>277</v>
      </c>
      <c r="H6359" t="s">
        <v>3764</v>
      </c>
    </row>
    <row r="6360" spans="1:8" hidden="1" x14ac:dyDescent="0.3">
      <c r="A6360" t="s">
        <v>9418</v>
      </c>
      <c r="B6360" t="s">
        <v>3146</v>
      </c>
      <c r="C6360" t="s">
        <v>230</v>
      </c>
      <c r="D6360" t="s">
        <v>328</v>
      </c>
      <c r="E6360">
        <v>542</v>
      </c>
      <c r="F6360">
        <v>33</v>
      </c>
      <c r="G6360" t="s">
        <v>277</v>
      </c>
      <c r="H6360" t="s">
        <v>3764</v>
      </c>
    </row>
    <row r="6361" spans="1:8" hidden="1" x14ac:dyDescent="0.3">
      <c r="A6361" t="s">
        <v>9419</v>
      </c>
      <c r="B6361" t="s">
        <v>3146</v>
      </c>
      <c r="C6361" t="s">
        <v>230</v>
      </c>
      <c r="D6361" t="s">
        <v>329</v>
      </c>
      <c r="E6361">
        <v>19</v>
      </c>
      <c r="F6361">
        <v>33</v>
      </c>
      <c r="G6361" t="s">
        <v>277</v>
      </c>
      <c r="H6361" t="s">
        <v>3764</v>
      </c>
    </row>
    <row r="6362" spans="1:8" hidden="1" x14ac:dyDescent="0.3">
      <c r="A6362" t="s">
        <v>9420</v>
      </c>
      <c r="B6362" t="s">
        <v>3146</v>
      </c>
      <c r="C6362" t="s">
        <v>230</v>
      </c>
      <c r="D6362" t="s">
        <v>330</v>
      </c>
      <c r="E6362">
        <v>34</v>
      </c>
      <c r="F6362">
        <v>33</v>
      </c>
      <c r="G6362" t="s">
        <v>277</v>
      </c>
      <c r="H6362" t="s">
        <v>3764</v>
      </c>
    </row>
    <row r="6363" spans="1:8" hidden="1" x14ac:dyDescent="0.3">
      <c r="A6363" t="s">
        <v>9421</v>
      </c>
      <c r="B6363" t="s">
        <v>3146</v>
      </c>
      <c r="C6363" t="s">
        <v>230</v>
      </c>
      <c r="D6363" t="s">
        <v>3155</v>
      </c>
      <c r="E6363">
        <v>225</v>
      </c>
      <c r="F6363">
        <v>33</v>
      </c>
      <c r="G6363" t="s">
        <v>277</v>
      </c>
      <c r="H6363" t="s">
        <v>3764</v>
      </c>
    </row>
    <row r="6364" spans="1:8" hidden="1" x14ac:dyDescent="0.3">
      <c r="A6364" t="s">
        <v>9422</v>
      </c>
      <c r="B6364" t="s">
        <v>3146</v>
      </c>
      <c r="C6364" t="s">
        <v>230</v>
      </c>
      <c r="D6364" t="s">
        <v>3157</v>
      </c>
      <c r="E6364">
        <v>9532</v>
      </c>
      <c r="F6364">
        <v>33</v>
      </c>
      <c r="G6364" t="s">
        <v>277</v>
      </c>
      <c r="H6364" t="s">
        <v>3764</v>
      </c>
    </row>
    <row r="6365" spans="1:8" hidden="1" x14ac:dyDescent="0.3">
      <c r="A6365" t="s">
        <v>9423</v>
      </c>
      <c r="B6365" t="s">
        <v>3146</v>
      </c>
      <c r="C6365" t="s">
        <v>230</v>
      </c>
      <c r="D6365" t="s">
        <v>331</v>
      </c>
      <c r="E6365">
        <v>676</v>
      </c>
      <c r="F6365">
        <v>33</v>
      </c>
      <c r="G6365" t="s">
        <v>277</v>
      </c>
      <c r="H6365" t="s">
        <v>3764</v>
      </c>
    </row>
    <row r="6366" spans="1:8" hidden="1" x14ac:dyDescent="0.3">
      <c r="A6366" t="s">
        <v>9424</v>
      </c>
      <c r="B6366" t="s">
        <v>3146</v>
      </c>
      <c r="C6366" t="s">
        <v>230</v>
      </c>
      <c r="D6366" t="s">
        <v>332</v>
      </c>
      <c r="E6366">
        <v>435</v>
      </c>
      <c r="F6366">
        <v>33</v>
      </c>
      <c r="G6366" t="s">
        <v>277</v>
      </c>
      <c r="H6366" t="s">
        <v>3764</v>
      </c>
    </row>
    <row r="6367" spans="1:8" hidden="1" x14ac:dyDescent="0.3">
      <c r="A6367" t="s">
        <v>9425</v>
      </c>
      <c r="B6367" t="s">
        <v>3146</v>
      </c>
      <c r="C6367" t="s">
        <v>230</v>
      </c>
      <c r="D6367" t="s">
        <v>333</v>
      </c>
      <c r="E6367">
        <v>3905</v>
      </c>
      <c r="F6367">
        <v>33</v>
      </c>
      <c r="G6367" t="s">
        <v>277</v>
      </c>
      <c r="H6367" t="s">
        <v>3764</v>
      </c>
    </row>
    <row r="6368" spans="1:8" hidden="1" x14ac:dyDescent="0.3">
      <c r="A6368" t="s">
        <v>9426</v>
      </c>
      <c r="B6368" t="s">
        <v>3146</v>
      </c>
      <c r="C6368" t="s">
        <v>230</v>
      </c>
      <c r="D6368" t="s">
        <v>334</v>
      </c>
      <c r="E6368">
        <v>2253</v>
      </c>
      <c r="F6368">
        <v>33</v>
      </c>
      <c r="G6368" t="s">
        <v>277</v>
      </c>
      <c r="H6368" t="s">
        <v>3764</v>
      </c>
    </row>
    <row r="6369" spans="1:8" hidden="1" x14ac:dyDescent="0.3">
      <c r="A6369" t="s">
        <v>9427</v>
      </c>
      <c r="B6369" t="s">
        <v>3146</v>
      </c>
      <c r="C6369" t="s">
        <v>230</v>
      </c>
      <c r="D6369" t="s">
        <v>336</v>
      </c>
      <c r="E6369">
        <v>118</v>
      </c>
      <c r="F6369">
        <v>33</v>
      </c>
      <c r="G6369" t="s">
        <v>277</v>
      </c>
      <c r="H6369" t="s">
        <v>3764</v>
      </c>
    </row>
    <row r="6370" spans="1:8" hidden="1" x14ac:dyDescent="0.3">
      <c r="A6370" t="s">
        <v>9428</v>
      </c>
      <c r="B6370" t="s">
        <v>3146</v>
      </c>
      <c r="C6370" t="s">
        <v>230</v>
      </c>
      <c r="D6370" t="s">
        <v>335</v>
      </c>
      <c r="E6370">
        <v>7</v>
      </c>
      <c r="F6370">
        <v>33</v>
      </c>
      <c r="G6370" t="s">
        <v>277</v>
      </c>
      <c r="H6370" t="s">
        <v>3764</v>
      </c>
    </row>
    <row r="6371" spans="1:8" hidden="1" x14ac:dyDescent="0.3">
      <c r="A6371" t="s">
        <v>9429</v>
      </c>
      <c r="B6371" t="s">
        <v>3146</v>
      </c>
      <c r="C6371" t="s">
        <v>230</v>
      </c>
      <c r="D6371" t="s">
        <v>79</v>
      </c>
      <c r="E6371">
        <v>894</v>
      </c>
      <c r="F6371">
        <v>33</v>
      </c>
      <c r="G6371" t="s">
        <v>277</v>
      </c>
      <c r="H6371" t="s">
        <v>3764</v>
      </c>
    </row>
    <row r="6372" spans="1:8" hidden="1" x14ac:dyDescent="0.3">
      <c r="A6372" t="s">
        <v>9430</v>
      </c>
      <c r="B6372" t="s">
        <v>3166</v>
      </c>
      <c r="C6372" t="s">
        <v>245</v>
      </c>
      <c r="D6372" t="s">
        <v>80</v>
      </c>
      <c r="E6372">
        <v>1016</v>
      </c>
      <c r="F6372">
        <v>33</v>
      </c>
      <c r="G6372" t="s">
        <v>277</v>
      </c>
      <c r="H6372" t="s">
        <v>3764</v>
      </c>
    </row>
    <row r="6373" spans="1:8" hidden="1" x14ac:dyDescent="0.3">
      <c r="A6373" t="s">
        <v>9431</v>
      </c>
      <c r="B6373" t="s">
        <v>3166</v>
      </c>
      <c r="C6373" t="s">
        <v>245</v>
      </c>
      <c r="D6373" t="s">
        <v>342</v>
      </c>
      <c r="E6373">
        <v>182</v>
      </c>
      <c r="F6373">
        <v>33</v>
      </c>
      <c r="G6373" t="s">
        <v>277</v>
      </c>
      <c r="H6373" t="s">
        <v>3764</v>
      </c>
    </row>
    <row r="6374" spans="1:8" hidden="1" x14ac:dyDescent="0.3">
      <c r="A6374" t="s">
        <v>9432</v>
      </c>
      <c r="B6374" t="s">
        <v>3166</v>
      </c>
      <c r="C6374" t="s">
        <v>245</v>
      </c>
      <c r="D6374">
        <v>0</v>
      </c>
      <c r="E6374">
        <v>894</v>
      </c>
      <c r="F6374">
        <v>33</v>
      </c>
      <c r="G6374" t="s">
        <v>277</v>
      </c>
      <c r="H6374" t="s">
        <v>3764</v>
      </c>
    </row>
    <row r="6375" spans="1:8" hidden="1" x14ac:dyDescent="0.3">
      <c r="A6375" t="s">
        <v>9433</v>
      </c>
      <c r="B6375" t="s">
        <v>3166</v>
      </c>
      <c r="C6375" t="s">
        <v>245</v>
      </c>
      <c r="D6375">
        <v>1</v>
      </c>
      <c r="E6375">
        <v>1378</v>
      </c>
      <c r="F6375">
        <v>33</v>
      </c>
      <c r="G6375" t="s">
        <v>277</v>
      </c>
      <c r="H6375" t="s">
        <v>3764</v>
      </c>
    </row>
    <row r="6376" spans="1:8" hidden="1" x14ac:dyDescent="0.3">
      <c r="A6376" t="s">
        <v>9434</v>
      </c>
      <c r="B6376" t="s">
        <v>3166</v>
      </c>
      <c r="C6376" t="s">
        <v>245</v>
      </c>
      <c r="D6376" t="s">
        <v>60</v>
      </c>
      <c r="E6376">
        <v>3479</v>
      </c>
      <c r="F6376">
        <v>33</v>
      </c>
      <c r="G6376" t="s">
        <v>277</v>
      </c>
      <c r="H6376" t="s">
        <v>3764</v>
      </c>
    </row>
    <row r="6377" spans="1:8" hidden="1" x14ac:dyDescent="0.3">
      <c r="A6377" t="s">
        <v>9435</v>
      </c>
      <c r="B6377" t="s">
        <v>3172</v>
      </c>
      <c r="C6377" t="s">
        <v>239</v>
      </c>
      <c r="D6377" t="s">
        <v>2</v>
      </c>
      <c r="E6377">
        <v>9757</v>
      </c>
      <c r="F6377">
        <v>33</v>
      </c>
      <c r="G6377" t="s">
        <v>277</v>
      </c>
      <c r="H6377" t="s">
        <v>3764</v>
      </c>
    </row>
    <row r="6378" spans="1:8" hidden="1" x14ac:dyDescent="0.3">
      <c r="A6378" t="s">
        <v>9436</v>
      </c>
      <c r="B6378" t="s">
        <v>3172</v>
      </c>
      <c r="C6378" t="s">
        <v>239</v>
      </c>
      <c r="D6378" t="s">
        <v>67</v>
      </c>
      <c r="E6378">
        <v>504</v>
      </c>
      <c r="F6378">
        <v>33</v>
      </c>
      <c r="G6378" t="s">
        <v>277</v>
      </c>
      <c r="H6378" t="s">
        <v>3764</v>
      </c>
    </row>
    <row r="6379" spans="1:8" hidden="1" x14ac:dyDescent="0.3">
      <c r="A6379" t="s">
        <v>9437</v>
      </c>
      <c r="B6379" t="s">
        <v>3172</v>
      </c>
      <c r="C6379" t="s">
        <v>239</v>
      </c>
      <c r="D6379" t="s">
        <v>66</v>
      </c>
      <c r="E6379">
        <v>1245</v>
      </c>
      <c r="F6379">
        <v>33</v>
      </c>
      <c r="G6379" t="s">
        <v>277</v>
      </c>
      <c r="H6379" t="s">
        <v>3764</v>
      </c>
    </row>
    <row r="6380" spans="1:8" hidden="1" x14ac:dyDescent="0.3">
      <c r="A6380" t="s">
        <v>9438</v>
      </c>
      <c r="B6380" t="s">
        <v>3172</v>
      </c>
      <c r="C6380" t="s">
        <v>239</v>
      </c>
      <c r="D6380" t="s">
        <v>65</v>
      </c>
      <c r="E6380">
        <v>2814</v>
      </c>
      <c r="F6380">
        <v>33</v>
      </c>
      <c r="G6380" t="s">
        <v>277</v>
      </c>
      <c r="H6380" t="s">
        <v>3764</v>
      </c>
    </row>
    <row r="6381" spans="1:8" hidden="1" x14ac:dyDescent="0.3">
      <c r="A6381" t="s">
        <v>9439</v>
      </c>
      <c r="B6381" t="s">
        <v>3172</v>
      </c>
      <c r="C6381" t="s">
        <v>239</v>
      </c>
      <c r="D6381" t="s">
        <v>68</v>
      </c>
      <c r="E6381">
        <v>164</v>
      </c>
      <c r="F6381">
        <v>33</v>
      </c>
      <c r="G6381" t="s">
        <v>277</v>
      </c>
      <c r="H6381" t="s">
        <v>3764</v>
      </c>
    </row>
    <row r="6382" spans="1:8" hidden="1" x14ac:dyDescent="0.3">
      <c r="A6382" t="s">
        <v>9440</v>
      </c>
      <c r="B6382" t="s">
        <v>3172</v>
      </c>
      <c r="C6382" t="s">
        <v>239</v>
      </c>
      <c r="D6382" t="s">
        <v>64</v>
      </c>
      <c r="E6382">
        <v>5036</v>
      </c>
      <c r="F6382">
        <v>33</v>
      </c>
      <c r="G6382" t="s">
        <v>277</v>
      </c>
      <c r="H6382" t="s">
        <v>3764</v>
      </c>
    </row>
    <row r="6383" spans="1:8" hidden="1" x14ac:dyDescent="0.3">
      <c r="A6383" t="s">
        <v>9441</v>
      </c>
      <c r="B6383" t="s">
        <v>3179</v>
      </c>
      <c r="C6383" t="s">
        <v>240</v>
      </c>
      <c r="D6383" t="s">
        <v>2</v>
      </c>
      <c r="E6383">
        <v>9757</v>
      </c>
      <c r="F6383">
        <v>33</v>
      </c>
      <c r="G6383" t="s">
        <v>277</v>
      </c>
      <c r="H6383" t="s">
        <v>3764</v>
      </c>
    </row>
    <row r="6384" spans="1:8" hidden="1" x14ac:dyDescent="0.3">
      <c r="A6384" t="s">
        <v>9442</v>
      </c>
      <c r="B6384" t="s">
        <v>3179</v>
      </c>
      <c r="C6384" t="s">
        <v>240</v>
      </c>
      <c r="D6384" t="s">
        <v>70</v>
      </c>
      <c r="E6384">
        <v>1062</v>
      </c>
      <c r="F6384">
        <v>33</v>
      </c>
      <c r="G6384" t="s">
        <v>277</v>
      </c>
      <c r="H6384" t="s">
        <v>3764</v>
      </c>
    </row>
    <row r="6385" spans="1:8" hidden="1" x14ac:dyDescent="0.3">
      <c r="A6385" t="s">
        <v>9443</v>
      </c>
      <c r="B6385" t="s">
        <v>3179</v>
      </c>
      <c r="C6385" t="s">
        <v>240</v>
      </c>
      <c r="D6385" t="s">
        <v>69</v>
      </c>
      <c r="E6385">
        <v>1008</v>
      </c>
      <c r="F6385">
        <v>33</v>
      </c>
      <c r="G6385" t="s">
        <v>277</v>
      </c>
      <c r="H6385" t="s">
        <v>3764</v>
      </c>
    </row>
    <row r="6386" spans="1:8" hidden="1" x14ac:dyDescent="0.3">
      <c r="A6386" t="s">
        <v>9444</v>
      </c>
      <c r="B6386" t="s">
        <v>3179</v>
      </c>
      <c r="C6386" t="s">
        <v>240</v>
      </c>
      <c r="D6386" t="s">
        <v>71</v>
      </c>
      <c r="E6386">
        <v>7679</v>
      </c>
      <c r="F6386">
        <v>33</v>
      </c>
      <c r="G6386" t="s">
        <v>277</v>
      </c>
      <c r="H6386" t="s">
        <v>3764</v>
      </c>
    </row>
    <row r="6387" spans="1:8" hidden="1" x14ac:dyDescent="0.3">
      <c r="A6387" t="s">
        <v>9445</v>
      </c>
      <c r="B6387" t="s">
        <v>3184</v>
      </c>
      <c r="C6387" t="s">
        <v>3185</v>
      </c>
      <c r="D6387" t="s">
        <v>2</v>
      </c>
      <c r="E6387">
        <v>9757</v>
      </c>
      <c r="F6387">
        <v>33</v>
      </c>
      <c r="G6387" t="s">
        <v>277</v>
      </c>
      <c r="H6387" t="s">
        <v>3764</v>
      </c>
    </row>
    <row r="6388" spans="1:8" hidden="1" x14ac:dyDescent="0.3">
      <c r="A6388" t="s">
        <v>9446</v>
      </c>
      <c r="B6388" t="s">
        <v>3184</v>
      </c>
      <c r="C6388" t="s">
        <v>3185</v>
      </c>
      <c r="D6388" t="s">
        <v>25</v>
      </c>
      <c r="E6388">
        <v>52</v>
      </c>
      <c r="F6388">
        <v>33</v>
      </c>
      <c r="G6388" t="s">
        <v>277</v>
      </c>
      <c r="H6388" t="s">
        <v>3764</v>
      </c>
    </row>
    <row r="6389" spans="1:8" hidden="1" x14ac:dyDescent="0.3">
      <c r="A6389" t="s">
        <v>9447</v>
      </c>
      <c r="B6389" t="s">
        <v>3184</v>
      </c>
      <c r="C6389" t="s">
        <v>3185</v>
      </c>
      <c r="D6389" t="s">
        <v>21</v>
      </c>
      <c r="E6389">
        <v>1494</v>
      </c>
      <c r="F6389">
        <v>33</v>
      </c>
      <c r="G6389" t="s">
        <v>277</v>
      </c>
      <c r="H6389" t="s">
        <v>3764</v>
      </c>
    </row>
    <row r="6390" spans="1:8" hidden="1" x14ac:dyDescent="0.3">
      <c r="A6390" t="s">
        <v>9448</v>
      </c>
      <c r="B6390" t="s">
        <v>3184</v>
      </c>
      <c r="C6390" t="s">
        <v>3185</v>
      </c>
      <c r="D6390" t="s">
        <v>24</v>
      </c>
      <c r="E6390">
        <v>88</v>
      </c>
      <c r="F6390">
        <v>33</v>
      </c>
      <c r="G6390" t="s">
        <v>277</v>
      </c>
      <c r="H6390" t="s">
        <v>3764</v>
      </c>
    </row>
    <row r="6391" spans="1:8" hidden="1" x14ac:dyDescent="0.3">
      <c r="A6391" t="s">
        <v>9449</v>
      </c>
      <c r="B6391" t="s">
        <v>3184</v>
      </c>
      <c r="C6391" t="s">
        <v>3185</v>
      </c>
      <c r="D6391" t="s">
        <v>354</v>
      </c>
      <c r="E6391">
        <v>566</v>
      </c>
      <c r="F6391">
        <v>33</v>
      </c>
      <c r="G6391" t="s">
        <v>277</v>
      </c>
      <c r="H6391" t="s">
        <v>3764</v>
      </c>
    </row>
    <row r="6392" spans="1:8" hidden="1" x14ac:dyDescent="0.3">
      <c r="A6392" t="s">
        <v>9450</v>
      </c>
      <c r="B6392" t="s">
        <v>3184</v>
      </c>
      <c r="C6392" t="s">
        <v>3185</v>
      </c>
      <c r="D6392" t="s">
        <v>22</v>
      </c>
      <c r="E6392">
        <v>994</v>
      </c>
      <c r="F6392">
        <v>33</v>
      </c>
      <c r="G6392" t="s">
        <v>277</v>
      </c>
      <c r="H6392" t="s">
        <v>3764</v>
      </c>
    </row>
    <row r="6393" spans="1:8" hidden="1" x14ac:dyDescent="0.3">
      <c r="A6393" t="s">
        <v>9451</v>
      </c>
      <c r="B6393" t="s">
        <v>3184</v>
      </c>
      <c r="C6393" t="s">
        <v>3185</v>
      </c>
      <c r="D6393" t="s">
        <v>23</v>
      </c>
      <c r="E6393">
        <v>219</v>
      </c>
      <c r="F6393">
        <v>33</v>
      </c>
      <c r="G6393" t="s">
        <v>277</v>
      </c>
      <c r="H6393" t="s">
        <v>3764</v>
      </c>
    </row>
    <row r="6394" spans="1:8" hidden="1" x14ac:dyDescent="0.3">
      <c r="A6394" t="s">
        <v>9452</v>
      </c>
      <c r="B6394" t="s">
        <v>3184</v>
      </c>
      <c r="C6394" t="s">
        <v>3185</v>
      </c>
      <c r="D6394" t="s">
        <v>20</v>
      </c>
      <c r="E6394">
        <v>6330</v>
      </c>
      <c r="F6394">
        <v>33</v>
      </c>
      <c r="G6394" t="s">
        <v>277</v>
      </c>
      <c r="H6394" t="s">
        <v>3764</v>
      </c>
    </row>
    <row r="6395" spans="1:8" hidden="1" x14ac:dyDescent="0.3">
      <c r="A6395" t="s">
        <v>10612</v>
      </c>
      <c r="B6395" t="s">
        <v>3193</v>
      </c>
      <c r="C6395" t="s">
        <v>3194</v>
      </c>
      <c r="D6395" t="s">
        <v>10556</v>
      </c>
      <c r="E6395">
        <v>2</v>
      </c>
      <c r="F6395">
        <v>33</v>
      </c>
      <c r="G6395" t="s">
        <v>277</v>
      </c>
      <c r="H6395" t="s">
        <v>3764</v>
      </c>
    </row>
    <row r="6396" spans="1:8" hidden="1" x14ac:dyDescent="0.3">
      <c r="A6396" t="s">
        <v>9453</v>
      </c>
      <c r="B6396" t="s">
        <v>3193</v>
      </c>
      <c r="C6396" t="s">
        <v>3194</v>
      </c>
      <c r="D6396" t="s">
        <v>350</v>
      </c>
      <c r="E6396">
        <v>3</v>
      </c>
      <c r="F6396">
        <v>33</v>
      </c>
      <c r="G6396" t="s">
        <v>277</v>
      </c>
      <c r="H6396" t="s">
        <v>3764</v>
      </c>
    </row>
    <row r="6397" spans="1:8" hidden="1" x14ac:dyDescent="0.3">
      <c r="A6397" t="s">
        <v>9454</v>
      </c>
      <c r="B6397" t="s">
        <v>3193</v>
      </c>
      <c r="C6397" t="s">
        <v>3194</v>
      </c>
      <c r="D6397" t="s">
        <v>352</v>
      </c>
      <c r="E6397">
        <v>946</v>
      </c>
      <c r="F6397">
        <v>33</v>
      </c>
      <c r="G6397" t="s">
        <v>277</v>
      </c>
      <c r="H6397" t="s">
        <v>3764</v>
      </c>
    </row>
    <row r="6398" spans="1:8" hidden="1" x14ac:dyDescent="0.3">
      <c r="A6398" t="s">
        <v>9455</v>
      </c>
      <c r="B6398" t="s">
        <v>3193</v>
      </c>
      <c r="C6398" t="s">
        <v>3194</v>
      </c>
      <c r="D6398" t="s">
        <v>351</v>
      </c>
      <c r="E6398">
        <v>10</v>
      </c>
      <c r="F6398">
        <v>33</v>
      </c>
      <c r="G6398" t="s">
        <v>277</v>
      </c>
      <c r="H6398" t="s">
        <v>3764</v>
      </c>
    </row>
    <row r="6399" spans="1:8" hidden="1" x14ac:dyDescent="0.3">
      <c r="A6399" t="s">
        <v>9456</v>
      </c>
      <c r="B6399" t="s">
        <v>3193</v>
      </c>
      <c r="C6399" t="s">
        <v>3194</v>
      </c>
      <c r="D6399" t="s">
        <v>348</v>
      </c>
      <c r="E6399">
        <v>39</v>
      </c>
      <c r="F6399">
        <v>33</v>
      </c>
      <c r="G6399" t="s">
        <v>277</v>
      </c>
      <c r="H6399" t="s">
        <v>3764</v>
      </c>
    </row>
    <row r="6400" spans="1:8" hidden="1" x14ac:dyDescent="0.3">
      <c r="A6400" t="s">
        <v>9457</v>
      </c>
      <c r="B6400" t="s">
        <v>3193</v>
      </c>
      <c r="C6400" t="s">
        <v>3194</v>
      </c>
      <c r="D6400" t="s">
        <v>349</v>
      </c>
      <c r="E6400">
        <v>9384</v>
      </c>
      <c r="F6400">
        <v>33</v>
      </c>
      <c r="G6400" t="s">
        <v>277</v>
      </c>
      <c r="H6400" t="s">
        <v>3764</v>
      </c>
    </row>
    <row r="6401" spans="1:8" hidden="1" x14ac:dyDescent="0.3">
      <c r="A6401" t="s">
        <v>9458</v>
      </c>
      <c r="B6401" t="s">
        <v>3193</v>
      </c>
      <c r="C6401" t="s">
        <v>3194</v>
      </c>
      <c r="D6401" t="s">
        <v>347</v>
      </c>
      <c r="E6401">
        <v>9339</v>
      </c>
      <c r="F6401">
        <v>33</v>
      </c>
      <c r="G6401" t="s">
        <v>277</v>
      </c>
      <c r="H6401" t="s">
        <v>3764</v>
      </c>
    </row>
    <row r="6402" spans="1:8" hidden="1" x14ac:dyDescent="0.3">
      <c r="A6402" t="s">
        <v>9459</v>
      </c>
      <c r="B6402" t="s">
        <v>99</v>
      </c>
      <c r="C6402" t="s">
        <v>3202</v>
      </c>
      <c r="D6402" t="s">
        <v>210</v>
      </c>
      <c r="E6402">
        <v>2153</v>
      </c>
      <c r="F6402">
        <v>33</v>
      </c>
      <c r="G6402" t="s">
        <v>277</v>
      </c>
      <c r="H6402" t="s">
        <v>3764</v>
      </c>
    </row>
    <row r="6403" spans="1:8" hidden="1" x14ac:dyDescent="0.3">
      <c r="A6403" t="s">
        <v>9460</v>
      </c>
      <c r="B6403" t="s">
        <v>98</v>
      </c>
      <c r="C6403" t="s">
        <v>3202</v>
      </c>
      <c r="D6403" t="s">
        <v>209</v>
      </c>
      <c r="E6403">
        <v>6932</v>
      </c>
      <c r="F6403">
        <v>33</v>
      </c>
      <c r="G6403" t="s">
        <v>277</v>
      </c>
      <c r="H6403" t="s">
        <v>3764</v>
      </c>
    </row>
    <row r="6404" spans="1:8" hidden="1" x14ac:dyDescent="0.3">
      <c r="A6404" t="s">
        <v>9461</v>
      </c>
      <c r="B6404" t="s">
        <v>97</v>
      </c>
      <c r="C6404" t="s">
        <v>3202</v>
      </c>
      <c r="D6404" t="s">
        <v>208</v>
      </c>
      <c r="E6404">
        <v>760</v>
      </c>
      <c r="F6404">
        <v>33</v>
      </c>
      <c r="G6404" t="s">
        <v>277</v>
      </c>
      <c r="H6404" t="s">
        <v>3764</v>
      </c>
    </row>
    <row r="6405" spans="1:8" hidden="1" x14ac:dyDescent="0.3">
      <c r="A6405" t="s">
        <v>9462</v>
      </c>
      <c r="B6405" t="s">
        <v>96</v>
      </c>
      <c r="C6405" t="s">
        <v>3202</v>
      </c>
      <c r="D6405" t="s">
        <v>207</v>
      </c>
      <c r="E6405">
        <v>448</v>
      </c>
      <c r="F6405">
        <v>33</v>
      </c>
      <c r="G6405" t="s">
        <v>277</v>
      </c>
      <c r="H6405" t="s">
        <v>3764</v>
      </c>
    </row>
    <row r="6406" spans="1:8" hidden="1" x14ac:dyDescent="0.3">
      <c r="A6406" t="s">
        <v>9463</v>
      </c>
      <c r="B6406" t="s">
        <v>3207</v>
      </c>
      <c r="C6406" t="s">
        <v>3202</v>
      </c>
      <c r="D6406" t="s">
        <v>2</v>
      </c>
      <c r="E6406">
        <v>10293</v>
      </c>
      <c r="F6406">
        <v>33</v>
      </c>
      <c r="G6406" t="s">
        <v>277</v>
      </c>
      <c r="H6406" t="s">
        <v>3764</v>
      </c>
    </row>
    <row r="6407" spans="1:8" hidden="1" x14ac:dyDescent="0.3">
      <c r="A6407" t="s">
        <v>9464</v>
      </c>
      <c r="B6407" t="s">
        <v>3207</v>
      </c>
      <c r="C6407" t="s">
        <v>3202</v>
      </c>
      <c r="D6407" t="s">
        <v>28</v>
      </c>
      <c r="E6407">
        <v>481.85357689697202</v>
      </c>
      <c r="F6407">
        <v>33</v>
      </c>
      <c r="G6407" t="s">
        <v>277</v>
      </c>
      <c r="H6407" t="s">
        <v>3764</v>
      </c>
    </row>
    <row r="6408" spans="1:8" hidden="1" x14ac:dyDescent="0.3">
      <c r="A6408" t="s">
        <v>9465</v>
      </c>
      <c r="B6408" t="s">
        <v>3207</v>
      </c>
      <c r="C6408" t="s">
        <v>3202</v>
      </c>
      <c r="D6408" t="s">
        <v>27</v>
      </c>
      <c r="E6408">
        <v>5220</v>
      </c>
      <c r="F6408">
        <v>33</v>
      </c>
      <c r="G6408" t="s">
        <v>277</v>
      </c>
      <c r="H6408" t="s">
        <v>3764</v>
      </c>
    </row>
    <row r="6409" spans="1:8" hidden="1" x14ac:dyDescent="0.3">
      <c r="A6409" t="s">
        <v>9466</v>
      </c>
      <c r="B6409" t="s">
        <v>3207</v>
      </c>
      <c r="C6409" t="s">
        <v>3202</v>
      </c>
      <c r="D6409" t="s">
        <v>3155</v>
      </c>
      <c r="E6409">
        <v>225</v>
      </c>
      <c r="F6409">
        <v>33</v>
      </c>
      <c r="G6409" t="s">
        <v>277</v>
      </c>
      <c r="H6409" t="s">
        <v>3764</v>
      </c>
    </row>
    <row r="6410" spans="1:8" hidden="1" x14ac:dyDescent="0.3">
      <c r="A6410" t="s">
        <v>9467</v>
      </c>
      <c r="B6410" t="s">
        <v>3207</v>
      </c>
      <c r="C6410" t="s">
        <v>3202</v>
      </c>
      <c r="D6410" t="s">
        <v>3157</v>
      </c>
      <c r="E6410">
        <v>9532</v>
      </c>
      <c r="F6410">
        <v>33</v>
      </c>
      <c r="G6410" t="s">
        <v>277</v>
      </c>
      <c r="H6410" t="s">
        <v>3764</v>
      </c>
    </row>
    <row r="6411" spans="1:8" hidden="1" x14ac:dyDescent="0.3">
      <c r="A6411" t="s">
        <v>9468</v>
      </c>
      <c r="B6411" t="s">
        <v>3207</v>
      </c>
      <c r="C6411" t="s">
        <v>3202</v>
      </c>
      <c r="D6411" t="s">
        <v>26</v>
      </c>
      <c r="E6411">
        <v>5073</v>
      </c>
      <c r="F6411">
        <v>33</v>
      </c>
      <c r="G6411" t="s">
        <v>277</v>
      </c>
      <c r="H6411" t="s">
        <v>3764</v>
      </c>
    </row>
    <row r="6412" spans="1:8" hidden="1" x14ac:dyDescent="0.3">
      <c r="A6412" t="s">
        <v>9469</v>
      </c>
      <c r="B6412" t="s">
        <v>3214</v>
      </c>
      <c r="C6412" t="s">
        <v>3215</v>
      </c>
      <c r="D6412" t="s">
        <v>344</v>
      </c>
      <c r="E6412">
        <v>149</v>
      </c>
      <c r="F6412">
        <v>33</v>
      </c>
      <c r="G6412" t="s">
        <v>277</v>
      </c>
      <c r="H6412" t="s">
        <v>3764</v>
      </c>
    </row>
    <row r="6413" spans="1:8" hidden="1" x14ac:dyDescent="0.3">
      <c r="A6413" t="s">
        <v>9470</v>
      </c>
      <c r="B6413" t="s">
        <v>3214</v>
      </c>
      <c r="C6413" t="s">
        <v>3215</v>
      </c>
      <c r="D6413" t="s">
        <v>2</v>
      </c>
      <c r="E6413">
        <v>9757</v>
      </c>
      <c r="F6413">
        <v>33</v>
      </c>
      <c r="G6413" t="s">
        <v>277</v>
      </c>
      <c r="H6413" t="s">
        <v>3764</v>
      </c>
    </row>
    <row r="6414" spans="1:8" hidden="1" x14ac:dyDescent="0.3">
      <c r="A6414" t="s">
        <v>9471</v>
      </c>
      <c r="B6414" t="s">
        <v>3214</v>
      </c>
      <c r="C6414" t="s">
        <v>3215</v>
      </c>
      <c r="D6414" t="s">
        <v>30</v>
      </c>
      <c r="E6414">
        <v>3212</v>
      </c>
      <c r="F6414">
        <v>33</v>
      </c>
      <c r="G6414" t="s">
        <v>277</v>
      </c>
      <c r="H6414" t="s">
        <v>3764</v>
      </c>
    </row>
    <row r="6415" spans="1:8" hidden="1" x14ac:dyDescent="0.3">
      <c r="A6415" t="s">
        <v>9472</v>
      </c>
      <c r="B6415" t="s">
        <v>3214</v>
      </c>
      <c r="C6415" t="s">
        <v>3215</v>
      </c>
      <c r="D6415" t="s">
        <v>345</v>
      </c>
      <c r="E6415">
        <v>7</v>
      </c>
      <c r="F6415">
        <v>33</v>
      </c>
      <c r="G6415" t="s">
        <v>277</v>
      </c>
      <c r="H6415" t="s">
        <v>3764</v>
      </c>
    </row>
    <row r="6416" spans="1:8" hidden="1" x14ac:dyDescent="0.3">
      <c r="A6416" t="s">
        <v>9473</v>
      </c>
      <c r="B6416" t="s">
        <v>3214</v>
      </c>
      <c r="C6416" t="s">
        <v>3215</v>
      </c>
      <c r="D6416" t="s">
        <v>36</v>
      </c>
      <c r="E6416">
        <v>125</v>
      </c>
      <c r="F6416">
        <v>33</v>
      </c>
      <c r="G6416" t="s">
        <v>277</v>
      </c>
      <c r="H6416" t="s">
        <v>3764</v>
      </c>
    </row>
    <row r="6417" spans="1:8" hidden="1" x14ac:dyDescent="0.3">
      <c r="A6417" t="s">
        <v>9474</v>
      </c>
      <c r="B6417" t="s">
        <v>3214</v>
      </c>
      <c r="C6417" t="s">
        <v>3215</v>
      </c>
      <c r="D6417" t="s">
        <v>32</v>
      </c>
      <c r="E6417">
        <v>153</v>
      </c>
      <c r="F6417">
        <v>33</v>
      </c>
      <c r="G6417" t="s">
        <v>277</v>
      </c>
      <c r="H6417" t="s">
        <v>3764</v>
      </c>
    </row>
    <row r="6418" spans="1:8" hidden="1" x14ac:dyDescent="0.3">
      <c r="A6418" t="s">
        <v>9475</v>
      </c>
      <c r="B6418" t="s">
        <v>3214</v>
      </c>
      <c r="C6418" t="s">
        <v>3215</v>
      </c>
      <c r="D6418" t="s">
        <v>31</v>
      </c>
      <c r="E6418">
        <v>6107</v>
      </c>
      <c r="F6418">
        <v>33</v>
      </c>
      <c r="G6418" t="s">
        <v>277</v>
      </c>
      <c r="H6418" t="s">
        <v>3764</v>
      </c>
    </row>
    <row r="6419" spans="1:8" hidden="1" x14ac:dyDescent="0.3">
      <c r="A6419" t="s">
        <v>9476</v>
      </c>
      <c r="B6419" t="s">
        <v>3214</v>
      </c>
      <c r="C6419" t="s">
        <v>3215</v>
      </c>
      <c r="D6419" t="s">
        <v>34</v>
      </c>
      <c r="E6419">
        <v>278</v>
      </c>
      <c r="F6419">
        <v>33</v>
      </c>
      <c r="G6419" t="s">
        <v>277</v>
      </c>
      <c r="H6419" t="s">
        <v>3764</v>
      </c>
    </row>
    <row r="6420" spans="1:8" hidden="1" x14ac:dyDescent="0.3">
      <c r="A6420" t="s">
        <v>9477</v>
      </c>
      <c r="B6420" t="s">
        <v>3214</v>
      </c>
      <c r="C6420" t="s">
        <v>3215</v>
      </c>
      <c r="D6420" t="s">
        <v>35</v>
      </c>
      <c r="E6420">
        <v>218</v>
      </c>
      <c r="F6420">
        <v>33</v>
      </c>
      <c r="G6420" t="s">
        <v>277</v>
      </c>
      <c r="H6420" t="s">
        <v>3764</v>
      </c>
    </row>
    <row r="6421" spans="1:8" hidden="1" x14ac:dyDescent="0.3">
      <c r="A6421" t="s">
        <v>9478</v>
      </c>
      <c r="B6421" t="s">
        <v>3214</v>
      </c>
      <c r="C6421" t="s">
        <v>3215</v>
      </c>
      <c r="D6421" t="s">
        <v>33</v>
      </c>
      <c r="E6421">
        <v>5611</v>
      </c>
      <c r="F6421">
        <v>33</v>
      </c>
      <c r="G6421" t="s">
        <v>277</v>
      </c>
      <c r="H6421" t="s">
        <v>3764</v>
      </c>
    </row>
    <row r="6422" spans="1:8" hidden="1" x14ac:dyDescent="0.3">
      <c r="A6422" t="s">
        <v>9479</v>
      </c>
      <c r="B6422" t="s">
        <v>3226</v>
      </c>
      <c r="C6422" t="s">
        <v>232</v>
      </c>
      <c r="D6422" t="s">
        <v>60</v>
      </c>
      <c r="E6422">
        <v>3479</v>
      </c>
      <c r="F6422">
        <v>33</v>
      </c>
      <c r="G6422" t="s">
        <v>277</v>
      </c>
      <c r="H6422" t="s">
        <v>3764</v>
      </c>
    </row>
    <row r="6423" spans="1:8" hidden="1" x14ac:dyDescent="0.3">
      <c r="A6423" t="s">
        <v>9480</v>
      </c>
      <c r="B6423" t="s">
        <v>3226</v>
      </c>
      <c r="C6423" t="s">
        <v>232</v>
      </c>
      <c r="D6423" t="s">
        <v>76</v>
      </c>
      <c r="E6423">
        <v>73</v>
      </c>
      <c r="F6423">
        <v>33</v>
      </c>
      <c r="G6423" t="s">
        <v>277</v>
      </c>
      <c r="H6423" t="s">
        <v>3764</v>
      </c>
    </row>
    <row r="6424" spans="1:8" hidden="1" x14ac:dyDescent="0.3">
      <c r="A6424" t="s">
        <v>9481</v>
      </c>
      <c r="B6424" t="s">
        <v>3226</v>
      </c>
      <c r="C6424" t="s">
        <v>232</v>
      </c>
      <c r="D6424" t="s">
        <v>72</v>
      </c>
      <c r="E6424">
        <v>603</v>
      </c>
      <c r="F6424">
        <v>33</v>
      </c>
      <c r="G6424" t="s">
        <v>277</v>
      </c>
      <c r="H6424" t="s">
        <v>3764</v>
      </c>
    </row>
    <row r="6425" spans="1:8" hidden="1" x14ac:dyDescent="0.3">
      <c r="A6425" t="s">
        <v>9482</v>
      </c>
      <c r="B6425" t="s">
        <v>3226</v>
      </c>
      <c r="C6425" t="s">
        <v>232</v>
      </c>
      <c r="D6425" t="s">
        <v>73</v>
      </c>
      <c r="E6425">
        <v>1338</v>
      </c>
      <c r="F6425">
        <v>33</v>
      </c>
      <c r="G6425" t="s">
        <v>277</v>
      </c>
      <c r="H6425" t="s">
        <v>3764</v>
      </c>
    </row>
    <row r="6426" spans="1:8" hidden="1" x14ac:dyDescent="0.3">
      <c r="A6426" t="s">
        <v>9483</v>
      </c>
      <c r="B6426" t="s">
        <v>3226</v>
      </c>
      <c r="C6426" t="s">
        <v>232</v>
      </c>
      <c r="D6426" t="s">
        <v>75</v>
      </c>
      <c r="E6426">
        <v>267</v>
      </c>
      <c r="F6426">
        <v>33</v>
      </c>
      <c r="G6426" t="s">
        <v>277</v>
      </c>
      <c r="H6426" t="s">
        <v>3764</v>
      </c>
    </row>
    <row r="6427" spans="1:8" hidden="1" x14ac:dyDescent="0.3">
      <c r="A6427" t="s">
        <v>9484</v>
      </c>
      <c r="B6427" t="s">
        <v>3226</v>
      </c>
      <c r="C6427" t="s">
        <v>232</v>
      </c>
      <c r="D6427" t="s">
        <v>74</v>
      </c>
      <c r="E6427">
        <v>1199</v>
      </c>
      <c r="F6427">
        <v>33</v>
      </c>
      <c r="G6427" t="s">
        <v>277</v>
      </c>
      <c r="H6427" t="s">
        <v>3764</v>
      </c>
    </row>
    <row r="6428" spans="1:8" hidden="1" x14ac:dyDescent="0.3">
      <c r="A6428" t="s">
        <v>9485</v>
      </c>
      <c r="B6428" t="s">
        <v>3076</v>
      </c>
      <c r="C6428" t="s">
        <v>236</v>
      </c>
      <c r="D6428" t="s">
        <v>29</v>
      </c>
      <c r="E6428">
        <v>11793</v>
      </c>
      <c r="F6428">
        <v>55</v>
      </c>
      <c r="G6428" t="s">
        <v>289</v>
      </c>
      <c r="H6428" t="s">
        <v>3874</v>
      </c>
    </row>
    <row r="6429" spans="1:8" hidden="1" x14ac:dyDescent="0.3">
      <c r="A6429" t="s">
        <v>9486</v>
      </c>
      <c r="B6429" t="s">
        <v>3076</v>
      </c>
      <c r="C6429" t="s">
        <v>236</v>
      </c>
      <c r="D6429" t="s">
        <v>49</v>
      </c>
      <c r="E6429">
        <v>3967</v>
      </c>
      <c r="F6429">
        <v>55</v>
      </c>
      <c r="G6429" t="s">
        <v>289</v>
      </c>
      <c r="H6429" t="s">
        <v>3874</v>
      </c>
    </row>
    <row r="6430" spans="1:8" hidden="1" x14ac:dyDescent="0.3">
      <c r="A6430" t="s">
        <v>9487</v>
      </c>
      <c r="B6430" t="s">
        <v>3076</v>
      </c>
      <c r="C6430" t="s">
        <v>236</v>
      </c>
      <c r="D6430" t="s">
        <v>48</v>
      </c>
      <c r="E6430">
        <v>1414</v>
      </c>
      <c r="F6430">
        <v>55</v>
      </c>
      <c r="G6430" t="s">
        <v>289</v>
      </c>
      <c r="H6430" t="s">
        <v>3874</v>
      </c>
    </row>
    <row r="6431" spans="1:8" hidden="1" x14ac:dyDescent="0.3">
      <c r="A6431" t="s">
        <v>9488</v>
      </c>
      <c r="B6431" t="s">
        <v>3076</v>
      </c>
      <c r="C6431" t="s">
        <v>236</v>
      </c>
      <c r="D6431" t="s">
        <v>42</v>
      </c>
      <c r="E6431">
        <v>458</v>
      </c>
      <c r="F6431">
        <v>55</v>
      </c>
      <c r="G6431" t="s">
        <v>289</v>
      </c>
      <c r="H6431" t="s">
        <v>3874</v>
      </c>
    </row>
    <row r="6432" spans="1:8" hidden="1" x14ac:dyDescent="0.3">
      <c r="A6432" t="s">
        <v>9489</v>
      </c>
      <c r="B6432" t="s">
        <v>3076</v>
      </c>
      <c r="C6432" t="s">
        <v>236</v>
      </c>
      <c r="D6432" t="s">
        <v>82</v>
      </c>
      <c r="E6432">
        <v>590</v>
      </c>
      <c r="F6432">
        <v>55</v>
      </c>
      <c r="G6432" t="s">
        <v>289</v>
      </c>
      <c r="H6432" t="s">
        <v>3874</v>
      </c>
    </row>
    <row r="6433" spans="1:8" hidden="1" x14ac:dyDescent="0.3">
      <c r="A6433" t="s">
        <v>9490</v>
      </c>
      <c r="B6433" t="s">
        <v>3076</v>
      </c>
      <c r="C6433" t="s">
        <v>236</v>
      </c>
      <c r="D6433" t="s">
        <v>50</v>
      </c>
      <c r="E6433">
        <v>341</v>
      </c>
      <c r="F6433">
        <v>55</v>
      </c>
      <c r="G6433" t="s">
        <v>289</v>
      </c>
      <c r="H6433" t="s">
        <v>3874</v>
      </c>
    </row>
    <row r="6434" spans="1:8" hidden="1" x14ac:dyDescent="0.3">
      <c r="A6434" t="s">
        <v>9491</v>
      </c>
      <c r="B6434" t="s">
        <v>3076</v>
      </c>
      <c r="C6434" t="s">
        <v>236</v>
      </c>
      <c r="D6434" t="s">
        <v>46</v>
      </c>
      <c r="E6434">
        <v>1407</v>
      </c>
      <c r="F6434">
        <v>55</v>
      </c>
      <c r="G6434" t="s">
        <v>289</v>
      </c>
      <c r="H6434" t="s">
        <v>3874</v>
      </c>
    </row>
    <row r="6435" spans="1:8" hidden="1" x14ac:dyDescent="0.3">
      <c r="A6435" t="s">
        <v>9492</v>
      </c>
      <c r="B6435" t="s">
        <v>3076</v>
      </c>
      <c r="C6435" t="s">
        <v>236</v>
      </c>
      <c r="D6435" t="s">
        <v>45</v>
      </c>
      <c r="E6435">
        <v>700</v>
      </c>
      <c r="F6435">
        <v>55</v>
      </c>
      <c r="G6435" t="s">
        <v>289</v>
      </c>
      <c r="H6435" t="s">
        <v>3874</v>
      </c>
    </row>
    <row r="6436" spans="1:8" hidden="1" x14ac:dyDescent="0.3">
      <c r="A6436" t="s">
        <v>9493</v>
      </c>
      <c r="B6436" t="s">
        <v>3076</v>
      </c>
      <c r="C6436" t="s">
        <v>236</v>
      </c>
      <c r="D6436" t="s">
        <v>47</v>
      </c>
      <c r="E6436">
        <v>511</v>
      </c>
      <c r="F6436">
        <v>55</v>
      </c>
      <c r="G6436" t="s">
        <v>289</v>
      </c>
      <c r="H6436" t="s">
        <v>3874</v>
      </c>
    </row>
    <row r="6437" spans="1:8" hidden="1" x14ac:dyDescent="0.3">
      <c r="A6437" t="s">
        <v>9494</v>
      </c>
      <c r="B6437" t="s">
        <v>3076</v>
      </c>
      <c r="C6437" t="s">
        <v>236</v>
      </c>
      <c r="D6437" t="s">
        <v>43</v>
      </c>
      <c r="E6437">
        <v>1852</v>
      </c>
      <c r="F6437">
        <v>55</v>
      </c>
      <c r="G6437" t="s">
        <v>289</v>
      </c>
      <c r="H6437" t="s">
        <v>3874</v>
      </c>
    </row>
    <row r="6438" spans="1:8" hidden="1" x14ac:dyDescent="0.3">
      <c r="A6438" t="s">
        <v>9495</v>
      </c>
      <c r="B6438" t="s">
        <v>3076</v>
      </c>
      <c r="C6438" t="s">
        <v>236</v>
      </c>
      <c r="D6438" t="s">
        <v>44</v>
      </c>
      <c r="E6438">
        <v>573</v>
      </c>
      <c r="F6438">
        <v>55</v>
      </c>
      <c r="G6438" t="s">
        <v>289</v>
      </c>
      <c r="H6438" t="s">
        <v>3874</v>
      </c>
    </row>
    <row r="6439" spans="1:8" hidden="1" x14ac:dyDescent="0.3">
      <c r="A6439" t="s">
        <v>3873</v>
      </c>
      <c r="B6439" t="s">
        <v>3089</v>
      </c>
      <c r="C6439" t="s">
        <v>3090</v>
      </c>
      <c r="D6439" t="s">
        <v>434</v>
      </c>
      <c r="E6439">
        <v>193</v>
      </c>
      <c r="F6439">
        <v>55</v>
      </c>
      <c r="G6439" t="s">
        <v>289</v>
      </c>
      <c r="H6439" t="s">
        <v>3874</v>
      </c>
    </row>
    <row r="6440" spans="1:8" hidden="1" x14ac:dyDescent="0.3">
      <c r="A6440" t="s">
        <v>5406</v>
      </c>
      <c r="B6440" t="s">
        <v>3089</v>
      </c>
      <c r="C6440" t="s">
        <v>3090</v>
      </c>
      <c r="D6440" t="s">
        <v>436</v>
      </c>
      <c r="E6440">
        <v>860</v>
      </c>
      <c r="F6440">
        <v>55</v>
      </c>
      <c r="G6440" t="s">
        <v>289</v>
      </c>
      <c r="H6440" t="s">
        <v>3874</v>
      </c>
    </row>
    <row r="6441" spans="1:8" hidden="1" x14ac:dyDescent="0.3">
      <c r="A6441" t="s">
        <v>6223</v>
      </c>
      <c r="B6441" t="s">
        <v>3089</v>
      </c>
      <c r="C6441" t="s">
        <v>3090</v>
      </c>
      <c r="D6441" t="s">
        <v>437</v>
      </c>
      <c r="E6441">
        <v>2299</v>
      </c>
      <c r="F6441">
        <v>55</v>
      </c>
      <c r="G6441" t="s">
        <v>289</v>
      </c>
      <c r="H6441" t="s">
        <v>3874</v>
      </c>
    </row>
    <row r="6442" spans="1:8" hidden="1" x14ac:dyDescent="0.3">
      <c r="A6442" t="s">
        <v>7749</v>
      </c>
      <c r="B6442" t="s">
        <v>3089</v>
      </c>
      <c r="C6442" t="s">
        <v>3090</v>
      </c>
      <c r="D6442" t="s">
        <v>439</v>
      </c>
      <c r="E6442">
        <v>1423</v>
      </c>
      <c r="F6442">
        <v>55</v>
      </c>
      <c r="G6442" t="s">
        <v>289</v>
      </c>
      <c r="H6442" t="s">
        <v>3874</v>
      </c>
    </row>
    <row r="6443" spans="1:8" hidden="1" x14ac:dyDescent="0.3">
      <c r="A6443" t="s">
        <v>4589</v>
      </c>
      <c r="B6443" t="s">
        <v>3089</v>
      </c>
      <c r="C6443" t="s">
        <v>3090</v>
      </c>
      <c r="D6443" t="s">
        <v>435</v>
      </c>
      <c r="E6443">
        <v>965</v>
      </c>
      <c r="F6443">
        <v>55</v>
      </c>
      <c r="G6443" t="s">
        <v>289</v>
      </c>
      <c r="H6443" t="s">
        <v>3874</v>
      </c>
    </row>
    <row r="6444" spans="1:8" hidden="1" x14ac:dyDescent="0.3">
      <c r="A6444" t="s">
        <v>9383</v>
      </c>
      <c r="B6444" t="s">
        <v>3089</v>
      </c>
      <c r="C6444" t="s">
        <v>3090</v>
      </c>
      <c r="D6444" t="s">
        <v>441</v>
      </c>
      <c r="E6444">
        <v>617</v>
      </c>
      <c r="F6444">
        <v>55</v>
      </c>
      <c r="G6444" t="s">
        <v>289</v>
      </c>
      <c r="H6444" t="s">
        <v>3874</v>
      </c>
    </row>
    <row r="6445" spans="1:8" hidden="1" x14ac:dyDescent="0.3">
      <c r="A6445" t="s">
        <v>8566</v>
      </c>
      <c r="B6445" t="s">
        <v>3089</v>
      </c>
      <c r="C6445" t="s">
        <v>3090</v>
      </c>
      <c r="D6445" t="s">
        <v>440</v>
      </c>
      <c r="E6445">
        <v>2752</v>
      </c>
      <c r="F6445">
        <v>55</v>
      </c>
      <c r="G6445" t="s">
        <v>289</v>
      </c>
      <c r="H6445" t="s">
        <v>3874</v>
      </c>
    </row>
    <row r="6446" spans="1:8" hidden="1" x14ac:dyDescent="0.3">
      <c r="A6446" t="s">
        <v>10200</v>
      </c>
      <c r="B6446" t="s">
        <v>3089</v>
      </c>
      <c r="C6446" t="s">
        <v>3090</v>
      </c>
      <c r="D6446" t="s">
        <v>349</v>
      </c>
      <c r="E6446">
        <v>9936</v>
      </c>
      <c r="F6446">
        <v>55</v>
      </c>
      <c r="G6446" t="s">
        <v>289</v>
      </c>
      <c r="H6446" t="s">
        <v>3874</v>
      </c>
    </row>
    <row r="6447" spans="1:8" hidden="1" x14ac:dyDescent="0.3">
      <c r="A6447" t="s">
        <v>7040</v>
      </c>
      <c r="B6447" t="s">
        <v>3089</v>
      </c>
      <c r="C6447" t="s">
        <v>3090</v>
      </c>
      <c r="D6447" t="s">
        <v>438</v>
      </c>
      <c r="E6447">
        <v>837</v>
      </c>
      <c r="F6447">
        <v>55</v>
      </c>
      <c r="G6447" t="s">
        <v>289</v>
      </c>
      <c r="H6447" t="s">
        <v>3874</v>
      </c>
    </row>
    <row r="6448" spans="1:8" hidden="1" x14ac:dyDescent="0.3">
      <c r="A6448" t="s">
        <v>9505</v>
      </c>
      <c r="B6448" t="s">
        <v>3108</v>
      </c>
      <c r="C6448" t="s">
        <v>3109</v>
      </c>
      <c r="D6448" t="s">
        <v>3110</v>
      </c>
      <c r="E6448">
        <v>394</v>
      </c>
      <c r="F6448">
        <v>55</v>
      </c>
      <c r="G6448" t="s">
        <v>289</v>
      </c>
      <c r="H6448" t="s">
        <v>3874</v>
      </c>
    </row>
    <row r="6449" spans="1:8" hidden="1" x14ac:dyDescent="0.3">
      <c r="A6449" t="s">
        <v>9506</v>
      </c>
      <c r="B6449" t="s">
        <v>3108</v>
      </c>
      <c r="C6449" t="s">
        <v>3109</v>
      </c>
      <c r="D6449" t="s">
        <v>3112</v>
      </c>
      <c r="E6449">
        <v>871</v>
      </c>
      <c r="F6449">
        <v>55</v>
      </c>
      <c r="G6449" t="s">
        <v>289</v>
      </c>
      <c r="H6449" t="s">
        <v>3874</v>
      </c>
    </row>
    <row r="6450" spans="1:8" hidden="1" x14ac:dyDescent="0.3">
      <c r="A6450" t="s">
        <v>9507</v>
      </c>
      <c r="B6450" t="s">
        <v>3108</v>
      </c>
      <c r="C6450" t="s">
        <v>3109</v>
      </c>
      <c r="D6450" t="s">
        <v>3114</v>
      </c>
      <c r="E6450">
        <v>822</v>
      </c>
      <c r="F6450">
        <v>55</v>
      </c>
      <c r="G6450" t="s">
        <v>289</v>
      </c>
      <c r="H6450" t="s">
        <v>3874</v>
      </c>
    </row>
    <row r="6451" spans="1:8" hidden="1" x14ac:dyDescent="0.3">
      <c r="A6451" t="s">
        <v>9508</v>
      </c>
      <c r="B6451" t="s">
        <v>3108</v>
      </c>
      <c r="C6451" t="s">
        <v>3109</v>
      </c>
      <c r="D6451" t="s">
        <v>3116</v>
      </c>
      <c r="E6451">
        <v>889</v>
      </c>
      <c r="F6451">
        <v>55</v>
      </c>
      <c r="G6451" t="s">
        <v>289</v>
      </c>
      <c r="H6451" t="s">
        <v>3874</v>
      </c>
    </row>
    <row r="6452" spans="1:8" hidden="1" x14ac:dyDescent="0.3">
      <c r="A6452" t="s">
        <v>9509</v>
      </c>
      <c r="B6452" t="s">
        <v>3108</v>
      </c>
      <c r="C6452" t="s">
        <v>3109</v>
      </c>
      <c r="D6452" t="s">
        <v>3118</v>
      </c>
      <c r="E6452">
        <v>1134</v>
      </c>
      <c r="F6452">
        <v>55</v>
      </c>
      <c r="G6452" t="s">
        <v>289</v>
      </c>
      <c r="H6452" t="s">
        <v>3874</v>
      </c>
    </row>
    <row r="6453" spans="1:8" hidden="1" x14ac:dyDescent="0.3">
      <c r="A6453" t="s">
        <v>9510</v>
      </c>
      <c r="B6453" t="s">
        <v>3108</v>
      </c>
      <c r="C6453" t="s">
        <v>3109</v>
      </c>
      <c r="D6453" t="s">
        <v>3120</v>
      </c>
      <c r="E6453">
        <v>1258</v>
      </c>
      <c r="F6453">
        <v>55</v>
      </c>
      <c r="G6453" t="s">
        <v>289</v>
      </c>
      <c r="H6453" t="s">
        <v>3874</v>
      </c>
    </row>
    <row r="6454" spans="1:8" hidden="1" x14ac:dyDescent="0.3">
      <c r="A6454" t="s">
        <v>9511</v>
      </c>
      <c r="B6454" t="s">
        <v>3108</v>
      </c>
      <c r="C6454" t="s">
        <v>3109</v>
      </c>
      <c r="D6454" t="s">
        <v>3122</v>
      </c>
      <c r="E6454">
        <v>1199</v>
      </c>
      <c r="F6454">
        <v>55</v>
      </c>
      <c r="G6454" t="s">
        <v>289</v>
      </c>
      <c r="H6454" t="s">
        <v>3874</v>
      </c>
    </row>
    <row r="6455" spans="1:8" hidden="1" x14ac:dyDescent="0.3">
      <c r="A6455" t="s">
        <v>9512</v>
      </c>
      <c r="B6455" t="s">
        <v>3108</v>
      </c>
      <c r="C6455" t="s">
        <v>3109</v>
      </c>
      <c r="D6455" t="s">
        <v>3124</v>
      </c>
      <c r="E6455">
        <v>1189</v>
      </c>
      <c r="F6455">
        <v>55</v>
      </c>
      <c r="G6455" t="s">
        <v>289</v>
      </c>
      <c r="H6455" t="s">
        <v>3874</v>
      </c>
    </row>
    <row r="6456" spans="1:8" hidden="1" x14ac:dyDescent="0.3">
      <c r="A6456" t="s">
        <v>9513</v>
      </c>
      <c r="B6456" t="s">
        <v>3108</v>
      </c>
      <c r="C6456" t="s">
        <v>3109</v>
      </c>
      <c r="D6456" t="s">
        <v>3126</v>
      </c>
      <c r="E6456">
        <v>2153</v>
      </c>
      <c r="F6456">
        <v>55</v>
      </c>
      <c r="G6456" t="s">
        <v>289</v>
      </c>
      <c r="H6456" t="s">
        <v>3874</v>
      </c>
    </row>
    <row r="6457" spans="1:8" hidden="1" x14ac:dyDescent="0.3">
      <c r="A6457" t="s">
        <v>9514</v>
      </c>
      <c r="B6457" t="s">
        <v>3108</v>
      </c>
      <c r="C6457" t="s">
        <v>3109</v>
      </c>
      <c r="D6457" t="s">
        <v>349</v>
      </c>
      <c r="E6457">
        <v>9936</v>
      </c>
      <c r="F6457">
        <v>55</v>
      </c>
      <c r="G6457" t="s">
        <v>289</v>
      </c>
      <c r="H6457" t="s">
        <v>3874</v>
      </c>
    </row>
    <row r="6458" spans="1:8" hidden="1" x14ac:dyDescent="0.3">
      <c r="A6458" t="s">
        <v>9515</v>
      </c>
      <c r="B6458" t="s">
        <v>3129</v>
      </c>
      <c r="C6458" t="s">
        <v>238</v>
      </c>
      <c r="D6458" t="s">
        <v>54</v>
      </c>
      <c r="E6458">
        <v>552</v>
      </c>
      <c r="F6458">
        <v>55</v>
      </c>
      <c r="G6458" t="s">
        <v>289</v>
      </c>
      <c r="H6458" t="s">
        <v>3874</v>
      </c>
    </row>
    <row r="6459" spans="1:8" hidden="1" x14ac:dyDescent="0.3">
      <c r="A6459" t="s">
        <v>9516</v>
      </c>
      <c r="B6459" t="s">
        <v>3129</v>
      </c>
      <c r="C6459" t="s">
        <v>238</v>
      </c>
      <c r="D6459" t="s">
        <v>55</v>
      </c>
      <c r="E6459">
        <v>1510</v>
      </c>
      <c r="F6459">
        <v>55</v>
      </c>
      <c r="G6459" t="s">
        <v>289</v>
      </c>
      <c r="H6459" t="s">
        <v>3874</v>
      </c>
    </row>
    <row r="6460" spans="1:8" hidden="1" x14ac:dyDescent="0.3">
      <c r="A6460" t="s">
        <v>9517</v>
      </c>
      <c r="B6460" t="s">
        <v>3129</v>
      </c>
      <c r="C6460" t="s">
        <v>238</v>
      </c>
      <c r="D6460" t="s">
        <v>56</v>
      </c>
      <c r="E6460">
        <v>1228</v>
      </c>
      <c r="F6460">
        <v>55</v>
      </c>
      <c r="G6460" t="s">
        <v>289</v>
      </c>
      <c r="H6460" t="s">
        <v>3874</v>
      </c>
    </row>
    <row r="6461" spans="1:8" hidden="1" x14ac:dyDescent="0.3">
      <c r="A6461" t="s">
        <v>9518</v>
      </c>
      <c r="B6461" t="s">
        <v>3129</v>
      </c>
      <c r="C6461" t="s">
        <v>238</v>
      </c>
      <c r="D6461" t="s">
        <v>57</v>
      </c>
      <c r="E6461">
        <v>705</v>
      </c>
      <c r="F6461">
        <v>55</v>
      </c>
      <c r="G6461" t="s">
        <v>289</v>
      </c>
      <c r="H6461" t="s">
        <v>3874</v>
      </c>
    </row>
    <row r="6462" spans="1:8" hidden="1" x14ac:dyDescent="0.3">
      <c r="A6462" t="s">
        <v>9519</v>
      </c>
      <c r="B6462" t="s">
        <v>3129</v>
      </c>
      <c r="C6462" t="s">
        <v>238</v>
      </c>
      <c r="D6462" t="s">
        <v>58</v>
      </c>
      <c r="E6462">
        <v>882</v>
      </c>
      <c r="F6462">
        <v>55</v>
      </c>
      <c r="G6462" t="s">
        <v>289</v>
      </c>
      <c r="H6462" t="s">
        <v>3874</v>
      </c>
    </row>
    <row r="6463" spans="1:8" hidden="1" x14ac:dyDescent="0.3">
      <c r="A6463" t="s">
        <v>9520</v>
      </c>
      <c r="B6463" t="s">
        <v>3129</v>
      </c>
      <c r="C6463" t="s">
        <v>238</v>
      </c>
      <c r="D6463" t="s">
        <v>59</v>
      </c>
      <c r="E6463">
        <v>1763</v>
      </c>
      <c r="F6463">
        <v>55</v>
      </c>
      <c r="G6463" t="s">
        <v>289</v>
      </c>
      <c r="H6463" t="s">
        <v>3874</v>
      </c>
    </row>
    <row r="6464" spans="1:8" hidden="1" x14ac:dyDescent="0.3">
      <c r="A6464" t="s">
        <v>9521</v>
      </c>
      <c r="B6464" t="s">
        <v>3129</v>
      </c>
      <c r="C6464" t="s">
        <v>238</v>
      </c>
      <c r="D6464" t="s">
        <v>51</v>
      </c>
      <c r="E6464">
        <v>2550</v>
      </c>
      <c r="F6464">
        <v>55</v>
      </c>
      <c r="G6464" t="s">
        <v>289</v>
      </c>
      <c r="H6464" t="s">
        <v>3874</v>
      </c>
    </row>
    <row r="6465" spans="1:8" hidden="1" x14ac:dyDescent="0.3">
      <c r="A6465" t="s">
        <v>9522</v>
      </c>
      <c r="B6465" t="s">
        <v>3129</v>
      </c>
      <c r="C6465" t="s">
        <v>238</v>
      </c>
      <c r="D6465" t="s">
        <v>52</v>
      </c>
      <c r="E6465">
        <v>1612</v>
      </c>
      <c r="F6465">
        <v>55</v>
      </c>
      <c r="G6465" t="s">
        <v>289</v>
      </c>
      <c r="H6465" t="s">
        <v>3874</v>
      </c>
    </row>
    <row r="6466" spans="1:8" hidden="1" x14ac:dyDescent="0.3">
      <c r="A6466" t="s">
        <v>9523</v>
      </c>
      <c r="B6466" t="s">
        <v>3129</v>
      </c>
      <c r="C6466" t="s">
        <v>238</v>
      </c>
      <c r="D6466" t="s">
        <v>53</v>
      </c>
      <c r="E6466">
        <v>983</v>
      </c>
      <c r="F6466">
        <v>55</v>
      </c>
      <c r="G6466" t="s">
        <v>289</v>
      </c>
      <c r="H6466" t="s">
        <v>3874</v>
      </c>
    </row>
    <row r="6467" spans="1:8" hidden="1" x14ac:dyDescent="0.3">
      <c r="A6467" t="s">
        <v>9524</v>
      </c>
      <c r="B6467" t="s">
        <v>3129</v>
      </c>
      <c r="C6467" t="s">
        <v>238</v>
      </c>
      <c r="D6467" t="s">
        <v>349</v>
      </c>
      <c r="E6467">
        <v>11799</v>
      </c>
      <c r="F6467">
        <v>55</v>
      </c>
      <c r="G6467" t="s">
        <v>289</v>
      </c>
      <c r="H6467" t="s">
        <v>3874</v>
      </c>
    </row>
    <row r="6468" spans="1:8" hidden="1" x14ac:dyDescent="0.3">
      <c r="A6468" t="s">
        <v>9525</v>
      </c>
      <c r="B6468" t="s">
        <v>3140</v>
      </c>
      <c r="C6468" t="s">
        <v>229</v>
      </c>
      <c r="D6468" t="s">
        <v>60</v>
      </c>
      <c r="E6468">
        <v>6814</v>
      </c>
      <c r="F6468">
        <v>55</v>
      </c>
      <c r="G6468" t="s">
        <v>289</v>
      </c>
      <c r="H6468" t="s">
        <v>3874</v>
      </c>
    </row>
    <row r="6469" spans="1:8" hidden="1" x14ac:dyDescent="0.3">
      <c r="A6469" t="s">
        <v>9526</v>
      </c>
      <c r="B6469" t="s">
        <v>3140</v>
      </c>
      <c r="C6469" t="s">
        <v>229</v>
      </c>
      <c r="D6469" t="s">
        <v>63</v>
      </c>
      <c r="E6469">
        <v>125</v>
      </c>
      <c r="F6469">
        <v>55</v>
      </c>
      <c r="G6469" t="s">
        <v>289</v>
      </c>
      <c r="H6469" t="s">
        <v>3874</v>
      </c>
    </row>
    <row r="6470" spans="1:8" hidden="1" x14ac:dyDescent="0.3">
      <c r="A6470" t="s">
        <v>9527</v>
      </c>
      <c r="B6470" t="s">
        <v>3140</v>
      </c>
      <c r="C6470" t="s">
        <v>229</v>
      </c>
      <c r="D6470" t="s">
        <v>61</v>
      </c>
      <c r="E6470">
        <v>1150</v>
      </c>
      <c r="F6470">
        <v>55</v>
      </c>
      <c r="G6470" t="s">
        <v>289</v>
      </c>
      <c r="H6470" t="s">
        <v>3874</v>
      </c>
    </row>
    <row r="6471" spans="1:8" hidden="1" x14ac:dyDescent="0.3">
      <c r="A6471" t="s">
        <v>10363</v>
      </c>
      <c r="B6471" t="s">
        <v>3140</v>
      </c>
      <c r="C6471" t="s">
        <v>229</v>
      </c>
      <c r="D6471" t="s">
        <v>10309</v>
      </c>
      <c r="E6471">
        <v>1343</v>
      </c>
      <c r="F6471">
        <v>55</v>
      </c>
      <c r="G6471" t="s">
        <v>289</v>
      </c>
      <c r="H6471" t="s">
        <v>3874</v>
      </c>
    </row>
    <row r="6472" spans="1:8" hidden="1" x14ac:dyDescent="0.3">
      <c r="A6472" t="s">
        <v>9528</v>
      </c>
      <c r="B6472" t="s">
        <v>3140</v>
      </c>
      <c r="C6472" t="s">
        <v>229</v>
      </c>
      <c r="D6472" t="s">
        <v>341</v>
      </c>
      <c r="E6472">
        <v>3592</v>
      </c>
      <c r="F6472">
        <v>55</v>
      </c>
      <c r="G6472" t="s">
        <v>289</v>
      </c>
      <c r="H6472" t="s">
        <v>3874</v>
      </c>
    </row>
    <row r="6473" spans="1:8" hidden="1" x14ac:dyDescent="0.3">
      <c r="A6473" t="s">
        <v>9529</v>
      </c>
      <c r="B6473" t="s">
        <v>3140</v>
      </c>
      <c r="C6473" t="s">
        <v>229</v>
      </c>
      <c r="D6473" t="s">
        <v>62</v>
      </c>
      <c r="E6473">
        <v>590</v>
      </c>
      <c r="F6473">
        <v>55</v>
      </c>
      <c r="G6473" t="s">
        <v>289</v>
      </c>
      <c r="H6473" t="s">
        <v>3874</v>
      </c>
    </row>
    <row r="6474" spans="1:8" hidden="1" x14ac:dyDescent="0.3">
      <c r="A6474" t="s">
        <v>9530</v>
      </c>
      <c r="B6474" t="s">
        <v>3146</v>
      </c>
      <c r="C6474" t="s">
        <v>230</v>
      </c>
      <c r="D6474" t="s">
        <v>353</v>
      </c>
      <c r="E6474">
        <v>14503</v>
      </c>
      <c r="F6474">
        <v>55</v>
      </c>
      <c r="G6474" t="s">
        <v>289</v>
      </c>
      <c r="H6474" t="s">
        <v>3874</v>
      </c>
    </row>
    <row r="6475" spans="1:8" hidden="1" x14ac:dyDescent="0.3">
      <c r="A6475" t="s">
        <v>9531</v>
      </c>
      <c r="B6475" t="s">
        <v>3146</v>
      </c>
      <c r="C6475" t="s">
        <v>230</v>
      </c>
      <c r="D6475" t="s">
        <v>2</v>
      </c>
      <c r="E6475">
        <v>14574</v>
      </c>
      <c r="F6475">
        <v>55</v>
      </c>
      <c r="G6475" t="s">
        <v>289</v>
      </c>
      <c r="H6475" t="s">
        <v>3874</v>
      </c>
    </row>
    <row r="6476" spans="1:8" hidden="1" x14ac:dyDescent="0.3">
      <c r="A6476" t="s">
        <v>9532</v>
      </c>
      <c r="B6476" t="s">
        <v>3146</v>
      </c>
      <c r="C6476" t="s">
        <v>230</v>
      </c>
      <c r="D6476" t="s">
        <v>337</v>
      </c>
      <c r="E6476">
        <v>14</v>
      </c>
      <c r="F6476">
        <v>55</v>
      </c>
      <c r="G6476" t="s">
        <v>289</v>
      </c>
      <c r="H6476" t="s">
        <v>3874</v>
      </c>
    </row>
    <row r="6477" spans="1:8" hidden="1" x14ac:dyDescent="0.3">
      <c r="A6477" t="s">
        <v>9533</v>
      </c>
      <c r="B6477" t="s">
        <v>3146</v>
      </c>
      <c r="C6477" t="s">
        <v>230</v>
      </c>
      <c r="D6477" t="s">
        <v>326</v>
      </c>
      <c r="E6477">
        <v>9</v>
      </c>
      <c r="F6477">
        <v>55</v>
      </c>
      <c r="G6477" t="s">
        <v>289</v>
      </c>
      <c r="H6477" t="s">
        <v>3874</v>
      </c>
    </row>
    <row r="6478" spans="1:8" hidden="1" x14ac:dyDescent="0.3">
      <c r="A6478" t="s">
        <v>9534</v>
      </c>
      <c r="B6478" t="s">
        <v>3146</v>
      </c>
      <c r="C6478" t="s">
        <v>230</v>
      </c>
      <c r="D6478" t="s">
        <v>327</v>
      </c>
      <c r="E6478">
        <v>1451</v>
      </c>
      <c r="F6478">
        <v>55</v>
      </c>
      <c r="G6478" t="s">
        <v>289</v>
      </c>
      <c r="H6478" t="s">
        <v>3874</v>
      </c>
    </row>
    <row r="6479" spans="1:8" hidden="1" x14ac:dyDescent="0.3">
      <c r="A6479" t="s">
        <v>9535</v>
      </c>
      <c r="B6479" t="s">
        <v>3146</v>
      </c>
      <c r="C6479" t="s">
        <v>230</v>
      </c>
      <c r="D6479" t="s">
        <v>328</v>
      </c>
      <c r="E6479">
        <v>1092</v>
      </c>
      <c r="F6479">
        <v>55</v>
      </c>
      <c r="G6479" t="s">
        <v>289</v>
      </c>
      <c r="H6479" t="s">
        <v>3874</v>
      </c>
    </row>
    <row r="6480" spans="1:8" hidden="1" x14ac:dyDescent="0.3">
      <c r="A6480" t="s">
        <v>9536</v>
      </c>
      <c r="B6480" t="s">
        <v>3146</v>
      </c>
      <c r="C6480" t="s">
        <v>230</v>
      </c>
      <c r="D6480" t="s">
        <v>329</v>
      </c>
      <c r="E6480">
        <v>8</v>
      </c>
      <c r="F6480">
        <v>55</v>
      </c>
      <c r="G6480" t="s">
        <v>289</v>
      </c>
      <c r="H6480" t="s">
        <v>3874</v>
      </c>
    </row>
    <row r="6481" spans="1:8" hidden="1" x14ac:dyDescent="0.3">
      <c r="A6481" t="s">
        <v>9537</v>
      </c>
      <c r="B6481" t="s">
        <v>3146</v>
      </c>
      <c r="C6481" t="s">
        <v>230</v>
      </c>
      <c r="D6481" t="s">
        <v>330</v>
      </c>
      <c r="E6481">
        <v>112</v>
      </c>
      <c r="F6481">
        <v>55</v>
      </c>
      <c r="G6481" t="s">
        <v>289</v>
      </c>
      <c r="H6481" t="s">
        <v>3874</v>
      </c>
    </row>
    <row r="6482" spans="1:8" hidden="1" x14ac:dyDescent="0.3">
      <c r="A6482" t="s">
        <v>9538</v>
      </c>
      <c r="B6482" t="s">
        <v>3146</v>
      </c>
      <c r="C6482" t="s">
        <v>230</v>
      </c>
      <c r="D6482" t="s">
        <v>3155</v>
      </c>
      <c r="E6482">
        <v>68</v>
      </c>
      <c r="F6482">
        <v>55</v>
      </c>
      <c r="G6482" t="s">
        <v>289</v>
      </c>
      <c r="H6482" t="s">
        <v>3874</v>
      </c>
    </row>
    <row r="6483" spans="1:8" hidden="1" x14ac:dyDescent="0.3">
      <c r="A6483" t="s">
        <v>9539</v>
      </c>
      <c r="B6483" t="s">
        <v>3146</v>
      </c>
      <c r="C6483" t="s">
        <v>230</v>
      </c>
      <c r="D6483" t="s">
        <v>3157</v>
      </c>
      <c r="E6483">
        <v>14503</v>
      </c>
      <c r="F6483">
        <v>55</v>
      </c>
      <c r="G6483" t="s">
        <v>289</v>
      </c>
      <c r="H6483" t="s">
        <v>3874</v>
      </c>
    </row>
    <row r="6484" spans="1:8" hidden="1" x14ac:dyDescent="0.3">
      <c r="A6484" t="s">
        <v>9540</v>
      </c>
      <c r="B6484" t="s">
        <v>3146</v>
      </c>
      <c r="C6484" t="s">
        <v>230</v>
      </c>
      <c r="D6484" t="s">
        <v>331</v>
      </c>
      <c r="E6484">
        <v>2491</v>
      </c>
      <c r="F6484">
        <v>55</v>
      </c>
      <c r="G6484" t="s">
        <v>289</v>
      </c>
      <c r="H6484" t="s">
        <v>3874</v>
      </c>
    </row>
    <row r="6485" spans="1:8" hidden="1" x14ac:dyDescent="0.3">
      <c r="A6485" t="s">
        <v>9541</v>
      </c>
      <c r="B6485" t="s">
        <v>3146</v>
      </c>
      <c r="C6485" t="s">
        <v>230</v>
      </c>
      <c r="D6485" t="s">
        <v>332</v>
      </c>
      <c r="E6485">
        <v>1309</v>
      </c>
      <c r="F6485">
        <v>55</v>
      </c>
      <c r="G6485" t="s">
        <v>289</v>
      </c>
      <c r="H6485" t="s">
        <v>3874</v>
      </c>
    </row>
    <row r="6486" spans="1:8" hidden="1" x14ac:dyDescent="0.3">
      <c r="A6486" t="s">
        <v>9542</v>
      </c>
      <c r="B6486" t="s">
        <v>3146</v>
      </c>
      <c r="C6486" t="s">
        <v>230</v>
      </c>
      <c r="D6486" t="s">
        <v>333</v>
      </c>
      <c r="E6486">
        <v>2353</v>
      </c>
      <c r="F6486">
        <v>55</v>
      </c>
      <c r="G6486" t="s">
        <v>289</v>
      </c>
      <c r="H6486" t="s">
        <v>3874</v>
      </c>
    </row>
    <row r="6487" spans="1:8" hidden="1" x14ac:dyDescent="0.3">
      <c r="A6487" t="s">
        <v>9543</v>
      </c>
      <c r="B6487" t="s">
        <v>3146</v>
      </c>
      <c r="C6487" t="s">
        <v>230</v>
      </c>
      <c r="D6487" t="s">
        <v>334</v>
      </c>
      <c r="E6487">
        <v>2477</v>
      </c>
      <c r="F6487">
        <v>55</v>
      </c>
      <c r="G6487" t="s">
        <v>289</v>
      </c>
      <c r="H6487" t="s">
        <v>3874</v>
      </c>
    </row>
    <row r="6488" spans="1:8" hidden="1" x14ac:dyDescent="0.3">
      <c r="A6488" t="s">
        <v>9544</v>
      </c>
      <c r="B6488" t="s">
        <v>3146</v>
      </c>
      <c r="C6488" t="s">
        <v>230</v>
      </c>
      <c r="D6488" t="s">
        <v>336</v>
      </c>
      <c r="E6488">
        <v>368</v>
      </c>
      <c r="F6488">
        <v>55</v>
      </c>
      <c r="G6488" t="s">
        <v>289</v>
      </c>
      <c r="H6488" t="s">
        <v>3874</v>
      </c>
    </row>
    <row r="6489" spans="1:8" hidden="1" x14ac:dyDescent="0.3">
      <c r="A6489" t="s">
        <v>9545</v>
      </c>
      <c r="B6489" t="s">
        <v>3146</v>
      </c>
      <c r="C6489" t="s">
        <v>230</v>
      </c>
      <c r="D6489" t="s">
        <v>335</v>
      </c>
      <c r="E6489">
        <v>31</v>
      </c>
      <c r="F6489">
        <v>55</v>
      </c>
      <c r="G6489" t="s">
        <v>289</v>
      </c>
      <c r="H6489" t="s">
        <v>3874</v>
      </c>
    </row>
    <row r="6490" spans="1:8" hidden="1" x14ac:dyDescent="0.3">
      <c r="A6490" t="s">
        <v>9546</v>
      </c>
      <c r="B6490" t="s">
        <v>3146</v>
      </c>
      <c r="C6490" t="s">
        <v>230</v>
      </c>
      <c r="D6490" t="s">
        <v>79</v>
      </c>
      <c r="E6490">
        <v>2807</v>
      </c>
      <c r="F6490">
        <v>55</v>
      </c>
      <c r="G6490" t="s">
        <v>289</v>
      </c>
      <c r="H6490" t="s">
        <v>3874</v>
      </c>
    </row>
    <row r="6491" spans="1:8" hidden="1" x14ac:dyDescent="0.3">
      <c r="A6491" t="s">
        <v>9547</v>
      </c>
      <c r="B6491" t="s">
        <v>3166</v>
      </c>
      <c r="C6491" t="s">
        <v>245</v>
      </c>
      <c r="D6491" t="s">
        <v>80</v>
      </c>
      <c r="E6491">
        <v>1148</v>
      </c>
      <c r="F6491">
        <v>55</v>
      </c>
      <c r="G6491" t="s">
        <v>289</v>
      </c>
      <c r="H6491" t="s">
        <v>3874</v>
      </c>
    </row>
    <row r="6492" spans="1:8" hidden="1" x14ac:dyDescent="0.3">
      <c r="A6492" t="s">
        <v>9548</v>
      </c>
      <c r="B6492" t="s">
        <v>3166</v>
      </c>
      <c r="C6492" t="s">
        <v>245</v>
      </c>
      <c r="D6492" t="s">
        <v>342</v>
      </c>
      <c r="E6492">
        <v>394</v>
      </c>
      <c r="F6492">
        <v>55</v>
      </c>
      <c r="G6492" t="s">
        <v>289</v>
      </c>
      <c r="H6492" t="s">
        <v>3874</v>
      </c>
    </row>
    <row r="6493" spans="1:8" hidden="1" x14ac:dyDescent="0.3">
      <c r="A6493" t="s">
        <v>9549</v>
      </c>
      <c r="B6493" t="s">
        <v>3166</v>
      </c>
      <c r="C6493" t="s">
        <v>245</v>
      </c>
      <c r="D6493">
        <v>0</v>
      </c>
      <c r="E6493">
        <v>2640</v>
      </c>
      <c r="F6493">
        <v>55</v>
      </c>
      <c r="G6493" t="s">
        <v>289</v>
      </c>
      <c r="H6493" t="s">
        <v>3874</v>
      </c>
    </row>
    <row r="6494" spans="1:8" hidden="1" x14ac:dyDescent="0.3">
      <c r="A6494" t="s">
        <v>9550</v>
      </c>
      <c r="B6494" t="s">
        <v>3166</v>
      </c>
      <c r="C6494" t="s">
        <v>245</v>
      </c>
      <c r="D6494">
        <v>1</v>
      </c>
      <c r="E6494">
        <v>2618</v>
      </c>
      <c r="F6494">
        <v>55</v>
      </c>
      <c r="G6494" t="s">
        <v>289</v>
      </c>
      <c r="H6494" t="s">
        <v>3874</v>
      </c>
    </row>
    <row r="6495" spans="1:8" hidden="1" x14ac:dyDescent="0.3">
      <c r="A6495" t="s">
        <v>9551</v>
      </c>
      <c r="B6495" t="s">
        <v>3166</v>
      </c>
      <c r="C6495" t="s">
        <v>245</v>
      </c>
      <c r="D6495" t="s">
        <v>60</v>
      </c>
      <c r="E6495">
        <v>6814</v>
      </c>
      <c r="F6495">
        <v>55</v>
      </c>
      <c r="G6495" t="s">
        <v>289</v>
      </c>
      <c r="H6495" t="s">
        <v>3874</v>
      </c>
    </row>
    <row r="6496" spans="1:8" hidden="1" x14ac:dyDescent="0.3">
      <c r="A6496" t="s">
        <v>9552</v>
      </c>
      <c r="B6496" t="s">
        <v>3172</v>
      </c>
      <c r="C6496" t="s">
        <v>239</v>
      </c>
      <c r="D6496" t="s">
        <v>2</v>
      </c>
      <c r="E6496">
        <v>14574</v>
      </c>
      <c r="F6496">
        <v>55</v>
      </c>
      <c r="G6496" t="s">
        <v>289</v>
      </c>
      <c r="H6496" t="s">
        <v>3874</v>
      </c>
    </row>
    <row r="6497" spans="1:8" hidden="1" x14ac:dyDescent="0.3">
      <c r="A6497" t="s">
        <v>9553</v>
      </c>
      <c r="B6497" t="s">
        <v>3172</v>
      </c>
      <c r="C6497" t="s">
        <v>239</v>
      </c>
      <c r="D6497" t="s">
        <v>67</v>
      </c>
      <c r="E6497">
        <v>1352</v>
      </c>
      <c r="F6497">
        <v>55</v>
      </c>
      <c r="G6497" t="s">
        <v>289</v>
      </c>
      <c r="H6497" t="s">
        <v>3874</v>
      </c>
    </row>
    <row r="6498" spans="1:8" hidden="1" x14ac:dyDescent="0.3">
      <c r="A6498" t="s">
        <v>9554</v>
      </c>
      <c r="B6498" t="s">
        <v>3172</v>
      </c>
      <c r="C6498" t="s">
        <v>239</v>
      </c>
      <c r="D6498" t="s">
        <v>66</v>
      </c>
      <c r="E6498">
        <v>2690</v>
      </c>
      <c r="F6498">
        <v>55</v>
      </c>
      <c r="G6498" t="s">
        <v>289</v>
      </c>
      <c r="H6498" t="s">
        <v>3874</v>
      </c>
    </row>
    <row r="6499" spans="1:8" hidden="1" x14ac:dyDescent="0.3">
      <c r="A6499" t="s">
        <v>9555</v>
      </c>
      <c r="B6499" t="s">
        <v>3172</v>
      </c>
      <c r="C6499" t="s">
        <v>239</v>
      </c>
      <c r="D6499" t="s">
        <v>65</v>
      </c>
      <c r="E6499">
        <v>4209</v>
      </c>
      <c r="F6499">
        <v>55</v>
      </c>
      <c r="G6499" t="s">
        <v>289</v>
      </c>
      <c r="H6499" t="s">
        <v>3874</v>
      </c>
    </row>
    <row r="6500" spans="1:8" hidden="1" x14ac:dyDescent="0.3">
      <c r="A6500" t="s">
        <v>9556</v>
      </c>
      <c r="B6500" t="s">
        <v>3172</v>
      </c>
      <c r="C6500" t="s">
        <v>239</v>
      </c>
      <c r="D6500" t="s">
        <v>68</v>
      </c>
      <c r="E6500">
        <v>493</v>
      </c>
      <c r="F6500">
        <v>55</v>
      </c>
      <c r="G6500" t="s">
        <v>289</v>
      </c>
      <c r="H6500" t="s">
        <v>3874</v>
      </c>
    </row>
    <row r="6501" spans="1:8" hidden="1" x14ac:dyDescent="0.3">
      <c r="A6501" t="s">
        <v>9557</v>
      </c>
      <c r="B6501" t="s">
        <v>3172</v>
      </c>
      <c r="C6501" t="s">
        <v>239</v>
      </c>
      <c r="D6501" t="s">
        <v>64</v>
      </c>
      <c r="E6501">
        <v>5820</v>
      </c>
      <c r="F6501">
        <v>55</v>
      </c>
      <c r="G6501" t="s">
        <v>289</v>
      </c>
      <c r="H6501" t="s">
        <v>3874</v>
      </c>
    </row>
    <row r="6502" spans="1:8" hidden="1" x14ac:dyDescent="0.3">
      <c r="A6502" t="s">
        <v>9558</v>
      </c>
      <c r="B6502" t="s">
        <v>3179</v>
      </c>
      <c r="C6502" t="s">
        <v>240</v>
      </c>
      <c r="D6502" t="s">
        <v>2</v>
      </c>
      <c r="E6502">
        <v>14574</v>
      </c>
      <c r="F6502">
        <v>55</v>
      </c>
      <c r="G6502" t="s">
        <v>289</v>
      </c>
      <c r="H6502" t="s">
        <v>3874</v>
      </c>
    </row>
    <row r="6503" spans="1:8" hidden="1" x14ac:dyDescent="0.3">
      <c r="A6503" t="s">
        <v>9559</v>
      </c>
      <c r="B6503" t="s">
        <v>3179</v>
      </c>
      <c r="C6503" t="s">
        <v>240</v>
      </c>
      <c r="D6503" t="s">
        <v>70</v>
      </c>
      <c r="E6503">
        <v>2188</v>
      </c>
      <c r="F6503">
        <v>55</v>
      </c>
      <c r="G6503" t="s">
        <v>289</v>
      </c>
      <c r="H6503" t="s">
        <v>3874</v>
      </c>
    </row>
    <row r="6504" spans="1:8" hidden="1" x14ac:dyDescent="0.3">
      <c r="A6504" t="s">
        <v>9560</v>
      </c>
      <c r="B6504" t="s">
        <v>3179</v>
      </c>
      <c r="C6504" t="s">
        <v>240</v>
      </c>
      <c r="D6504" t="s">
        <v>69</v>
      </c>
      <c r="E6504">
        <v>2579</v>
      </c>
      <c r="F6504">
        <v>55</v>
      </c>
      <c r="G6504" t="s">
        <v>289</v>
      </c>
      <c r="H6504" t="s">
        <v>3874</v>
      </c>
    </row>
    <row r="6505" spans="1:8" hidden="1" x14ac:dyDescent="0.3">
      <c r="A6505" t="s">
        <v>9561</v>
      </c>
      <c r="B6505" t="s">
        <v>3179</v>
      </c>
      <c r="C6505" t="s">
        <v>240</v>
      </c>
      <c r="D6505" t="s">
        <v>71</v>
      </c>
      <c r="E6505">
        <v>9810</v>
      </c>
      <c r="F6505">
        <v>55</v>
      </c>
      <c r="G6505" t="s">
        <v>289</v>
      </c>
      <c r="H6505" t="s">
        <v>3874</v>
      </c>
    </row>
    <row r="6506" spans="1:8" hidden="1" x14ac:dyDescent="0.3">
      <c r="A6506" t="s">
        <v>9562</v>
      </c>
      <c r="B6506" t="s">
        <v>3184</v>
      </c>
      <c r="C6506" t="s">
        <v>3185</v>
      </c>
      <c r="D6506" t="s">
        <v>2</v>
      </c>
      <c r="E6506">
        <v>14574</v>
      </c>
      <c r="F6506">
        <v>55</v>
      </c>
      <c r="G6506" t="s">
        <v>289</v>
      </c>
      <c r="H6506" t="s">
        <v>3874</v>
      </c>
    </row>
    <row r="6507" spans="1:8" hidden="1" x14ac:dyDescent="0.3">
      <c r="A6507" t="s">
        <v>9563</v>
      </c>
      <c r="B6507" t="s">
        <v>3184</v>
      </c>
      <c r="C6507" t="s">
        <v>3185</v>
      </c>
      <c r="D6507" t="s">
        <v>25</v>
      </c>
      <c r="E6507">
        <v>44</v>
      </c>
      <c r="F6507">
        <v>55</v>
      </c>
      <c r="G6507" t="s">
        <v>289</v>
      </c>
      <c r="H6507" t="s">
        <v>3874</v>
      </c>
    </row>
    <row r="6508" spans="1:8" hidden="1" x14ac:dyDescent="0.3">
      <c r="A6508" t="s">
        <v>9564</v>
      </c>
      <c r="B6508" t="s">
        <v>3184</v>
      </c>
      <c r="C6508" t="s">
        <v>3185</v>
      </c>
      <c r="D6508" t="s">
        <v>21</v>
      </c>
      <c r="E6508">
        <v>1266</v>
      </c>
      <c r="F6508">
        <v>55</v>
      </c>
      <c r="G6508" t="s">
        <v>289</v>
      </c>
      <c r="H6508" t="s">
        <v>3874</v>
      </c>
    </row>
    <row r="6509" spans="1:8" hidden="1" x14ac:dyDescent="0.3">
      <c r="A6509" t="s">
        <v>9565</v>
      </c>
      <c r="B6509" t="s">
        <v>3184</v>
      </c>
      <c r="C6509" t="s">
        <v>3185</v>
      </c>
      <c r="D6509" t="s">
        <v>24</v>
      </c>
      <c r="E6509">
        <v>116</v>
      </c>
      <c r="F6509">
        <v>55</v>
      </c>
      <c r="G6509" t="s">
        <v>289</v>
      </c>
      <c r="H6509" t="s">
        <v>3874</v>
      </c>
    </row>
    <row r="6510" spans="1:8" hidden="1" x14ac:dyDescent="0.3">
      <c r="A6510" t="s">
        <v>9566</v>
      </c>
      <c r="B6510" t="s">
        <v>3184</v>
      </c>
      <c r="C6510" t="s">
        <v>3185</v>
      </c>
      <c r="D6510" t="s">
        <v>354</v>
      </c>
      <c r="E6510">
        <v>1381</v>
      </c>
      <c r="F6510">
        <v>55</v>
      </c>
      <c r="G6510" t="s">
        <v>289</v>
      </c>
      <c r="H6510" t="s">
        <v>3874</v>
      </c>
    </row>
    <row r="6511" spans="1:8" hidden="1" x14ac:dyDescent="0.3">
      <c r="A6511" t="s">
        <v>9567</v>
      </c>
      <c r="B6511" t="s">
        <v>3184</v>
      </c>
      <c r="C6511" t="s">
        <v>3185</v>
      </c>
      <c r="D6511" t="s">
        <v>22</v>
      </c>
      <c r="E6511">
        <v>830</v>
      </c>
      <c r="F6511">
        <v>55</v>
      </c>
      <c r="G6511" t="s">
        <v>289</v>
      </c>
      <c r="H6511" t="s">
        <v>3874</v>
      </c>
    </row>
    <row r="6512" spans="1:8" hidden="1" x14ac:dyDescent="0.3">
      <c r="A6512" t="s">
        <v>9568</v>
      </c>
      <c r="B6512" t="s">
        <v>3184</v>
      </c>
      <c r="C6512" t="s">
        <v>3185</v>
      </c>
      <c r="D6512" t="s">
        <v>23</v>
      </c>
      <c r="E6512">
        <v>257</v>
      </c>
      <c r="F6512">
        <v>55</v>
      </c>
      <c r="G6512" t="s">
        <v>289</v>
      </c>
      <c r="H6512" t="s">
        <v>3874</v>
      </c>
    </row>
    <row r="6513" spans="1:8" hidden="1" x14ac:dyDescent="0.3">
      <c r="A6513" t="s">
        <v>9569</v>
      </c>
      <c r="B6513" t="s">
        <v>3184</v>
      </c>
      <c r="C6513" t="s">
        <v>3185</v>
      </c>
      <c r="D6513" t="s">
        <v>20</v>
      </c>
      <c r="E6513">
        <v>10674</v>
      </c>
      <c r="F6513">
        <v>55</v>
      </c>
      <c r="G6513" t="s">
        <v>289</v>
      </c>
      <c r="H6513" t="s">
        <v>3874</v>
      </c>
    </row>
    <row r="6514" spans="1:8" hidden="1" x14ac:dyDescent="0.3">
      <c r="A6514" t="s">
        <v>10613</v>
      </c>
      <c r="B6514" t="s">
        <v>3193</v>
      </c>
      <c r="C6514" t="s">
        <v>3194</v>
      </c>
      <c r="D6514" t="s">
        <v>10556</v>
      </c>
      <c r="E6514">
        <v>7</v>
      </c>
      <c r="F6514">
        <v>55</v>
      </c>
      <c r="G6514" t="s">
        <v>289</v>
      </c>
      <c r="H6514" t="s">
        <v>3874</v>
      </c>
    </row>
    <row r="6515" spans="1:8" hidden="1" x14ac:dyDescent="0.3">
      <c r="A6515" t="s">
        <v>9570</v>
      </c>
      <c r="B6515" t="s">
        <v>3193</v>
      </c>
      <c r="C6515" t="s">
        <v>3194</v>
      </c>
      <c r="D6515" t="s">
        <v>350</v>
      </c>
      <c r="E6515">
        <v>3</v>
      </c>
      <c r="F6515">
        <v>55</v>
      </c>
      <c r="G6515" t="s">
        <v>289</v>
      </c>
      <c r="H6515" t="s">
        <v>3874</v>
      </c>
    </row>
    <row r="6516" spans="1:8" hidden="1" x14ac:dyDescent="0.3">
      <c r="A6516" t="s">
        <v>9571</v>
      </c>
      <c r="B6516" t="s">
        <v>3193</v>
      </c>
      <c r="C6516" t="s">
        <v>3194</v>
      </c>
      <c r="D6516" t="s">
        <v>352</v>
      </c>
      <c r="E6516">
        <v>1179</v>
      </c>
      <c r="F6516">
        <v>55</v>
      </c>
      <c r="G6516" t="s">
        <v>289</v>
      </c>
      <c r="H6516" t="s">
        <v>3874</v>
      </c>
    </row>
    <row r="6517" spans="1:8" hidden="1" x14ac:dyDescent="0.3">
      <c r="A6517" t="s">
        <v>9572</v>
      </c>
      <c r="B6517" t="s">
        <v>3193</v>
      </c>
      <c r="C6517" t="s">
        <v>3194</v>
      </c>
      <c r="D6517" t="s">
        <v>351</v>
      </c>
      <c r="E6517">
        <v>27</v>
      </c>
      <c r="F6517">
        <v>55</v>
      </c>
      <c r="G6517" t="s">
        <v>289</v>
      </c>
      <c r="H6517" t="s">
        <v>3874</v>
      </c>
    </row>
    <row r="6518" spans="1:8" hidden="1" x14ac:dyDescent="0.3">
      <c r="A6518" t="s">
        <v>9573</v>
      </c>
      <c r="B6518" t="s">
        <v>3193</v>
      </c>
      <c r="C6518" t="s">
        <v>3194</v>
      </c>
      <c r="D6518" t="s">
        <v>348</v>
      </c>
      <c r="E6518">
        <v>49</v>
      </c>
      <c r="F6518">
        <v>55</v>
      </c>
      <c r="G6518" t="s">
        <v>289</v>
      </c>
      <c r="H6518" t="s">
        <v>3874</v>
      </c>
    </row>
    <row r="6519" spans="1:8" hidden="1" x14ac:dyDescent="0.3">
      <c r="A6519" t="s">
        <v>9574</v>
      </c>
      <c r="B6519" t="s">
        <v>3193</v>
      </c>
      <c r="C6519" t="s">
        <v>3194</v>
      </c>
      <c r="D6519" t="s">
        <v>349</v>
      </c>
      <c r="E6519">
        <v>14143</v>
      </c>
      <c r="F6519">
        <v>55</v>
      </c>
      <c r="G6519" t="s">
        <v>289</v>
      </c>
      <c r="H6519" t="s">
        <v>3874</v>
      </c>
    </row>
    <row r="6520" spans="1:8" hidden="1" x14ac:dyDescent="0.3">
      <c r="A6520" t="s">
        <v>9575</v>
      </c>
      <c r="B6520" t="s">
        <v>3193</v>
      </c>
      <c r="C6520" t="s">
        <v>3194</v>
      </c>
      <c r="D6520" t="s">
        <v>347</v>
      </c>
      <c r="E6520">
        <v>14110</v>
      </c>
      <c r="F6520">
        <v>55</v>
      </c>
      <c r="G6520" t="s">
        <v>289</v>
      </c>
      <c r="H6520" t="s">
        <v>3874</v>
      </c>
    </row>
    <row r="6521" spans="1:8" hidden="1" x14ac:dyDescent="0.3">
      <c r="A6521" t="s">
        <v>9576</v>
      </c>
      <c r="B6521" t="s">
        <v>99</v>
      </c>
      <c r="C6521" t="s">
        <v>3202</v>
      </c>
      <c r="D6521" t="s">
        <v>210</v>
      </c>
      <c r="E6521">
        <v>2753</v>
      </c>
      <c r="F6521">
        <v>55</v>
      </c>
      <c r="G6521" t="s">
        <v>289</v>
      </c>
      <c r="H6521" t="s">
        <v>3874</v>
      </c>
    </row>
    <row r="6522" spans="1:8" hidden="1" x14ac:dyDescent="0.3">
      <c r="A6522" t="s">
        <v>9577</v>
      </c>
      <c r="B6522" t="s">
        <v>98</v>
      </c>
      <c r="C6522" t="s">
        <v>3202</v>
      </c>
      <c r="D6522" t="s">
        <v>209</v>
      </c>
      <c r="E6522">
        <v>10027</v>
      </c>
      <c r="F6522">
        <v>55</v>
      </c>
      <c r="G6522" t="s">
        <v>289</v>
      </c>
      <c r="H6522" t="s">
        <v>3874</v>
      </c>
    </row>
    <row r="6523" spans="1:8" hidden="1" x14ac:dyDescent="0.3">
      <c r="A6523" t="s">
        <v>9578</v>
      </c>
      <c r="B6523" t="s">
        <v>97</v>
      </c>
      <c r="C6523" t="s">
        <v>3202</v>
      </c>
      <c r="D6523" t="s">
        <v>208</v>
      </c>
      <c r="E6523">
        <v>1251</v>
      </c>
      <c r="F6523">
        <v>55</v>
      </c>
      <c r="G6523" t="s">
        <v>289</v>
      </c>
      <c r="H6523" t="s">
        <v>3874</v>
      </c>
    </row>
    <row r="6524" spans="1:8" hidden="1" x14ac:dyDescent="0.3">
      <c r="A6524" t="s">
        <v>9579</v>
      </c>
      <c r="B6524" t="s">
        <v>96</v>
      </c>
      <c r="C6524" t="s">
        <v>3202</v>
      </c>
      <c r="D6524" t="s">
        <v>207</v>
      </c>
      <c r="E6524">
        <v>936</v>
      </c>
      <c r="F6524">
        <v>55</v>
      </c>
      <c r="G6524" t="s">
        <v>289</v>
      </c>
      <c r="H6524" t="s">
        <v>3874</v>
      </c>
    </row>
    <row r="6525" spans="1:8" hidden="1" x14ac:dyDescent="0.3">
      <c r="A6525" t="s">
        <v>9580</v>
      </c>
      <c r="B6525" t="s">
        <v>3207</v>
      </c>
      <c r="C6525" t="s">
        <v>3202</v>
      </c>
      <c r="D6525" t="s">
        <v>2</v>
      </c>
      <c r="E6525">
        <v>14967</v>
      </c>
      <c r="F6525">
        <v>55</v>
      </c>
      <c r="G6525" t="s">
        <v>289</v>
      </c>
      <c r="H6525" t="s">
        <v>3874</v>
      </c>
    </row>
    <row r="6526" spans="1:8" hidden="1" x14ac:dyDescent="0.3">
      <c r="A6526" t="s">
        <v>9581</v>
      </c>
      <c r="B6526" t="s">
        <v>3207</v>
      </c>
      <c r="C6526" t="s">
        <v>3202</v>
      </c>
      <c r="D6526" t="s">
        <v>28</v>
      </c>
      <c r="E6526">
        <v>442.52461744329099</v>
      </c>
      <c r="F6526">
        <v>55</v>
      </c>
      <c r="G6526" t="s">
        <v>289</v>
      </c>
      <c r="H6526" t="s">
        <v>3874</v>
      </c>
    </row>
    <row r="6527" spans="1:8" hidden="1" x14ac:dyDescent="0.3">
      <c r="A6527" t="s">
        <v>9582</v>
      </c>
      <c r="B6527" t="s">
        <v>3207</v>
      </c>
      <c r="C6527" t="s">
        <v>3202</v>
      </c>
      <c r="D6527" t="s">
        <v>27</v>
      </c>
      <c r="E6527">
        <v>7873</v>
      </c>
      <c r="F6527">
        <v>55</v>
      </c>
      <c r="G6527" t="s">
        <v>289</v>
      </c>
      <c r="H6527" t="s">
        <v>3874</v>
      </c>
    </row>
    <row r="6528" spans="1:8" hidden="1" x14ac:dyDescent="0.3">
      <c r="A6528" t="s">
        <v>9583</v>
      </c>
      <c r="B6528" t="s">
        <v>3207</v>
      </c>
      <c r="C6528" t="s">
        <v>3202</v>
      </c>
      <c r="D6528" t="s">
        <v>3155</v>
      </c>
      <c r="E6528">
        <v>68</v>
      </c>
      <c r="F6528">
        <v>55</v>
      </c>
      <c r="G6528" t="s">
        <v>289</v>
      </c>
      <c r="H6528" t="s">
        <v>3874</v>
      </c>
    </row>
    <row r="6529" spans="1:8" hidden="1" x14ac:dyDescent="0.3">
      <c r="A6529" t="s">
        <v>9584</v>
      </c>
      <c r="B6529" t="s">
        <v>3207</v>
      </c>
      <c r="C6529" t="s">
        <v>3202</v>
      </c>
      <c r="D6529" t="s">
        <v>3157</v>
      </c>
      <c r="E6529">
        <v>14503</v>
      </c>
      <c r="F6529">
        <v>55</v>
      </c>
      <c r="G6529" t="s">
        <v>289</v>
      </c>
      <c r="H6529" t="s">
        <v>3874</v>
      </c>
    </row>
    <row r="6530" spans="1:8" hidden="1" x14ac:dyDescent="0.3">
      <c r="A6530" t="s">
        <v>9585</v>
      </c>
      <c r="B6530" t="s">
        <v>3207</v>
      </c>
      <c r="C6530" t="s">
        <v>3202</v>
      </c>
      <c r="D6530" t="s">
        <v>26</v>
      </c>
      <c r="E6530">
        <v>7094</v>
      </c>
      <c r="F6530">
        <v>55</v>
      </c>
      <c r="G6530" t="s">
        <v>289</v>
      </c>
      <c r="H6530" t="s">
        <v>3874</v>
      </c>
    </row>
    <row r="6531" spans="1:8" hidden="1" x14ac:dyDescent="0.3">
      <c r="A6531" t="s">
        <v>9586</v>
      </c>
      <c r="B6531" t="s">
        <v>3214</v>
      </c>
      <c r="C6531" t="s">
        <v>3215</v>
      </c>
      <c r="D6531" t="s">
        <v>344</v>
      </c>
      <c r="E6531">
        <v>616</v>
      </c>
      <c r="F6531">
        <v>55</v>
      </c>
      <c r="G6531" t="s">
        <v>289</v>
      </c>
      <c r="H6531" t="s">
        <v>3874</v>
      </c>
    </row>
    <row r="6532" spans="1:8" hidden="1" x14ac:dyDescent="0.3">
      <c r="A6532" t="s">
        <v>9587</v>
      </c>
      <c r="B6532" t="s">
        <v>3214</v>
      </c>
      <c r="C6532" t="s">
        <v>3215</v>
      </c>
      <c r="D6532" t="s">
        <v>2</v>
      </c>
      <c r="E6532">
        <v>14574</v>
      </c>
      <c r="F6532">
        <v>55</v>
      </c>
      <c r="G6532" t="s">
        <v>289</v>
      </c>
      <c r="H6532" t="s">
        <v>3874</v>
      </c>
    </row>
    <row r="6533" spans="1:8" hidden="1" x14ac:dyDescent="0.3">
      <c r="A6533" t="s">
        <v>9588</v>
      </c>
      <c r="B6533" t="s">
        <v>3214</v>
      </c>
      <c r="C6533" t="s">
        <v>3215</v>
      </c>
      <c r="D6533" t="s">
        <v>30</v>
      </c>
      <c r="E6533">
        <v>399</v>
      </c>
      <c r="F6533">
        <v>55</v>
      </c>
      <c r="G6533" t="s">
        <v>289</v>
      </c>
      <c r="H6533" t="s">
        <v>3874</v>
      </c>
    </row>
    <row r="6534" spans="1:8" hidden="1" x14ac:dyDescent="0.3">
      <c r="A6534" t="s">
        <v>9589</v>
      </c>
      <c r="B6534" t="s">
        <v>3214</v>
      </c>
      <c r="C6534" t="s">
        <v>3215</v>
      </c>
      <c r="D6534" t="s">
        <v>345</v>
      </c>
      <c r="E6534">
        <v>39</v>
      </c>
      <c r="F6534">
        <v>55</v>
      </c>
      <c r="G6534" t="s">
        <v>289</v>
      </c>
      <c r="H6534" t="s">
        <v>3874</v>
      </c>
    </row>
    <row r="6535" spans="1:8" hidden="1" x14ac:dyDescent="0.3">
      <c r="A6535" t="s">
        <v>9590</v>
      </c>
      <c r="B6535" t="s">
        <v>3214</v>
      </c>
      <c r="C6535" t="s">
        <v>3215</v>
      </c>
      <c r="D6535" t="s">
        <v>36</v>
      </c>
      <c r="E6535">
        <v>137</v>
      </c>
      <c r="F6535">
        <v>55</v>
      </c>
      <c r="G6535" t="s">
        <v>289</v>
      </c>
      <c r="H6535" t="s">
        <v>3874</v>
      </c>
    </row>
    <row r="6536" spans="1:8" hidden="1" x14ac:dyDescent="0.3">
      <c r="A6536" t="s">
        <v>9591</v>
      </c>
      <c r="B6536" t="s">
        <v>3214</v>
      </c>
      <c r="C6536" t="s">
        <v>3215</v>
      </c>
      <c r="D6536" t="s">
        <v>32</v>
      </c>
      <c r="E6536">
        <v>180</v>
      </c>
      <c r="F6536">
        <v>55</v>
      </c>
      <c r="G6536" t="s">
        <v>289</v>
      </c>
      <c r="H6536" t="s">
        <v>3874</v>
      </c>
    </row>
    <row r="6537" spans="1:8" hidden="1" x14ac:dyDescent="0.3">
      <c r="A6537" t="s">
        <v>9592</v>
      </c>
      <c r="B6537" t="s">
        <v>3214</v>
      </c>
      <c r="C6537" t="s">
        <v>3215</v>
      </c>
      <c r="D6537" t="s">
        <v>31</v>
      </c>
      <c r="E6537">
        <v>13194</v>
      </c>
      <c r="F6537">
        <v>55</v>
      </c>
      <c r="G6537" t="s">
        <v>289</v>
      </c>
      <c r="H6537" t="s">
        <v>3874</v>
      </c>
    </row>
    <row r="6538" spans="1:8" hidden="1" x14ac:dyDescent="0.3">
      <c r="A6538" t="s">
        <v>9593</v>
      </c>
      <c r="B6538" t="s">
        <v>3214</v>
      </c>
      <c r="C6538" t="s">
        <v>3215</v>
      </c>
      <c r="D6538" t="s">
        <v>34</v>
      </c>
      <c r="E6538">
        <v>408</v>
      </c>
      <c r="F6538">
        <v>55</v>
      </c>
      <c r="G6538" t="s">
        <v>289</v>
      </c>
      <c r="H6538" t="s">
        <v>3874</v>
      </c>
    </row>
    <row r="6539" spans="1:8" hidden="1" x14ac:dyDescent="0.3">
      <c r="A6539" t="s">
        <v>9594</v>
      </c>
      <c r="B6539" t="s">
        <v>3214</v>
      </c>
      <c r="C6539" t="s">
        <v>3215</v>
      </c>
      <c r="D6539" t="s">
        <v>35</v>
      </c>
      <c r="E6539">
        <v>991</v>
      </c>
      <c r="F6539">
        <v>55</v>
      </c>
      <c r="G6539" t="s">
        <v>289</v>
      </c>
      <c r="H6539" t="s">
        <v>3874</v>
      </c>
    </row>
    <row r="6540" spans="1:8" hidden="1" x14ac:dyDescent="0.3">
      <c r="A6540" t="s">
        <v>9595</v>
      </c>
      <c r="B6540" t="s">
        <v>3214</v>
      </c>
      <c r="C6540" t="s">
        <v>3215</v>
      </c>
      <c r="D6540" t="s">
        <v>33</v>
      </c>
      <c r="E6540">
        <v>11795</v>
      </c>
      <c r="F6540">
        <v>55</v>
      </c>
      <c r="G6540" t="s">
        <v>289</v>
      </c>
      <c r="H6540" t="s">
        <v>3874</v>
      </c>
    </row>
    <row r="6541" spans="1:8" hidden="1" x14ac:dyDescent="0.3">
      <c r="A6541" t="s">
        <v>9596</v>
      </c>
      <c r="B6541" t="s">
        <v>3226</v>
      </c>
      <c r="C6541" t="s">
        <v>232</v>
      </c>
      <c r="D6541" t="s">
        <v>60</v>
      </c>
      <c r="E6541">
        <v>6814</v>
      </c>
      <c r="F6541">
        <v>55</v>
      </c>
      <c r="G6541" t="s">
        <v>289</v>
      </c>
      <c r="H6541" t="s">
        <v>3874</v>
      </c>
    </row>
    <row r="6542" spans="1:8" hidden="1" x14ac:dyDescent="0.3">
      <c r="A6542" t="s">
        <v>9597</v>
      </c>
      <c r="B6542" t="s">
        <v>3226</v>
      </c>
      <c r="C6542" t="s">
        <v>232</v>
      </c>
      <c r="D6542" t="s">
        <v>76</v>
      </c>
      <c r="E6542">
        <v>42</v>
      </c>
      <c r="F6542">
        <v>55</v>
      </c>
      <c r="G6542" t="s">
        <v>289</v>
      </c>
      <c r="H6542" t="s">
        <v>3874</v>
      </c>
    </row>
    <row r="6543" spans="1:8" hidden="1" x14ac:dyDescent="0.3">
      <c r="A6543" t="s">
        <v>9598</v>
      </c>
      <c r="B6543" t="s">
        <v>3226</v>
      </c>
      <c r="C6543" t="s">
        <v>232</v>
      </c>
      <c r="D6543" t="s">
        <v>72</v>
      </c>
      <c r="E6543">
        <v>3207</v>
      </c>
      <c r="F6543">
        <v>55</v>
      </c>
      <c r="G6543" t="s">
        <v>289</v>
      </c>
      <c r="H6543" t="s">
        <v>3874</v>
      </c>
    </row>
    <row r="6544" spans="1:8" hidden="1" x14ac:dyDescent="0.3">
      <c r="A6544" t="s">
        <v>9599</v>
      </c>
      <c r="B6544" t="s">
        <v>3226</v>
      </c>
      <c r="C6544" t="s">
        <v>232</v>
      </c>
      <c r="D6544" t="s">
        <v>73</v>
      </c>
      <c r="E6544">
        <v>2617</v>
      </c>
      <c r="F6544">
        <v>55</v>
      </c>
      <c r="G6544" t="s">
        <v>289</v>
      </c>
      <c r="H6544" t="s">
        <v>3874</v>
      </c>
    </row>
    <row r="6545" spans="1:8" hidden="1" x14ac:dyDescent="0.3">
      <c r="A6545" t="s">
        <v>9600</v>
      </c>
      <c r="B6545" t="s">
        <v>3226</v>
      </c>
      <c r="C6545" t="s">
        <v>232</v>
      </c>
      <c r="D6545" t="s">
        <v>75</v>
      </c>
      <c r="E6545">
        <v>153</v>
      </c>
      <c r="F6545">
        <v>55</v>
      </c>
      <c r="G6545" t="s">
        <v>289</v>
      </c>
      <c r="H6545" t="s">
        <v>3874</v>
      </c>
    </row>
    <row r="6546" spans="1:8" hidden="1" x14ac:dyDescent="0.3">
      <c r="A6546" t="s">
        <v>9601</v>
      </c>
      <c r="B6546" t="s">
        <v>3226</v>
      </c>
      <c r="C6546" t="s">
        <v>232</v>
      </c>
      <c r="D6546" t="s">
        <v>74</v>
      </c>
      <c r="E6546">
        <v>796</v>
      </c>
      <c r="F6546">
        <v>55</v>
      </c>
      <c r="G6546" t="s">
        <v>289</v>
      </c>
      <c r="H6546" t="s">
        <v>3874</v>
      </c>
    </row>
    <row r="6547" spans="1:8" hidden="1" x14ac:dyDescent="0.3">
      <c r="A6547" t="s">
        <v>9602</v>
      </c>
      <c r="B6547" t="s">
        <v>3076</v>
      </c>
      <c r="C6547" t="s">
        <v>236</v>
      </c>
      <c r="D6547" t="s">
        <v>29</v>
      </c>
      <c r="E6547">
        <v>10720</v>
      </c>
      <c r="F6547">
        <v>21</v>
      </c>
      <c r="G6547" t="s">
        <v>7</v>
      </c>
      <c r="H6547" t="s">
        <v>3876</v>
      </c>
    </row>
    <row r="6548" spans="1:8" hidden="1" x14ac:dyDescent="0.3">
      <c r="A6548" t="s">
        <v>9603</v>
      </c>
      <c r="B6548" t="s">
        <v>3076</v>
      </c>
      <c r="C6548" t="s">
        <v>236</v>
      </c>
      <c r="D6548" t="s">
        <v>49</v>
      </c>
      <c r="E6548">
        <v>3355</v>
      </c>
      <c r="F6548">
        <v>21</v>
      </c>
      <c r="G6548" t="s">
        <v>7</v>
      </c>
      <c r="H6548" t="s">
        <v>3876</v>
      </c>
    </row>
    <row r="6549" spans="1:8" hidden="1" x14ac:dyDescent="0.3">
      <c r="A6549" t="s">
        <v>9604</v>
      </c>
      <c r="B6549" t="s">
        <v>3076</v>
      </c>
      <c r="C6549" t="s">
        <v>236</v>
      </c>
      <c r="D6549" t="s">
        <v>48</v>
      </c>
      <c r="E6549">
        <v>1217</v>
      </c>
      <c r="F6549">
        <v>21</v>
      </c>
      <c r="G6549" t="s">
        <v>7</v>
      </c>
      <c r="H6549" t="s">
        <v>3876</v>
      </c>
    </row>
    <row r="6550" spans="1:8" hidden="1" x14ac:dyDescent="0.3">
      <c r="A6550" t="s">
        <v>9605</v>
      </c>
      <c r="B6550" t="s">
        <v>3076</v>
      </c>
      <c r="C6550" t="s">
        <v>236</v>
      </c>
      <c r="D6550" t="s">
        <v>42</v>
      </c>
      <c r="E6550">
        <v>541</v>
      </c>
      <c r="F6550">
        <v>21</v>
      </c>
      <c r="G6550" t="s">
        <v>7</v>
      </c>
      <c r="H6550" t="s">
        <v>3876</v>
      </c>
    </row>
    <row r="6551" spans="1:8" hidden="1" x14ac:dyDescent="0.3">
      <c r="A6551" t="s">
        <v>9606</v>
      </c>
      <c r="B6551" t="s">
        <v>3076</v>
      </c>
      <c r="C6551" t="s">
        <v>236</v>
      </c>
      <c r="D6551" t="s">
        <v>82</v>
      </c>
      <c r="E6551">
        <v>427</v>
      </c>
      <c r="F6551">
        <v>21</v>
      </c>
      <c r="G6551" t="s">
        <v>7</v>
      </c>
      <c r="H6551" t="s">
        <v>3876</v>
      </c>
    </row>
    <row r="6552" spans="1:8" hidden="1" x14ac:dyDescent="0.3">
      <c r="A6552" t="s">
        <v>9607</v>
      </c>
      <c r="B6552" t="s">
        <v>3076</v>
      </c>
      <c r="C6552" t="s">
        <v>236</v>
      </c>
      <c r="D6552" t="s">
        <v>50</v>
      </c>
      <c r="E6552">
        <v>376</v>
      </c>
      <c r="F6552">
        <v>21</v>
      </c>
      <c r="G6552" t="s">
        <v>7</v>
      </c>
      <c r="H6552" t="s">
        <v>3876</v>
      </c>
    </row>
    <row r="6553" spans="1:8" hidden="1" x14ac:dyDescent="0.3">
      <c r="A6553" t="s">
        <v>9608</v>
      </c>
      <c r="B6553" t="s">
        <v>3076</v>
      </c>
      <c r="C6553" t="s">
        <v>236</v>
      </c>
      <c r="D6553" t="s">
        <v>46</v>
      </c>
      <c r="E6553">
        <v>1274</v>
      </c>
      <c r="F6553">
        <v>21</v>
      </c>
      <c r="G6553" t="s">
        <v>7</v>
      </c>
      <c r="H6553" t="s">
        <v>3876</v>
      </c>
    </row>
    <row r="6554" spans="1:8" hidden="1" x14ac:dyDescent="0.3">
      <c r="A6554" t="s">
        <v>9609</v>
      </c>
      <c r="B6554" t="s">
        <v>3076</v>
      </c>
      <c r="C6554" t="s">
        <v>236</v>
      </c>
      <c r="D6554" t="s">
        <v>45</v>
      </c>
      <c r="E6554">
        <v>679</v>
      </c>
      <c r="F6554">
        <v>21</v>
      </c>
      <c r="G6554" t="s">
        <v>7</v>
      </c>
      <c r="H6554" t="s">
        <v>3876</v>
      </c>
    </row>
    <row r="6555" spans="1:8" hidden="1" x14ac:dyDescent="0.3">
      <c r="A6555" t="s">
        <v>9610</v>
      </c>
      <c r="B6555" t="s">
        <v>3076</v>
      </c>
      <c r="C6555" t="s">
        <v>236</v>
      </c>
      <c r="D6555" t="s">
        <v>47</v>
      </c>
      <c r="E6555">
        <v>455</v>
      </c>
      <c r="F6555">
        <v>21</v>
      </c>
      <c r="G6555" t="s">
        <v>7</v>
      </c>
      <c r="H6555" t="s">
        <v>3876</v>
      </c>
    </row>
    <row r="6556" spans="1:8" hidden="1" x14ac:dyDescent="0.3">
      <c r="A6556" t="s">
        <v>9611</v>
      </c>
      <c r="B6556" t="s">
        <v>3076</v>
      </c>
      <c r="C6556" t="s">
        <v>236</v>
      </c>
      <c r="D6556" t="s">
        <v>43</v>
      </c>
      <c r="E6556">
        <v>1713</v>
      </c>
      <c r="F6556">
        <v>21</v>
      </c>
      <c r="G6556" t="s">
        <v>7</v>
      </c>
      <c r="H6556" t="s">
        <v>3876</v>
      </c>
    </row>
    <row r="6557" spans="1:8" hidden="1" x14ac:dyDescent="0.3">
      <c r="A6557" t="s">
        <v>9612</v>
      </c>
      <c r="B6557" t="s">
        <v>3076</v>
      </c>
      <c r="C6557" t="s">
        <v>236</v>
      </c>
      <c r="D6557" t="s">
        <v>44</v>
      </c>
      <c r="E6557">
        <v>680</v>
      </c>
      <c r="F6557">
        <v>21</v>
      </c>
      <c r="G6557" t="s">
        <v>7</v>
      </c>
      <c r="H6557" t="s">
        <v>3876</v>
      </c>
    </row>
    <row r="6558" spans="1:8" hidden="1" x14ac:dyDescent="0.3">
      <c r="A6558" t="s">
        <v>3875</v>
      </c>
      <c r="B6558" t="s">
        <v>3089</v>
      </c>
      <c r="C6558" t="s">
        <v>3090</v>
      </c>
      <c r="D6558" t="s">
        <v>434</v>
      </c>
      <c r="E6558">
        <v>154</v>
      </c>
      <c r="F6558">
        <v>21</v>
      </c>
      <c r="G6558" t="s">
        <v>7</v>
      </c>
      <c r="H6558" t="s">
        <v>3876</v>
      </c>
    </row>
    <row r="6559" spans="1:8" hidden="1" x14ac:dyDescent="0.3">
      <c r="A6559" t="s">
        <v>5407</v>
      </c>
      <c r="B6559" t="s">
        <v>3089</v>
      </c>
      <c r="C6559" t="s">
        <v>3090</v>
      </c>
      <c r="D6559" t="s">
        <v>436</v>
      </c>
      <c r="E6559">
        <v>569</v>
      </c>
      <c r="F6559">
        <v>21</v>
      </c>
      <c r="G6559" t="s">
        <v>7</v>
      </c>
      <c r="H6559" t="s">
        <v>3876</v>
      </c>
    </row>
    <row r="6560" spans="1:8" hidden="1" x14ac:dyDescent="0.3">
      <c r="A6560" t="s">
        <v>6224</v>
      </c>
      <c r="B6560" t="s">
        <v>3089</v>
      </c>
      <c r="C6560" t="s">
        <v>3090</v>
      </c>
      <c r="D6560" t="s">
        <v>437</v>
      </c>
      <c r="E6560">
        <v>2092</v>
      </c>
      <c r="F6560">
        <v>21</v>
      </c>
      <c r="G6560" t="s">
        <v>7</v>
      </c>
      <c r="H6560" t="s">
        <v>3876</v>
      </c>
    </row>
    <row r="6561" spans="1:8" hidden="1" x14ac:dyDescent="0.3">
      <c r="A6561" t="s">
        <v>7858</v>
      </c>
      <c r="B6561" t="s">
        <v>3089</v>
      </c>
      <c r="C6561" t="s">
        <v>3090</v>
      </c>
      <c r="D6561" t="s">
        <v>439</v>
      </c>
      <c r="E6561">
        <v>1403</v>
      </c>
      <c r="F6561">
        <v>21</v>
      </c>
      <c r="G6561" t="s">
        <v>7</v>
      </c>
      <c r="H6561" t="s">
        <v>3876</v>
      </c>
    </row>
    <row r="6562" spans="1:8" hidden="1" x14ac:dyDescent="0.3">
      <c r="A6562" t="s">
        <v>4590</v>
      </c>
      <c r="B6562" t="s">
        <v>3089</v>
      </c>
      <c r="C6562" t="s">
        <v>3090</v>
      </c>
      <c r="D6562" t="s">
        <v>435</v>
      </c>
      <c r="E6562">
        <v>690</v>
      </c>
      <c r="F6562">
        <v>21</v>
      </c>
      <c r="G6562" t="s">
        <v>7</v>
      </c>
      <c r="H6562" t="s">
        <v>3876</v>
      </c>
    </row>
    <row r="6563" spans="1:8" hidden="1" x14ac:dyDescent="0.3">
      <c r="A6563" t="s">
        <v>9384</v>
      </c>
      <c r="B6563" t="s">
        <v>3089</v>
      </c>
      <c r="C6563" t="s">
        <v>3090</v>
      </c>
      <c r="D6563" t="s">
        <v>441</v>
      </c>
      <c r="E6563">
        <v>529</v>
      </c>
      <c r="F6563">
        <v>21</v>
      </c>
      <c r="G6563" t="s">
        <v>7</v>
      </c>
      <c r="H6563" t="s">
        <v>3876</v>
      </c>
    </row>
    <row r="6564" spans="1:8" hidden="1" x14ac:dyDescent="0.3">
      <c r="A6564" t="s">
        <v>8567</v>
      </c>
      <c r="B6564" t="s">
        <v>3089</v>
      </c>
      <c r="C6564" t="s">
        <v>3090</v>
      </c>
      <c r="D6564" t="s">
        <v>440</v>
      </c>
      <c r="E6564">
        <v>2626</v>
      </c>
      <c r="F6564">
        <v>21</v>
      </c>
      <c r="G6564" t="s">
        <v>7</v>
      </c>
      <c r="H6564" t="s">
        <v>3876</v>
      </c>
    </row>
    <row r="6565" spans="1:8" hidden="1" x14ac:dyDescent="0.3">
      <c r="A6565" t="s">
        <v>10201</v>
      </c>
      <c r="B6565" t="s">
        <v>3089</v>
      </c>
      <c r="C6565" t="s">
        <v>3090</v>
      </c>
      <c r="D6565" t="s">
        <v>349</v>
      </c>
      <c r="E6565">
        <v>8789</v>
      </c>
      <c r="F6565">
        <v>21</v>
      </c>
      <c r="G6565" t="s">
        <v>7</v>
      </c>
      <c r="H6565" t="s">
        <v>3876</v>
      </c>
    </row>
    <row r="6566" spans="1:8" hidden="1" x14ac:dyDescent="0.3">
      <c r="A6566" t="s">
        <v>7041</v>
      </c>
      <c r="B6566" t="s">
        <v>3089</v>
      </c>
      <c r="C6566" t="s">
        <v>3090</v>
      </c>
      <c r="D6566" t="s">
        <v>438</v>
      </c>
      <c r="E6566">
        <v>733</v>
      </c>
      <c r="F6566">
        <v>21</v>
      </c>
      <c r="G6566" t="s">
        <v>7</v>
      </c>
      <c r="H6566" t="s">
        <v>3876</v>
      </c>
    </row>
    <row r="6567" spans="1:8" hidden="1" x14ac:dyDescent="0.3">
      <c r="A6567" t="s">
        <v>9622</v>
      </c>
      <c r="B6567" t="s">
        <v>3108</v>
      </c>
      <c r="C6567" t="s">
        <v>3109</v>
      </c>
      <c r="D6567" t="s">
        <v>3110</v>
      </c>
      <c r="E6567">
        <v>293</v>
      </c>
      <c r="F6567">
        <v>21</v>
      </c>
      <c r="G6567" t="s">
        <v>7</v>
      </c>
      <c r="H6567" t="s">
        <v>3876</v>
      </c>
    </row>
    <row r="6568" spans="1:8" hidden="1" x14ac:dyDescent="0.3">
      <c r="A6568" t="s">
        <v>9623</v>
      </c>
      <c r="B6568" t="s">
        <v>3108</v>
      </c>
      <c r="C6568" t="s">
        <v>3109</v>
      </c>
      <c r="D6568" t="s">
        <v>3112</v>
      </c>
      <c r="E6568">
        <v>862</v>
      </c>
      <c r="F6568">
        <v>21</v>
      </c>
      <c r="G6568" t="s">
        <v>7</v>
      </c>
      <c r="H6568" t="s">
        <v>3876</v>
      </c>
    </row>
    <row r="6569" spans="1:8" hidden="1" x14ac:dyDescent="0.3">
      <c r="A6569" t="s">
        <v>9624</v>
      </c>
      <c r="B6569" t="s">
        <v>3108</v>
      </c>
      <c r="C6569" t="s">
        <v>3109</v>
      </c>
      <c r="D6569" t="s">
        <v>3114</v>
      </c>
      <c r="E6569">
        <v>797</v>
      </c>
      <c r="F6569">
        <v>21</v>
      </c>
      <c r="G6569" t="s">
        <v>7</v>
      </c>
      <c r="H6569" t="s">
        <v>3876</v>
      </c>
    </row>
    <row r="6570" spans="1:8" hidden="1" x14ac:dyDescent="0.3">
      <c r="A6570" t="s">
        <v>9625</v>
      </c>
      <c r="B6570" t="s">
        <v>3108</v>
      </c>
      <c r="C6570" t="s">
        <v>3109</v>
      </c>
      <c r="D6570" t="s">
        <v>3116</v>
      </c>
      <c r="E6570">
        <v>829</v>
      </c>
      <c r="F6570">
        <v>21</v>
      </c>
      <c r="G6570" t="s">
        <v>7</v>
      </c>
      <c r="H6570" t="s">
        <v>3876</v>
      </c>
    </row>
    <row r="6571" spans="1:8" hidden="1" x14ac:dyDescent="0.3">
      <c r="A6571" t="s">
        <v>9626</v>
      </c>
      <c r="B6571" t="s">
        <v>3108</v>
      </c>
      <c r="C6571" t="s">
        <v>3109</v>
      </c>
      <c r="D6571" t="s">
        <v>3118</v>
      </c>
      <c r="E6571">
        <v>934</v>
      </c>
      <c r="F6571">
        <v>21</v>
      </c>
      <c r="G6571" t="s">
        <v>7</v>
      </c>
      <c r="H6571" t="s">
        <v>3876</v>
      </c>
    </row>
    <row r="6572" spans="1:8" hidden="1" x14ac:dyDescent="0.3">
      <c r="A6572" t="s">
        <v>9627</v>
      </c>
      <c r="B6572" t="s">
        <v>3108</v>
      </c>
      <c r="C6572" t="s">
        <v>3109</v>
      </c>
      <c r="D6572" t="s">
        <v>3120</v>
      </c>
      <c r="E6572">
        <v>1147</v>
      </c>
      <c r="F6572">
        <v>21</v>
      </c>
      <c r="G6572" t="s">
        <v>7</v>
      </c>
      <c r="H6572" t="s">
        <v>3876</v>
      </c>
    </row>
    <row r="6573" spans="1:8" hidden="1" x14ac:dyDescent="0.3">
      <c r="A6573" t="s">
        <v>9628</v>
      </c>
      <c r="B6573" t="s">
        <v>3108</v>
      </c>
      <c r="C6573" t="s">
        <v>3109</v>
      </c>
      <c r="D6573" t="s">
        <v>3122</v>
      </c>
      <c r="E6573">
        <v>1050</v>
      </c>
      <c r="F6573">
        <v>21</v>
      </c>
      <c r="G6573" t="s">
        <v>7</v>
      </c>
      <c r="H6573" t="s">
        <v>3876</v>
      </c>
    </row>
    <row r="6574" spans="1:8" hidden="1" x14ac:dyDescent="0.3">
      <c r="A6574" t="s">
        <v>9629</v>
      </c>
      <c r="B6574" t="s">
        <v>3108</v>
      </c>
      <c r="C6574" t="s">
        <v>3109</v>
      </c>
      <c r="D6574" t="s">
        <v>3124</v>
      </c>
      <c r="E6574">
        <v>866</v>
      </c>
      <c r="F6574">
        <v>21</v>
      </c>
      <c r="G6574" t="s">
        <v>7</v>
      </c>
      <c r="H6574" t="s">
        <v>3876</v>
      </c>
    </row>
    <row r="6575" spans="1:8" hidden="1" x14ac:dyDescent="0.3">
      <c r="A6575" t="s">
        <v>9630</v>
      </c>
      <c r="B6575" t="s">
        <v>3108</v>
      </c>
      <c r="C6575" t="s">
        <v>3109</v>
      </c>
      <c r="D6575" t="s">
        <v>3126</v>
      </c>
      <c r="E6575">
        <v>1977</v>
      </c>
      <c r="F6575">
        <v>21</v>
      </c>
      <c r="G6575" t="s">
        <v>7</v>
      </c>
      <c r="H6575" t="s">
        <v>3876</v>
      </c>
    </row>
    <row r="6576" spans="1:8" hidden="1" x14ac:dyDescent="0.3">
      <c r="A6576" t="s">
        <v>9631</v>
      </c>
      <c r="B6576" t="s">
        <v>3108</v>
      </c>
      <c r="C6576" t="s">
        <v>3109</v>
      </c>
      <c r="D6576" t="s">
        <v>349</v>
      </c>
      <c r="E6576">
        <v>8786</v>
      </c>
      <c r="F6576">
        <v>21</v>
      </c>
      <c r="G6576" t="s">
        <v>7</v>
      </c>
      <c r="H6576" t="s">
        <v>3876</v>
      </c>
    </row>
    <row r="6577" spans="1:8" hidden="1" x14ac:dyDescent="0.3">
      <c r="A6577" t="s">
        <v>9632</v>
      </c>
      <c r="B6577" t="s">
        <v>3129</v>
      </c>
      <c r="C6577" t="s">
        <v>238</v>
      </c>
      <c r="D6577" t="s">
        <v>54</v>
      </c>
      <c r="E6577">
        <v>508</v>
      </c>
      <c r="F6577">
        <v>21</v>
      </c>
      <c r="G6577" t="s">
        <v>7</v>
      </c>
      <c r="H6577" t="s">
        <v>3876</v>
      </c>
    </row>
    <row r="6578" spans="1:8" hidden="1" x14ac:dyDescent="0.3">
      <c r="A6578" t="s">
        <v>9633</v>
      </c>
      <c r="B6578" t="s">
        <v>3129</v>
      </c>
      <c r="C6578" t="s">
        <v>238</v>
      </c>
      <c r="D6578" t="s">
        <v>55</v>
      </c>
      <c r="E6578">
        <v>1385</v>
      </c>
      <c r="F6578">
        <v>21</v>
      </c>
      <c r="G6578" t="s">
        <v>7</v>
      </c>
      <c r="H6578" t="s">
        <v>3876</v>
      </c>
    </row>
    <row r="6579" spans="1:8" hidden="1" x14ac:dyDescent="0.3">
      <c r="A6579" t="s">
        <v>9634</v>
      </c>
      <c r="B6579" t="s">
        <v>3129</v>
      </c>
      <c r="C6579" t="s">
        <v>238</v>
      </c>
      <c r="D6579" t="s">
        <v>56</v>
      </c>
      <c r="E6579">
        <v>1161</v>
      </c>
      <c r="F6579">
        <v>21</v>
      </c>
      <c r="G6579" t="s">
        <v>7</v>
      </c>
      <c r="H6579" t="s">
        <v>3876</v>
      </c>
    </row>
    <row r="6580" spans="1:8" hidden="1" x14ac:dyDescent="0.3">
      <c r="A6580" t="s">
        <v>9635</v>
      </c>
      <c r="B6580" t="s">
        <v>3129</v>
      </c>
      <c r="C6580" t="s">
        <v>238</v>
      </c>
      <c r="D6580" t="s">
        <v>57</v>
      </c>
      <c r="E6580">
        <v>482</v>
      </c>
      <c r="F6580">
        <v>21</v>
      </c>
      <c r="G6580" t="s">
        <v>7</v>
      </c>
      <c r="H6580" t="s">
        <v>3876</v>
      </c>
    </row>
    <row r="6581" spans="1:8" hidden="1" x14ac:dyDescent="0.3">
      <c r="A6581" t="s">
        <v>9636</v>
      </c>
      <c r="B6581" t="s">
        <v>3129</v>
      </c>
      <c r="C6581" t="s">
        <v>238</v>
      </c>
      <c r="D6581" t="s">
        <v>58</v>
      </c>
      <c r="E6581">
        <v>751</v>
      </c>
      <c r="F6581">
        <v>21</v>
      </c>
      <c r="G6581" t="s">
        <v>7</v>
      </c>
      <c r="H6581" t="s">
        <v>3876</v>
      </c>
    </row>
    <row r="6582" spans="1:8" hidden="1" x14ac:dyDescent="0.3">
      <c r="A6582" t="s">
        <v>9637</v>
      </c>
      <c r="B6582" t="s">
        <v>3129</v>
      </c>
      <c r="C6582" t="s">
        <v>238</v>
      </c>
      <c r="D6582" t="s">
        <v>59</v>
      </c>
      <c r="E6582">
        <v>1471</v>
      </c>
      <c r="F6582">
        <v>21</v>
      </c>
      <c r="G6582" t="s">
        <v>7</v>
      </c>
      <c r="H6582" t="s">
        <v>3876</v>
      </c>
    </row>
    <row r="6583" spans="1:8" hidden="1" x14ac:dyDescent="0.3">
      <c r="A6583" t="s">
        <v>9638</v>
      </c>
      <c r="B6583" t="s">
        <v>3129</v>
      </c>
      <c r="C6583" t="s">
        <v>238</v>
      </c>
      <c r="D6583" t="s">
        <v>51</v>
      </c>
      <c r="E6583">
        <v>2082</v>
      </c>
      <c r="F6583">
        <v>21</v>
      </c>
      <c r="G6583" t="s">
        <v>7</v>
      </c>
      <c r="H6583" t="s">
        <v>3876</v>
      </c>
    </row>
    <row r="6584" spans="1:8" hidden="1" x14ac:dyDescent="0.3">
      <c r="A6584" t="s">
        <v>9639</v>
      </c>
      <c r="B6584" t="s">
        <v>3129</v>
      </c>
      <c r="C6584" t="s">
        <v>238</v>
      </c>
      <c r="D6584" t="s">
        <v>52</v>
      </c>
      <c r="E6584">
        <v>1711</v>
      </c>
      <c r="F6584">
        <v>21</v>
      </c>
      <c r="G6584" t="s">
        <v>7</v>
      </c>
      <c r="H6584" t="s">
        <v>3876</v>
      </c>
    </row>
    <row r="6585" spans="1:8" hidden="1" x14ac:dyDescent="0.3">
      <c r="A6585" t="s">
        <v>9640</v>
      </c>
      <c r="B6585" t="s">
        <v>3129</v>
      </c>
      <c r="C6585" t="s">
        <v>238</v>
      </c>
      <c r="D6585" t="s">
        <v>53</v>
      </c>
      <c r="E6585">
        <v>1158</v>
      </c>
      <c r="F6585">
        <v>21</v>
      </c>
      <c r="G6585" t="s">
        <v>7</v>
      </c>
      <c r="H6585" t="s">
        <v>3876</v>
      </c>
    </row>
    <row r="6586" spans="1:8" hidden="1" x14ac:dyDescent="0.3">
      <c r="A6586" t="s">
        <v>9641</v>
      </c>
      <c r="B6586" t="s">
        <v>3129</v>
      </c>
      <c r="C6586" t="s">
        <v>238</v>
      </c>
      <c r="D6586" t="s">
        <v>349</v>
      </c>
      <c r="E6586">
        <v>10722</v>
      </c>
      <c r="F6586">
        <v>21</v>
      </c>
      <c r="G6586" t="s">
        <v>7</v>
      </c>
      <c r="H6586" t="s">
        <v>3876</v>
      </c>
    </row>
    <row r="6587" spans="1:8" hidden="1" x14ac:dyDescent="0.3">
      <c r="A6587" t="s">
        <v>9642</v>
      </c>
      <c r="B6587" t="s">
        <v>3140</v>
      </c>
      <c r="C6587" t="s">
        <v>229</v>
      </c>
      <c r="D6587" t="s">
        <v>60</v>
      </c>
      <c r="E6587">
        <v>6776</v>
      </c>
      <c r="F6587">
        <v>21</v>
      </c>
      <c r="G6587" t="s">
        <v>7</v>
      </c>
      <c r="H6587" t="s">
        <v>3876</v>
      </c>
    </row>
    <row r="6588" spans="1:8" hidden="1" x14ac:dyDescent="0.3">
      <c r="A6588" t="s">
        <v>9643</v>
      </c>
      <c r="B6588" t="s">
        <v>3140</v>
      </c>
      <c r="C6588" t="s">
        <v>229</v>
      </c>
      <c r="D6588" t="s">
        <v>63</v>
      </c>
      <c r="E6588">
        <v>149</v>
      </c>
      <c r="F6588">
        <v>21</v>
      </c>
      <c r="G6588" t="s">
        <v>7</v>
      </c>
      <c r="H6588" t="s">
        <v>3876</v>
      </c>
    </row>
    <row r="6589" spans="1:8" hidden="1" x14ac:dyDescent="0.3">
      <c r="A6589" t="s">
        <v>9644</v>
      </c>
      <c r="B6589" t="s">
        <v>3140</v>
      </c>
      <c r="C6589" t="s">
        <v>229</v>
      </c>
      <c r="D6589" t="s">
        <v>61</v>
      </c>
      <c r="E6589">
        <v>1051</v>
      </c>
      <c r="F6589">
        <v>21</v>
      </c>
      <c r="G6589" t="s">
        <v>7</v>
      </c>
      <c r="H6589" t="s">
        <v>3876</v>
      </c>
    </row>
    <row r="6590" spans="1:8" hidden="1" x14ac:dyDescent="0.3">
      <c r="A6590" t="s">
        <v>10364</v>
      </c>
      <c r="B6590" t="s">
        <v>3140</v>
      </c>
      <c r="C6590" t="s">
        <v>229</v>
      </c>
      <c r="D6590" t="s">
        <v>10309</v>
      </c>
      <c r="E6590">
        <v>1094</v>
      </c>
      <c r="F6590">
        <v>21</v>
      </c>
      <c r="G6590" t="s">
        <v>7</v>
      </c>
      <c r="H6590" t="s">
        <v>3876</v>
      </c>
    </row>
    <row r="6591" spans="1:8" hidden="1" x14ac:dyDescent="0.3">
      <c r="A6591" t="s">
        <v>9645</v>
      </c>
      <c r="B6591" t="s">
        <v>3140</v>
      </c>
      <c r="C6591" t="s">
        <v>229</v>
      </c>
      <c r="D6591" t="s">
        <v>341</v>
      </c>
      <c r="E6591">
        <v>3616</v>
      </c>
      <c r="F6591">
        <v>21</v>
      </c>
      <c r="G6591" t="s">
        <v>7</v>
      </c>
      <c r="H6591" t="s">
        <v>3876</v>
      </c>
    </row>
    <row r="6592" spans="1:8" hidden="1" x14ac:dyDescent="0.3">
      <c r="A6592" t="s">
        <v>9646</v>
      </c>
      <c r="B6592" t="s">
        <v>3140</v>
      </c>
      <c r="C6592" t="s">
        <v>229</v>
      </c>
      <c r="D6592" t="s">
        <v>62</v>
      </c>
      <c r="E6592">
        <v>872</v>
      </c>
      <c r="F6592">
        <v>21</v>
      </c>
      <c r="G6592" t="s">
        <v>7</v>
      </c>
      <c r="H6592" t="s">
        <v>3876</v>
      </c>
    </row>
    <row r="6593" spans="1:8" hidden="1" x14ac:dyDescent="0.3">
      <c r="A6593" t="s">
        <v>9647</v>
      </c>
      <c r="B6593" t="s">
        <v>3146</v>
      </c>
      <c r="C6593" t="s">
        <v>230</v>
      </c>
      <c r="D6593" t="s">
        <v>353</v>
      </c>
      <c r="E6593">
        <v>12732</v>
      </c>
      <c r="F6593">
        <v>21</v>
      </c>
      <c r="G6593" t="s">
        <v>7</v>
      </c>
      <c r="H6593" t="s">
        <v>3876</v>
      </c>
    </row>
    <row r="6594" spans="1:8" hidden="1" x14ac:dyDescent="0.3">
      <c r="A6594" t="s">
        <v>9648</v>
      </c>
      <c r="B6594" t="s">
        <v>3146</v>
      </c>
      <c r="C6594" t="s">
        <v>230</v>
      </c>
      <c r="D6594" t="s">
        <v>2</v>
      </c>
      <c r="E6594">
        <v>12806</v>
      </c>
      <c r="F6594">
        <v>21</v>
      </c>
      <c r="G6594" t="s">
        <v>7</v>
      </c>
      <c r="H6594" t="s">
        <v>3876</v>
      </c>
    </row>
    <row r="6595" spans="1:8" hidden="1" x14ac:dyDescent="0.3">
      <c r="A6595" t="s">
        <v>9649</v>
      </c>
      <c r="B6595" t="s">
        <v>3146</v>
      </c>
      <c r="C6595" t="s">
        <v>230</v>
      </c>
      <c r="D6595" t="s">
        <v>337</v>
      </c>
      <c r="E6595">
        <v>0</v>
      </c>
      <c r="F6595">
        <v>21</v>
      </c>
      <c r="G6595" t="s">
        <v>7</v>
      </c>
      <c r="H6595" t="s">
        <v>3876</v>
      </c>
    </row>
    <row r="6596" spans="1:8" hidden="1" x14ac:dyDescent="0.3">
      <c r="A6596" t="s">
        <v>9650</v>
      </c>
      <c r="B6596" t="s">
        <v>3146</v>
      </c>
      <c r="C6596" t="s">
        <v>230</v>
      </c>
      <c r="D6596" t="s">
        <v>326</v>
      </c>
      <c r="E6596">
        <v>17</v>
      </c>
      <c r="F6596">
        <v>21</v>
      </c>
      <c r="G6596" t="s">
        <v>7</v>
      </c>
      <c r="H6596" t="s">
        <v>3876</v>
      </c>
    </row>
    <row r="6597" spans="1:8" hidden="1" x14ac:dyDescent="0.3">
      <c r="A6597" t="s">
        <v>9651</v>
      </c>
      <c r="B6597" t="s">
        <v>3146</v>
      </c>
      <c r="C6597" t="s">
        <v>230</v>
      </c>
      <c r="D6597" t="s">
        <v>327</v>
      </c>
      <c r="E6597">
        <v>798</v>
      </c>
      <c r="F6597">
        <v>21</v>
      </c>
      <c r="G6597" t="s">
        <v>7</v>
      </c>
      <c r="H6597" t="s">
        <v>3876</v>
      </c>
    </row>
    <row r="6598" spans="1:8" hidden="1" x14ac:dyDescent="0.3">
      <c r="A6598" t="s">
        <v>9652</v>
      </c>
      <c r="B6598" t="s">
        <v>3146</v>
      </c>
      <c r="C6598" t="s">
        <v>230</v>
      </c>
      <c r="D6598" t="s">
        <v>328</v>
      </c>
      <c r="E6598">
        <v>869</v>
      </c>
      <c r="F6598">
        <v>21</v>
      </c>
      <c r="G6598" t="s">
        <v>7</v>
      </c>
      <c r="H6598" t="s">
        <v>3876</v>
      </c>
    </row>
    <row r="6599" spans="1:8" hidden="1" x14ac:dyDescent="0.3">
      <c r="A6599" t="s">
        <v>9653</v>
      </c>
      <c r="B6599" t="s">
        <v>3146</v>
      </c>
      <c r="C6599" t="s">
        <v>230</v>
      </c>
      <c r="D6599" t="s">
        <v>329</v>
      </c>
      <c r="E6599">
        <v>10</v>
      </c>
      <c r="F6599">
        <v>21</v>
      </c>
      <c r="G6599" t="s">
        <v>7</v>
      </c>
      <c r="H6599" t="s">
        <v>3876</v>
      </c>
    </row>
    <row r="6600" spans="1:8" hidden="1" x14ac:dyDescent="0.3">
      <c r="A6600" t="s">
        <v>9654</v>
      </c>
      <c r="B6600" t="s">
        <v>3146</v>
      </c>
      <c r="C6600" t="s">
        <v>230</v>
      </c>
      <c r="D6600" t="s">
        <v>330</v>
      </c>
      <c r="E6600">
        <v>72</v>
      </c>
      <c r="F6600">
        <v>21</v>
      </c>
      <c r="G6600" t="s">
        <v>7</v>
      </c>
      <c r="H6600" t="s">
        <v>3876</v>
      </c>
    </row>
    <row r="6601" spans="1:8" hidden="1" x14ac:dyDescent="0.3">
      <c r="A6601" t="s">
        <v>9655</v>
      </c>
      <c r="B6601" t="s">
        <v>3146</v>
      </c>
      <c r="C6601" t="s">
        <v>230</v>
      </c>
      <c r="D6601" t="s">
        <v>3155</v>
      </c>
      <c r="E6601">
        <v>74</v>
      </c>
      <c r="F6601">
        <v>21</v>
      </c>
      <c r="G6601" t="s">
        <v>7</v>
      </c>
      <c r="H6601" t="s">
        <v>3876</v>
      </c>
    </row>
    <row r="6602" spans="1:8" hidden="1" x14ac:dyDescent="0.3">
      <c r="A6602" t="s">
        <v>9656</v>
      </c>
      <c r="B6602" t="s">
        <v>3146</v>
      </c>
      <c r="C6602" t="s">
        <v>230</v>
      </c>
      <c r="D6602" t="s">
        <v>3157</v>
      </c>
      <c r="E6602">
        <v>12732</v>
      </c>
      <c r="F6602">
        <v>21</v>
      </c>
      <c r="G6602" t="s">
        <v>7</v>
      </c>
      <c r="H6602" t="s">
        <v>3876</v>
      </c>
    </row>
    <row r="6603" spans="1:8" hidden="1" x14ac:dyDescent="0.3">
      <c r="A6603" t="s">
        <v>9657</v>
      </c>
      <c r="B6603" t="s">
        <v>3146</v>
      </c>
      <c r="C6603" t="s">
        <v>230</v>
      </c>
      <c r="D6603" t="s">
        <v>331</v>
      </c>
      <c r="E6603">
        <v>1802</v>
      </c>
      <c r="F6603">
        <v>21</v>
      </c>
      <c r="G6603" t="s">
        <v>7</v>
      </c>
      <c r="H6603" t="s">
        <v>3876</v>
      </c>
    </row>
    <row r="6604" spans="1:8" hidden="1" x14ac:dyDescent="0.3">
      <c r="A6604" t="s">
        <v>9658</v>
      </c>
      <c r="B6604" t="s">
        <v>3146</v>
      </c>
      <c r="C6604" t="s">
        <v>230</v>
      </c>
      <c r="D6604" t="s">
        <v>332</v>
      </c>
      <c r="E6604">
        <v>1022</v>
      </c>
      <c r="F6604">
        <v>21</v>
      </c>
      <c r="G6604" t="s">
        <v>7</v>
      </c>
      <c r="H6604" t="s">
        <v>3876</v>
      </c>
    </row>
    <row r="6605" spans="1:8" hidden="1" x14ac:dyDescent="0.3">
      <c r="A6605" t="s">
        <v>9659</v>
      </c>
      <c r="B6605" t="s">
        <v>3146</v>
      </c>
      <c r="C6605" t="s">
        <v>230</v>
      </c>
      <c r="D6605" t="s">
        <v>333</v>
      </c>
      <c r="E6605">
        <v>2037</v>
      </c>
      <c r="F6605">
        <v>21</v>
      </c>
      <c r="G6605" t="s">
        <v>7</v>
      </c>
      <c r="H6605" t="s">
        <v>3876</v>
      </c>
    </row>
    <row r="6606" spans="1:8" hidden="1" x14ac:dyDescent="0.3">
      <c r="A6606" t="s">
        <v>9660</v>
      </c>
      <c r="B6606" t="s">
        <v>3146</v>
      </c>
      <c r="C6606" t="s">
        <v>230</v>
      </c>
      <c r="D6606" t="s">
        <v>334</v>
      </c>
      <c r="E6606">
        <v>1938</v>
      </c>
      <c r="F6606">
        <v>21</v>
      </c>
      <c r="G6606" t="s">
        <v>7</v>
      </c>
      <c r="H6606" t="s">
        <v>3876</v>
      </c>
    </row>
    <row r="6607" spans="1:8" hidden="1" x14ac:dyDescent="0.3">
      <c r="A6607" t="s">
        <v>9661</v>
      </c>
      <c r="B6607" t="s">
        <v>3146</v>
      </c>
      <c r="C6607" t="s">
        <v>230</v>
      </c>
      <c r="D6607" t="s">
        <v>336</v>
      </c>
      <c r="E6607">
        <v>563</v>
      </c>
      <c r="F6607">
        <v>21</v>
      </c>
      <c r="G6607" t="s">
        <v>7</v>
      </c>
      <c r="H6607" t="s">
        <v>3876</v>
      </c>
    </row>
    <row r="6608" spans="1:8" hidden="1" x14ac:dyDescent="0.3">
      <c r="A6608" t="s">
        <v>9662</v>
      </c>
      <c r="B6608" t="s">
        <v>3146</v>
      </c>
      <c r="C6608" t="s">
        <v>230</v>
      </c>
      <c r="D6608" t="s">
        <v>335</v>
      </c>
      <c r="E6608">
        <v>110</v>
      </c>
      <c r="F6608">
        <v>21</v>
      </c>
      <c r="G6608" t="s">
        <v>7</v>
      </c>
      <c r="H6608" t="s">
        <v>3876</v>
      </c>
    </row>
    <row r="6609" spans="1:8" hidden="1" x14ac:dyDescent="0.3">
      <c r="A6609" t="s">
        <v>9663</v>
      </c>
      <c r="B6609" t="s">
        <v>3146</v>
      </c>
      <c r="C6609" t="s">
        <v>230</v>
      </c>
      <c r="D6609" t="s">
        <v>79</v>
      </c>
      <c r="E6609">
        <v>3523</v>
      </c>
      <c r="F6609">
        <v>21</v>
      </c>
      <c r="G6609" t="s">
        <v>7</v>
      </c>
      <c r="H6609" t="s">
        <v>3876</v>
      </c>
    </row>
    <row r="6610" spans="1:8" hidden="1" x14ac:dyDescent="0.3">
      <c r="A6610" t="s">
        <v>9664</v>
      </c>
      <c r="B6610" t="s">
        <v>3166</v>
      </c>
      <c r="C6610" t="s">
        <v>245</v>
      </c>
      <c r="D6610" t="s">
        <v>80</v>
      </c>
      <c r="E6610">
        <v>601</v>
      </c>
      <c r="F6610">
        <v>21</v>
      </c>
      <c r="G6610" t="s">
        <v>7</v>
      </c>
      <c r="H6610" t="s">
        <v>3876</v>
      </c>
    </row>
    <row r="6611" spans="1:8" hidden="1" x14ac:dyDescent="0.3">
      <c r="A6611" t="s">
        <v>9665</v>
      </c>
      <c r="B6611" t="s">
        <v>3166</v>
      </c>
      <c r="C6611" t="s">
        <v>245</v>
      </c>
      <c r="D6611" t="s">
        <v>342</v>
      </c>
      <c r="E6611">
        <v>415</v>
      </c>
      <c r="F6611">
        <v>21</v>
      </c>
      <c r="G6611" t="s">
        <v>7</v>
      </c>
      <c r="H6611" t="s">
        <v>3876</v>
      </c>
    </row>
    <row r="6612" spans="1:8" hidden="1" x14ac:dyDescent="0.3">
      <c r="A6612" t="s">
        <v>9666</v>
      </c>
      <c r="B6612" t="s">
        <v>3166</v>
      </c>
      <c r="C6612" t="s">
        <v>245</v>
      </c>
      <c r="D6612">
        <v>0</v>
      </c>
      <c r="E6612">
        <v>2790</v>
      </c>
      <c r="F6612">
        <v>21</v>
      </c>
      <c r="G6612" t="s">
        <v>7</v>
      </c>
      <c r="H6612" t="s">
        <v>3876</v>
      </c>
    </row>
    <row r="6613" spans="1:8" hidden="1" x14ac:dyDescent="0.3">
      <c r="A6613" t="s">
        <v>9667</v>
      </c>
      <c r="B6613" t="s">
        <v>3166</v>
      </c>
      <c r="C6613" t="s">
        <v>245</v>
      </c>
      <c r="D6613">
        <v>1</v>
      </c>
      <c r="E6613">
        <v>2969</v>
      </c>
      <c r="F6613">
        <v>21</v>
      </c>
      <c r="G6613" t="s">
        <v>7</v>
      </c>
      <c r="H6613" t="s">
        <v>3876</v>
      </c>
    </row>
    <row r="6614" spans="1:8" hidden="1" x14ac:dyDescent="0.3">
      <c r="A6614" t="s">
        <v>9668</v>
      </c>
      <c r="B6614" t="s">
        <v>3166</v>
      </c>
      <c r="C6614" t="s">
        <v>245</v>
      </c>
      <c r="D6614" t="s">
        <v>60</v>
      </c>
      <c r="E6614">
        <v>6776</v>
      </c>
      <c r="F6614">
        <v>21</v>
      </c>
      <c r="G6614" t="s">
        <v>7</v>
      </c>
      <c r="H6614" t="s">
        <v>3876</v>
      </c>
    </row>
    <row r="6615" spans="1:8" hidden="1" x14ac:dyDescent="0.3">
      <c r="A6615" t="s">
        <v>9669</v>
      </c>
      <c r="B6615" t="s">
        <v>3172</v>
      </c>
      <c r="C6615" t="s">
        <v>239</v>
      </c>
      <c r="D6615" t="s">
        <v>2</v>
      </c>
      <c r="E6615">
        <v>12806</v>
      </c>
      <c r="F6615">
        <v>21</v>
      </c>
      <c r="G6615" t="s">
        <v>7</v>
      </c>
      <c r="H6615" t="s">
        <v>3876</v>
      </c>
    </row>
    <row r="6616" spans="1:8" hidden="1" x14ac:dyDescent="0.3">
      <c r="A6616" t="s">
        <v>9670</v>
      </c>
      <c r="B6616" t="s">
        <v>3172</v>
      </c>
      <c r="C6616" t="s">
        <v>239</v>
      </c>
      <c r="D6616" t="s">
        <v>67</v>
      </c>
      <c r="E6616">
        <v>1212</v>
      </c>
      <c r="F6616">
        <v>21</v>
      </c>
      <c r="G6616" t="s">
        <v>7</v>
      </c>
      <c r="H6616" t="s">
        <v>3876</v>
      </c>
    </row>
    <row r="6617" spans="1:8" hidden="1" x14ac:dyDescent="0.3">
      <c r="A6617" t="s">
        <v>9671</v>
      </c>
      <c r="B6617" t="s">
        <v>3172</v>
      </c>
      <c r="C6617" t="s">
        <v>239</v>
      </c>
      <c r="D6617" t="s">
        <v>66</v>
      </c>
      <c r="E6617">
        <v>2337</v>
      </c>
      <c r="F6617">
        <v>21</v>
      </c>
      <c r="G6617" t="s">
        <v>7</v>
      </c>
      <c r="H6617" t="s">
        <v>3876</v>
      </c>
    </row>
    <row r="6618" spans="1:8" hidden="1" x14ac:dyDescent="0.3">
      <c r="A6618" t="s">
        <v>9672</v>
      </c>
      <c r="B6618" t="s">
        <v>3172</v>
      </c>
      <c r="C6618" t="s">
        <v>239</v>
      </c>
      <c r="D6618" t="s">
        <v>65</v>
      </c>
      <c r="E6618">
        <v>3819</v>
      </c>
      <c r="F6618">
        <v>21</v>
      </c>
      <c r="G6618" t="s">
        <v>7</v>
      </c>
      <c r="H6618" t="s">
        <v>3876</v>
      </c>
    </row>
    <row r="6619" spans="1:8" hidden="1" x14ac:dyDescent="0.3">
      <c r="A6619" t="s">
        <v>9673</v>
      </c>
      <c r="B6619" t="s">
        <v>3172</v>
      </c>
      <c r="C6619" t="s">
        <v>239</v>
      </c>
      <c r="D6619" t="s">
        <v>68</v>
      </c>
      <c r="E6619">
        <v>463</v>
      </c>
      <c r="F6619">
        <v>21</v>
      </c>
      <c r="G6619" t="s">
        <v>7</v>
      </c>
      <c r="H6619" t="s">
        <v>3876</v>
      </c>
    </row>
    <row r="6620" spans="1:8" hidden="1" x14ac:dyDescent="0.3">
      <c r="A6620" t="s">
        <v>9674</v>
      </c>
      <c r="B6620" t="s">
        <v>3172</v>
      </c>
      <c r="C6620" t="s">
        <v>239</v>
      </c>
      <c r="D6620" t="s">
        <v>64</v>
      </c>
      <c r="E6620">
        <v>4985</v>
      </c>
      <c r="F6620">
        <v>21</v>
      </c>
      <c r="G6620" t="s">
        <v>7</v>
      </c>
      <c r="H6620" t="s">
        <v>3876</v>
      </c>
    </row>
    <row r="6621" spans="1:8" hidden="1" x14ac:dyDescent="0.3">
      <c r="A6621" t="s">
        <v>9675</v>
      </c>
      <c r="B6621" t="s">
        <v>3179</v>
      </c>
      <c r="C6621" t="s">
        <v>240</v>
      </c>
      <c r="D6621" t="s">
        <v>2</v>
      </c>
      <c r="E6621">
        <v>12806</v>
      </c>
      <c r="F6621">
        <v>21</v>
      </c>
      <c r="G6621" t="s">
        <v>7</v>
      </c>
      <c r="H6621" t="s">
        <v>3876</v>
      </c>
    </row>
    <row r="6622" spans="1:8" hidden="1" x14ac:dyDescent="0.3">
      <c r="A6622" t="s">
        <v>9676</v>
      </c>
      <c r="B6622" t="s">
        <v>3179</v>
      </c>
      <c r="C6622" t="s">
        <v>240</v>
      </c>
      <c r="D6622" t="s">
        <v>70</v>
      </c>
      <c r="E6622">
        <v>1841</v>
      </c>
      <c r="F6622">
        <v>21</v>
      </c>
      <c r="G6622" t="s">
        <v>7</v>
      </c>
      <c r="H6622" t="s">
        <v>3876</v>
      </c>
    </row>
    <row r="6623" spans="1:8" hidden="1" x14ac:dyDescent="0.3">
      <c r="A6623" t="s">
        <v>9677</v>
      </c>
      <c r="B6623" t="s">
        <v>3179</v>
      </c>
      <c r="C6623" t="s">
        <v>240</v>
      </c>
      <c r="D6623" t="s">
        <v>69</v>
      </c>
      <c r="E6623">
        <v>2278</v>
      </c>
      <c r="F6623">
        <v>21</v>
      </c>
      <c r="G6623" t="s">
        <v>7</v>
      </c>
      <c r="H6623" t="s">
        <v>3876</v>
      </c>
    </row>
    <row r="6624" spans="1:8" hidden="1" x14ac:dyDescent="0.3">
      <c r="A6624" t="s">
        <v>9678</v>
      </c>
      <c r="B6624" t="s">
        <v>3179</v>
      </c>
      <c r="C6624" t="s">
        <v>240</v>
      </c>
      <c r="D6624" t="s">
        <v>71</v>
      </c>
      <c r="E6624">
        <v>8704</v>
      </c>
      <c r="F6624">
        <v>21</v>
      </c>
      <c r="G6624" t="s">
        <v>7</v>
      </c>
      <c r="H6624" t="s">
        <v>3876</v>
      </c>
    </row>
    <row r="6625" spans="1:8" hidden="1" x14ac:dyDescent="0.3">
      <c r="A6625" t="s">
        <v>9679</v>
      </c>
      <c r="B6625" t="s">
        <v>3184</v>
      </c>
      <c r="C6625" t="s">
        <v>3185</v>
      </c>
      <c r="D6625" t="s">
        <v>2</v>
      </c>
      <c r="E6625">
        <v>12806</v>
      </c>
      <c r="F6625">
        <v>21</v>
      </c>
      <c r="G6625" t="s">
        <v>7</v>
      </c>
      <c r="H6625" t="s">
        <v>3876</v>
      </c>
    </row>
    <row r="6626" spans="1:8" hidden="1" x14ac:dyDescent="0.3">
      <c r="A6626" t="s">
        <v>9680</v>
      </c>
      <c r="B6626" t="s">
        <v>3184</v>
      </c>
      <c r="C6626" t="s">
        <v>3185</v>
      </c>
      <c r="D6626" t="s">
        <v>25</v>
      </c>
      <c r="E6626">
        <v>76</v>
      </c>
      <c r="F6626">
        <v>21</v>
      </c>
      <c r="G6626" t="s">
        <v>7</v>
      </c>
      <c r="H6626" t="s">
        <v>3876</v>
      </c>
    </row>
    <row r="6627" spans="1:8" hidden="1" x14ac:dyDescent="0.3">
      <c r="A6627" t="s">
        <v>9681</v>
      </c>
      <c r="B6627" t="s">
        <v>3184</v>
      </c>
      <c r="C6627" t="s">
        <v>3185</v>
      </c>
      <c r="D6627" t="s">
        <v>21</v>
      </c>
      <c r="E6627">
        <v>1252</v>
      </c>
      <c r="F6627">
        <v>21</v>
      </c>
      <c r="G6627" t="s">
        <v>7</v>
      </c>
      <c r="H6627" t="s">
        <v>3876</v>
      </c>
    </row>
    <row r="6628" spans="1:8" hidden="1" x14ac:dyDescent="0.3">
      <c r="A6628" t="s">
        <v>9682</v>
      </c>
      <c r="B6628" t="s">
        <v>3184</v>
      </c>
      <c r="C6628" t="s">
        <v>3185</v>
      </c>
      <c r="D6628" t="s">
        <v>24</v>
      </c>
      <c r="E6628">
        <v>144</v>
      </c>
      <c r="F6628">
        <v>21</v>
      </c>
      <c r="G6628" t="s">
        <v>7</v>
      </c>
      <c r="H6628" t="s">
        <v>3876</v>
      </c>
    </row>
    <row r="6629" spans="1:8" hidden="1" x14ac:dyDescent="0.3">
      <c r="A6629" t="s">
        <v>9683</v>
      </c>
      <c r="B6629" t="s">
        <v>3184</v>
      </c>
      <c r="C6629" t="s">
        <v>3185</v>
      </c>
      <c r="D6629" t="s">
        <v>354</v>
      </c>
      <c r="E6629">
        <v>1899</v>
      </c>
      <c r="F6629">
        <v>21</v>
      </c>
      <c r="G6629" t="s">
        <v>7</v>
      </c>
      <c r="H6629" t="s">
        <v>3876</v>
      </c>
    </row>
    <row r="6630" spans="1:8" hidden="1" x14ac:dyDescent="0.3">
      <c r="A6630" t="s">
        <v>9684</v>
      </c>
      <c r="B6630" t="s">
        <v>3184</v>
      </c>
      <c r="C6630" t="s">
        <v>3185</v>
      </c>
      <c r="D6630" t="s">
        <v>22</v>
      </c>
      <c r="E6630">
        <v>678</v>
      </c>
      <c r="F6630">
        <v>21</v>
      </c>
      <c r="G6630" t="s">
        <v>7</v>
      </c>
      <c r="H6630" t="s">
        <v>3876</v>
      </c>
    </row>
    <row r="6631" spans="1:8" hidden="1" x14ac:dyDescent="0.3">
      <c r="A6631" t="s">
        <v>9685</v>
      </c>
      <c r="B6631" t="s">
        <v>3184</v>
      </c>
      <c r="C6631" t="s">
        <v>3185</v>
      </c>
      <c r="D6631" t="s">
        <v>23</v>
      </c>
      <c r="E6631">
        <v>307</v>
      </c>
      <c r="F6631">
        <v>21</v>
      </c>
      <c r="G6631" t="s">
        <v>7</v>
      </c>
      <c r="H6631" t="s">
        <v>3876</v>
      </c>
    </row>
    <row r="6632" spans="1:8" hidden="1" x14ac:dyDescent="0.3">
      <c r="A6632" t="s">
        <v>9686</v>
      </c>
      <c r="B6632" t="s">
        <v>3184</v>
      </c>
      <c r="C6632" t="s">
        <v>3185</v>
      </c>
      <c r="D6632" t="s">
        <v>20</v>
      </c>
      <c r="E6632">
        <v>8443</v>
      </c>
      <c r="F6632">
        <v>21</v>
      </c>
      <c r="G6632" t="s">
        <v>7</v>
      </c>
      <c r="H6632" t="s">
        <v>3876</v>
      </c>
    </row>
    <row r="6633" spans="1:8" hidden="1" x14ac:dyDescent="0.3">
      <c r="A6633" t="s">
        <v>10614</v>
      </c>
      <c r="B6633" t="s">
        <v>3193</v>
      </c>
      <c r="C6633" t="s">
        <v>3194</v>
      </c>
      <c r="D6633" t="s">
        <v>10556</v>
      </c>
      <c r="E6633">
        <v>5</v>
      </c>
      <c r="F6633">
        <v>21</v>
      </c>
      <c r="G6633" t="s">
        <v>7</v>
      </c>
      <c r="H6633" t="s">
        <v>3876</v>
      </c>
    </row>
    <row r="6634" spans="1:8" hidden="1" x14ac:dyDescent="0.3">
      <c r="A6634" t="s">
        <v>9687</v>
      </c>
      <c r="B6634" t="s">
        <v>3193</v>
      </c>
      <c r="C6634" t="s">
        <v>3194</v>
      </c>
      <c r="D6634" t="s">
        <v>350</v>
      </c>
      <c r="E6634">
        <v>1</v>
      </c>
      <c r="F6634">
        <v>21</v>
      </c>
      <c r="G6634" t="s">
        <v>7</v>
      </c>
      <c r="H6634" t="s">
        <v>3876</v>
      </c>
    </row>
    <row r="6635" spans="1:8" hidden="1" x14ac:dyDescent="0.3">
      <c r="A6635" t="s">
        <v>9688</v>
      </c>
      <c r="B6635" t="s">
        <v>3193</v>
      </c>
      <c r="C6635" t="s">
        <v>3194</v>
      </c>
      <c r="D6635" t="s">
        <v>352</v>
      </c>
      <c r="E6635">
        <v>1600</v>
      </c>
      <c r="F6635">
        <v>21</v>
      </c>
      <c r="G6635" t="s">
        <v>7</v>
      </c>
      <c r="H6635" t="s">
        <v>3876</v>
      </c>
    </row>
    <row r="6636" spans="1:8" hidden="1" x14ac:dyDescent="0.3">
      <c r="A6636" t="s">
        <v>9689</v>
      </c>
      <c r="B6636" t="s">
        <v>3193</v>
      </c>
      <c r="C6636" t="s">
        <v>3194</v>
      </c>
      <c r="D6636" t="s">
        <v>351</v>
      </c>
      <c r="E6636">
        <v>50</v>
      </c>
      <c r="F6636">
        <v>21</v>
      </c>
      <c r="G6636" t="s">
        <v>7</v>
      </c>
      <c r="H6636" t="s">
        <v>3876</v>
      </c>
    </row>
    <row r="6637" spans="1:8" hidden="1" x14ac:dyDescent="0.3">
      <c r="A6637" t="s">
        <v>9690</v>
      </c>
      <c r="B6637" t="s">
        <v>3193</v>
      </c>
      <c r="C6637" t="s">
        <v>3194</v>
      </c>
      <c r="D6637" t="s">
        <v>348</v>
      </c>
      <c r="E6637">
        <v>86</v>
      </c>
      <c r="F6637">
        <v>21</v>
      </c>
      <c r="G6637" t="s">
        <v>7</v>
      </c>
      <c r="H6637" t="s">
        <v>3876</v>
      </c>
    </row>
    <row r="6638" spans="1:8" hidden="1" x14ac:dyDescent="0.3">
      <c r="A6638" t="s">
        <v>9691</v>
      </c>
      <c r="B6638" t="s">
        <v>3193</v>
      </c>
      <c r="C6638" t="s">
        <v>3194</v>
      </c>
      <c r="D6638" t="s">
        <v>349</v>
      </c>
      <c r="E6638">
        <v>12390</v>
      </c>
      <c r="F6638">
        <v>21</v>
      </c>
      <c r="G6638" t="s">
        <v>7</v>
      </c>
      <c r="H6638" t="s">
        <v>3876</v>
      </c>
    </row>
    <row r="6639" spans="1:8" hidden="1" x14ac:dyDescent="0.3">
      <c r="A6639" t="s">
        <v>9692</v>
      </c>
      <c r="B6639" t="s">
        <v>3193</v>
      </c>
      <c r="C6639" t="s">
        <v>3194</v>
      </c>
      <c r="D6639" t="s">
        <v>347</v>
      </c>
      <c r="E6639">
        <v>12302</v>
      </c>
      <c r="F6639">
        <v>21</v>
      </c>
      <c r="G6639" t="s">
        <v>7</v>
      </c>
      <c r="H6639" t="s">
        <v>3876</v>
      </c>
    </row>
    <row r="6640" spans="1:8" hidden="1" x14ac:dyDescent="0.3">
      <c r="A6640" t="s">
        <v>9693</v>
      </c>
      <c r="B6640" t="s">
        <v>99</v>
      </c>
      <c r="C6640" t="s">
        <v>3202</v>
      </c>
      <c r="D6640" t="s">
        <v>210</v>
      </c>
      <c r="E6640">
        <v>2125</v>
      </c>
      <c r="F6640">
        <v>21</v>
      </c>
      <c r="G6640" t="s">
        <v>7</v>
      </c>
      <c r="H6640" t="s">
        <v>3876</v>
      </c>
    </row>
    <row r="6641" spans="1:8" hidden="1" x14ac:dyDescent="0.3">
      <c r="A6641" t="s">
        <v>9694</v>
      </c>
      <c r="B6641" t="s">
        <v>98</v>
      </c>
      <c r="C6641" t="s">
        <v>3202</v>
      </c>
      <c r="D6641" t="s">
        <v>209</v>
      </c>
      <c r="E6641">
        <v>9145</v>
      </c>
      <c r="F6641">
        <v>21</v>
      </c>
      <c r="G6641" t="s">
        <v>7</v>
      </c>
      <c r="H6641" t="s">
        <v>3876</v>
      </c>
    </row>
    <row r="6642" spans="1:8" hidden="1" x14ac:dyDescent="0.3">
      <c r="A6642" t="s">
        <v>9695</v>
      </c>
      <c r="B6642" t="s">
        <v>97</v>
      </c>
      <c r="C6642" t="s">
        <v>3202</v>
      </c>
      <c r="D6642" t="s">
        <v>208</v>
      </c>
      <c r="E6642">
        <v>1043</v>
      </c>
      <c r="F6642">
        <v>21</v>
      </c>
      <c r="G6642" t="s">
        <v>7</v>
      </c>
      <c r="H6642" t="s">
        <v>3876</v>
      </c>
    </row>
    <row r="6643" spans="1:8" hidden="1" x14ac:dyDescent="0.3">
      <c r="A6643" t="s">
        <v>9696</v>
      </c>
      <c r="B6643" t="s">
        <v>96</v>
      </c>
      <c r="C6643" t="s">
        <v>3202</v>
      </c>
      <c r="D6643" t="s">
        <v>207</v>
      </c>
      <c r="E6643">
        <v>833</v>
      </c>
      <c r="F6643">
        <v>21</v>
      </c>
      <c r="G6643" t="s">
        <v>7</v>
      </c>
      <c r="H6643" t="s">
        <v>3876</v>
      </c>
    </row>
    <row r="6644" spans="1:8" hidden="1" x14ac:dyDescent="0.3">
      <c r="A6644" t="s">
        <v>9697</v>
      </c>
      <c r="B6644" t="s">
        <v>3207</v>
      </c>
      <c r="C6644" t="s">
        <v>3202</v>
      </c>
      <c r="D6644" t="s">
        <v>2</v>
      </c>
      <c r="E6644">
        <v>13146</v>
      </c>
      <c r="F6644">
        <v>21</v>
      </c>
      <c r="G6644" t="s">
        <v>7</v>
      </c>
      <c r="H6644" t="s">
        <v>3876</v>
      </c>
    </row>
    <row r="6645" spans="1:8" hidden="1" x14ac:dyDescent="0.3">
      <c r="A6645" t="s">
        <v>9698</v>
      </c>
      <c r="B6645" t="s">
        <v>3207</v>
      </c>
      <c r="C6645" t="s">
        <v>3202</v>
      </c>
      <c r="D6645" t="s">
        <v>28</v>
      </c>
      <c r="E6645">
        <v>445.08376255040798</v>
      </c>
      <c r="F6645">
        <v>21</v>
      </c>
      <c r="G6645" t="s">
        <v>7</v>
      </c>
      <c r="H6645" t="s">
        <v>3876</v>
      </c>
    </row>
    <row r="6646" spans="1:8" hidden="1" x14ac:dyDescent="0.3">
      <c r="A6646" t="s">
        <v>9699</v>
      </c>
      <c r="B6646" t="s">
        <v>3207</v>
      </c>
      <c r="C6646" t="s">
        <v>3202</v>
      </c>
      <c r="D6646" t="s">
        <v>27</v>
      </c>
      <c r="E6646">
        <v>6646</v>
      </c>
      <c r="F6646">
        <v>21</v>
      </c>
      <c r="G6646" t="s">
        <v>7</v>
      </c>
      <c r="H6646" t="s">
        <v>3876</v>
      </c>
    </row>
    <row r="6647" spans="1:8" hidden="1" x14ac:dyDescent="0.3">
      <c r="A6647" t="s">
        <v>9700</v>
      </c>
      <c r="B6647" t="s">
        <v>3207</v>
      </c>
      <c r="C6647" t="s">
        <v>3202</v>
      </c>
      <c r="D6647" t="s">
        <v>3155</v>
      </c>
      <c r="E6647">
        <v>74</v>
      </c>
      <c r="F6647">
        <v>21</v>
      </c>
      <c r="G6647" t="s">
        <v>7</v>
      </c>
      <c r="H6647" t="s">
        <v>3876</v>
      </c>
    </row>
    <row r="6648" spans="1:8" hidden="1" x14ac:dyDescent="0.3">
      <c r="A6648" t="s">
        <v>9701</v>
      </c>
      <c r="B6648" t="s">
        <v>3207</v>
      </c>
      <c r="C6648" t="s">
        <v>3202</v>
      </c>
      <c r="D6648" t="s">
        <v>3157</v>
      </c>
      <c r="E6648">
        <v>12732</v>
      </c>
      <c r="F6648">
        <v>21</v>
      </c>
      <c r="G6648" t="s">
        <v>7</v>
      </c>
      <c r="H6648" t="s">
        <v>3876</v>
      </c>
    </row>
    <row r="6649" spans="1:8" hidden="1" x14ac:dyDescent="0.3">
      <c r="A6649" t="s">
        <v>9702</v>
      </c>
      <c r="B6649" t="s">
        <v>3207</v>
      </c>
      <c r="C6649" t="s">
        <v>3202</v>
      </c>
      <c r="D6649" t="s">
        <v>26</v>
      </c>
      <c r="E6649">
        <v>6500</v>
      </c>
      <c r="F6649">
        <v>21</v>
      </c>
      <c r="G6649" t="s">
        <v>7</v>
      </c>
      <c r="H6649" t="s">
        <v>3876</v>
      </c>
    </row>
    <row r="6650" spans="1:8" hidden="1" x14ac:dyDescent="0.3">
      <c r="A6650" t="s">
        <v>9703</v>
      </c>
      <c r="B6650" t="s">
        <v>3214</v>
      </c>
      <c r="C6650" t="s">
        <v>3215</v>
      </c>
      <c r="D6650" t="s">
        <v>344</v>
      </c>
      <c r="E6650">
        <v>1378</v>
      </c>
      <c r="F6650">
        <v>21</v>
      </c>
      <c r="G6650" t="s">
        <v>7</v>
      </c>
      <c r="H6650" t="s">
        <v>3876</v>
      </c>
    </row>
    <row r="6651" spans="1:8" hidden="1" x14ac:dyDescent="0.3">
      <c r="A6651" t="s">
        <v>9704</v>
      </c>
      <c r="B6651" t="s">
        <v>3214</v>
      </c>
      <c r="C6651" t="s">
        <v>3215</v>
      </c>
      <c r="D6651" t="s">
        <v>2</v>
      </c>
      <c r="E6651">
        <v>12806</v>
      </c>
      <c r="F6651">
        <v>21</v>
      </c>
      <c r="G6651" t="s">
        <v>7</v>
      </c>
      <c r="H6651" t="s">
        <v>3876</v>
      </c>
    </row>
    <row r="6652" spans="1:8" hidden="1" x14ac:dyDescent="0.3">
      <c r="A6652" t="s">
        <v>9705</v>
      </c>
      <c r="B6652" t="s">
        <v>3214</v>
      </c>
      <c r="C6652" t="s">
        <v>3215</v>
      </c>
      <c r="D6652" t="s">
        <v>30</v>
      </c>
      <c r="E6652">
        <v>881</v>
      </c>
      <c r="F6652">
        <v>21</v>
      </c>
      <c r="G6652" t="s">
        <v>7</v>
      </c>
      <c r="H6652" t="s">
        <v>3876</v>
      </c>
    </row>
    <row r="6653" spans="1:8" hidden="1" x14ac:dyDescent="0.3">
      <c r="A6653" t="s">
        <v>9706</v>
      </c>
      <c r="B6653" t="s">
        <v>3214</v>
      </c>
      <c r="C6653" t="s">
        <v>3215</v>
      </c>
      <c r="D6653" t="s">
        <v>345</v>
      </c>
      <c r="E6653">
        <v>55</v>
      </c>
      <c r="F6653">
        <v>21</v>
      </c>
      <c r="G6653" t="s">
        <v>7</v>
      </c>
      <c r="H6653" t="s">
        <v>3876</v>
      </c>
    </row>
    <row r="6654" spans="1:8" hidden="1" x14ac:dyDescent="0.3">
      <c r="A6654" t="s">
        <v>9707</v>
      </c>
      <c r="B6654" t="s">
        <v>3214</v>
      </c>
      <c r="C6654" t="s">
        <v>3215</v>
      </c>
      <c r="D6654" t="s">
        <v>36</v>
      </c>
      <c r="E6654">
        <v>159</v>
      </c>
      <c r="F6654">
        <v>21</v>
      </c>
      <c r="G6654" t="s">
        <v>7</v>
      </c>
      <c r="H6654" t="s">
        <v>3876</v>
      </c>
    </row>
    <row r="6655" spans="1:8" hidden="1" x14ac:dyDescent="0.3">
      <c r="A6655" t="s">
        <v>9708</v>
      </c>
      <c r="B6655" t="s">
        <v>3214</v>
      </c>
      <c r="C6655" t="s">
        <v>3215</v>
      </c>
      <c r="D6655" t="s">
        <v>32</v>
      </c>
      <c r="E6655">
        <v>509</v>
      </c>
      <c r="F6655">
        <v>21</v>
      </c>
      <c r="G6655" t="s">
        <v>7</v>
      </c>
      <c r="H6655" t="s">
        <v>3876</v>
      </c>
    </row>
    <row r="6656" spans="1:8" hidden="1" x14ac:dyDescent="0.3">
      <c r="A6656" t="s">
        <v>9709</v>
      </c>
      <c r="B6656" t="s">
        <v>3214</v>
      </c>
      <c r="C6656" t="s">
        <v>3215</v>
      </c>
      <c r="D6656" t="s">
        <v>31</v>
      </c>
      <c r="E6656">
        <v>9812</v>
      </c>
      <c r="F6656">
        <v>21</v>
      </c>
      <c r="G6656" t="s">
        <v>7</v>
      </c>
      <c r="H6656" t="s">
        <v>3876</v>
      </c>
    </row>
    <row r="6657" spans="1:8" hidden="1" x14ac:dyDescent="0.3">
      <c r="A6657" t="s">
        <v>9710</v>
      </c>
      <c r="B6657" t="s">
        <v>3214</v>
      </c>
      <c r="C6657" t="s">
        <v>3215</v>
      </c>
      <c r="D6657" t="s">
        <v>34</v>
      </c>
      <c r="E6657">
        <v>306</v>
      </c>
      <c r="F6657">
        <v>21</v>
      </c>
      <c r="G6657" t="s">
        <v>7</v>
      </c>
      <c r="H6657" t="s">
        <v>3876</v>
      </c>
    </row>
    <row r="6658" spans="1:8" hidden="1" x14ac:dyDescent="0.3">
      <c r="A6658" t="s">
        <v>9711</v>
      </c>
      <c r="B6658" t="s">
        <v>3214</v>
      </c>
      <c r="C6658" t="s">
        <v>3215</v>
      </c>
      <c r="D6658" t="s">
        <v>35</v>
      </c>
      <c r="E6658">
        <v>714</v>
      </c>
      <c r="F6658">
        <v>21</v>
      </c>
      <c r="G6658" t="s">
        <v>7</v>
      </c>
      <c r="H6658" t="s">
        <v>3876</v>
      </c>
    </row>
    <row r="6659" spans="1:8" hidden="1" x14ac:dyDescent="0.3">
      <c r="A6659" t="s">
        <v>9712</v>
      </c>
      <c r="B6659" t="s">
        <v>3214</v>
      </c>
      <c r="C6659" t="s">
        <v>3215</v>
      </c>
      <c r="D6659" t="s">
        <v>33</v>
      </c>
      <c r="E6659">
        <v>8792</v>
      </c>
      <c r="F6659">
        <v>21</v>
      </c>
      <c r="G6659" t="s">
        <v>7</v>
      </c>
      <c r="H6659" t="s">
        <v>3876</v>
      </c>
    </row>
    <row r="6660" spans="1:8" hidden="1" x14ac:dyDescent="0.3">
      <c r="A6660" t="s">
        <v>9713</v>
      </c>
      <c r="B6660" t="s">
        <v>3226</v>
      </c>
      <c r="C6660" t="s">
        <v>232</v>
      </c>
      <c r="D6660" t="s">
        <v>60</v>
      </c>
      <c r="E6660">
        <v>6776</v>
      </c>
      <c r="F6660">
        <v>21</v>
      </c>
      <c r="G6660" t="s">
        <v>7</v>
      </c>
      <c r="H6660" t="s">
        <v>3876</v>
      </c>
    </row>
    <row r="6661" spans="1:8" hidden="1" x14ac:dyDescent="0.3">
      <c r="A6661" t="s">
        <v>9714</v>
      </c>
      <c r="B6661" t="s">
        <v>3226</v>
      </c>
      <c r="C6661" t="s">
        <v>232</v>
      </c>
      <c r="D6661" t="s">
        <v>76</v>
      </c>
      <c r="E6661">
        <v>17</v>
      </c>
      <c r="F6661">
        <v>21</v>
      </c>
      <c r="G6661" t="s">
        <v>7</v>
      </c>
      <c r="H6661" t="s">
        <v>3876</v>
      </c>
    </row>
    <row r="6662" spans="1:8" hidden="1" x14ac:dyDescent="0.3">
      <c r="A6662" t="s">
        <v>9715</v>
      </c>
      <c r="B6662" t="s">
        <v>3226</v>
      </c>
      <c r="C6662" t="s">
        <v>232</v>
      </c>
      <c r="D6662" t="s">
        <v>72</v>
      </c>
      <c r="E6662">
        <v>3831</v>
      </c>
      <c r="F6662">
        <v>21</v>
      </c>
      <c r="G6662" t="s">
        <v>7</v>
      </c>
      <c r="H6662" t="s">
        <v>3876</v>
      </c>
    </row>
    <row r="6663" spans="1:8" hidden="1" x14ac:dyDescent="0.3">
      <c r="A6663" t="s">
        <v>9716</v>
      </c>
      <c r="B6663" t="s">
        <v>3226</v>
      </c>
      <c r="C6663" t="s">
        <v>232</v>
      </c>
      <c r="D6663" t="s">
        <v>73</v>
      </c>
      <c r="E6663">
        <v>2343</v>
      </c>
      <c r="F6663">
        <v>21</v>
      </c>
      <c r="G6663" t="s">
        <v>7</v>
      </c>
      <c r="H6663" t="s">
        <v>3876</v>
      </c>
    </row>
    <row r="6664" spans="1:8" hidden="1" x14ac:dyDescent="0.3">
      <c r="A6664" t="s">
        <v>9717</v>
      </c>
      <c r="B6664" t="s">
        <v>3226</v>
      </c>
      <c r="C6664" t="s">
        <v>232</v>
      </c>
      <c r="D6664" t="s">
        <v>75</v>
      </c>
      <c r="E6664">
        <v>87</v>
      </c>
      <c r="F6664">
        <v>21</v>
      </c>
      <c r="G6664" t="s">
        <v>7</v>
      </c>
      <c r="H6664" t="s">
        <v>3876</v>
      </c>
    </row>
    <row r="6665" spans="1:8" hidden="1" x14ac:dyDescent="0.3">
      <c r="A6665" t="s">
        <v>9718</v>
      </c>
      <c r="B6665" t="s">
        <v>3226</v>
      </c>
      <c r="C6665" t="s">
        <v>232</v>
      </c>
      <c r="D6665" t="s">
        <v>74</v>
      </c>
      <c r="E6665">
        <v>513</v>
      </c>
      <c r="F6665">
        <v>21</v>
      </c>
      <c r="G6665" t="s">
        <v>7</v>
      </c>
      <c r="H6665" t="s">
        <v>3876</v>
      </c>
    </row>
    <row r="6666" spans="1:8" hidden="1" x14ac:dyDescent="0.3">
      <c r="A6666" t="s">
        <v>9719</v>
      </c>
      <c r="B6666" t="s">
        <v>3076</v>
      </c>
      <c r="C6666" t="s">
        <v>236</v>
      </c>
      <c r="D6666" t="s">
        <v>29</v>
      </c>
      <c r="E6666">
        <v>11059</v>
      </c>
      <c r="F6666">
        <v>9</v>
      </c>
      <c r="G6666" t="s">
        <v>257</v>
      </c>
      <c r="H6666" t="s">
        <v>3878</v>
      </c>
    </row>
    <row r="6667" spans="1:8" hidden="1" x14ac:dyDescent="0.3">
      <c r="A6667" t="s">
        <v>9720</v>
      </c>
      <c r="B6667" t="s">
        <v>3076</v>
      </c>
      <c r="C6667" t="s">
        <v>236</v>
      </c>
      <c r="D6667" t="s">
        <v>49</v>
      </c>
      <c r="E6667">
        <v>4222</v>
      </c>
      <c r="F6667">
        <v>9</v>
      </c>
      <c r="G6667" t="s">
        <v>257</v>
      </c>
      <c r="H6667" t="s">
        <v>3878</v>
      </c>
    </row>
    <row r="6668" spans="1:8" hidden="1" x14ac:dyDescent="0.3">
      <c r="A6668" t="s">
        <v>9721</v>
      </c>
      <c r="B6668" t="s">
        <v>3076</v>
      </c>
      <c r="C6668" t="s">
        <v>236</v>
      </c>
      <c r="D6668" t="s">
        <v>48</v>
      </c>
      <c r="E6668">
        <v>1068</v>
      </c>
      <c r="F6668">
        <v>9</v>
      </c>
      <c r="G6668" t="s">
        <v>257</v>
      </c>
      <c r="H6668" t="s">
        <v>3878</v>
      </c>
    </row>
    <row r="6669" spans="1:8" hidden="1" x14ac:dyDescent="0.3">
      <c r="A6669" t="s">
        <v>9722</v>
      </c>
      <c r="B6669" t="s">
        <v>3076</v>
      </c>
      <c r="C6669" t="s">
        <v>236</v>
      </c>
      <c r="D6669" t="s">
        <v>42</v>
      </c>
      <c r="E6669">
        <v>473</v>
      </c>
      <c r="F6669">
        <v>9</v>
      </c>
      <c r="G6669" t="s">
        <v>257</v>
      </c>
      <c r="H6669" t="s">
        <v>3878</v>
      </c>
    </row>
    <row r="6670" spans="1:8" hidden="1" x14ac:dyDescent="0.3">
      <c r="A6670" t="s">
        <v>9723</v>
      </c>
      <c r="B6670" t="s">
        <v>3076</v>
      </c>
      <c r="C6670" t="s">
        <v>236</v>
      </c>
      <c r="D6670" t="s">
        <v>82</v>
      </c>
      <c r="E6670">
        <v>657</v>
      </c>
      <c r="F6670">
        <v>9</v>
      </c>
      <c r="G6670" t="s">
        <v>257</v>
      </c>
      <c r="H6670" t="s">
        <v>3878</v>
      </c>
    </row>
    <row r="6671" spans="1:8" hidden="1" x14ac:dyDescent="0.3">
      <c r="A6671" t="s">
        <v>9724</v>
      </c>
      <c r="B6671" t="s">
        <v>3076</v>
      </c>
      <c r="C6671" t="s">
        <v>236</v>
      </c>
      <c r="D6671" t="s">
        <v>50</v>
      </c>
      <c r="E6671">
        <v>230</v>
      </c>
      <c r="F6671">
        <v>9</v>
      </c>
      <c r="G6671" t="s">
        <v>257</v>
      </c>
      <c r="H6671" t="s">
        <v>3878</v>
      </c>
    </row>
    <row r="6672" spans="1:8" hidden="1" x14ac:dyDescent="0.3">
      <c r="A6672" t="s">
        <v>9725</v>
      </c>
      <c r="B6672" t="s">
        <v>3076</v>
      </c>
      <c r="C6672" t="s">
        <v>236</v>
      </c>
      <c r="D6672" t="s">
        <v>46</v>
      </c>
      <c r="E6672">
        <v>882</v>
      </c>
      <c r="F6672">
        <v>9</v>
      </c>
      <c r="G6672" t="s">
        <v>257</v>
      </c>
      <c r="H6672" t="s">
        <v>3878</v>
      </c>
    </row>
    <row r="6673" spans="1:8" hidden="1" x14ac:dyDescent="0.3">
      <c r="A6673" t="s">
        <v>9726</v>
      </c>
      <c r="B6673" t="s">
        <v>3076</v>
      </c>
      <c r="C6673" t="s">
        <v>236</v>
      </c>
      <c r="D6673" t="s">
        <v>45</v>
      </c>
      <c r="E6673">
        <v>422</v>
      </c>
      <c r="F6673">
        <v>9</v>
      </c>
      <c r="G6673" t="s">
        <v>257</v>
      </c>
      <c r="H6673" t="s">
        <v>3878</v>
      </c>
    </row>
    <row r="6674" spans="1:8" hidden="1" x14ac:dyDescent="0.3">
      <c r="A6674" t="s">
        <v>9727</v>
      </c>
      <c r="B6674" t="s">
        <v>3076</v>
      </c>
      <c r="C6674" t="s">
        <v>236</v>
      </c>
      <c r="D6674" t="s">
        <v>47</v>
      </c>
      <c r="E6674">
        <v>280</v>
      </c>
      <c r="F6674">
        <v>9</v>
      </c>
      <c r="G6674" t="s">
        <v>257</v>
      </c>
      <c r="H6674" t="s">
        <v>3878</v>
      </c>
    </row>
    <row r="6675" spans="1:8" hidden="1" x14ac:dyDescent="0.3">
      <c r="A6675" t="s">
        <v>9728</v>
      </c>
      <c r="B6675" t="s">
        <v>3076</v>
      </c>
      <c r="C6675" t="s">
        <v>236</v>
      </c>
      <c r="D6675" t="s">
        <v>43</v>
      </c>
      <c r="E6675">
        <v>1969</v>
      </c>
      <c r="F6675">
        <v>9</v>
      </c>
      <c r="G6675" t="s">
        <v>257</v>
      </c>
      <c r="H6675" t="s">
        <v>3878</v>
      </c>
    </row>
    <row r="6676" spans="1:8" hidden="1" x14ac:dyDescent="0.3">
      <c r="A6676" t="s">
        <v>9729</v>
      </c>
      <c r="B6676" t="s">
        <v>3076</v>
      </c>
      <c r="C6676" t="s">
        <v>236</v>
      </c>
      <c r="D6676" t="s">
        <v>44</v>
      </c>
      <c r="E6676">
        <v>858</v>
      </c>
      <c r="F6676">
        <v>9</v>
      </c>
      <c r="G6676" t="s">
        <v>257</v>
      </c>
      <c r="H6676" t="s">
        <v>3878</v>
      </c>
    </row>
    <row r="6677" spans="1:8" hidden="1" x14ac:dyDescent="0.3">
      <c r="A6677" t="s">
        <v>3877</v>
      </c>
      <c r="B6677" t="s">
        <v>3089</v>
      </c>
      <c r="C6677" t="s">
        <v>3090</v>
      </c>
      <c r="D6677" t="s">
        <v>434</v>
      </c>
      <c r="E6677">
        <v>141</v>
      </c>
      <c r="F6677">
        <v>9</v>
      </c>
      <c r="G6677" t="s">
        <v>257</v>
      </c>
      <c r="H6677" t="s">
        <v>3878</v>
      </c>
    </row>
    <row r="6678" spans="1:8" hidden="1" x14ac:dyDescent="0.3">
      <c r="A6678" t="s">
        <v>5408</v>
      </c>
      <c r="B6678" t="s">
        <v>3089</v>
      </c>
      <c r="C6678" t="s">
        <v>3090</v>
      </c>
      <c r="D6678" t="s">
        <v>436</v>
      </c>
      <c r="E6678">
        <v>507</v>
      </c>
      <c r="F6678">
        <v>9</v>
      </c>
      <c r="G6678" t="s">
        <v>257</v>
      </c>
      <c r="H6678" t="s">
        <v>3878</v>
      </c>
    </row>
    <row r="6679" spans="1:8" hidden="1" x14ac:dyDescent="0.3">
      <c r="A6679" t="s">
        <v>6225</v>
      </c>
      <c r="B6679" t="s">
        <v>3089</v>
      </c>
      <c r="C6679" t="s">
        <v>3090</v>
      </c>
      <c r="D6679" t="s">
        <v>437</v>
      </c>
      <c r="E6679">
        <v>1726</v>
      </c>
      <c r="F6679">
        <v>9</v>
      </c>
      <c r="G6679" t="s">
        <v>257</v>
      </c>
      <c r="H6679" t="s">
        <v>3878</v>
      </c>
    </row>
    <row r="6680" spans="1:8" hidden="1" x14ac:dyDescent="0.3">
      <c r="A6680" t="s">
        <v>7859</v>
      </c>
      <c r="B6680" t="s">
        <v>3089</v>
      </c>
      <c r="C6680" t="s">
        <v>3090</v>
      </c>
      <c r="D6680" t="s">
        <v>439</v>
      </c>
      <c r="E6680">
        <v>1695</v>
      </c>
      <c r="F6680">
        <v>9</v>
      </c>
      <c r="G6680" t="s">
        <v>257</v>
      </c>
      <c r="H6680" t="s">
        <v>3878</v>
      </c>
    </row>
    <row r="6681" spans="1:8" hidden="1" x14ac:dyDescent="0.3">
      <c r="A6681" t="s">
        <v>4699</v>
      </c>
      <c r="B6681" t="s">
        <v>3089</v>
      </c>
      <c r="C6681" t="s">
        <v>3090</v>
      </c>
      <c r="D6681" t="s">
        <v>435</v>
      </c>
      <c r="E6681">
        <v>709</v>
      </c>
      <c r="F6681">
        <v>9</v>
      </c>
      <c r="G6681" t="s">
        <v>257</v>
      </c>
      <c r="H6681" t="s">
        <v>3878</v>
      </c>
    </row>
    <row r="6682" spans="1:8" hidden="1" x14ac:dyDescent="0.3">
      <c r="A6682" t="s">
        <v>9385</v>
      </c>
      <c r="B6682" t="s">
        <v>3089</v>
      </c>
      <c r="C6682" t="s">
        <v>3090</v>
      </c>
      <c r="D6682" t="s">
        <v>441</v>
      </c>
      <c r="E6682">
        <v>741</v>
      </c>
      <c r="F6682">
        <v>9</v>
      </c>
      <c r="G6682" t="s">
        <v>257</v>
      </c>
      <c r="H6682" t="s">
        <v>3878</v>
      </c>
    </row>
    <row r="6683" spans="1:8" hidden="1" x14ac:dyDescent="0.3">
      <c r="A6683" t="s">
        <v>8568</v>
      </c>
      <c r="B6683" t="s">
        <v>3089</v>
      </c>
      <c r="C6683" t="s">
        <v>3090</v>
      </c>
      <c r="D6683" t="s">
        <v>440</v>
      </c>
      <c r="E6683">
        <v>3417</v>
      </c>
      <c r="F6683">
        <v>9</v>
      </c>
      <c r="G6683" t="s">
        <v>257</v>
      </c>
      <c r="H6683" t="s">
        <v>3878</v>
      </c>
    </row>
    <row r="6684" spans="1:8" hidden="1" x14ac:dyDescent="0.3">
      <c r="A6684" t="s">
        <v>10202</v>
      </c>
      <c r="B6684" t="s">
        <v>3089</v>
      </c>
      <c r="C6684" t="s">
        <v>3090</v>
      </c>
      <c r="D6684" t="s">
        <v>349</v>
      </c>
      <c r="E6684">
        <v>9727</v>
      </c>
      <c r="F6684">
        <v>9</v>
      </c>
      <c r="G6684" t="s">
        <v>257</v>
      </c>
      <c r="H6684" t="s">
        <v>3878</v>
      </c>
    </row>
    <row r="6685" spans="1:8" hidden="1" x14ac:dyDescent="0.3">
      <c r="A6685" t="s">
        <v>7042</v>
      </c>
      <c r="B6685" t="s">
        <v>3089</v>
      </c>
      <c r="C6685" t="s">
        <v>3090</v>
      </c>
      <c r="D6685" t="s">
        <v>438</v>
      </c>
      <c r="E6685">
        <v>796</v>
      </c>
      <c r="F6685">
        <v>9</v>
      </c>
      <c r="G6685" t="s">
        <v>257</v>
      </c>
      <c r="H6685" t="s">
        <v>3878</v>
      </c>
    </row>
    <row r="6686" spans="1:8" hidden="1" x14ac:dyDescent="0.3">
      <c r="A6686" t="s">
        <v>9739</v>
      </c>
      <c r="B6686" t="s">
        <v>3108</v>
      </c>
      <c r="C6686" t="s">
        <v>3109</v>
      </c>
      <c r="D6686" t="s">
        <v>3110</v>
      </c>
      <c r="E6686">
        <v>503</v>
      </c>
      <c r="F6686">
        <v>9</v>
      </c>
      <c r="G6686" t="s">
        <v>257</v>
      </c>
      <c r="H6686" t="s">
        <v>3878</v>
      </c>
    </row>
    <row r="6687" spans="1:8" hidden="1" x14ac:dyDescent="0.3">
      <c r="A6687" t="s">
        <v>9740</v>
      </c>
      <c r="B6687" t="s">
        <v>3108</v>
      </c>
      <c r="C6687" t="s">
        <v>3109</v>
      </c>
      <c r="D6687" t="s">
        <v>3112</v>
      </c>
      <c r="E6687">
        <v>2035</v>
      </c>
      <c r="F6687">
        <v>9</v>
      </c>
      <c r="G6687" t="s">
        <v>257</v>
      </c>
      <c r="H6687" t="s">
        <v>3878</v>
      </c>
    </row>
    <row r="6688" spans="1:8" hidden="1" x14ac:dyDescent="0.3">
      <c r="A6688" t="s">
        <v>9741</v>
      </c>
      <c r="B6688" t="s">
        <v>3108</v>
      </c>
      <c r="C6688" t="s">
        <v>3109</v>
      </c>
      <c r="D6688" t="s">
        <v>3114</v>
      </c>
      <c r="E6688">
        <v>1266</v>
      </c>
      <c r="F6688">
        <v>9</v>
      </c>
      <c r="G6688" t="s">
        <v>257</v>
      </c>
      <c r="H6688" t="s">
        <v>3878</v>
      </c>
    </row>
    <row r="6689" spans="1:8" hidden="1" x14ac:dyDescent="0.3">
      <c r="A6689" t="s">
        <v>9742</v>
      </c>
      <c r="B6689" t="s">
        <v>3108</v>
      </c>
      <c r="C6689" t="s">
        <v>3109</v>
      </c>
      <c r="D6689" t="s">
        <v>3116</v>
      </c>
      <c r="E6689">
        <v>1051</v>
      </c>
      <c r="F6689">
        <v>9</v>
      </c>
      <c r="G6689" t="s">
        <v>257</v>
      </c>
      <c r="H6689" t="s">
        <v>3878</v>
      </c>
    </row>
    <row r="6690" spans="1:8" hidden="1" x14ac:dyDescent="0.3">
      <c r="A6690" t="s">
        <v>9743</v>
      </c>
      <c r="B6690" t="s">
        <v>3108</v>
      </c>
      <c r="C6690" t="s">
        <v>3109</v>
      </c>
      <c r="D6690" t="s">
        <v>3118</v>
      </c>
      <c r="E6690">
        <v>882</v>
      </c>
      <c r="F6690">
        <v>9</v>
      </c>
      <c r="G6690" t="s">
        <v>257</v>
      </c>
      <c r="H6690" t="s">
        <v>3878</v>
      </c>
    </row>
    <row r="6691" spans="1:8" hidden="1" x14ac:dyDescent="0.3">
      <c r="A6691" t="s">
        <v>9744</v>
      </c>
      <c r="B6691" t="s">
        <v>3108</v>
      </c>
      <c r="C6691" t="s">
        <v>3109</v>
      </c>
      <c r="D6691" t="s">
        <v>3120</v>
      </c>
      <c r="E6691">
        <v>1104</v>
      </c>
      <c r="F6691">
        <v>9</v>
      </c>
      <c r="G6691" t="s">
        <v>257</v>
      </c>
      <c r="H6691" t="s">
        <v>3878</v>
      </c>
    </row>
    <row r="6692" spans="1:8" hidden="1" x14ac:dyDescent="0.3">
      <c r="A6692" t="s">
        <v>9745</v>
      </c>
      <c r="B6692" t="s">
        <v>3108</v>
      </c>
      <c r="C6692" t="s">
        <v>3109</v>
      </c>
      <c r="D6692" t="s">
        <v>3122</v>
      </c>
      <c r="E6692">
        <v>899</v>
      </c>
      <c r="F6692">
        <v>9</v>
      </c>
      <c r="G6692" t="s">
        <v>257</v>
      </c>
      <c r="H6692" t="s">
        <v>3878</v>
      </c>
    </row>
    <row r="6693" spans="1:8" hidden="1" x14ac:dyDescent="0.3">
      <c r="A6693" t="s">
        <v>9746</v>
      </c>
      <c r="B6693" t="s">
        <v>3108</v>
      </c>
      <c r="C6693" t="s">
        <v>3109</v>
      </c>
      <c r="D6693" t="s">
        <v>3124</v>
      </c>
      <c r="E6693">
        <v>729</v>
      </c>
      <c r="F6693">
        <v>9</v>
      </c>
      <c r="G6693" t="s">
        <v>257</v>
      </c>
      <c r="H6693" t="s">
        <v>3878</v>
      </c>
    </row>
    <row r="6694" spans="1:8" hidden="1" x14ac:dyDescent="0.3">
      <c r="A6694" t="s">
        <v>9747</v>
      </c>
      <c r="B6694" t="s">
        <v>3108</v>
      </c>
      <c r="C6694" t="s">
        <v>3109</v>
      </c>
      <c r="D6694" t="s">
        <v>3126</v>
      </c>
      <c r="E6694">
        <v>1263</v>
      </c>
      <c r="F6694">
        <v>9</v>
      </c>
      <c r="G6694" t="s">
        <v>257</v>
      </c>
      <c r="H6694" t="s">
        <v>3878</v>
      </c>
    </row>
    <row r="6695" spans="1:8" hidden="1" x14ac:dyDescent="0.3">
      <c r="A6695" t="s">
        <v>9748</v>
      </c>
      <c r="B6695" t="s">
        <v>3108</v>
      </c>
      <c r="C6695" t="s">
        <v>3109</v>
      </c>
      <c r="D6695" t="s">
        <v>349</v>
      </c>
      <c r="E6695">
        <v>9726</v>
      </c>
      <c r="F6695">
        <v>9</v>
      </c>
      <c r="G6695" t="s">
        <v>257</v>
      </c>
      <c r="H6695" t="s">
        <v>3878</v>
      </c>
    </row>
    <row r="6696" spans="1:8" hidden="1" x14ac:dyDescent="0.3">
      <c r="A6696" t="s">
        <v>9749</v>
      </c>
      <c r="B6696" t="s">
        <v>3129</v>
      </c>
      <c r="C6696" t="s">
        <v>238</v>
      </c>
      <c r="D6696" t="s">
        <v>54</v>
      </c>
      <c r="E6696">
        <v>1296</v>
      </c>
      <c r="F6696">
        <v>9</v>
      </c>
      <c r="G6696" t="s">
        <v>257</v>
      </c>
      <c r="H6696" t="s">
        <v>3878</v>
      </c>
    </row>
    <row r="6697" spans="1:8" hidden="1" x14ac:dyDescent="0.3">
      <c r="A6697" t="s">
        <v>9750</v>
      </c>
      <c r="B6697" t="s">
        <v>3129</v>
      </c>
      <c r="C6697" t="s">
        <v>238</v>
      </c>
      <c r="D6697" t="s">
        <v>55</v>
      </c>
      <c r="E6697">
        <v>2327</v>
      </c>
      <c r="F6697">
        <v>9</v>
      </c>
      <c r="G6697" t="s">
        <v>257</v>
      </c>
      <c r="H6697" t="s">
        <v>3878</v>
      </c>
    </row>
    <row r="6698" spans="1:8" hidden="1" x14ac:dyDescent="0.3">
      <c r="A6698" t="s">
        <v>9751</v>
      </c>
      <c r="B6698" t="s">
        <v>3129</v>
      </c>
      <c r="C6698" t="s">
        <v>238</v>
      </c>
      <c r="D6698" t="s">
        <v>56</v>
      </c>
      <c r="E6698">
        <v>1256</v>
      </c>
      <c r="F6698">
        <v>9</v>
      </c>
      <c r="G6698" t="s">
        <v>257</v>
      </c>
      <c r="H6698" t="s">
        <v>3878</v>
      </c>
    </row>
    <row r="6699" spans="1:8" hidden="1" x14ac:dyDescent="0.3">
      <c r="A6699" t="s">
        <v>9752</v>
      </c>
      <c r="B6699" t="s">
        <v>3129</v>
      </c>
      <c r="C6699" t="s">
        <v>238</v>
      </c>
      <c r="D6699" t="s">
        <v>57</v>
      </c>
      <c r="E6699">
        <v>695</v>
      </c>
      <c r="F6699">
        <v>9</v>
      </c>
      <c r="G6699" t="s">
        <v>257</v>
      </c>
      <c r="H6699" t="s">
        <v>3878</v>
      </c>
    </row>
    <row r="6700" spans="1:8" hidden="1" x14ac:dyDescent="0.3">
      <c r="A6700" t="s">
        <v>9753</v>
      </c>
      <c r="B6700" t="s">
        <v>3129</v>
      </c>
      <c r="C6700" t="s">
        <v>238</v>
      </c>
      <c r="D6700" t="s">
        <v>58</v>
      </c>
      <c r="E6700">
        <v>648</v>
      </c>
      <c r="F6700">
        <v>9</v>
      </c>
      <c r="G6700" t="s">
        <v>257</v>
      </c>
      <c r="H6700" t="s">
        <v>3878</v>
      </c>
    </row>
    <row r="6701" spans="1:8" hidden="1" x14ac:dyDescent="0.3">
      <c r="A6701" t="s">
        <v>9754</v>
      </c>
      <c r="B6701" t="s">
        <v>3129</v>
      </c>
      <c r="C6701" t="s">
        <v>238</v>
      </c>
      <c r="D6701" t="s">
        <v>59</v>
      </c>
      <c r="E6701">
        <v>1237</v>
      </c>
      <c r="F6701">
        <v>9</v>
      </c>
      <c r="G6701" t="s">
        <v>257</v>
      </c>
      <c r="H6701" t="s">
        <v>3878</v>
      </c>
    </row>
    <row r="6702" spans="1:8" hidden="1" x14ac:dyDescent="0.3">
      <c r="A6702" t="s">
        <v>9755</v>
      </c>
      <c r="B6702" t="s">
        <v>3129</v>
      </c>
      <c r="C6702" t="s">
        <v>238</v>
      </c>
      <c r="D6702" t="s">
        <v>51</v>
      </c>
      <c r="E6702">
        <v>1320</v>
      </c>
      <c r="F6702">
        <v>9</v>
      </c>
      <c r="G6702" t="s">
        <v>257</v>
      </c>
      <c r="H6702" t="s">
        <v>3878</v>
      </c>
    </row>
    <row r="6703" spans="1:8" hidden="1" x14ac:dyDescent="0.3">
      <c r="A6703" t="s">
        <v>9756</v>
      </c>
      <c r="B6703" t="s">
        <v>3129</v>
      </c>
      <c r="C6703" t="s">
        <v>238</v>
      </c>
      <c r="D6703" t="s">
        <v>52</v>
      </c>
      <c r="E6703">
        <v>1002</v>
      </c>
      <c r="F6703">
        <v>9</v>
      </c>
      <c r="G6703" t="s">
        <v>257</v>
      </c>
      <c r="H6703" t="s">
        <v>3878</v>
      </c>
    </row>
    <row r="6704" spans="1:8" hidden="1" x14ac:dyDescent="0.3">
      <c r="A6704" t="s">
        <v>9757</v>
      </c>
      <c r="B6704" t="s">
        <v>3129</v>
      </c>
      <c r="C6704" t="s">
        <v>238</v>
      </c>
      <c r="D6704" t="s">
        <v>53</v>
      </c>
      <c r="E6704">
        <v>1276</v>
      </c>
      <c r="F6704">
        <v>9</v>
      </c>
      <c r="G6704" t="s">
        <v>257</v>
      </c>
      <c r="H6704" t="s">
        <v>3878</v>
      </c>
    </row>
    <row r="6705" spans="1:8" hidden="1" x14ac:dyDescent="0.3">
      <c r="A6705" t="s">
        <v>9758</v>
      </c>
      <c r="B6705" t="s">
        <v>3129</v>
      </c>
      <c r="C6705" t="s">
        <v>238</v>
      </c>
      <c r="D6705" t="s">
        <v>349</v>
      </c>
      <c r="E6705">
        <v>11046</v>
      </c>
      <c r="F6705">
        <v>9</v>
      </c>
      <c r="G6705" t="s">
        <v>257</v>
      </c>
      <c r="H6705" t="s">
        <v>3878</v>
      </c>
    </row>
    <row r="6706" spans="1:8" hidden="1" x14ac:dyDescent="0.3">
      <c r="A6706" t="s">
        <v>9759</v>
      </c>
      <c r="B6706" t="s">
        <v>3140</v>
      </c>
      <c r="C6706" t="s">
        <v>229</v>
      </c>
      <c r="D6706" t="s">
        <v>60</v>
      </c>
      <c r="E6706">
        <v>6631</v>
      </c>
      <c r="F6706">
        <v>9</v>
      </c>
      <c r="G6706" t="s">
        <v>257</v>
      </c>
      <c r="H6706" t="s">
        <v>3878</v>
      </c>
    </row>
    <row r="6707" spans="1:8" hidden="1" x14ac:dyDescent="0.3">
      <c r="A6707" t="s">
        <v>9760</v>
      </c>
      <c r="B6707" t="s">
        <v>3140</v>
      </c>
      <c r="C6707" t="s">
        <v>229</v>
      </c>
      <c r="D6707" t="s">
        <v>63</v>
      </c>
      <c r="E6707">
        <v>94</v>
      </c>
      <c r="F6707">
        <v>9</v>
      </c>
      <c r="G6707" t="s">
        <v>257</v>
      </c>
      <c r="H6707" t="s">
        <v>3878</v>
      </c>
    </row>
    <row r="6708" spans="1:8" hidden="1" x14ac:dyDescent="0.3">
      <c r="A6708" t="s">
        <v>9761</v>
      </c>
      <c r="B6708" t="s">
        <v>3140</v>
      </c>
      <c r="C6708" t="s">
        <v>229</v>
      </c>
      <c r="D6708" t="s">
        <v>61</v>
      </c>
      <c r="E6708">
        <v>1778</v>
      </c>
      <c r="F6708">
        <v>9</v>
      </c>
      <c r="G6708" t="s">
        <v>257</v>
      </c>
      <c r="H6708" t="s">
        <v>3878</v>
      </c>
    </row>
    <row r="6709" spans="1:8" hidden="1" x14ac:dyDescent="0.3">
      <c r="A6709" t="s">
        <v>10365</v>
      </c>
      <c r="B6709" t="s">
        <v>3140</v>
      </c>
      <c r="C6709" t="s">
        <v>229</v>
      </c>
      <c r="D6709" t="s">
        <v>10309</v>
      </c>
      <c r="E6709">
        <v>1953</v>
      </c>
      <c r="F6709">
        <v>9</v>
      </c>
      <c r="G6709" t="s">
        <v>257</v>
      </c>
      <c r="H6709" t="s">
        <v>3878</v>
      </c>
    </row>
    <row r="6710" spans="1:8" hidden="1" x14ac:dyDescent="0.3">
      <c r="A6710" t="s">
        <v>9762</v>
      </c>
      <c r="B6710" t="s">
        <v>3140</v>
      </c>
      <c r="C6710" t="s">
        <v>229</v>
      </c>
      <c r="D6710" t="s">
        <v>341</v>
      </c>
      <c r="E6710">
        <v>1659</v>
      </c>
      <c r="F6710">
        <v>9</v>
      </c>
      <c r="G6710" t="s">
        <v>257</v>
      </c>
      <c r="H6710" t="s">
        <v>3878</v>
      </c>
    </row>
    <row r="6711" spans="1:8" hidden="1" x14ac:dyDescent="0.3">
      <c r="A6711" t="s">
        <v>9763</v>
      </c>
      <c r="B6711" t="s">
        <v>3140</v>
      </c>
      <c r="C6711" t="s">
        <v>229</v>
      </c>
      <c r="D6711" t="s">
        <v>62</v>
      </c>
      <c r="E6711">
        <v>1162</v>
      </c>
      <c r="F6711">
        <v>9</v>
      </c>
      <c r="G6711" t="s">
        <v>257</v>
      </c>
      <c r="H6711" t="s">
        <v>3878</v>
      </c>
    </row>
    <row r="6712" spans="1:8" hidden="1" x14ac:dyDescent="0.3">
      <c r="A6712" t="s">
        <v>9764</v>
      </c>
      <c r="B6712" t="s">
        <v>3146</v>
      </c>
      <c r="C6712" t="s">
        <v>230</v>
      </c>
      <c r="D6712" t="s">
        <v>353</v>
      </c>
      <c r="E6712">
        <v>12619</v>
      </c>
      <c r="F6712">
        <v>9</v>
      </c>
      <c r="G6712" t="s">
        <v>257</v>
      </c>
      <c r="H6712" t="s">
        <v>3878</v>
      </c>
    </row>
    <row r="6713" spans="1:8" hidden="1" x14ac:dyDescent="0.3">
      <c r="A6713" t="s">
        <v>9765</v>
      </c>
      <c r="B6713" t="s">
        <v>3146</v>
      </c>
      <c r="C6713" t="s">
        <v>230</v>
      </c>
      <c r="D6713" t="s">
        <v>2</v>
      </c>
      <c r="E6713">
        <v>12839</v>
      </c>
      <c r="F6713">
        <v>9</v>
      </c>
      <c r="G6713" t="s">
        <v>257</v>
      </c>
      <c r="H6713" t="s">
        <v>3878</v>
      </c>
    </row>
    <row r="6714" spans="1:8" hidden="1" x14ac:dyDescent="0.3">
      <c r="A6714" t="s">
        <v>9766</v>
      </c>
      <c r="B6714" t="s">
        <v>3146</v>
      </c>
      <c r="C6714" t="s">
        <v>230</v>
      </c>
      <c r="D6714" t="s">
        <v>337</v>
      </c>
      <c r="E6714">
        <v>3</v>
      </c>
      <c r="F6714">
        <v>9</v>
      </c>
      <c r="G6714" t="s">
        <v>257</v>
      </c>
      <c r="H6714" t="s">
        <v>3878</v>
      </c>
    </row>
    <row r="6715" spans="1:8" hidden="1" x14ac:dyDescent="0.3">
      <c r="A6715" t="s">
        <v>9767</v>
      </c>
      <c r="B6715" t="s">
        <v>3146</v>
      </c>
      <c r="C6715" t="s">
        <v>230</v>
      </c>
      <c r="D6715" t="s">
        <v>326</v>
      </c>
      <c r="E6715">
        <v>6</v>
      </c>
      <c r="F6715">
        <v>9</v>
      </c>
      <c r="G6715" t="s">
        <v>257</v>
      </c>
      <c r="H6715" t="s">
        <v>3878</v>
      </c>
    </row>
    <row r="6716" spans="1:8" hidden="1" x14ac:dyDescent="0.3">
      <c r="A6716" t="s">
        <v>9768</v>
      </c>
      <c r="B6716" t="s">
        <v>3146</v>
      </c>
      <c r="C6716" t="s">
        <v>230</v>
      </c>
      <c r="D6716" t="s">
        <v>327</v>
      </c>
      <c r="E6716">
        <v>783</v>
      </c>
      <c r="F6716">
        <v>9</v>
      </c>
      <c r="G6716" t="s">
        <v>257</v>
      </c>
      <c r="H6716" t="s">
        <v>3878</v>
      </c>
    </row>
    <row r="6717" spans="1:8" hidden="1" x14ac:dyDescent="0.3">
      <c r="A6717" t="s">
        <v>9769</v>
      </c>
      <c r="B6717" t="s">
        <v>3146</v>
      </c>
      <c r="C6717" t="s">
        <v>230</v>
      </c>
      <c r="D6717" t="s">
        <v>328</v>
      </c>
      <c r="E6717">
        <v>1145</v>
      </c>
      <c r="F6717">
        <v>9</v>
      </c>
      <c r="G6717" t="s">
        <v>257</v>
      </c>
      <c r="H6717" t="s">
        <v>3878</v>
      </c>
    </row>
    <row r="6718" spans="1:8" hidden="1" x14ac:dyDescent="0.3">
      <c r="A6718" t="s">
        <v>9770</v>
      </c>
      <c r="B6718" t="s">
        <v>3146</v>
      </c>
      <c r="C6718" t="s">
        <v>230</v>
      </c>
      <c r="D6718" t="s">
        <v>329</v>
      </c>
      <c r="E6718">
        <v>8</v>
      </c>
      <c r="F6718">
        <v>9</v>
      </c>
      <c r="G6718" t="s">
        <v>257</v>
      </c>
      <c r="H6718" t="s">
        <v>3878</v>
      </c>
    </row>
    <row r="6719" spans="1:8" hidden="1" x14ac:dyDescent="0.3">
      <c r="A6719" t="s">
        <v>9771</v>
      </c>
      <c r="B6719" t="s">
        <v>3146</v>
      </c>
      <c r="C6719" t="s">
        <v>230</v>
      </c>
      <c r="D6719" t="s">
        <v>330</v>
      </c>
      <c r="E6719">
        <v>161</v>
      </c>
      <c r="F6719">
        <v>9</v>
      </c>
      <c r="G6719" t="s">
        <v>257</v>
      </c>
      <c r="H6719" t="s">
        <v>3878</v>
      </c>
    </row>
    <row r="6720" spans="1:8" hidden="1" x14ac:dyDescent="0.3">
      <c r="A6720" t="s">
        <v>9772</v>
      </c>
      <c r="B6720" t="s">
        <v>3146</v>
      </c>
      <c r="C6720" t="s">
        <v>230</v>
      </c>
      <c r="D6720" t="s">
        <v>3155</v>
      </c>
      <c r="E6720">
        <v>224</v>
      </c>
      <c r="F6720">
        <v>9</v>
      </c>
      <c r="G6720" t="s">
        <v>257</v>
      </c>
      <c r="H6720" t="s">
        <v>3878</v>
      </c>
    </row>
    <row r="6721" spans="1:8" hidden="1" x14ac:dyDescent="0.3">
      <c r="A6721" t="s">
        <v>9773</v>
      </c>
      <c r="B6721" t="s">
        <v>3146</v>
      </c>
      <c r="C6721" t="s">
        <v>230</v>
      </c>
      <c r="D6721" t="s">
        <v>3157</v>
      </c>
      <c r="E6721">
        <v>12619</v>
      </c>
      <c r="F6721">
        <v>9</v>
      </c>
      <c r="G6721" t="s">
        <v>257</v>
      </c>
      <c r="H6721" t="s">
        <v>3878</v>
      </c>
    </row>
    <row r="6722" spans="1:8" hidden="1" x14ac:dyDescent="0.3">
      <c r="A6722" t="s">
        <v>9774</v>
      </c>
      <c r="B6722" t="s">
        <v>3146</v>
      </c>
      <c r="C6722" t="s">
        <v>230</v>
      </c>
      <c r="D6722" t="s">
        <v>331</v>
      </c>
      <c r="E6722">
        <v>1149</v>
      </c>
      <c r="F6722">
        <v>9</v>
      </c>
      <c r="G6722" t="s">
        <v>257</v>
      </c>
      <c r="H6722" t="s">
        <v>3878</v>
      </c>
    </row>
    <row r="6723" spans="1:8" hidden="1" x14ac:dyDescent="0.3">
      <c r="A6723" t="s">
        <v>9775</v>
      </c>
      <c r="B6723" t="s">
        <v>3146</v>
      </c>
      <c r="C6723" t="s">
        <v>230</v>
      </c>
      <c r="D6723" t="s">
        <v>332</v>
      </c>
      <c r="E6723">
        <v>875</v>
      </c>
      <c r="F6723">
        <v>9</v>
      </c>
      <c r="G6723" t="s">
        <v>257</v>
      </c>
      <c r="H6723" t="s">
        <v>3878</v>
      </c>
    </row>
    <row r="6724" spans="1:8" hidden="1" x14ac:dyDescent="0.3">
      <c r="A6724" t="s">
        <v>9776</v>
      </c>
      <c r="B6724" t="s">
        <v>3146</v>
      </c>
      <c r="C6724" t="s">
        <v>230</v>
      </c>
      <c r="D6724" t="s">
        <v>333</v>
      </c>
      <c r="E6724">
        <v>2369</v>
      </c>
      <c r="F6724">
        <v>9</v>
      </c>
      <c r="G6724" t="s">
        <v>257</v>
      </c>
      <c r="H6724" t="s">
        <v>3878</v>
      </c>
    </row>
    <row r="6725" spans="1:8" hidden="1" x14ac:dyDescent="0.3">
      <c r="A6725" t="s">
        <v>9777</v>
      </c>
      <c r="B6725" t="s">
        <v>3146</v>
      </c>
      <c r="C6725" t="s">
        <v>230</v>
      </c>
      <c r="D6725" t="s">
        <v>334</v>
      </c>
      <c r="E6725">
        <v>2336</v>
      </c>
      <c r="F6725">
        <v>9</v>
      </c>
      <c r="G6725" t="s">
        <v>257</v>
      </c>
      <c r="H6725" t="s">
        <v>3878</v>
      </c>
    </row>
    <row r="6726" spans="1:8" hidden="1" x14ac:dyDescent="0.3">
      <c r="A6726" t="s">
        <v>9778</v>
      </c>
      <c r="B6726" t="s">
        <v>3146</v>
      </c>
      <c r="C6726" t="s">
        <v>230</v>
      </c>
      <c r="D6726" t="s">
        <v>336</v>
      </c>
      <c r="E6726">
        <v>411</v>
      </c>
      <c r="F6726">
        <v>9</v>
      </c>
      <c r="G6726" t="s">
        <v>257</v>
      </c>
      <c r="H6726" t="s">
        <v>3878</v>
      </c>
    </row>
    <row r="6727" spans="1:8" hidden="1" x14ac:dyDescent="0.3">
      <c r="A6727" t="s">
        <v>9779</v>
      </c>
      <c r="B6727" t="s">
        <v>3146</v>
      </c>
      <c r="C6727" t="s">
        <v>230</v>
      </c>
      <c r="D6727" t="s">
        <v>335</v>
      </c>
      <c r="E6727">
        <v>206</v>
      </c>
      <c r="F6727">
        <v>9</v>
      </c>
      <c r="G6727" t="s">
        <v>257</v>
      </c>
      <c r="H6727" t="s">
        <v>3878</v>
      </c>
    </row>
    <row r="6728" spans="1:8" hidden="1" x14ac:dyDescent="0.3">
      <c r="A6728" t="s">
        <v>9780</v>
      </c>
      <c r="B6728" t="s">
        <v>3146</v>
      </c>
      <c r="C6728" t="s">
        <v>230</v>
      </c>
      <c r="D6728" t="s">
        <v>79</v>
      </c>
      <c r="E6728">
        <v>3177</v>
      </c>
      <c r="F6728">
        <v>9</v>
      </c>
      <c r="G6728" t="s">
        <v>257</v>
      </c>
      <c r="H6728" t="s">
        <v>3878</v>
      </c>
    </row>
    <row r="6729" spans="1:8" hidden="1" x14ac:dyDescent="0.3">
      <c r="A6729" t="s">
        <v>9781</v>
      </c>
      <c r="B6729" t="s">
        <v>3166</v>
      </c>
      <c r="C6729" t="s">
        <v>245</v>
      </c>
      <c r="D6729" t="s">
        <v>80</v>
      </c>
      <c r="E6729">
        <v>970</v>
      </c>
      <c r="F6729">
        <v>9</v>
      </c>
      <c r="G6729" t="s">
        <v>257</v>
      </c>
      <c r="H6729" t="s">
        <v>3878</v>
      </c>
    </row>
    <row r="6730" spans="1:8" hidden="1" x14ac:dyDescent="0.3">
      <c r="A6730" t="s">
        <v>9782</v>
      </c>
      <c r="B6730" t="s">
        <v>3166</v>
      </c>
      <c r="C6730" t="s">
        <v>245</v>
      </c>
      <c r="D6730" t="s">
        <v>342</v>
      </c>
      <c r="E6730">
        <v>281</v>
      </c>
      <c r="F6730">
        <v>9</v>
      </c>
      <c r="G6730" t="s">
        <v>257</v>
      </c>
      <c r="H6730" t="s">
        <v>3878</v>
      </c>
    </row>
    <row r="6731" spans="1:8" hidden="1" x14ac:dyDescent="0.3">
      <c r="A6731" t="s">
        <v>9783</v>
      </c>
      <c r="B6731" t="s">
        <v>3166</v>
      </c>
      <c r="C6731" t="s">
        <v>245</v>
      </c>
      <c r="D6731">
        <v>0</v>
      </c>
      <c r="E6731">
        <v>2289</v>
      </c>
      <c r="F6731">
        <v>9</v>
      </c>
      <c r="G6731" t="s">
        <v>257</v>
      </c>
      <c r="H6731" t="s">
        <v>3878</v>
      </c>
    </row>
    <row r="6732" spans="1:8" hidden="1" x14ac:dyDescent="0.3">
      <c r="A6732" t="s">
        <v>9784</v>
      </c>
      <c r="B6732" t="s">
        <v>3166</v>
      </c>
      <c r="C6732" t="s">
        <v>245</v>
      </c>
      <c r="D6732">
        <v>1</v>
      </c>
      <c r="E6732">
        <v>3098</v>
      </c>
      <c r="F6732">
        <v>9</v>
      </c>
      <c r="G6732" t="s">
        <v>257</v>
      </c>
      <c r="H6732" t="s">
        <v>3878</v>
      </c>
    </row>
    <row r="6733" spans="1:8" hidden="1" x14ac:dyDescent="0.3">
      <c r="A6733" t="s">
        <v>9785</v>
      </c>
      <c r="B6733" t="s">
        <v>3166</v>
      </c>
      <c r="C6733" t="s">
        <v>245</v>
      </c>
      <c r="D6733" t="s">
        <v>60</v>
      </c>
      <c r="E6733">
        <v>6631</v>
      </c>
      <c r="F6733">
        <v>9</v>
      </c>
      <c r="G6733" t="s">
        <v>257</v>
      </c>
      <c r="H6733" t="s">
        <v>3878</v>
      </c>
    </row>
    <row r="6734" spans="1:8" hidden="1" x14ac:dyDescent="0.3">
      <c r="A6734" t="s">
        <v>9786</v>
      </c>
      <c r="B6734" t="s">
        <v>3172</v>
      </c>
      <c r="C6734" t="s">
        <v>239</v>
      </c>
      <c r="D6734" t="s">
        <v>2</v>
      </c>
      <c r="E6734">
        <v>12839</v>
      </c>
      <c r="F6734">
        <v>9</v>
      </c>
      <c r="G6734" t="s">
        <v>257</v>
      </c>
      <c r="H6734" t="s">
        <v>3878</v>
      </c>
    </row>
    <row r="6735" spans="1:8" hidden="1" x14ac:dyDescent="0.3">
      <c r="A6735" t="s">
        <v>9787</v>
      </c>
      <c r="B6735" t="s">
        <v>3172</v>
      </c>
      <c r="C6735" t="s">
        <v>239</v>
      </c>
      <c r="D6735" t="s">
        <v>67</v>
      </c>
      <c r="E6735">
        <v>893</v>
      </c>
      <c r="F6735">
        <v>9</v>
      </c>
      <c r="G6735" t="s">
        <v>257</v>
      </c>
      <c r="H6735" t="s">
        <v>3878</v>
      </c>
    </row>
    <row r="6736" spans="1:8" hidden="1" x14ac:dyDescent="0.3">
      <c r="A6736" t="s">
        <v>9788</v>
      </c>
      <c r="B6736" t="s">
        <v>3172</v>
      </c>
      <c r="C6736" t="s">
        <v>239</v>
      </c>
      <c r="D6736" t="s">
        <v>66</v>
      </c>
      <c r="E6736">
        <v>2003</v>
      </c>
      <c r="F6736">
        <v>9</v>
      </c>
      <c r="G6736" t="s">
        <v>257</v>
      </c>
      <c r="H6736" t="s">
        <v>3878</v>
      </c>
    </row>
    <row r="6737" spans="1:8" hidden="1" x14ac:dyDescent="0.3">
      <c r="A6737" t="s">
        <v>9789</v>
      </c>
      <c r="B6737" t="s">
        <v>3172</v>
      </c>
      <c r="C6737" t="s">
        <v>239</v>
      </c>
      <c r="D6737" t="s">
        <v>65</v>
      </c>
      <c r="E6737">
        <v>3859</v>
      </c>
      <c r="F6737">
        <v>9</v>
      </c>
      <c r="G6737" t="s">
        <v>257</v>
      </c>
      <c r="H6737" t="s">
        <v>3878</v>
      </c>
    </row>
    <row r="6738" spans="1:8" hidden="1" x14ac:dyDescent="0.3">
      <c r="A6738" t="s">
        <v>9790</v>
      </c>
      <c r="B6738" t="s">
        <v>3172</v>
      </c>
      <c r="C6738" t="s">
        <v>239</v>
      </c>
      <c r="D6738" t="s">
        <v>68</v>
      </c>
      <c r="E6738">
        <v>321</v>
      </c>
      <c r="F6738">
        <v>9</v>
      </c>
      <c r="G6738" t="s">
        <v>257</v>
      </c>
      <c r="H6738" t="s">
        <v>3878</v>
      </c>
    </row>
    <row r="6739" spans="1:8" hidden="1" x14ac:dyDescent="0.3">
      <c r="A6739" t="s">
        <v>9791</v>
      </c>
      <c r="B6739" t="s">
        <v>3172</v>
      </c>
      <c r="C6739" t="s">
        <v>239</v>
      </c>
      <c r="D6739" t="s">
        <v>64</v>
      </c>
      <c r="E6739">
        <v>5777</v>
      </c>
      <c r="F6739">
        <v>9</v>
      </c>
      <c r="G6739" t="s">
        <v>257</v>
      </c>
      <c r="H6739" t="s">
        <v>3878</v>
      </c>
    </row>
    <row r="6740" spans="1:8" hidden="1" x14ac:dyDescent="0.3">
      <c r="A6740" t="s">
        <v>9792</v>
      </c>
      <c r="B6740" t="s">
        <v>3179</v>
      </c>
      <c r="C6740" t="s">
        <v>240</v>
      </c>
      <c r="D6740" t="s">
        <v>2</v>
      </c>
      <c r="E6740">
        <v>12839</v>
      </c>
      <c r="F6740">
        <v>9</v>
      </c>
      <c r="G6740" t="s">
        <v>257</v>
      </c>
      <c r="H6740" t="s">
        <v>3878</v>
      </c>
    </row>
    <row r="6741" spans="1:8" hidden="1" x14ac:dyDescent="0.3">
      <c r="A6741" t="s">
        <v>9793</v>
      </c>
      <c r="B6741" t="s">
        <v>3179</v>
      </c>
      <c r="C6741" t="s">
        <v>240</v>
      </c>
      <c r="D6741" t="s">
        <v>70</v>
      </c>
      <c r="E6741">
        <v>1819</v>
      </c>
      <c r="F6741">
        <v>9</v>
      </c>
      <c r="G6741" t="s">
        <v>257</v>
      </c>
      <c r="H6741" t="s">
        <v>3878</v>
      </c>
    </row>
    <row r="6742" spans="1:8" hidden="1" x14ac:dyDescent="0.3">
      <c r="A6742" t="s">
        <v>9794</v>
      </c>
      <c r="B6742" t="s">
        <v>3179</v>
      </c>
      <c r="C6742" t="s">
        <v>240</v>
      </c>
      <c r="D6742" t="s">
        <v>69</v>
      </c>
      <c r="E6742">
        <v>1705</v>
      </c>
      <c r="F6742">
        <v>9</v>
      </c>
      <c r="G6742" t="s">
        <v>257</v>
      </c>
      <c r="H6742" t="s">
        <v>3878</v>
      </c>
    </row>
    <row r="6743" spans="1:8" hidden="1" x14ac:dyDescent="0.3">
      <c r="A6743" t="s">
        <v>9795</v>
      </c>
      <c r="B6743" t="s">
        <v>3179</v>
      </c>
      <c r="C6743" t="s">
        <v>240</v>
      </c>
      <c r="D6743" t="s">
        <v>71</v>
      </c>
      <c r="E6743">
        <v>9307</v>
      </c>
      <c r="F6743">
        <v>9</v>
      </c>
      <c r="G6743" t="s">
        <v>257</v>
      </c>
      <c r="H6743" t="s">
        <v>3878</v>
      </c>
    </row>
    <row r="6744" spans="1:8" hidden="1" x14ac:dyDescent="0.3">
      <c r="A6744" t="s">
        <v>9796</v>
      </c>
      <c r="B6744" t="s">
        <v>3184</v>
      </c>
      <c r="C6744" t="s">
        <v>3185</v>
      </c>
      <c r="D6744" t="s">
        <v>2</v>
      </c>
      <c r="E6744">
        <v>12839</v>
      </c>
      <c r="F6744">
        <v>9</v>
      </c>
      <c r="G6744" t="s">
        <v>257</v>
      </c>
      <c r="H6744" t="s">
        <v>3878</v>
      </c>
    </row>
    <row r="6745" spans="1:8" hidden="1" x14ac:dyDescent="0.3">
      <c r="A6745" t="s">
        <v>9797</v>
      </c>
      <c r="B6745" t="s">
        <v>3184</v>
      </c>
      <c r="C6745" t="s">
        <v>3185</v>
      </c>
      <c r="D6745" t="s">
        <v>25</v>
      </c>
      <c r="E6745">
        <v>116</v>
      </c>
      <c r="F6745">
        <v>9</v>
      </c>
      <c r="G6745" t="s">
        <v>257</v>
      </c>
      <c r="H6745" t="s">
        <v>3878</v>
      </c>
    </row>
    <row r="6746" spans="1:8" hidden="1" x14ac:dyDescent="0.3">
      <c r="A6746" t="s">
        <v>9798</v>
      </c>
      <c r="B6746" t="s">
        <v>3184</v>
      </c>
      <c r="C6746" t="s">
        <v>3185</v>
      </c>
      <c r="D6746" t="s">
        <v>21</v>
      </c>
      <c r="E6746">
        <v>1572</v>
      </c>
      <c r="F6746">
        <v>9</v>
      </c>
      <c r="G6746" t="s">
        <v>257</v>
      </c>
      <c r="H6746" t="s">
        <v>3878</v>
      </c>
    </row>
    <row r="6747" spans="1:8" hidden="1" x14ac:dyDescent="0.3">
      <c r="A6747" t="s">
        <v>9799</v>
      </c>
      <c r="B6747" t="s">
        <v>3184</v>
      </c>
      <c r="C6747" t="s">
        <v>3185</v>
      </c>
      <c r="D6747" t="s">
        <v>24</v>
      </c>
      <c r="E6747">
        <v>156</v>
      </c>
      <c r="F6747">
        <v>9</v>
      </c>
      <c r="G6747" t="s">
        <v>257</v>
      </c>
      <c r="H6747" t="s">
        <v>3878</v>
      </c>
    </row>
    <row r="6748" spans="1:8" hidden="1" x14ac:dyDescent="0.3">
      <c r="A6748" t="s">
        <v>9800</v>
      </c>
      <c r="B6748" t="s">
        <v>3184</v>
      </c>
      <c r="C6748" t="s">
        <v>3185</v>
      </c>
      <c r="D6748" t="s">
        <v>354</v>
      </c>
      <c r="E6748">
        <v>1368</v>
      </c>
      <c r="F6748">
        <v>9</v>
      </c>
      <c r="G6748" t="s">
        <v>257</v>
      </c>
      <c r="H6748" t="s">
        <v>3878</v>
      </c>
    </row>
    <row r="6749" spans="1:8" hidden="1" x14ac:dyDescent="0.3">
      <c r="A6749" t="s">
        <v>9801</v>
      </c>
      <c r="B6749" t="s">
        <v>3184</v>
      </c>
      <c r="C6749" t="s">
        <v>3185</v>
      </c>
      <c r="D6749" t="s">
        <v>22</v>
      </c>
      <c r="E6749">
        <v>1019</v>
      </c>
      <c r="F6749">
        <v>9</v>
      </c>
      <c r="G6749" t="s">
        <v>257</v>
      </c>
      <c r="H6749" t="s">
        <v>3878</v>
      </c>
    </row>
    <row r="6750" spans="1:8" hidden="1" x14ac:dyDescent="0.3">
      <c r="A6750" t="s">
        <v>9802</v>
      </c>
      <c r="B6750" t="s">
        <v>3184</v>
      </c>
      <c r="C6750" t="s">
        <v>3185</v>
      </c>
      <c r="D6750" t="s">
        <v>23</v>
      </c>
      <c r="E6750">
        <v>330</v>
      </c>
      <c r="F6750">
        <v>9</v>
      </c>
      <c r="G6750" t="s">
        <v>257</v>
      </c>
      <c r="H6750" t="s">
        <v>3878</v>
      </c>
    </row>
    <row r="6751" spans="1:8" hidden="1" x14ac:dyDescent="0.3">
      <c r="A6751" t="s">
        <v>9803</v>
      </c>
      <c r="B6751" t="s">
        <v>3184</v>
      </c>
      <c r="C6751" t="s">
        <v>3185</v>
      </c>
      <c r="D6751" t="s">
        <v>20</v>
      </c>
      <c r="E6751">
        <v>8269</v>
      </c>
      <c r="F6751">
        <v>9</v>
      </c>
      <c r="G6751" t="s">
        <v>257</v>
      </c>
      <c r="H6751" t="s">
        <v>3878</v>
      </c>
    </row>
    <row r="6752" spans="1:8" hidden="1" x14ac:dyDescent="0.3">
      <c r="A6752" t="s">
        <v>10615</v>
      </c>
      <c r="B6752" t="s">
        <v>3193</v>
      </c>
      <c r="C6752" t="s">
        <v>3194</v>
      </c>
      <c r="D6752" t="s">
        <v>10556</v>
      </c>
      <c r="E6752">
        <v>3</v>
      </c>
      <c r="F6752">
        <v>9</v>
      </c>
      <c r="G6752" t="s">
        <v>257</v>
      </c>
      <c r="H6752" t="s">
        <v>3878</v>
      </c>
    </row>
    <row r="6753" spans="1:8" hidden="1" x14ac:dyDescent="0.3">
      <c r="A6753" t="s">
        <v>9804</v>
      </c>
      <c r="B6753" t="s">
        <v>3193</v>
      </c>
      <c r="C6753" t="s">
        <v>3194</v>
      </c>
      <c r="D6753" t="s">
        <v>350</v>
      </c>
      <c r="E6753">
        <v>9</v>
      </c>
      <c r="F6753">
        <v>9</v>
      </c>
      <c r="G6753" t="s">
        <v>257</v>
      </c>
      <c r="H6753" t="s">
        <v>3878</v>
      </c>
    </row>
    <row r="6754" spans="1:8" hidden="1" x14ac:dyDescent="0.3">
      <c r="A6754" t="s">
        <v>9805</v>
      </c>
      <c r="B6754" t="s">
        <v>3193</v>
      </c>
      <c r="C6754" t="s">
        <v>3194</v>
      </c>
      <c r="D6754" t="s">
        <v>352</v>
      </c>
      <c r="E6754">
        <v>982</v>
      </c>
      <c r="F6754">
        <v>9</v>
      </c>
      <c r="G6754" t="s">
        <v>257</v>
      </c>
      <c r="H6754" t="s">
        <v>3878</v>
      </c>
    </row>
    <row r="6755" spans="1:8" hidden="1" x14ac:dyDescent="0.3">
      <c r="A6755" t="s">
        <v>9806</v>
      </c>
      <c r="B6755" t="s">
        <v>3193</v>
      </c>
      <c r="C6755" t="s">
        <v>3194</v>
      </c>
      <c r="D6755" t="s">
        <v>351</v>
      </c>
      <c r="E6755">
        <v>27</v>
      </c>
      <c r="F6755">
        <v>9</v>
      </c>
      <c r="G6755" t="s">
        <v>257</v>
      </c>
      <c r="H6755" t="s">
        <v>3878</v>
      </c>
    </row>
    <row r="6756" spans="1:8" hidden="1" x14ac:dyDescent="0.3">
      <c r="A6756" t="s">
        <v>9807</v>
      </c>
      <c r="B6756" t="s">
        <v>3193</v>
      </c>
      <c r="C6756" t="s">
        <v>3194</v>
      </c>
      <c r="D6756" t="s">
        <v>348</v>
      </c>
      <c r="E6756">
        <v>36</v>
      </c>
      <c r="F6756">
        <v>9</v>
      </c>
      <c r="G6756" t="s">
        <v>257</v>
      </c>
      <c r="H6756" t="s">
        <v>3878</v>
      </c>
    </row>
    <row r="6757" spans="1:8" hidden="1" x14ac:dyDescent="0.3">
      <c r="A6757" t="s">
        <v>9808</v>
      </c>
      <c r="B6757" t="s">
        <v>3193</v>
      </c>
      <c r="C6757" t="s">
        <v>3194</v>
      </c>
      <c r="D6757" t="s">
        <v>349</v>
      </c>
      <c r="E6757">
        <v>12528</v>
      </c>
      <c r="F6757">
        <v>9</v>
      </c>
      <c r="G6757" t="s">
        <v>257</v>
      </c>
      <c r="H6757" t="s">
        <v>3878</v>
      </c>
    </row>
    <row r="6758" spans="1:8" hidden="1" x14ac:dyDescent="0.3">
      <c r="A6758" t="s">
        <v>9809</v>
      </c>
      <c r="B6758" t="s">
        <v>3193</v>
      </c>
      <c r="C6758" t="s">
        <v>3194</v>
      </c>
      <c r="D6758" t="s">
        <v>347</v>
      </c>
      <c r="E6758">
        <v>12498</v>
      </c>
      <c r="F6758">
        <v>9</v>
      </c>
      <c r="G6758" t="s">
        <v>257</v>
      </c>
      <c r="H6758" t="s">
        <v>3878</v>
      </c>
    </row>
    <row r="6759" spans="1:8" hidden="1" x14ac:dyDescent="0.3">
      <c r="A6759" t="s">
        <v>9810</v>
      </c>
      <c r="B6759" t="s">
        <v>99</v>
      </c>
      <c r="C6759" t="s">
        <v>3202</v>
      </c>
      <c r="D6759" t="s">
        <v>210</v>
      </c>
      <c r="E6759">
        <v>1712</v>
      </c>
      <c r="F6759">
        <v>9</v>
      </c>
      <c r="G6759" t="s">
        <v>257</v>
      </c>
      <c r="H6759" t="s">
        <v>3878</v>
      </c>
    </row>
    <row r="6760" spans="1:8" hidden="1" x14ac:dyDescent="0.3">
      <c r="A6760" t="s">
        <v>9811</v>
      </c>
      <c r="B6760" t="s">
        <v>98</v>
      </c>
      <c r="C6760" t="s">
        <v>3202</v>
      </c>
      <c r="D6760" t="s">
        <v>209</v>
      </c>
      <c r="E6760">
        <v>9242</v>
      </c>
      <c r="F6760">
        <v>9</v>
      </c>
      <c r="G6760" t="s">
        <v>257</v>
      </c>
      <c r="H6760" t="s">
        <v>3878</v>
      </c>
    </row>
    <row r="6761" spans="1:8" hidden="1" x14ac:dyDescent="0.3">
      <c r="A6761" t="s">
        <v>9812</v>
      </c>
      <c r="B6761" t="s">
        <v>97</v>
      </c>
      <c r="C6761" t="s">
        <v>3202</v>
      </c>
      <c r="D6761" t="s">
        <v>208</v>
      </c>
      <c r="E6761">
        <v>1226</v>
      </c>
      <c r="F6761">
        <v>9</v>
      </c>
      <c r="G6761" t="s">
        <v>257</v>
      </c>
      <c r="H6761" t="s">
        <v>3878</v>
      </c>
    </row>
    <row r="6762" spans="1:8" hidden="1" x14ac:dyDescent="0.3">
      <c r="A6762" t="s">
        <v>9813</v>
      </c>
      <c r="B6762" t="s">
        <v>96</v>
      </c>
      <c r="C6762" t="s">
        <v>3202</v>
      </c>
      <c r="D6762" t="s">
        <v>207</v>
      </c>
      <c r="E6762">
        <v>913</v>
      </c>
      <c r="F6762">
        <v>9</v>
      </c>
      <c r="G6762" t="s">
        <v>257</v>
      </c>
      <c r="H6762" t="s">
        <v>3878</v>
      </c>
    </row>
    <row r="6763" spans="1:8" hidden="1" x14ac:dyDescent="0.3">
      <c r="A6763" t="s">
        <v>9814</v>
      </c>
      <c r="B6763" t="s">
        <v>3207</v>
      </c>
      <c r="C6763" t="s">
        <v>3202</v>
      </c>
      <c r="D6763" t="s">
        <v>2</v>
      </c>
      <c r="E6763">
        <v>13093</v>
      </c>
      <c r="F6763">
        <v>9</v>
      </c>
      <c r="G6763" t="s">
        <v>257</v>
      </c>
      <c r="H6763" t="s">
        <v>3878</v>
      </c>
    </row>
    <row r="6764" spans="1:8" hidden="1" x14ac:dyDescent="0.3">
      <c r="A6764" t="s">
        <v>9815</v>
      </c>
      <c r="B6764" t="s">
        <v>3207</v>
      </c>
      <c r="C6764" t="s">
        <v>3202</v>
      </c>
      <c r="D6764" t="s">
        <v>28</v>
      </c>
      <c r="E6764">
        <v>278.24177391157599</v>
      </c>
      <c r="F6764">
        <v>9</v>
      </c>
      <c r="G6764" t="s">
        <v>257</v>
      </c>
      <c r="H6764" t="s">
        <v>3878</v>
      </c>
    </row>
    <row r="6765" spans="1:8" hidden="1" x14ac:dyDescent="0.3">
      <c r="A6765" t="s">
        <v>9816</v>
      </c>
      <c r="B6765" t="s">
        <v>3207</v>
      </c>
      <c r="C6765" t="s">
        <v>3202</v>
      </c>
      <c r="D6765" t="s">
        <v>27</v>
      </c>
      <c r="E6765">
        <v>6882</v>
      </c>
      <c r="F6765">
        <v>9</v>
      </c>
      <c r="G6765" t="s">
        <v>257</v>
      </c>
      <c r="H6765" t="s">
        <v>3878</v>
      </c>
    </row>
    <row r="6766" spans="1:8" hidden="1" x14ac:dyDescent="0.3">
      <c r="A6766" t="s">
        <v>9817</v>
      </c>
      <c r="B6766" t="s">
        <v>3207</v>
      </c>
      <c r="C6766" t="s">
        <v>3202</v>
      </c>
      <c r="D6766" t="s">
        <v>3155</v>
      </c>
      <c r="E6766">
        <v>224</v>
      </c>
      <c r="F6766">
        <v>9</v>
      </c>
      <c r="G6766" t="s">
        <v>257</v>
      </c>
      <c r="H6766" t="s">
        <v>3878</v>
      </c>
    </row>
    <row r="6767" spans="1:8" hidden="1" x14ac:dyDescent="0.3">
      <c r="A6767" t="s">
        <v>9818</v>
      </c>
      <c r="B6767" t="s">
        <v>3207</v>
      </c>
      <c r="C6767" t="s">
        <v>3202</v>
      </c>
      <c r="D6767" t="s">
        <v>3157</v>
      </c>
      <c r="E6767">
        <v>12619</v>
      </c>
      <c r="F6767">
        <v>9</v>
      </c>
      <c r="G6767" t="s">
        <v>257</v>
      </c>
      <c r="H6767" t="s">
        <v>3878</v>
      </c>
    </row>
    <row r="6768" spans="1:8" hidden="1" x14ac:dyDescent="0.3">
      <c r="A6768" t="s">
        <v>9819</v>
      </c>
      <c r="B6768" t="s">
        <v>3207</v>
      </c>
      <c r="C6768" t="s">
        <v>3202</v>
      </c>
      <c r="D6768" t="s">
        <v>26</v>
      </c>
      <c r="E6768">
        <v>6211</v>
      </c>
      <c r="F6768">
        <v>9</v>
      </c>
      <c r="G6768" t="s">
        <v>257</v>
      </c>
      <c r="H6768" t="s">
        <v>3878</v>
      </c>
    </row>
    <row r="6769" spans="1:8" hidden="1" x14ac:dyDescent="0.3">
      <c r="A6769" t="s">
        <v>9820</v>
      </c>
      <c r="B6769" t="s">
        <v>3214</v>
      </c>
      <c r="C6769" t="s">
        <v>3215</v>
      </c>
      <c r="D6769" t="s">
        <v>344</v>
      </c>
      <c r="E6769">
        <v>302</v>
      </c>
      <c r="F6769">
        <v>9</v>
      </c>
      <c r="G6769" t="s">
        <v>257</v>
      </c>
      <c r="H6769" t="s">
        <v>3878</v>
      </c>
    </row>
    <row r="6770" spans="1:8" hidden="1" x14ac:dyDescent="0.3">
      <c r="A6770" t="s">
        <v>9821</v>
      </c>
      <c r="B6770" t="s">
        <v>3214</v>
      </c>
      <c r="C6770" t="s">
        <v>3215</v>
      </c>
      <c r="D6770" t="s">
        <v>2</v>
      </c>
      <c r="E6770">
        <v>12839</v>
      </c>
      <c r="F6770">
        <v>9</v>
      </c>
      <c r="G6770" t="s">
        <v>257</v>
      </c>
      <c r="H6770" t="s">
        <v>3878</v>
      </c>
    </row>
    <row r="6771" spans="1:8" hidden="1" x14ac:dyDescent="0.3">
      <c r="A6771" t="s">
        <v>9822</v>
      </c>
      <c r="B6771" t="s">
        <v>3214</v>
      </c>
      <c r="C6771" t="s">
        <v>3215</v>
      </c>
      <c r="D6771" t="s">
        <v>30</v>
      </c>
      <c r="E6771">
        <v>929</v>
      </c>
      <c r="F6771">
        <v>9</v>
      </c>
      <c r="G6771" t="s">
        <v>257</v>
      </c>
      <c r="H6771" t="s">
        <v>3878</v>
      </c>
    </row>
    <row r="6772" spans="1:8" hidden="1" x14ac:dyDescent="0.3">
      <c r="A6772" t="s">
        <v>9823</v>
      </c>
      <c r="B6772" t="s">
        <v>3214</v>
      </c>
      <c r="C6772" t="s">
        <v>3215</v>
      </c>
      <c r="D6772" t="s">
        <v>345</v>
      </c>
      <c r="E6772">
        <v>51</v>
      </c>
      <c r="F6772">
        <v>9</v>
      </c>
      <c r="G6772" t="s">
        <v>257</v>
      </c>
      <c r="H6772" t="s">
        <v>3878</v>
      </c>
    </row>
    <row r="6773" spans="1:8" hidden="1" x14ac:dyDescent="0.3">
      <c r="A6773" t="s">
        <v>9824</v>
      </c>
      <c r="B6773" t="s">
        <v>3214</v>
      </c>
      <c r="C6773" t="s">
        <v>3215</v>
      </c>
      <c r="D6773" t="s">
        <v>36</v>
      </c>
      <c r="E6773">
        <v>253</v>
      </c>
      <c r="F6773">
        <v>9</v>
      </c>
      <c r="G6773" t="s">
        <v>257</v>
      </c>
      <c r="H6773" t="s">
        <v>3878</v>
      </c>
    </row>
    <row r="6774" spans="1:8" hidden="1" x14ac:dyDescent="0.3">
      <c r="A6774" t="s">
        <v>9825</v>
      </c>
      <c r="B6774" t="s">
        <v>3214</v>
      </c>
      <c r="C6774" t="s">
        <v>3215</v>
      </c>
      <c r="D6774" t="s">
        <v>32</v>
      </c>
      <c r="E6774">
        <v>375</v>
      </c>
      <c r="F6774">
        <v>9</v>
      </c>
      <c r="G6774" t="s">
        <v>257</v>
      </c>
      <c r="H6774" t="s">
        <v>3878</v>
      </c>
    </row>
    <row r="6775" spans="1:8" hidden="1" x14ac:dyDescent="0.3">
      <c r="A6775" t="s">
        <v>9826</v>
      </c>
      <c r="B6775" t="s">
        <v>3214</v>
      </c>
      <c r="C6775" t="s">
        <v>3215</v>
      </c>
      <c r="D6775" t="s">
        <v>31</v>
      </c>
      <c r="E6775">
        <v>10923</v>
      </c>
      <c r="F6775">
        <v>9</v>
      </c>
      <c r="G6775" t="s">
        <v>257</v>
      </c>
      <c r="H6775" t="s">
        <v>3878</v>
      </c>
    </row>
    <row r="6776" spans="1:8" hidden="1" x14ac:dyDescent="0.3">
      <c r="A6776" t="s">
        <v>9827</v>
      </c>
      <c r="B6776" t="s">
        <v>3214</v>
      </c>
      <c r="C6776" t="s">
        <v>3215</v>
      </c>
      <c r="D6776" t="s">
        <v>34</v>
      </c>
      <c r="E6776">
        <v>652</v>
      </c>
      <c r="F6776">
        <v>9</v>
      </c>
      <c r="G6776" t="s">
        <v>257</v>
      </c>
      <c r="H6776" t="s">
        <v>3878</v>
      </c>
    </row>
    <row r="6777" spans="1:8" hidden="1" x14ac:dyDescent="0.3">
      <c r="A6777" t="s">
        <v>9828</v>
      </c>
      <c r="B6777" t="s">
        <v>3214</v>
      </c>
      <c r="C6777" t="s">
        <v>3215</v>
      </c>
      <c r="D6777" t="s">
        <v>35</v>
      </c>
      <c r="E6777">
        <v>894</v>
      </c>
      <c r="F6777">
        <v>9</v>
      </c>
      <c r="G6777" t="s">
        <v>257</v>
      </c>
      <c r="H6777" t="s">
        <v>3878</v>
      </c>
    </row>
    <row r="6778" spans="1:8" hidden="1" x14ac:dyDescent="0.3">
      <c r="A6778" t="s">
        <v>9829</v>
      </c>
      <c r="B6778" t="s">
        <v>3214</v>
      </c>
      <c r="C6778" t="s">
        <v>3215</v>
      </c>
      <c r="D6778" t="s">
        <v>33</v>
      </c>
      <c r="E6778">
        <v>9377</v>
      </c>
      <c r="F6778">
        <v>9</v>
      </c>
      <c r="G6778" t="s">
        <v>257</v>
      </c>
      <c r="H6778" t="s">
        <v>3878</v>
      </c>
    </row>
    <row r="6779" spans="1:8" hidden="1" x14ac:dyDescent="0.3">
      <c r="A6779" t="s">
        <v>9830</v>
      </c>
      <c r="B6779" t="s">
        <v>3226</v>
      </c>
      <c r="C6779" t="s">
        <v>232</v>
      </c>
      <c r="D6779" t="s">
        <v>60</v>
      </c>
      <c r="E6779">
        <v>6631</v>
      </c>
      <c r="F6779">
        <v>9</v>
      </c>
      <c r="G6779" t="s">
        <v>257</v>
      </c>
      <c r="H6779" t="s">
        <v>3878</v>
      </c>
    </row>
    <row r="6780" spans="1:8" hidden="1" x14ac:dyDescent="0.3">
      <c r="A6780" t="s">
        <v>9831</v>
      </c>
      <c r="B6780" t="s">
        <v>3226</v>
      </c>
      <c r="C6780" t="s">
        <v>232</v>
      </c>
      <c r="D6780" t="s">
        <v>76</v>
      </c>
      <c r="E6780">
        <v>33</v>
      </c>
      <c r="F6780">
        <v>9</v>
      </c>
      <c r="G6780" t="s">
        <v>257</v>
      </c>
      <c r="H6780" t="s">
        <v>3878</v>
      </c>
    </row>
    <row r="6781" spans="1:8" hidden="1" x14ac:dyDescent="0.3">
      <c r="A6781" t="s">
        <v>9832</v>
      </c>
      <c r="B6781" t="s">
        <v>3226</v>
      </c>
      <c r="C6781" t="s">
        <v>232</v>
      </c>
      <c r="D6781" t="s">
        <v>72</v>
      </c>
      <c r="E6781">
        <v>2519</v>
      </c>
      <c r="F6781">
        <v>9</v>
      </c>
      <c r="G6781" t="s">
        <v>257</v>
      </c>
      <c r="H6781" t="s">
        <v>3878</v>
      </c>
    </row>
    <row r="6782" spans="1:8" hidden="1" x14ac:dyDescent="0.3">
      <c r="A6782" t="s">
        <v>9833</v>
      </c>
      <c r="B6782" t="s">
        <v>3226</v>
      </c>
      <c r="C6782" t="s">
        <v>232</v>
      </c>
      <c r="D6782" t="s">
        <v>73</v>
      </c>
      <c r="E6782">
        <v>3079</v>
      </c>
      <c r="F6782">
        <v>9</v>
      </c>
      <c r="G6782" t="s">
        <v>257</v>
      </c>
      <c r="H6782" t="s">
        <v>3878</v>
      </c>
    </row>
    <row r="6783" spans="1:8" hidden="1" x14ac:dyDescent="0.3">
      <c r="A6783" t="s">
        <v>9834</v>
      </c>
      <c r="B6783" t="s">
        <v>3226</v>
      </c>
      <c r="C6783" t="s">
        <v>232</v>
      </c>
      <c r="D6783" t="s">
        <v>75</v>
      </c>
      <c r="E6783">
        <v>136</v>
      </c>
      <c r="F6783">
        <v>9</v>
      </c>
      <c r="G6783" t="s">
        <v>257</v>
      </c>
      <c r="H6783" t="s">
        <v>3878</v>
      </c>
    </row>
    <row r="6784" spans="1:8" hidden="1" x14ac:dyDescent="0.3">
      <c r="A6784" t="s">
        <v>9835</v>
      </c>
      <c r="B6784" t="s">
        <v>3226</v>
      </c>
      <c r="C6784" t="s">
        <v>232</v>
      </c>
      <c r="D6784" t="s">
        <v>74</v>
      </c>
      <c r="E6784">
        <v>869</v>
      </c>
      <c r="F6784">
        <v>9</v>
      </c>
      <c r="G6784" t="s">
        <v>257</v>
      </c>
      <c r="H6784" t="s">
        <v>3878</v>
      </c>
    </row>
    <row r="6785" spans="1:8" hidden="1" x14ac:dyDescent="0.3">
      <c r="A6785" t="s">
        <v>9836</v>
      </c>
      <c r="B6785" t="s">
        <v>3076</v>
      </c>
      <c r="C6785" t="s">
        <v>236</v>
      </c>
      <c r="D6785" t="s">
        <v>29</v>
      </c>
      <c r="E6785">
        <v>12679</v>
      </c>
      <c r="F6785">
        <v>56</v>
      </c>
      <c r="G6785" t="s">
        <v>290</v>
      </c>
      <c r="H6785" t="s">
        <v>3880</v>
      </c>
    </row>
    <row r="6786" spans="1:8" hidden="1" x14ac:dyDescent="0.3">
      <c r="A6786" t="s">
        <v>9837</v>
      </c>
      <c r="B6786" t="s">
        <v>3076</v>
      </c>
      <c r="C6786" t="s">
        <v>236</v>
      </c>
      <c r="D6786" t="s">
        <v>49</v>
      </c>
      <c r="E6786">
        <v>4324</v>
      </c>
      <c r="F6786">
        <v>56</v>
      </c>
      <c r="G6786" t="s">
        <v>290</v>
      </c>
      <c r="H6786" t="s">
        <v>3880</v>
      </c>
    </row>
    <row r="6787" spans="1:8" hidden="1" x14ac:dyDescent="0.3">
      <c r="A6787" t="s">
        <v>9838</v>
      </c>
      <c r="B6787" t="s">
        <v>3076</v>
      </c>
      <c r="C6787" t="s">
        <v>236</v>
      </c>
      <c r="D6787" t="s">
        <v>48</v>
      </c>
      <c r="E6787">
        <v>1556</v>
      </c>
      <c r="F6787">
        <v>56</v>
      </c>
      <c r="G6787" t="s">
        <v>290</v>
      </c>
      <c r="H6787" t="s">
        <v>3880</v>
      </c>
    </row>
    <row r="6788" spans="1:8" hidden="1" x14ac:dyDescent="0.3">
      <c r="A6788" t="s">
        <v>9839</v>
      </c>
      <c r="B6788" t="s">
        <v>3076</v>
      </c>
      <c r="C6788" t="s">
        <v>236</v>
      </c>
      <c r="D6788" t="s">
        <v>42</v>
      </c>
      <c r="E6788">
        <v>450</v>
      </c>
      <c r="F6788">
        <v>56</v>
      </c>
      <c r="G6788" t="s">
        <v>290</v>
      </c>
      <c r="H6788" t="s">
        <v>3880</v>
      </c>
    </row>
    <row r="6789" spans="1:8" hidden="1" x14ac:dyDescent="0.3">
      <c r="A6789" t="s">
        <v>9840</v>
      </c>
      <c r="B6789" t="s">
        <v>3076</v>
      </c>
      <c r="C6789" t="s">
        <v>236</v>
      </c>
      <c r="D6789" t="s">
        <v>82</v>
      </c>
      <c r="E6789">
        <v>686</v>
      </c>
      <c r="F6789">
        <v>56</v>
      </c>
      <c r="G6789" t="s">
        <v>290</v>
      </c>
      <c r="H6789" t="s">
        <v>3880</v>
      </c>
    </row>
    <row r="6790" spans="1:8" hidden="1" x14ac:dyDescent="0.3">
      <c r="A6790" t="s">
        <v>9841</v>
      </c>
      <c r="B6790" t="s">
        <v>3076</v>
      </c>
      <c r="C6790" t="s">
        <v>236</v>
      </c>
      <c r="D6790" t="s">
        <v>50</v>
      </c>
      <c r="E6790">
        <v>362</v>
      </c>
      <c r="F6790">
        <v>56</v>
      </c>
      <c r="G6790" t="s">
        <v>290</v>
      </c>
      <c r="H6790" t="s">
        <v>3880</v>
      </c>
    </row>
    <row r="6791" spans="1:8" hidden="1" x14ac:dyDescent="0.3">
      <c r="A6791" t="s">
        <v>9842</v>
      </c>
      <c r="B6791" t="s">
        <v>3076</v>
      </c>
      <c r="C6791" t="s">
        <v>236</v>
      </c>
      <c r="D6791" t="s">
        <v>46</v>
      </c>
      <c r="E6791">
        <v>1387</v>
      </c>
      <c r="F6791">
        <v>56</v>
      </c>
      <c r="G6791" t="s">
        <v>290</v>
      </c>
      <c r="H6791" t="s">
        <v>3880</v>
      </c>
    </row>
    <row r="6792" spans="1:8" hidden="1" x14ac:dyDescent="0.3">
      <c r="A6792" t="s">
        <v>9843</v>
      </c>
      <c r="B6792" t="s">
        <v>3076</v>
      </c>
      <c r="C6792" t="s">
        <v>236</v>
      </c>
      <c r="D6792" t="s">
        <v>45</v>
      </c>
      <c r="E6792">
        <v>719</v>
      </c>
      <c r="F6792">
        <v>56</v>
      </c>
      <c r="G6792" t="s">
        <v>290</v>
      </c>
      <c r="H6792" t="s">
        <v>3880</v>
      </c>
    </row>
    <row r="6793" spans="1:8" hidden="1" x14ac:dyDescent="0.3">
      <c r="A6793" t="s">
        <v>9844</v>
      </c>
      <c r="B6793" t="s">
        <v>3076</v>
      </c>
      <c r="C6793" t="s">
        <v>236</v>
      </c>
      <c r="D6793" t="s">
        <v>47</v>
      </c>
      <c r="E6793">
        <v>532</v>
      </c>
      <c r="F6793">
        <v>56</v>
      </c>
      <c r="G6793" t="s">
        <v>290</v>
      </c>
      <c r="H6793" t="s">
        <v>3880</v>
      </c>
    </row>
    <row r="6794" spans="1:8" hidden="1" x14ac:dyDescent="0.3">
      <c r="A6794" t="s">
        <v>9845</v>
      </c>
      <c r="B6794" t="s">
        <v>3076</v>
      </c>
      <c r="C6794" t="s">
        <v>236</v>
      </c>
      <c r="D6794" t="s">
        <v>43</v>
      </c>
      <c r="E6794">
        <v>2093</v>
      </c>
      <c r="F6794">
        <v>56</v>
      </c>
      <c r="G6794" t="s">
        <v>290</v>
      </c>
      <c r="H6794" t="s">
        <v>3880</v>
      </c>
    </row>
    <row r="6795" spans="1:8" hidden="1" x14ac:dyDescent="0.3">
      <c r="A6795" t="s">
        <v>9846</v>
      </c>
      <c r="B6795" t="s">
        <v>3076</v>
      </c>
      <c r="C6795" t="s">
        <v>236</v>
      </c>
      <c r="D6795" t="s">
        <v>44</v>
      </c>
      <c r="E6795">
        <v>536</v>
      </c>
      <c r="F6795">
        <v>56</v>
      </c>
      <c r="G6795" t="s">
        <v>290</v>
      </c>
      <c r="H6795" t="s">
        <v>3880</v>
      </c>
    </row>
    <row r="6796" spans="1:8" hidden="1" x14ac:dyDescent="0.3">
      <c r="A6796" t="s">
        <v>3879</v>
      </c>
      <c r="B6796" t="s">
        <v>3089</v>
      </c>
      <c r="C6796" t="s">
        <v>3090</v>
      </c>
      <c r="D6796" t="s">
        <v>434</v>
      </c>
      <c r="E6796">
        <v>225</v>
      </c>
      <c r="F6796">
        <v>56</v>
      </c>
      <c r="G6796" t="s">
        <v>290</v>
      </c>
      <c r="H6796" t="s">
        <v>3880</v>
      </c>
    </row>
    <row r="6797" spans="1:8" hidden="1" x14ac:dyDescent="0.3">
      <c r="A6797" t="s">
        <v>5409</v>
      </c>
      <c r="B6797" t="s">
        <v>3089</v>
      </c>
      <c r="C6797" t="s">
        <v>3090</v>
      </c>
      <c r="D6797" t="s">
        <v>436</v>
      </c>
      <c r="E6797">
        <v>948</v>
      </c>
      <c r="F6797">
        <v>56</v>
      </c>
      <c r="G6797" t="s">
        <v>290</v>
      </c>
      <c r="H6797" t="s">
        <v>3880</v>
      </c>
    </row>
    <row r="6798" spans="1:8" hidden="1" x14ac:dyDescent="0.3">
      <c r="A6798" t="s">
        <v>6226</v>
      </c>
      <c r="B6798" t="s">
        <v>3089</v>
      </c>
      <c r="C6798" t="s">
        <v>3090</v>
      </c>
      <c r="D6798" t="s">
        <v>437</v>
      </c>
      <c r="E6798">
        <v>2382</v>
      </c>
      <c r="F6798">
        <v>56</v>
      </c>
      <c r="G6798" t="s">
        <v>290</v>
      </c>
      <c r="H6798" t="s">
        <v>3880</v>
      </c>
    </row>
    <row r="6799" spans="1:8" hidden="1" x14ac:dyDescent="0.3">
      <c r="A6799" t="s">
        <v>7860</v>
      </c>
      <c r="B6799" t="s">
        <v>3089</v>
      </c>
      <c r="C6799" t="s">
        <v>3090</v>
      </c>
      <c r="D6799" t="s">
        <v>439</v>
      </c>
      <c r="E6799">
        <v>1669</v>
      </c>
      <c r="F6799">
        <v>56</v>
      </c>
      <c r="G6799" t="s">
        <v>290</v>
      </c>
      <c r="H6799" t="s">
        <v>3880</v>
      </c>
    </row>
    <row r="6800" spans="1:8" hidden="1" x14ac:dyDescent="0.3">
      <c r="A6800" t="s">
        <v>4700</v>
      </c>
      <c r="B6800" t="s">
        <v>3089</v>
      </c>
      <c r="C6800" t="s">
        <v>3090</v>
      </c>
      <c r="D6800" t="s">
        <v>435</v>
      </c>
      <c r="E6800">
        <v>1144</v>
      </c>
      <c r="F6800">
        <v>56</v>
      </c>
      <c r="G6800" t="s">
        <v>290</v>
      </c>
      <c r="H6800" t="s">
        <v>3880</v>
      </c>
    </row>
    <row r="6801" spans="1:8" hidden="1" x14ac:dyDescent="0.3">
      <c r="A6801" t="s">
        <v>9386</v>
      </c>
      <c r="B6801" t="s">
        <v>3089</v>
      </c>
      <c r="C6801" t="s">
        <v>3090</v>
      </c>
      <c r="D6801" t="s">
        <v>441</v>
      </c>
      <c r="E6801">
        <v>677</v>
      </c>
      <c r="F6801">
        <v>56</v>
      </c>
      <c r="G6801" t="s">
        <v>290</v>
      </c>
      <c r="H6801" t="s">
        <v>3880</v>
      </c>
    </row>
    <row r="6802" spans="1:8" hidden="1" x14ac:dyDescent="0.3">
      <c r="A6802" t="s">
        <v>8677</v>
      </c>
      <c r="B6802" t="s">
        <v>3089</v>
      </c>
      <c r="C6802" t="s">
        <v>3090</v>
      </c>
      <c r="D6802" t="s">
        <v>440</v>
      </c>
      <c r="E6802">
        <v>2902</v>
      </c>
      <c r="F6802">
        <v>56</v>
      </c>
      <c r="G6802" t="s">
        <v>290</v>
      </c>
      <c r="H6802" t="s">
        <v>3880</v>
      </c>
    </row>
    <row r="6803" spans="1:8" hidden="1" x14ac:dyDescent="0.3">
      <c r="A6803" t="s">
        <v>10203</v>
      </c>
      <c r="B6803" t="s">
        <v>3089</v>
      </c>
      <c r="C6803" t="s">
        <v>3090</v>
      </c>
      <c r="D6803" t="s">
        <v>349</v>
      </c>
      <c r="E6803">
        <v>10802</v>
      </c>
      <c r="F6803">
        <v>56</v>
      </c>
      <c r="G6803" t="s">
        <v>290</v>
      </c>
      <c r="H6803" t="s">
        <v>3880</v>
      </c>
    </row>
    <row r="6804" spans="1:8" hidden="1" x14ac:dyDescent="0.3">
      <c r="A6804" t="s">
        <v>7043</v>
      </c>
      <c r="B6804" t="s">
        <v>3089</v>
      </c>
      <c r="C6804" t="s">
        <v>3090</v>
      </c>
      <c r="D6804" t="s">
        <v>438</v>
      </c>
      <c r="E6804">
        <v>860</v>
      </c>
      <c r="F6804">
        <v>56</v>
      </c>
      <c r="G6804" t="s">
        <v>290</v>
      </c>
      <c r="H6804" t="s">
        <v>3880</v>
      </c>
    </row>
    <row r="6805" spans="1:8" hidden="1" x14ac:dyDescent="0.3">
      <c r="A6805" t="s">
        <v>9856</v>
      </c>
      <c r="B6805" t="s">
        <v>3108</v>
      </c>
      <c r="C6805" t="s">
        <v>3109</v>
      </c>
      <c r="D6805" t="s">
        <v>3110</v>
      </c>
      <c r="E6805">
        <v>410</v>
      </c>
      <c r="F6805">
        <v>56</v>
      </c>
      <c r="G6805" t="s">
        <v>290</v>
      </c>
      <c r="H6805" t="s">
        <v>3880</v>
      </c>
    </row>
    <row r="6806" spans="1:8" hidden="1" x14ac:dyDescent="0.3">
      <c r="A6806" t="s">
        <v>9857</v>
      </c>
      <c r="B6806" t="s">
        <v>3108</v>
      </c>
      <c r="C6806" t="s">
        <v>3109</v>
      </c>
      <c r="D6806" t="s">
        <v>3112</v>
      </c>
      <c r="E6806">
        <v>995</v>
      </c>
      <c r="F6806">
        <v>56</v>
      </c>
      <c r="G6806" t="s">
        <v>290</v>
      </c>
      <c r="H6806" t="s">
        <v>3880</v>
      </c>
    </row>
    <row r="6807" spans="1:8" hidden="1" x14ac:dyDescent="0.3">
      <c r="A6807" t="s">
        <v>9858</v>
      </c>
      <c r="B6807" t="s">
        <v>3108</v>
      </c>
      <c r="C6807" t="s">
        <v>3109</v>
      </c>
      <c r="D6807" t="s">
        <v>3114</v>
      </c>
      <c r="E6807">
        <v>1059</v>
      </c>
      <c r="F6807">
        <v>56</v>
      </c>
      <c r="G6807" t="s">
        <v>290</v>
      </c>
      <c r="H6807" t="s">
        <v>3880</v>
      </c>
    </row>
    <row r="6808" spans="1:8" hidden="1" x14ac:dyDescent="0.3">
      <c r="A6808" t="s">
        <v>9859</v>
      </c>
      <c r="B6808" t="s">
        <v>3108</v>
      </c>
      <c r="C6808" t="s">
        <v>3109</v>
      </c>
      <c r="D6808" t="s">
        <v>3116</v>
      </c>
      <c r="E6808">
        <v>1160</v>
      </c>
      <c r="F6808">
        <v>56</v>
      </c>
      <c r="G6808" t="s">
        <v>290</v>
      </c>
      <c r="H6808" t="s">
        <v>3880</v>
      </c>
    </row>
    <row r="6809" spans="1:8" hidden="1" x14ac:dyDescent="0.3">
      <c r="A6809" t="s">
        <v>9860</v>
      </c>
      <c r="B6809" t="s">
        <v>3108</v>
      </c>
      <c r="C6809" t="s">
        <v>3109</v>
      </c>
      <c r="D6809" t="s">
        <v>3118</v>
      </c>
      <c r="E6809">
        <v>1262</v>
      </c>
      <c r="F6809">
        <v>56</v>
      </c>
      <c r="G6809" t="s">
        <v>290</v>
      </c>
      <c r="H6809" t="s">
        <v>3880</v>
      </c>
    </row>
    <row r="6810" spans="1:8" hidden="1" x14ac:dyDescent="0.3">
      <c r="A6810" t="s">
        <v>9861</v>
      </c>
      <c r="B6810" t="s">
        <v>3108</v>
      </c>
      <c r="C6810" t="s">
        <v>3109</v>
      </c>
      <c r="D6810" t="s">
        <v>3120</v>
      </c>
      <c r="E6810">
        <v>1274</v>
      </c>
      <c r="F6810">
        <v>56</v>
      </c>
      <c r="G6810" t="s">
        <v>290</v>
      </c>
      <c r="H6810" t="s">
        <v>3880</v>
      </c>
    </row>
    <row r="6811" spans="1:8" hidden="1" x14ac:dyDescent="0.3">
      <c r="A6811" t="s">
        <v>9862</v>
      </c>
      <c r="B6811" t="s">
        <v>3108</v>
      </c>
      <c r="C6811" t="s">
        <v>3109</v>
      </c>
      <c r="D6811" t="s">
        <v>3122</v>
      </c>
      <c r="E6811">
        <v>1266</v>
      </c>
      <c r="F6811">
        <v>56</v>
      </c>
      <c r="G6811" t="s">
        <v>290</v>
      </c>
      <c r="H6811" t="s">
        <v>3880</v>
      </c>
    </row>
    <row r="6812" spans="1:8" hidden="1" x14ac:dyDescent="0.3">
      <c r="A6812" t="s">
        <v>9863</v>
      </c>
      <c r="B6812" t="s">
        <v>3108</v>
      </c>
      <c r="C6812" t="s">
        <v>3109</v>
      </c>
      <c r="D6812" t="s">
        <v>3124</v>
      </c>
      <c r="E6812">
        <v>1243</v>
      </c>
      <c r="F6812">
        <v>56</v>
      </c>
      <c r="G6812" t="s">
        <v>290</v>
      </c>
      <c r="H6812" t="s">
        <v>3880</v>
      </c>
    </row>
    <row r="6813" spans="1:8" hidden="1" x14ac:dyDescent="0.3">
      <c r="A6813" t="s">
        <v>9864</v>
      </c>
      <c r="B6813" t="s">
        <v>3108</v>
      </c>
      <c r="C6813" t="s">
        <v>3109</v>
      </c>
      <c r="D6813" t="s">
        <v>3126</v>
      </c>
      <c r="E6813">
        <v>2126</v>
      </c>
      <c r="F6813">
        <v>56</v>
      </c>
      <c r="G6813" t="s">
        <v>290</v>
      </c>
      <c r="H6813" t="s">
        <v>3880</v>
      </c>
    </row>
    <row r="6814" spans="1:8" hidden="1" x14ac:dyDescent="0.3">
      <c r="A6814" t="s">
        <v>9865</v>
      </c>
      <c r="B6814" t="s">
        <v>3108</v>
      </c>
      <c r="C6814" t="s">
        <v>3109</v>
      </c>
      <c r="D6814" t="s">
        <v>349</v>
      </c>
      <c r="E6814">
        <v>10802</v>
      </c>
      <c r="F6814">
        <v>56</v>
      </c>
      <c r="G6814" t="s">
        <v>290</v>
      </c>
      <c r="H6814" t="s">
        <v>3880</v>
      </c>
    </row>
    <row r="6815" spans="1:8" hidden="1" x14ac:dyDescent="0.3">
      <c r="A6815" t="s">
        <v>9866</v>
      </c>
      <c r="B6815" t="s">
        <v>3129</v>
      </c>
      <c r="C6815" t="s">
        <v>238</v>
      </c>
      <c r="D6815" t="s">
        <v>54</v>
      </c>
      <c r="E6815">
        <v>636</v>
      </c>
      <c r="F6815">
        <v>56</v>
      </c>
      <c r="G6815" t="s">
        <v>290</v>
      </c>
      <c r="H6815" t="s">
        <v>3880</v>
      </c>
    </row>
    <row r="6816" spans="1:8" hidden="1" x14ac:dyDescent="0.3">
      <c r="A6816" t="s">
        <v>9867</v>
      </c>
      <c r="B6816" t="s">
        <v>3129</v>
      </c>
      <c r="C6816" t="s">
        <v>238</v>
      </c>
      <c r="D6816" t="s">
        <v>55</v>
      </c>
      <c r="E6816">
        <v>1789</v>
      </c>
      <c r="F6816">
        <v>56</v>
      </c>
      <c r="G6816" t="s">
        <v>290</v>
      </c>
      <c r="H6816" t="s">
        <v>3880</v>
      </c>
    </row>
    <row r="6817" spans="1:8" hidden="1" x14ac:dyDescent="0.3">
      <c r="A6817" t="s">
        <v>9868</v>
      </c>
      <c r="B6817" t="s">
        <v>3129</v>
      </c>
      <c r="C6817" t="s">
        <v>238</v>
      </c>
      <c r="D6817" t="s">
        <v>56</v>
      </c>
      <c r="E6817">
        <v>1493</v>
      </c>
      <c r="F6817">
        <v>56</v>
      </c>
      <c r="G6817" t="s">
        <v>290</v>
      </c>
      <c r="H6817" t="s">
        <v>3880</v>
      </c>
    </row>
    <row r="6818" spans="1:8" hidden="1" x14ac:dyDescent="0.3">
      <c r="A6818" t="s">
        <v>9869</v>
      </c>
      <c r="B6818" t="s">
        <v>3129</v>
      </c>
      <c r="C6818" t="s">
        <v>238</v>
      </c>
      <c r="D6818" t="s">
        <v>57</v>
      </c>
      <c r="E6818">
        <v>827</v>
      </c>
      <c r="F6818">
        <v>56</v>
      </c>
      <c r="G6818" t="s">
        <v>290</v>
      </c>
      <c r="H6818" t="s">
        <v>3880</v>
      </c>
    </row>
    <row r="6819" spans="1:8" hidden="1" x14ac:dyDescent="0.3">
      <c r="A6819" t="s">
        <v>9870</v>
      </c>
      <c r="B6819" t="s">
        <v>3129</v>
      </c>
      <c r="C6819" t="s">
        <v>238</v>
      </c>
      <c r="D6819" t="s">
        <v>58</v>
      </c>
      <c r="E6819">
        <v>909</v>
      </c>
      <c r="F6819">
        <v>56</v>
      </c>
      <c r="G6819" t="s">
        <v>290</v>
      </c>
      <c r="H6819" t="s">
        <v>3880</v>
      </c>
    </row>
    <row r="6820" spans="1:8" hidden="1" x14ac:dyDescent="0.3">
      <c r="A6820" t="s">
        <v>9871</v>
      </c>
      <c r="B6820" t="s">
        <v>3129</v>
      </c>
      <c r="C6820" t="s">
        <v>238</v>
      </c>
      <c r="D6820" t="s">
        <v>59</v>
      </c>
      <c r="E6820">
        <v>1774</v>
      </c>
      <c r="F6820">
        <v>56</v>
      </c>
      <c r="G6820" t="s">
        <v>290</v>
      </c>
      <c r="H6820" t="s">
        <v>3880</v>
      </c>
    </row>
    <row r="6821" spans="1:8" hidden="1" x14ac:dyDescent="0.3">
      <c r="A6821" t="s">
        <v>9872</v>
      </c>
      <c r="B6821" t="s">
        <v>3129</v>
      </c>
      <c r="C6821" t="s">
        <v>238</v>
      </c>
      <c r="D6821" t="s">
        <v>51</v>
      </c>
      <c r="E6821">
        <v>2582</v>
      </c>
      <c r="F6821">
        <v>56</v>
      </c>
      <c r="G6821" t="s">
        <v>290</v>
      </c>
      <c r="H6821" t="s">
        <v>3880</v>
      </c>
    </row>
    <row r="6822" spans="1:8" hidden="1" x14ac:dyDescent="0.3">
      <c r="A6822" t="s">
        <v>9873</v>
      </c>
      <c r="B6822" t="s">
        <v>3129</v>
      </c>
      <c r="C6822" t="s">
        <v>238</v>
      </c>
      <c r="D6822" t="s">
        <v>52</v>
      </c>
      <c r="E6822">
        <v>1710</v>
      </c>
      <c r="F6822">
        <v>56</v>
      </c>
      <c r="G6822" t="s">
        <v>290</v>
      </c>
      <c r="H6822" t="s">
        <v>3880</v>
      </c>
    </row>
    <row r="6823" spans="1:8" hidden="1" x14ac:dyDescent="0.3">
      <c r="A6823" t="s">
        <v>9874</v>
      </c>
      <c r="B6823" t="s">
        <v>3129</v>
      </c>
      <c r="C6823" t="s">
        <v>238</v>
      </c>
      <c r="D6823" t="s">
        <v>53</v>
      </c>
      <c r="E6823">
        <v>949</v>
      </c>
      <c r="F6823">
        <v>56</v>
      </c>
      <c r="G6823" t="s">
        <v>290</v>
      </c>
      <c r="H6823" t="s">
        <v>3880</v>
      </c>
    </row>
    <row r="6824" spans="1:8" hidden="1" x14ac:dyDescent="0.3">
      <c r="A6824" t="s">
        <v>9875</v>
      </c>
      <c r="B6824" t="s">
        <v>3129</v>
      </c>
      <c r="C6824" t="s">
        <v>238</v>
      </c>
      <c r="D6824" t="s">
        <v>349</v>
      </c>
      <c r="E6824">
        <v>12681</v>
      </c>
      <c r="F6824">
        <v>56</v>
      </c>
      <c r="G6824" t="s">
        <v>290</v>
      </c>
      <c r="H6824" t="s">
        <v>3880</v>
      </c>
    </row>
    <row r="6825" spans="1:8" hidden="1" x14ac:dyDescent="0.3">
      <c r="A6825" t="s">
        <v>9876</v>
      </c>
      <c r="B6825" t="s">
        <v>3140</v>
      </c>
      <c r="C6825" t="s">
        <v>229</v>
      </c>
      <c r="D6825" t="s">
        <v>60</v>
      </c>
      <c r="E6825">
        <v>7898</v>
      </c>
      <c r="F6825">
        <v>56</v>
      </c>
      <c r="G6825" t="s">
        <v>290</v>
      </c>
      <c r="H6825" t="s">
        <v>3880</v>
      </c>
    </row>
    <row r="6826" spans="1:8" hidden="1" x14ac:dyDescent="0.3">
      <c r="A6826" t="s">
        <v>9877</v>
      </c>
      <c r="B6826" t="s">
        <v>3140</v>
      </c>
      <c r="C6826" t="s">
        <v>229</v>
      </c>
      <c r="D6826" t="s">
        <v>63</v>
      </c>
      <c r="E6826">
        <v>165</v>
      </c>
      <c r="F6826">
        <v>56</v>
      </c>
      <c r="G6826" t="s">
        <v>290</v>
      </c>
      <c r="H6826" t="s">
        <v>3880</v>
      </c>
    </row>
    <row r="6827" spans="1:8" hidden="1" x14ac:dyDescent="0.3">
      <c r="A6827" t="s">
        <v>9878</v>
      </c>
      <c r="B6827" t="s">
        <v>3140</v>
      </c>
      <c r="C6827" t="s">
        <v>229</v>
      </c>
      <c r="D6827" t="s">
        <v>61</v>
      </c>
      <c r="E6827">
        <v>1483</v>
      </c>
      <c r="F6827">
        <v>56</v>
      </c>
      <c r="G6827" t="s">
        <v>290</v>
      </c>
      <c r="H6827" t="s">
        <v>3880</v>
      </c>
    </row>
    <row r="6828" spans="1:8" hidden="1" x14ac:dyDescent="0.3">
      <c r="A6828" t="s">
        <v>10366</v>
      </c>
      <c r="B6828" t="s">
        <v>3140</v>
      </c>
      <c r="C6828" t="s">
        <v>229</v>
      </c>
      <c r="D6828" t="s">
        <v>10309</v>
      </c>
      <c r="E6828">
        <v>1342</v>
      </c>
      <c r="F6828">
        <v>56</v>
      </c>
      <c r="G6828" t="s">
        <v>290</v>
      </c>
      <c r="H6828" t="s">
        <v>3880</v>
      </c>
    </row>
    <row r="6829" spans="1:8" hidden="1" x14ac:dyDescent="0.3">
      <c r="A6829" t="s">
        <v>9879</v>
      </c>
      <c r="B6829" t="s">
        <v>3140</v>
      </c>
      <c r="C6829" t="s">
        <v>229</v>
      </c>
      <c r="D6829" t="s">
        <v>341</v>
      </c>
      <c r="E6829">
        <v>3968</v>
      </c>
      <c r="F6829">
        <v>56</v>
      </c>
      <c r="G6829" t="s">
        <v>290</v>
      </c>
      <c r="H6829" t="s">
        <v>3880</v>
      </c>
    </row>
    <row r="6830" spans="1:8" hidden="1" x14ac:dyDescent="0.3">
      <c r="A6830" t="s">
        <v>9880</v>
      </c>
      <c r="B6830" t="s">
        <v>3140</v>
      </c>
      <c r="C6830" t="s">
        <v>229</v>
      </c>
      <c r="D6830" t="s">
        <v>62</v>
      </c>
      <c r="E6830">
        <v>946</v>
      </c>
      <c r="F6830">
        <v>56</v>
      </c>
      <c r="G6830" t="s">
        <v>290</v>
      </c>
      <c r="H6830" t="s">
        <v>3880</v>
      </c>
    </row>
    <row r="6831" spans="1:8" hidden="1" x14ac:dyDescent="0.3">
      <c r="A6831" t="s">
        <v>9881</v>
      </c>
      <c r="B6831" t="s">
        <v>3146</v>
      </c>
      <c r="C6831" t="s">
        <v>230</v>
      </c>
      <c r="D6831" t="s">
        <v>353</v>
      </c>
      <c r="E6831">
        <v>15179</v>
      </c>
      <c r="F6831">
        <v>56</v>
      </c>
      <c r="G6831" t="s">
        <v>290</v>
      </c>
      <c r="H6831" t="s">
        <v>3880</v>
      </c>
    </row>
    <row r="6832" spans="1:8" hidden="1" x14ac:dyDescent="0.3">
      <c r="A6832" t="s">
        <v>9882</v>
      </c>
      <c r="B6832" t="s">
        <v>3146</v>
      </c>
      <c r="C6832" t="s">
        <v>230</v>
      </c>
      <c r="D6832" t="s">
        <v>2</v>
      </c>
      <c r="E6832">
        <v>15282</v>
      </c>
      <c r="F6832">
        <v>56</v>
      </c>
      <c r="G6832" t="s">
        <v>290</v>
      </c>
      <c r="H6832" t="s">
        <v>3880</v>
      </c>
    </row>
    <row r="6833" spans="1:8" hidden="1" x14ac:dyDescent="0.3">
      <c r="A6833" t="s">
        <v>9883</v>
      </c>
      <c r="B6833" t="s">
        <v>3146</v>
      </c>
      <c r="C6833" t="s">
        <v>230</v>
      </c>
      <c r="D6833" t="s">
        <v>337</v>
      </c>
      <c r="E6833">
        <v>12</v>
      </c>
      <c r="F6833">
        <v>56</v>
      </c>
      <c r="G6833" t="s">
        <v>290</v>
      </c>
      <c r="H6833" t="s">
        <v>3880</v>
      </c>
    </row>
    <row r="6834" spans="1:8" hidden="1" x14ac:dyDescent="0.3">
      <c r="A6834" t="s">
        <v>9884</v>
      </c>
      <c r="B6834" t="s">
        <v>3146</v>
      </c>
      <c r="C6834" t="s">
        <v>230</v>
      </c>
      <c r="D6834" t="s">
        <v>326</v>
      </c>
      <c r="E6834">
        <v>12</v>
      </c>
      <c r="F6834">
        <v>56</v>
      </c>
      <c r="G6834" t="s">
        <v>290</v>
      </c>
      <c r="H6834" t="s">
        <v>3880</v>
      </c>
    </row>
    <row r="6835" spans="1:8" hidden="1" x14ac:dyDescent="0.3">
      <c r="A6835" t="s">
        <v>9885</v>
      </c>
      <c r="B6835" t="s">
        <v>3146</v>
      </c>
      <c r="C6835" t="s">
        <v>230</v>
      </c>
      <c r="D6835" t="s">
        <v>327</v>
      </c>
      <c r="E6835">
        <v>1214</v>
      </c>
      <c r="F6835">
        <v>56</v>
      </c>
      <c r="G6835" t="s">
        <v>290</v>
      </c>
      <c r="H6835" t="s">
        <v>3880</v>
      </c>
    </row>
    <row r="6836" spans="1:8" hidden="1" x14ac:dyDescent="0.3">
      <c r="A6836" t="s">
        <v>9886</v>
      </c>
      <c r="B6836" t="s">
        <v>3146</v>
      </c>
      <c r="C6836" t="s">
        <v>230</v>
      </c>
      <c r="D6836" t="s">
        <v>328</v>
      </c>
      <c r="E6836">
        <v>1085</v>
      </c>
      <c r="F6836">
        <v>56</v>
      </c>
      <c r="G6836" t="s">
        <v>290</v>
      </c>
      <c r="H6836" t="s">
        <v>3880</v>
      </c>
    </row>
    <row r="6837" spans="1:8" hidden="1" x14ac:dyDescent="0.3">
      <c r="A6837" t="s">
        <v>9887</v>
      </c>
      <c r="B6837" t="s">
        <v>3146</v>
      </c>
      <c r="C6837" t="s">
        <v>230</v>
      </c>
      <c r="D6837" t="s">
        <v>329</v>
      </c>
      <c r="E6837">
        <v>18</v>
      </c>
      <c r="F6837">
        <v>56</v>
      </c>
      <c r="G6837" t="s">
        <v>290</v>
      </c>
      <c r="H6837" t="s">
        <v>3880</v>
      </c>
    </row>
    <row r="6838" spans="1:8" hidden="1" x14ac:dyDescent="0.3">
      <c r="A6838" t="s">
        <v>9888</v>
      </c>
      <c r="B6838" t="s">
        <v>3146</v>
      </c>
      <c r="C6838" t="s">
        <v>230</v>
      </c>
      <c r="D6838" t="s">
        <v>330</v>
      </c>
      <c r="E6838">
        <v>113</v>
      </c>
      <c r="F6838">
        <v>56</v>
      </c>
      <c r="G6838" t="s">
        <v>290</v>
      </c>
      <c r="H6838" t="s">
        <v>3880</v>
      </c>
    </row>
    <row r="6839" spans="1:8" hidden="1" x14ac:dyDescent="0.3">
      <c r="A6839" t="s">
        <v>9889</v>
      </c>
      <c r="B6839" t="s">
        <v>3146</v>
      </c>
      <c r="C6839" t="s">
        <v>230</v>
      </c>
      <c r="D6839" t="s">
        <v>3155</v>
      </c>
      <c r="E6839">
        <v>101</v>
      </c>
      <c r="F6839">
        <v>56</v>
      </c>
      <c r="G6839" t="s">
        <v>290</v>
      </c>
      <c r="H6839" t="s">
        <v>3880</v>
      </c>
    </row>
    <row r="6840" spans="1:8" hidden="1" x14ac:dyDescent="0.3">
      <c r="A6840" t="s">
        <v>9890</v>
      </c>
      <c r="B6840" t="s">
        <v>3146</v>
      </c>
      <c r="C6840" t="s">
        <v>230</v>
      </c>
      <c r="D6840" t="s">
        <v>3157</v>
      </c>
      <c r="E6840">
        <v>15179</v>
      </c>
      <c r="F6840">
        <v>56</v>
      </c>
      <c r="G6840" t="s">
        <v>290</v>
      </c>
      <c r="H6840" t="s">
        <v>3880</v>
      </c>
    </row>
    <row r="6841" spans="1:8" hidden="1" x14ac:dyDescent="0.3">
      <c r="A6841" t="s">
        <v>9891</v>
      </c>
      <c r="B6841" t="s">
        <v>3146</v>
      </c>
      <c r="C6841" t="s">
        <v>230</v>
      </c>
      <c r="D6841" t="s">
        <v>331</v>
      </c>
      <c r="E6841">
        <v>2294</v>
      </c>
      <c r="F6841">
        <v>56</v>
      </c>
      <c r="G6841" t="s">
        <v>290</v>
      </c>
      <c r="H6841" t="s">
        <v>3880</v>
      </c>
    </row>
    <row r="6842" spans="1:8" hidden="1" x14ac:dyDescent="0.3">
      <c r="A6842" t="s">
        <v>9892</v>
      </c>
      <c r="B6842" t="s">
        <v>3146</v>
      </c>
      <c r="C6842" t="s">
        <v>230</v>
      </c>
      <c r="D6842" t="s">
        <v>332</v>
      </c>
      <c r="E6842">
        <v>1097</v>
      </c>
      <c r="F6842">
        <v>56</v>
      </c>
      <c r="G6842" t="s">
        <v>290</v>
      </c>
      <c r="H6842" t="s">
        <v>3880</v>
      </c>
    </row>
    <row r="6843" spans="1:8" hidden="1" x14ac:dyDescent="0.3">
      <c r="A6843" t="s">
        <v>9893</v>
      </c>
      <c r="B6843" t="s">
        <v>3146</v>
      </c>
      <c r="C6843" t="s">
        <v>230</v>
      </c>
      <c r="D6843" t="s">
        <v>333</v>
      </c>
      <c r="E6843">
        <v>2293</v>
      </c>
      <c r="F6843">
        <v>56</v>
      </c>
      <c r="G6843" t="s">
        <v>290</v>
      </c>
      <c r="H6843" t="s">
        <v>3880</v>
      </c>
    </row>
    <row r="6844" spans="1:8" hidden="1" x14ac:dyDescent="0.3">
      <c r="A6844" t="s">
        <v>9894</v>
      </c>
      <c r="B6844" t="s">
        <v>3146</v>
      </c>
      <c r="C6844" t="s">
        <v>230</v>
      </c>
      <c r="D6844" t="s">
        <v>334</v>
      </c>
      <c r="E6844">
        <v>2713</v>
      </c>
      <c r="F6844">
        <v>56</v>
      </c>
      <c r="G6844" t="s">
        <v>290</v>
      </c>
      <c r="H6844" t="s">
        <v>3880</v>
      </c>
    </row>
    <row r="6845" spans="1:8" hidden="1" x14ac:dyDescent="0.3">
      <c r="A6845" t="s">
        <v>9895</v>
      </c>
      <c r="B6845" t="s">
        <v>3146</v>
      </c>
      <c r="C6845" t="s">
        <v>230</v>
      </c>
      <c r="D6845" t="s">
        <v>336</v>
      </c>
      <c r="E6845">
        <v>493</v>
      </c>
      <c r="F6845">
        <v>56</v>
      </c>
      <c r="G6845" t="s">
        <v>290</v>
      </c>
      <c r="H6845" t="s">
        <v>3880</v>
      </c>
    </row>
    <row r="6846" spans="1:8" hidden="1" x14ac:dyDescent="0.3">
      <c r="A6846" t="s">
        <v>9896</v>
      </c>
      <c r="B6846" t="s">
        <v>3146</v>
      </c>
      <c r="C6846" t="s">
        <v>230</v>
      </c>
      <c r="D6846" t="s">
        <v>335</v>
      </c>
      <c r="E6846">
        <v>37</v>
      </c>
      <c r="F6846">
        <v>56</v>
      </c>
      <c r="G6846" t="s">
        <v>290</v>
      </c>
      <c r="H6846" t="s">
        <v>3880</v>
      </c>
    </row>
    <row r="6847" spans="1:8" hidden="1" x14ac:dyDescent="0.3">
      <c r="A6847" t="s">
        <v>9897</v>
      </c>
      <c r="B6847" t="s">
        <v>3146</v>
      </c>
      <c r="C6847" t="s">
        <v>230</v>
      </c>
      <c r="D6847" t="s">
        <v>79</v>
      </c>
      <c r="E6847">
        <v>3763</v>
      </c>
      <c r="F6847">
        <v>56</v>
      </c>
      <c r="G6847" t="s">
        <v>290</v>
      </c>
      <c r="H6847" t="s">
        <v>3880</v>
      </c>
    </row>
    <row r="6848" spans="1:8" hidden="1" x14ac:dyDescent="0.3">
      <c r="A6848" t="s">
        <v>9898</v>
      </c>
      <c r="B6848" t="s">
        <v>3166</v>
      </c>
      <c r="C6848" t="s">
        <v>245</v>
      </c>
      <c r="D6848" t="s">
        <v>80</v>
      </c>
      <c r="E6848">
        <v>835</v>
      </c>
      <c r="F6848">
        <v>56</v>
      </c>
      <c r="G6848" t="s">
        <v>290</v>
      </c>
      <c r="H6848" t="s">
        <v>3880</v>
      </c>
    </row>
    <row r="6849" spans="1:8" hidden="1" x14ac:dyDescent="0.3">
      <c r="A6849" t="s">
        <v>9899</v>
      </c>
      <c r="B6849" t="s">
        <v>3166</v>
      </c>
      <c r="C6849" t="s">
        <v>245</v>
      </c>
      <c r="D6849" t="s">
        <v>342</v>
      </c>
      <c r="E6849">
        <v>404</v>
      </c>
      <c r="F6849">
        <v>56</v>
      </c>
      <c r="G6849" t="s">
        <v>290</v>
      </c>
      <c r="H6849" t="s">
        <v>3880</v>
      </c>
    </row>
    <row r="6850" spans="1:8" hidden="1" x14ac:dyDescent="0.3">
      <c r="A6850" t="s">
        <v>9900</v>
      </c>
      <c r="B6850" t="s">
        <v>3166</v>
      </c>
      <c r="C6850" t="s">
        <v>245</v>
      </c>
      <c r="D6850">
        <v>0</v>
      </c>
      <c r="E6850">
        <v>3697</v>
      </c>
      <c r="F6850">
        <v>56</v>
      </c>
      <c r="G6850" t="s">
        <v>290</v>
      </c>
      <c r="H6850" t="s">
        <v>3880</v>
      </c>
    </row>
    <row r="6851" spans="1:8" hidden="1" x14ac:dyDescent="0.3">
      <c r="A6851" t="s">
        <v>9901</v>
      </c>
      <c r="B6851" t="s">
        <v>3166</v>
      </c>
      <c r="C6851" t="s">
        <v>245</v>
      </c>
      <c r="D6851">
        <v>1</v>
      </c>
      <c r="E6851">
        <v>2964</v>
      </c>
      <c r="F6851">
        <v>56</v>
      </c>
      <c r="G6851" t="s">
        <v>290</v>
      </c>
      <c r="H6851" t="s">
        <v>3880</v>
      </c>
    </row>
    <row r="6852" spans="1:8" hidden="1" x14ac:dyDescent="0.3">
      <c r="A6852" t="s">
        <v>9902</v>
      </c>
      <c r="B6852" t="s">
        <v>3166</v>
      </c>
      <c r="C6852" t="s">
        <v>245</v>
      </c>
      <c r="D6852" t="s">
        <v>60</v>
      </c>
      <c r="E6852">
        <v>7898</v>
      </c>
      <c r="F6852">
        <v>56</v>
      </c>
      <c r="G6852" t="s">
        <v>290</v>
      </c>
      <c r="H6852" t="s">
        <v>3880</v>
      </c>
    </row>
    <row r="6853" spans="1:8" hidden="1" x14ac:dyDescent="0.3">
      <c r="A6853" t="s">
        <v>9903</v>
      </c>
      <c r="B6853" t="s">
        <v>3172</v>
      </c>
      <c r="C6853" t="s">
        <v>239</v>
      </c>
      <c r="D6853" t="s">
        <v>2</v>
      </c>
      <c r="E6853">
        <v>15282</v>
      </c>
      <c r="F6853">
        <v>56</v>
      </c>
      <c r="G6853" t="s">
        <v>290</v>
      </c>
      <c r="H6853" t="s">
        <v>3880</v>
      </c>
    </row>
    <row r="6854" spans="1:8" hidden="1" x14ac:dyDescent="0.3">
      <c r="A6854" t="s">
        <v>9904</v>
      </c>
      <c r="B6854" t="s">
        <v>3172</v>
      </c>
      <c r="C6854" t="s">
        <v>239</v>
      </c>
      <c r="D6854" t="s">
        <v>67</v>
      </c>
      <c r="E6854">
        <v>1428</v>
      </c>
      <c r="F6854">
        <v>56</v>
      </c>
      <c r="G6854" t="s">
        <v>290</v>
      </c>
      <c r="H6854" t="s">
        <v>3880</v>
      </c>
    </row>
    <row r="6855" spans="1:8" hidden="1" x14ac:dyDescent="0.3">
      <c r="A6855" t="s">
        <v>9905</v>
      </c>
      <c r="B6855" t="s">
        <v>3172</v>
      </c>
      <c r="C6855" t="s">
        <v>239</v>
      </c>
      <c r="D6855" t="s">
        <v>66</v>
      </c>
      <c r="E6855">
        <v>2797</v>
      </c>
      <c r="F6855">
        <v>56</v>
      </c>
      <c r="G6855" t="s">
        <v>290</v>
      </c>
      <c r="H6855" t="s">
        <v>3880</v>
      </c>
    </row>
    <row r="6856" spans="1:8" hidden="1" x14ac:dyDescent="0.3">
      <c r="A6856" t="s">
        <v>9906</v>
      </c>
      <c r="B6856" t="s">
        <v>3172</v>
      </c>
      <c r="C6856" t="s">
        <v>239</v>
      </c>
      <c r="D6856" t="s">
        <v>65</v>
      </c>
      <c r="E6856">
        <v>4592</v>
      </c>
      <c r="F6856">
        <v>56</v>
      </c>
      <c r="G6856" t="s">
        <v>290</v>
      </c>
      <c r="H6856" t="s">
        <v>3880</v>
      </c>
    </row>
    <row r="6857" spans="1:8" hidden="1" x14ac:dyDescent="0.3">
      <c r="A6857" t="s">
        <v>9907</v>
      </c>
      <c r="B6857" t="s">
        <v>3172</v>
      </c>
      <c r="C6857" t="s">
        <v>239</v>
      </c>
      <c r="D6857" t="s">
        <v>68</v>
      </c>
      <c r="E6857">
        <v>517</v>
      </c>
      <c r="F6857">
        <v>56</v>
      </c>
      <c r="G6857" t="s">
        <v>290</v>
      </c>
      <c r="H6857" t="s">
        <v>3880</v>
      </c>
    </row>
    <row r="6858" spans="1:8" hidden="1" x14ac:dyDescent="0.3">
      <c r="A6858" t="s">
        <v>9908</v>
      </c>
      <c r="B6858" t="s">
        <v>3172</v>
      </c>
      <c r="C6858" t="s">
        <v>239</v>
      </c>
      <c r="D6858" t="s">
        <v>64</v>
      </c>
      <c r="E6858">
        <v>5952</v>
      </c>
      <c r="F6858">
        <v>56</v>
      </c>
      <c r="G6858" t="s">
        <v>290</v>
      </c>
      <c r="H6858" t="s">
        <v>3880</v>
      </c>
    </row>
    <row r="6859" spans="1:8" hidden="1" x14ac:dyDescent="0.3">
      <c r="A6859" t="s">
        <v>9909</v>
      </c>
      <c r="B6859" t="s">
        <v>3179</v>
      </c>
      <c r="C6859" t="s">
        <v>240</v>
      </c>
      <c r="D6859" t="s">
        <v>2</v>
      </c>
      <c r="E6859">
        <v>15282</v>
      </c>
      <c r="F6859">
        <v>56</v>
      </c>
      <c r="G6859" t="s">
        <v>290</v>
      </c>
      <c r="H6859" t="s">
        <v>3880</v>
      </c>
    </row>
    <row r="6860" spans="1:8" hidden="1" x14ac:dyDescent="0.3">
      <c r="A6860" t="s">
        <v>9910</v>
      </c>
      <c r="B6860" t="s">
        <v>3179</v>
      </c>
      <c r="C6860" t="s">
        <v>240</v>
      </c>
      <c r="D6860" t="s">
        <v>70</v>
      </c>
      <c r="E6860">
        <v>2221</v>
      </c>
      <c r="F6860">
        <v>56</v>
      </c>
      <c r="G6860" t="s">
        <v>290</v>
      </c>
      <c r="H6860" t="s">
        <v>3880</v>
      </c>
    </row>
    <row r="6861" spans="1:8" hidden="1" x14ac:dyDescent="0.3">
      <c r="A6861" t="s">
        <v>9911</v>
      </c>
      <c r="B6861" t="s">
        <v>3179</v>
      </c>
      <c r="C6861" t="s">
        <v>240</v>
      </c>
      <c r="D6861" t="s">
        <v>69</v>
      </c>
      <c r="E6861">
        <v>2628</v>
      </c>
      <c r="F6861">
        <v>56</v>
      </c>
      <c r="G6861" t="s">
        <v>290</v>
      </c>
      <c r="H6861" t="s">
        <v>3880</v>
      </c>
    </row>
    <row r="6862" spans="1:8" hidden="1" x14ac:dyDescent="0.3">
      <c r="A6862" t="s">
        <v>9912</v>
      </c>
      <c r="B6862" t="s">
        <v>3179</v>
      </c>
      <c r="C6862" t="s">
        <v>240</v>
      </c>
      <c r="D6862" t="s">
        <v>71</v>
      </c>
      <c r="E6862">
        <v>10436</v>
      </c>
      <c r="F6862">
        <v>56</v>
      </c>
      <c r="G6862" t="s">
        <v>290</v>
      </c>
      <c r="H6862" t="s">
        <v>3880</v>
      </c>
    </row>
    <row r="6863" spans="1:8" hidden="1" x14ac:dyDescent="0.3">
      <c r="A6863" t="s">
        <v>9913</v>
      </c>
      <c r="B6863" t="s">
        <v>3184</v>
      </c>
      <c r="C6863" t="s">
        <v>3185</v>
      </c>
      <c r="D6863" t="s">
        <v>2</v>
      </c>
      <c r="E6863">
        <v>15282</v>
      </c>
      <c r="F6863">
        <v>56</v>
      </c>
      <c r="G6863" t="s">
        <v>290</v>
      </c>
      <c r="H6863" t="s">
        <v>3880</v>
      </c>
    </row>
    <row r="6864" spans="1:8" hidden="1" x14ac:dyDescent="0.3">
      <c r="A6864" t="s">
        <v>9914</v>
      </c>
      <c r="B6864" t="s">
        <v>3184</v>
      </c>
      <c r="C6864" t="s">
        <v>3185</v>
      </c>
      <c r="D6864" t="s">
        <v>25</v>
      </c>
      <c r="E6864">
        <v>78</v>
      </c>
      <c r="F6864">
        <v>56</v>
      </c>
      <c r="G6864" t="s">
        <v>290</v>
      </c>
      <c r="H6864" t="s">
        <v>3880</v>
      </c>
    </row>
    <row r="6865" spans="1:8" hidden="1" x14ac:dyDescent="0.3">
      <c r="A6865" t="s">
        <v>9915</v>
      </c>
      <c r="B6865" t="s">
        <v>3184</v>
      </c>
      <c r="C6865" t="s">
        <v>3185</v>
      </c>
      <c r="D6865" t="s">
        <v>21</v>
      </c>
      <c r="E6865">
        <v>1325</v>
      </c>
      <c r="F6865">
        <v>56</v>
      </c>
      <c r="G6865" t="s">
        <v>290</v>
      </c>
      <c r="H6865" t="s">
        <v>3880</v>
      </c>
    </row>
    <row r="6866" spans="1:8" hidden="1" x14ac:dyDescent="0.3">
      <c r="A6866" t="s">
        <v>9916</v>
      </c>
      <c r="B6866" t="s">
        <v>3184</v>
      </c>
      <c r="C6866" t="s">
        <v>3185</v>
      </c>
      <c r="D6866" t="s">
        <v>24</v>
      </c>
      <c r="E6866">
        <v>141</v>
      </c>
      <c r="F6866">
        <v>56</v>
      </c>
      <c r="G6866" t="s">
        <v>290</v>
      </c>
      <c r="H6866" t="s">
        <v>3880</v>
      </c>
    </row>
    <row r="6867" spans="1:8" hidden="1" x14ac:dyDescent="0.3">
      <c r="A6867" t="s">
        <v>9917</v>
      </c>
      <c r="B6867" t="s">
        <v>3184</v>
      </c>
      <c r="C6867" t="s">
        <v>3185</v>
      </c>
      <c r="D6867" t="s">
        <v>354</v>
      </c>
      <c r="E6867">
        <v>1728</v>
      </c>
      <c r="F6867">
        <v>56</v>
      </c>
      <c r="G6867" t="s">
        <v>290</v>
      </c>
      <c r="H6867" t="s">
        <v>3880</v>
      </c>
    </row>
    <row r="6868" spans="1:8" hidden="1" x14ac:dyDescent="0.3">
      <c r="A6868" t="s">
        <v>9918</v>
      </c>
      <c r="B6868" t="s">
        <v>3184</v>
      </c>
      <c r="C6868" t="s">
        <v>3185</v>
      </c>
      <c r="D6868" t="s">
        <v>22</v>
      </c>
      <c r="E6868">
        <v>980</v>
      </c>
      <c r="F6868">
        <v>56</v>
      </c>
      <c r="G6868" t="s">
        <v>290</v>
      </c>
      <c r="H6868" t="s">
        <v>3880</v>
      </c>
    </row>
    <row r="6869" spans="1:8" hidden="1" x14ac:dyDescent="0.3">
      <c r="A6869" t="s">
        <v>9919</v>
      </c>
      <c r="B6869" t="s">
        <v>3184</v>
      </c>
      <c r="C6869" t="s">
        <v>3185</v>
      </c>
      <c r="D6869" t="s">
        <v>23</v>
      </c>
      <c r="E6869">
        <v>354</v>
      </c>
      <c r="F6869">
        <v>56</v>
      </c>
      <c r="G6869" t="s">
        <v>290</v>
      </c>
      <c r="H6869" t="s">
        <v>3880</v>
      </c>
    </row>
    <row r="6870" spans="1:8" hidden="1" x14ac:dyDescent="0.3">
      <c r="A6870" t="s">
        <v>9920</v>
      </c>
      <c r="B6870" t="s">
        <v>3184</v>
      </c>
      <c r="C6870" t="s">
        <v>3185</v>
      </c>
      <c r="D6870" t="s">
        <v>20</v>
      </c>
      <c r="E6870">
        <v>10670</v>
      </c>
      <c r="F6870">
        <v>56</v>
      </c>
      <c r="G6870" t="s">
        <v>290</v>
      </c>
      <c r="H6870" t="s">
        <v>3880</v>
      </c>
    </row>
    <row r="6871" spans="1:8" hidden="1" x14ac:dyDescent="0.3">
      <c r="A6871" t="s">
        <v>10616</v>
      </c>
      <c r="B6871" t="s">
        <v>3193</v>
      </c>
      <c r="C6871" t="s">
        <v>3194</v>
      </c>
      <c r="D6871" t="s">
        <v>10556</v>
      </c>
      <c r="E6871">
        <v>9</v>
      </c>
      <c r="F6871">
        <v>56</v>
      </c>
      <c r="G6871" t="s">
        <v>290</v>
      </c>
      <c r="H6871" t="s">
        <v>3880</v>
      </c>
    </row>
    <row r="6872" spans="1:8" hidden="1" x14ac:dyDescent="0.3">
      <c r="A6872" t="s">
        <v>9921</v>
      </c>
      <c r="B6872" t="s">
        <v>3193</v>
      </c>
      <c r="C6872" t="s">
        <v>3194</v>
      </c>
      <c r="D6872" t="s">
        <v>350</v>
      </c>
      <c r="E6872">
        <v>4</v>
      </c>
      <c r="F6872">
        <v>56</v>
      </c>
      <c r="G6872" t="s">
        <v>290</v>
      </c>
      <c r="H6872" t="s">
        <v>3880</v>
      </c>
    </row>
    <row r="6873" spans="1:8" hidden="1" x14ac:dyDescent="0.3">
      <c r="A6873" t="s">
        <v>9922</v>
      </c>
      <c r="B6873" t="s">
        <v>3193</v>
      </c>
      <c r="C6873" t="s">
        <v>3194</v>
      </c>
      <c r="D6873" t="s">
        <v>352</v>
      </c>
      <c r="E6873">
        <v>1573</v>
      </c>
      <c r="F6873">
        <v>56</v>
      </c>
      <c r="G6873" t="s">
        <v>290</v>
      </c>
      <c r="H6873" t="s">
        <v>3880</v>
      </c>
    </row>
    <row r="6874" spans="1:8" hidden="1" x14ac:dyDescent="0.3">
      <c r="A6874" t="s">
        <v>9923</v>
      </c>
      <c r="B6874" t="s">
        <v>3193</v>
      </c>
      <c r="C6874" t="s">
        <v>3194</v>
      </c>
      <c r="D6874" t="s">
        <v>351</v>
      </c>
      <c r="E6874">
        <v>44</v>
      </c>
      <c r="F6874">
        <v>56</v>
      </c>
      <c r="G6874" t="s">
        <v>290</v>
      </c>
      <c r="H6874" t="s">
        <v>3880</v>
      </c>
    </row>
    <row r="6875" spans="1:8" hidden="1" x14ac:dyDescent="0.3">
      <c r="A6875" t="s">
        <v>9924</v>
      </c>
      <c r="B6875" t="s">
        <v>3193</v>
      </c>
      <c r="C6875" t="s">
        <v>3194</v>
      </c>
      <c r="D6875" t="s">
        <v>348</v>
      </c>
      <c r="E6875">
        <v>73</v>
      </c>
      <c r="F6875">
        <v>56</v>
      </c>
      <c r="G6875" t="s">
        <v>290</v>
      </c>
      <c r="H6875" t="s">
        <v>3880</v>
      </c>
    </row>
    <row r="6876" spans="1:8" hidden="1" x14ac:dyDescent="0.3">
      <c r="A6876" t="s">
        <v>9925</v>
      </c>
      <c r="B6876" t="s">
        <v>3193</v>
      </c>
      <c r="C6876" t="s">
        <v>3194</v>
      </c>
      <c r="D6876" t="s">
        <v>349</v>
      </c>
      <c r="E6876">
        <v>14777</v>
      </c>
      <c r="F6876">
        <v>56</v>
      </c>
      <c r="G6876" t="s">
        <v>290</v>
      </c>
      <c r="H6876" t="s">
        <v>3880</v>
      </c>
    </row>
    <row r="6877" spans="1:8" hidden="1" x14ac:dyDescent="0.3">
      <c r="A6877" t="s">
        <v>9926</v>
      </c>
      <c r="B6877" t="s">
        <v>3193</v>
      </c>
      <c r="C6877" t="s">
        <v>3194</v>
      </c>
      <c r="D6877" t="s">
        <v>347</v>
      </c>
      <c r="E6877">
        <v>14697</v>
      </c>
      <c r="F6877">
        <v>56</v>
      </c>
      <c r="G6877" t="s">
        <v>290</v>
      </c>
      <c r="H6877" t="s">
        <v>3880</v>
      </c>
    </row>
    <row r="6878" spans="1:8" hidden="1" x14ac:dyDescent="0.3">
      <c r="A6878" t="s">
        <v>9927</v>
      </c>
      <c r="B6878" t="s">
        <v>99</v>
      </c>
      <c r="C6878" t="s">
        <v>3202</v>
      </c>
      <c r="D6878" t="s">
        <v>210</v>
      </c>
      <c r="E6878">
        <v>2759</v>
      </c>
      <c r="F6878">
        <v>56</v>
      </c>
      <c r="G6878" t="s">
        <v>290</v>
      </c>
      <c r="H6878" t="s">
        <v>3880</v>
      </c>
    </row>
    <row r="6879" spans="1:8" hidden="1" x14ac:dyDescent="0.3">
      <c r="A6879" t="s">
        <v>9928</v>
      </c>
      <c r="B6879" t="s">
        <v>98</v>
      </c>
      <c r="C6879" t="s">
        <v>3202</v>
      </c>
      <c r="D6879" t="s">
        <v>209</v>
      </c>
      <c r="E6879">
        <v>10698</v>
      </c>
      <c r="F6879">
        <v>56</v>
      </c>
      <c r="G6879" t="s">
        <v>290</v>
      </c>
      <c r="H6879" t="s">
        <v>3880</v>
      </c>
    </row>
    <row r="6880" spans="1:8" hidden="1" x14ac:dyDescent="0.3">
      <c r="A6880" t="s">
        <v>9929</v>
      </c>
      <c r="B6880" t="s">
        <v>97</v>
      </c>
      <c r="C6880" t="s">
        <v>3202</v>
      </c>
      <c r="D6880" t="s">
        <v>208</v>
      </c>
      <c r="E6880">
        <v>1546</v>
      </c>
      <c r="F6880">
        <v>56</v>
      </c>
      <c r="G6880" t="s">
        <v>290</v>
      </c>
      <c r="H6880" t="s">
        <v>3880</v>
      </c>
    </row>
    <row r="6881" spans="1:8" hidden="1" x14ac:dyDescent="0.3">
      <c r="A6881" t="s">
        <v>9930</v>
      </c>
      <c r="B6881" t="s">
        <v>96</v>
      </c>
      <c r="C6881" t="s">
        <v>3202</v>
      </c>
      <c r="D6881" t="s">
        <v>207</v>
      </c>
      <c r="E6881">
        <v>874</v>
      </c>
      <c r="F6881">
        <v>56</v>
      </c>
      <c r="G6881" t="s">
        <v>290</v>
      </c>
      <c r="H6881" t="s">
        <v>3880</v>
      </c>
    </row>
    <row r="6882" spans="1:8" hidden="1" x14ac:dyDescent="0.3">
      <c r="A6882" t="s">
        <v>9931</v>
      </c>
      <c r="B6882" t="s">
        <v>3207</v>
      </c>
      <c r="C6882" t="s">
        <v>3202</v>
      </c>
      <c r="D6882" t="s">
        <v>2</v>
      </c>
      <c r="E6882">
        <v>15877</v>
      </c>
      <c r="F6882">
        <v>56</v>
      </c>
      <c r="G6882" t="s">
        <v>290</v>
      </c>
      <c r="H6882" t="s">
        <v>3880</v>
      </c>
    </row>
    <row r="6883" spans="1:8" hidden="1" x14ac:dyDescent="0.3">
      <c r="A6883" t="s">
        <v>9932</v>
      </c>
      <c r="B6883" t="s">
        <v>3207</v>
      </c>
      <c r="C6883" t="s">
        <v>3202</v>
      </c>
      <c r="D6883" t="s">
        <v>28</v>
      </c>
      <c r="E6883">
        <v>318.36142517298902</v>
      </c>
      <c r="F6883">
        <v>56</v>
      </c>
      <c r="G6883" t="s">
        <v>290</v>
      </c>
      <c r="H6883" t="s">
        <v>3880</v>
      </c>
    </row>
    <row r="6884" spans="1:8" hidden="1" x14ac:dyDescent="0.3">
      <c r="A6884" t="s">
        <v>9933</v>
      </c>
      <c r="B6884" t="s">
        <v>3207</v>
      </c>
      <c r="C6884" t="s">
        <v>3202</v>
      </c>
      <c r="D6884" t="s">
        <v>27</v>
      </c>
      <c r="E6884">
        <v>8213</v>
      </c>
      <c r="F6884">
        <v>56</v>
      </c>
      <c r="G6884" t="s">
        <v>290</v>
      </c>
      <c r="H6884" t="s">
        <v>3880</v>
      </c>
    </row>
    <row r="6885" spans="1:8" hidden="1" x14ac:dyDescent="0.3">
      <c r="A6885" t="s">
        <v>9934</v>
      </c>
      <c r="B6885" t="s">
        <v>3207</v>
      </c>
      <c r="C6885" t="s">
        <v>3202</v>
      </c>
      <c r="D6885" t="s">
        <v>3155</v>
      </c>
      <c r="E6885">
        <v>101</v>
      </c>
      <c r="F6885">
        <v>56</v>
      </c>
      <c r="G6885" t="s">
        <v>290</v>
      </c>
      <c r="H6885" t="s">
        <v>3880</v>
      </c>
    </row>
    <row r="6886" spans="1:8" hidden="1" x14ac:dyDescent="0.3">
      <c r="A6886" t="s">
        <v>9935</v>
      </c>
      <c r="B6886" t="s">
        <v>3207</v>
      </c>
      <c r="C6886" t="s">
        <v>3202</v>
      </c>
      <c r="D6886" t="s">
        <v>3157</v>
      </c>
      <c r="E6886">
        <v>15179</v>
      </c>
      <c r="F6886">
        <v>56</v>
      </c>
      <c r="G6886" t="s">
        <v>290</v>
      </c>
      <c r="H6886" t="s">
        <v>3880</v>
      </c>
    </row>
    <row r="6887" spans="1:8" hidden="1" x14ac:dyDescent="0.3">
      <c r="A6887" t="s">
        <v>9936</v>
      </c>
      <c r="B6887" t="s">
        <v>3207</v>
      </c>
      <c r="C6887" t="s">
        <v>3202</v>
      </c>
      <c r="D6887" t="s">
        <v>26</v>
      </c>
      <c r="E6887">
        <v>7664</v>
      </c>
      <c r="F6887">
        <v>56</v>
      </c>
      <c r="G6887" t="s">
        <v>290</v>
      </c>
      <c r="H6887" t="s">
        <v>3880</v>
      </c>
    </row>
    <row r="6888" spans="1:8" hidden="1" x14ac:dyDescent="0.3">
      <c r="A6888" t="s">
        <v>9937</v>
      </c>
      <c r="B6888" t="s">
        <v>3214</v>
      </c>
      <c r="C6888" t="s">
        <v>3215</v>
      </c>
      <c r="D6888" t="s">
        <v>344</v>
      </c>
      <c r="E6888">
        <v>541</v>
      </c>
      <c r="F6888">
        <v>56</v>
      </c>
      <c r="G6888" t="s">
        <v>290</v>
      </c>
      <c r="H6888" t="s">
        <v>3880</v>
      </c>
    </row>
    <row r="6889" spans="1:8" hidden="1" x14ac:dyDescent="0.3">
      <c r="A6889" t="s">
        <v>9938</v>
      </c>
      <c r="B6889" t="s">
        <v>3214</v>
      </c>
      <c r="C6889" t="s">
        <v>3215</v>
      </c>
      <c r="D6889" t="s">
        <v>2</v>
      </c>
      <c r="E6889">
        <v>15282</v>
      </c>
      <c r="F6889">
        <v>56</v>
      </c>
      <c r="G6889" t="s">
        <v>290</v>
      </c>
      <c r="H6889" t="s">
        <v>3880</v>
      </c>
    </row>
    <row r="6890" spans="1:8" hidden="1" x14ac:dyDescent="0.3">
      <c r="A6890" t="s">
        <v>9939</v>
      </c>
      <c r="B6890" t="s">
        <v>3214</v>
      </c>
      <c r="C6890" t="s">
        <v>3215</v>
      </c>
      <c r="D6890" t="s">
        <v>30</v>
      </c>
      <c r="E6890">
        <v>604</v>
      </c>
      <c r="F6890">
        <v>56</v>
      </c>
      <c r="G6890" t="s">
        <v>290</v>
      </c>
      <c r="H6890" t="s">
        <v>3880</v>
      </c>
    </row>
    <row r="6891" spans="1:8" hidden="1" x14ac:dyDescent="0.3">
      <c r="A6891" t="s">
        <v>9940</v>
      </c>
      <c r="B6891" t="s">
        <v>3214</v>
      </c>
      <c r="C6891" t="s">
        <v>3215</v>
      </c>
      <c r="D6891" t="s">
        <v>345</v>
      </c>
      <c r="E6891">
        <v>32</v>
      </c>
      <c r="F6891">
        <v>56</v>
      </c>
      <c r="G6891" t="s">
        <v>290</v>
      </c>
      <c r="H6891" t="s">
        <v>3880</v>
      </c>
    </row>
    <row r="6892" spans="1:8" hidden="1" x14ac:dyDescent="0.3">
      <c r="A6892" t="s">
        <v>9941</v>
      </c>
      <c r="B6892" t="s">
        <v>3214</v>
      </c>
      <c r="C6892" t="s">
        <v>3215</v>
      </c>
      <c r="D6892" t="s">
        <v>36</v>
      </c>
      <c r="E6892">
        <v>158</v>
      </c>
      <c r="F6892">
        <v>56</v>
      </c>
      <c r="G6892" t="s">
        <v>290</v>
      </c>
      <c r="H6892" t="s">
        <v>3880</v>
      </c>
    </row>
    <row r="6893" spans="1:8" hidden="1" x14ac:dyDescent="0.3">
      <c r="A6893" t="s">
        <v>9942</v>
      </c>
      <c r="B6893" t="s">
        <v>3214</v>
      </c>
      <c r="C6893" t="s">
        <v>3215</v>
      </c>
      <c r="D6893" t="s">
        <v>32</v>
      </c>
      <c r="E6893">
        <v>183</v>
      </c>
      <c r="F6893">
        <v>56</v>
      </c>
      <c r="G6893" t="s">
        <v>290</v>
      </c>
      <c r="H6893" t="s">
        <v>3880</v>
      </c>
    </row>
    <row r="6894" spans="1:8" hidden="1" x14ac:dyDescent="0.3">
      <c r="A6894" t="s">
        <v>9943</v>
      </c>
      <c r="B6894" t="s">
        <v>3214</v>
      </c>
      <c r="C6894" t="s">
        <v>3215</v>
      </c>
      <c r="D6894" t="s">
        <v>31</v>
      </c>
      <c r="E6894">
        <v>13734</v>
      </c>
      <c r="F6894">
        <v>56</v>
      </c>
      <c r="G6894" t="s">
        <v>290</v>
      </c>
      <c r="H6894" t="s">
        <v>3880</v>
      </c>
    </row>
    <row r="6895" spans="1:8" hidden="1" x14ac:dyDescent="0.3">
      <c r="A6895" t="s">
        <v>9944</v>
      </c>
      <c r="B6895" t="s">
        <v>3214</v>
      </c>
      <c r="C6895" t="s">
        <v>3215</v>
      </c>
      <c r="D6895" t="s">
        <v>34</v>
      </c>
      <c r="E6895">
        <v>450</v>
      </c>
      <c r="F6895">
        <v>56</v>
      </c>
      <c r="G6895" t="s">
        <v>290</v>
      </c>
      <c r="H6895" t="s">
        <v>3880</v>
      </c>
    </row>
    <row r="6896" spans="1:8" hidden="1" x14ac:dyDescent="0.3">
      <c r="A6896" t="s">
        <v>9945</v>
      </c>
      <c r="B6896" t="s">
        <v>3214</v>
      </c>
      <c r="C6896" t="s">
        <v>3215</v>
      </c>
      <c r="D6896" t="s">
        <v>35</v>
      </c>
      <c r="E6896">
        <v>1530</v>
      </c>
      <c r="F6896">
        <v>56</v>
      </c>
      <c r="G6896" t="s">
        <v>290</v>
      </c>
      <c r="H6896" t="s">
        <v>3880</v>
      </c>
    </row>
    <row r="6897" spans="1:8" hidden="1" x14ac:dyDescent="0.3">
      <c r="A6897" t="s">
        <v>9946</v>
      </c>
      <c r="B6897" t="s">
        <v>3214</v>
      </c>
      <c r="C6897" t="s">
        <v>3215</v>
      </c>
      <c r="D6897" t="s">
        <v>33</v>
      </c>
      <c r="E6897">
        <v>11754</v>
      </c>
      <c r="F6897">
        <v>56</v>
      </c>
      <c r="G6897" t="s">
        <v>290</v>
      </c>
      <c r="H6897" t="s">
        <v>3880</v>
      </c>
    </row>
    <row r="6898" spans="1:8" hidden="1" x14ac:dyDescent="0.3">
      <c r="A6898" t="s">
        <v>9947</v>
      </c>
      <c r="B6898" t="s">
        <v>3226</v>
      </c>
      <c r="C6898" t="s">
        <v>232</v>
      </c>
      <c r="D6898" t="s">
        <v>60</v>
      </c>
      <c r="E6898">
        <v>7898</v>
      </c>
      <c r="F6898">
        <v>56</v>
      </c>
      <c r="G6898" t="s">
        <v>290</v>
      </c>
      <c r="H6898" t="s">
        <v>3880</v>
      </c>
    </row>
    <row r="6899" spans="1:8" hidden="1" x14ac:dyDescent="0.3">
      <c r="A6899" t="s">
        <v>9948</v>
      </c>
      <c r="B6899" t="s">
        <v>3226</v>
      </c>
      <c r="C6899" t="s">
        <v>232</v>
      </c>
      <c r="D6899" t="s">
        <v>76</v>
      </c>
      <c r="E6899">
        <v>34</v>
      </c>
      <c r="F6899">
        <v>56</v>
      </c>
      <c r="G6899" t="s">
        <v>290</v>
      </c>
      <c r="H6899" t="s">
        <v>3880</v>
      </c>
    </row>
    <row r="6900" spans="1:8" hidden="1" x14ac:dyDescent="0.3">
      <c r="A6900" t="s">
        <v>9949</v>
      </c>
      <c r="B6900" t="s">
        <v>3226</v>
      </c>
      <c r="C6900" t="s">
        <v>232</v>
      </c>
      <c r="D6900" t="s">
        <v>72</v>
      </c>
      <c r="E6900">
        <v>3906</v>
      </c>
      <c r="F6900">
        <v>56</v>
      </c>
      <c r="G6900" t="s">
        <v>290</v>
      </c>
      <c r="H6900" t="s">
        <v>3880</v>
      </c>
    </row>
    <row r="6901" spans="1:8" hidden="1" x14ac:dyDescent="0.3">
      <c r="A6901" t="s">
        <v>9950</v>
      </c>
      <c r="B6901" t="s">
        <v>3226</v>
      </c>
      <c r="C6901" t="s">
        <v>232</v>
      </c>
      <c r="D6901" t="s">
        <v>73</v>
      </c>
      <c r="E6901">
        <v>2936</v>
      </c>
      <c r="F6901">
        <v>56</v>
      </c>
      <c r="G6901" t="s">
        <v>290</v>
      </c>
      <c r="H6901" t="s">
        <v>3880</v>
      </c>
    </row>
    <row r="6902" spans="1:8" hidden="1" x14ac:dyDescent="0.3">
      <c r="A6902" t="s">
        <v>9951</v>
      </c>
      <c r="B6902" t="s">
        <v>3226</v>
      </c>
      <c r="C6902" t="s">
        <v>232</v>
      </c>
      <c r="D6902" t="s">
        <v>75</v>
      </c>
      <c r="E6902">
        <v>147</v>
      </c>
      <c r="F6902">
        <v>56</v>
      </c>
      <c r="G6902" t="s">
        <v>290</v>
      </c>
      <c r="H6902" t="s">
        <v>3880</v>
      </c>
    </row>
    <row r="6903" spans="1:8" hidden="1" x14ac:dyDescent="0.3">
      <c r="A6903" t="s">
        <v>9952</v>
      </c>
      <c r="B6903" t="s">
        <v>3226</v>
      </c>
      <c r="C6903" t="s">
        <v>232</v>
      </c>
      <c r="D6903" t="s">
        <v>74</v>
      </c>
      <c r="E6903">
        <v>857</v>
      </c>
      <c r="F6903">
        <v>56</v>
      </c>
      <c r="G6903" t="s">
        <v>290</v>
      </c>
      <c r="H6903" t="s">
        <v>3880</v>
      </c>
    </row>
    <row r="6904" spans="1:8" x14ac:dyDescent="0.3">
      <c r="A6904" t="s">
        <v>9953</v>
      </c>
      <c r="B6904" t="s">
        <v>3076</v>
      </c>
      <c r="C6904" t="s">
        <v>236</v>
      </c>
      <c r="D6904" t="s">
        <v>29</v>
      </c>
      <c r="E6904">
        <v>4144</v>
      </c>
      <c r="F6904">
        <v>45</v>
      </c>
      <c r="G6904" t="s">
        <v>17</v>
      </c>
      <c r="H6904" t="s">
        <v>3882</v>
      </c>
    </row>
    <row r="6905" spans="1:8" x14ac:dyDescent="0.3">
      <c r="A6905" t="s">
        <v>9954</v>
      </c>
      <c r="B6905" t="s">
        <v>3076</v>
      </c>
      <c r="C6905" t="s">
        <v>236</v>
      </c>
      <c r="D6905" t="s">
        <v>49</v>
      </c>
      <c r="E6905">
        <v>1422</v>
      </c>
      <c r="F6905">
        <v>45</v>
      </c>
      <c r="G6905" t="s">
        <v>17</v>
      </c>
      <c r="H6905" t="s">
        <v>3882</v>
      </c>
    </row>
    <row r="6906" spans="1:8" x14ac:dyDescent="0.3">
      <c r="A6906" t="s">
        <v>9955</v>
      </c>
      <c r="B6906" t="s">
        <v>3076</v>
      </c>
      <c r="C6906" t="s">
        <v>236</v>
      </c>
      <c r="D6906" t="s">
        <v>48</v>
      </c>
      <c r="E6906">
        <v>464</v>
      </c>
      <c r="F6906">
        <v>45</v>
      </c>
      <c r="G6906" t="s">
        <v>17</v>
      </c>
      <c r="H6906" t="s">
        <v>3882</v>
      </c>
    </row>
    <row r="6907" spans="1:8" x14ac:dyDescent="0.3">
      <c r="A6907" t="s">
        <v>9956</v>
      </c>
      <c r="B6907" t="s">
        <v>3076</v>
      </c>
      <c r="C6907" t="s">
        <v>236</v>
      </c>
      <c r="D6907" t="s">
        <v>42</v>
      </c>
      <c r="E6907">
        <v>156</v>
      </c>
      <c r="F6907">
        <v>45</v>
      </c>
      <c r="G6907" t="s">
        <v>17</v>
      </c>
      <c r="H6907" t="s">
        <v>3882</v>
      </c>
    </row>
    <row r="6908" spans="1:8" x14ac:dyDescent="0.3">
      <c r="A6908" t="s">
        <v>9957</v>
      </c>
      <c r="B6908" t="s">
        <v>3076</v>
      </c>
      <c r="C6908" t="s">
        <v>236</v>
      </c>
      <c r="D6908" t="s">
        <v>82</v>
      </c>
      <c r="E6908">
        <v>180</v>
      </c>
      <c r="F6908">
        <v>45</v>
      </c>
      <c r="G6908" t="s">
        <v>17</v>
      </c>
      <c r="H6908" t="s">
        <v>3882</v>
      </c>
    </row>
    <row r="6909" spans="1:8" x14ac:dyDescent="0.3">
      <c r="A6909" t="s">
        <v>9958</v>
      </c>
      <c r="B6909" t="s">
        <v>3076</v>
      </c>
      <c r="C6909" t="s">
        <v>236</v>
      </c>
      <c r="D6909" t="s">
        <v>50</v>
      </c>
      <c r="E6909">
        <v>110</v>
      </c>
      <c r="F6909">
        <v>45</v>
      </c>
      <c r="G6909" t="s">
        <v>17</v>
      </c>
      <c r="H6909" t="s">
        <v>3882</v>
      </c>
    </row>
    <row r="6910" spans="1:8" x14ac:dyDescent="0.3">
      <c r="A6910" t="s">
        <v>9959</v>
      </c>
      <c r="B6910" t="s">
        <v>3076</v>
      </c>
      <c r="C6910" t="s">
        <v>236</v>
      </c>
      <c r="D6910" t="s">
        <v>46</v>
      </c>
      <c r="E6910">
        <v>385</v>
      </c>
      <c r="F6910">
        <v>45</v>
      </c>
      <c r="G6910" t="s">
        <v>17</v>
      </c>
      <c r="H6910" t="s">
        <v>3882</v>
      </c>
    </row>
    <row r="6911" spans="1:8" x14ac:dyDescent="0.3">
      <c r="A6911" t="s">
        <v>9960</v>
      </c>
      <c r="B6911" t="s">
        <v>3076</v>
      </c>
      <c r="C6911" t="s">
        <v>236</v>
      </c>
      <c r="D6911" t="s">
        <v>45</v>
      </c>
      <c r="E6911">
        <v>222</v>
      </c>
      <c r="F6911">
        <v>45</v>
      </c>
      <c r="G6911" t="s">
        <v>17</v>
      </c>
      <c r="H6911" t="s">
        <v>3882</v>
      </c>
    </row>
    <row r="6912" spans="1:8" x14ac:dyDescent="0.3">
      <c r="A6912" t="s">
        <v>9961</v>
      </c>
      <c r="B6912" t="s">
        <v>3076</v>
      </c>
      <c r="C6912" t="s">
        <v>236</v>
      </c>
      <c r="D6912" t="s">
        <v>47</v>
      </c>
      <c r="E6912">
        <v>166</v>
      </c>
      <c r="F6912">
        <v>45</v>
      </c>
      <c r="G6912" t="s">
        <v>17</v>
      </c>
      <c r="H6912" t="s">
        <v>3882</v>
      </c>
    </row>
    <row r="6913" spans="1:8" x14ac:dyDescent="0.3">
      <c r="A6913" t="s">
        <v>9962</v>
      </c>
      <c r="B6913" t="s">
        <v>3076</v>
      </c>
      <c r="C6913" t="s">
        <v>236</v>
      </c>
      <c r="D6913" t="s">
        <v>43</v>
      </c>
      <c r="E6913">
        <v>775</v>
      </c>
      <c r="F6913">
        <v>45</v>
      </c>
      <c r="G6913" t="s">
        <v>17</v>
      </c>
      <c r="H6913" t="s">
        <v>3882</v>
      </c>
    </row>
    <row r="6914" spans="1:8" x14ac:dyDescent="0.3">
      <c r="A6914" t="s">
        <v>9963</v>
      </c>
      <c r="B6914" t="s">
        <v>3076</v>
      </c>
      <c r="C6914" t="s">
        <v>236</v>
      </c>
      <c r="D6914" t="s">
        <v>44</v>
      </c>
      <c r="E6914">
        <v>242</v>
      </c>
      <c r="F6914">
        <v>45</v>
      </c>
      <c r="G6914" t="s">
        <v>17</v>
      </c>
      <c r="H6914" t="s">
        <v>3882</v>
      </c>
    </row>
    <row r="6915" spans="1:8" x14ac:dyDescent="0.3">
      <c r="A6915" t="s">
        <v>3881</v>
      </c>
      <c r="B6915" t="s">
        <v>3089</v>
      </c>
      <c r="C6915" t="s">
        <v>3090</v>
      </c>
      <c r="D6915" t="s">
        <v>434</v>
      </c>
      <c r="E6915">
        <v>58</v>
      </c>
      <c r="F6915">
        <v>45</v>
      </c>
      <c r="G6915" t="s">
        <v>17</v>
      </c>
      <c r="H6915" t="s">
        <v>3882</v>
      </c>
    </row>
    <row r="6916" spans="1:8" x14ac:dyDescent="0.3">
      <c r="A6916" t="s">
        <v>5518</v>
      </c>
      <c r="B6916" t="s">
        <v>3089</v>
      </c>
      <c r="C6916" t="s">
        <v>3090</v>
      </c>
      <c r="D6916" t="s">
        <v>436</v>
      </c>
      <c r="E6916">
        <v>270</v>
      </c>
      <c r="F6916">
        <v>45</v>
      </c>
      <c r="G6916" t="s">
        <v>17</v>
      </c>
      <c r="H6916" t="s">
        <v>3882</v>
      </c>
    </row>
    <row r="6917" spans="1:8" x14ac:dyDescent="0.3">
      <c r="A6917" t="s">
        <v>6227</v>
      </c>
      <c r="B6917" t="s">
        <v>3089</v>
      </c>
      <c r="C6917" t="s">
        <v>3090</v>
      </c>
      <c r="D6917" t="s">
        <v>437</v>
      </c>
      <c r="E6917">
        <v>776</v>
      </c>
      <c r="F6917">
        <v>45</v>
      </c>
      <c r="G6917" t="s">
        <v>17</v>
      </c>
      <c r="H6917" t="s">
        <v>3882</v>
      </c>
    </row>
    <row r="6918" spans="1:8" x14ac:dyDescent="0.3">
      <c r="A6918" t="s">
        <v>7861</v>
      </c>
      <c r="B6918" t="s">
        <v>3089</v>
      </c>
      <c r="C6918" t="s">
        <v>3090</v>
      </c>
      <c r="D6918" t="s">
        <v>439</v>
      </c>
      <c r="E6918">
        <v>573</v>
      </c>
      <c r="F6918">
        <v>45</v>
      </c>
      <c r="G6918" t="s">
        <v>17</v>
      </c>
      <c r="H6918" t="s">
        <v>3882</v>
      </c>
    </row>
    <row r="6919" spans="1:8" x14ac:dyDescent="0.3">
      <c r="A6919" t="s">
        <v>4701</v>
      </c>
      <c r="B6919" t="s">
        <v>3089</v>
      </c>
      <c r="C6919" t="s">
        <v>3090</v>
      </c>
      <c r="D6919" t="s">
        <v>435</v>
      </c>
      <c r="E6919">
        <v>246</v>
      </c>
      <c r="F6919">
        <v>45</v>
      </c>
      <c r="G6919" t="s">
        <v>17</v>
      </c>
      <c r="H6919" t="s">
        <v>3882</v>
      </c>
    </row>
    <row r="6920" spans="1:8" x14ac:dyDescent="0.3">
      <c r="A6920" t="s">
        <v>9387</v>
      </c>
      <c r="B6920" t="s">
        <v>3089</v>
      </c>
      <c r="C6920" t="s">
        <v>3090</v>
      </c>
      <c r="D6920" t="s">
        <v>441</v>
      </c>
      <c r="E6920">
        <v>244</v>
      </c>
      <c r="F6920">
        <v>45</v>
      </c>
      <c r="G6920" t="s">
        <v>17</v>
      </c>
      <c r="H6920" t="s">
        <v>3882</v>
      </c>
    </row>
    <row r="6921" spans="1:8" x14ac:dyDescent="0.3">
      <c r="A6921" t="s">
        <v>8678</v>
      </c>
      <c r="B6921" t="s">
        <v>3089</v>
      </c>
      <c r="C6921" t="s">
        <v>3090</v>
      </c>
      <c r="D6921" t="s">
        <v>440</v>
      </c>
      <c r="E6921">
        <v>1047</v>
      </c>
      <c r="F6921">
        <v>45</v>
      </c>
      <c r="G6921" t="s">
        <v>17</v>
      </c>
      <c r="H6921" t="s">
        <v>3882</v>
      </c>
    </row>
    <row r="6922" spans="1:8" x14ac:dyDescent="0.3">
      <c r="A6922" t="s">
        <v>10204</v>
      </c>
      <c r="B6922" t="s">
        <v>3089</v>
      </c>
      <c r="C6922" t="s">
        <v>3090</v>
      </c>
      <c r="D6922" t="s">
        <v>349</v>
      </c>
      <c r="E6922">
        <v>3493</v>
      </c>
      <c r="F6922">
        <v>45</v>
      </c>
      <c r="G6922" t="s">
        <v>17</v>
      </c>
      <c r="H6922" t="s">
        <v>3882</v>
      </c>
    </row>
    <row r="6923" spans="1:8" x14ac:dyDescent="0.3">
      <c r="A6923" t="s">
        <v>7044</v>
      </c>
      <c r="B6923" t="s">
        <v>3089</v>
      </c>
      <c r="C6923" t="s">
        <v>3090</v>
      </c>
      <c r="D6923" t="s">
        <v>438</v>
      </c>
      <c r="E6923">
        <v>294</v>
      </c>
      <c r="F6923">
        <v>45</v>
      </c>
      <c r="G6923" t="s">
        <v>17</v>
      </c>
      <c r="H6923" t="s">
        <v>3882</v>
      </c>
    </row>
    <row r="6924" spans="1:8" x14ac:dyDescent="0.3">
      <c r="A6924" t="s">
        <v>9973</v>
      </c>
      <c r="B6924" t="s">
        <v>3108</v>
      </c>
      <c r="C6924" t="s">
        <v>3109</v>
      </c>
      <c r="D6924" t="s">
        <v>3110</v>
      </c>
      <c r="E6924">
        <v>150</v>
      </c>
      <c r="F6924">
        <v>45</v>
      </c>
      <c r="G6924" t="s">
        <v>17</v>
      </c>
      <c r="H6924" t="s">
        <v>3882</v>
      </c>
    </row>
    <row r="6925" spans="1:8" x14ac:dyDescent="0.3">
      <c r="A6925" t="s">
        <v>9974</v>
      </c>
      <c r="B6925" t="s">
        <v>3108</v>
      </c>
      <c r="C6925" t="s">
        <v>3109</v>
      </c>
      <c r="D6925" t="s">
        <v>3112</v>
      </c>
      <c r="E6925">
        <v>408</v>
      </c>
      <c r="F6925">
        <v>45</v>
      </c>
      <c r="G6925" t="s">
        <v>17</v>
      </c>
      <c r="H6925" t="s">
        <v>3882</v>
      </c>
    </row>
    <row r="6926" spans="1:8" x14ac:dyDescent="0.3">
      <c r="A6926" t="s">
        <v>9975</v>
      </c>
      <c r="B6926" t="s">
        <v>3108</v>
      </c>
      <c r="C6926" t="s">
        <v>3109</v>
      </c>
      <c r="D6926" t="s">
        <v>3114</v>
      </c>
      <c r="E6926">
        <v>355</v>
      </c>
      <c r="F6926">
        <v>45</v>
      </c>
      <c r="G6926" t="s">
        <v>17</v>
      </c>
      <c r="H6926" t="s">
        <v>3882</v>
      </c>
    </row>
    <row r="6927" spans="1:8" x14ac:dyDescent="0.3">
      <c r="A6927" t="s">
        <v>9976</v>
      </c>
      <c r="B6927" t="s">
        <v>3108</v>
      </c>
      <c r="C6927" t="s">
        <v>3109</v>
      </c>
      <c r="D6927" t="s">
        <v>3116</v>
      </c>
      <c r="E6927">
        <v>392</v>
      </c>
      <c r="F6927">
        <v>45</v>
      </c>
      <c r="G6927" t="s">
        <v>17</v>
      </c>
      <c r="H6927" t="s">
        <v>3882</v>
      </c>
    </row>
    <row r="6928" spans="1:8" x14ac:dyDescent="0.3">
      <c r="A6928" t="s">
        <v>9977</v>
      </c>
      <c r="B6928" t="s">
        <v>3108</v>
      </c>
      <c r="C6928" t="s">
        <v>3109</v>
      </c>
      <c r="D6928" t="s">
        <v>3118</v>
      </c>
      <c r="E6928">
        <v>365</v>
      </c>
      <c r="F6928">
        <v>45</v>
      </c>
      <c r="G6928" t="s">
        <v>17</v>
      </c>
      <c r="H6928" t="s">
        <v>3882</v>
      </c>
    </row>
    <row r="6929" spans="1:8" x14ac:dyDescent="0.3">
      <c r="A6929" t="s">
        <v>9978</v>
      </c>
      <c r="B6929" t="s">
        <v>3108</v>
      </c>
      <c r="C6929" t="s">
        <v>3109</v>
      </c>
      <c r="D6929" t="s">
        <v>3120</v>
      </c>
      <c r="E6929">
        <v>414</v>
      </c>
      <c r="F6929">
        <v>45</v>
      </c>
      <c r="G6929" t="s">
        <v>17</v>
      </c>
      <c r="H6929" t="s">
        <v>3882</v>
      </c>
    </row>
    <row r="6930" spans="1:8" x14ac:dyDescent="0.3">
      <c r="A6930" t="s">
        <v>9979</v>
      </c>
      <c r="B6930" t="s">
        <v>3108</v>
      </c>
      <c r="C6930" t="s">
        <v>3109</v>
      </c>
      <c r="D6930" t="s">
        <v>3122</v>
      </c>
      <c r="E6930">
        <v>375</v>
      </c>
      <c r="F6930">
        <v>45</v>
      </c>
      <c r="G6930" t="s">
        <v>17</v>
      </c>
      <c r="H6930" t="s">
        <v>3882</v>
      </c>
    </row>
    <row r="6931" spans="1:8" x14ac:dyDescent="0.3">
      <c r="A6931" t="s">
        <v>9980</v>
      </c>
      <c r="B6931" t="s">
        <v>3108</v>
      </c>
      <c r="C6931" t="s">
        <v>3109</v>
      </c>
      <c r="D6931" t="s">
        <v>3124</v>
      </c>
      <c r="E6931">
        <v>357</v>
      </c>
      <c r="F6931">
        <v>45</v>
      </c>
      <c r="G6931" t="s">
        <v>17</v>
      </c>
      <c r="H6931" t="s">
        <v>3882</v>
      </c>
    </row>
    <row r="6932" spans="1:8" x14ac:dyDescent="0.3">
      <c r="A6932" t="s">
        <v>9981</v>
      </c>
      <c r="B6932" t="s">
        <v>3108</v>
      </c>
      <c r="C6932" t="s">
        <v>3109</v>
      </c>
      <c r="D6932" t="s">
        <v>3126</v>
      </c>
      <c r="E6932">
        <v>678</v>
      </c>
      <c r="F6932">
        <v>45</v>
      </c>
      <c r="G6932" t="s">
        <v>17</v>
      </c>
      <c r="H6932" t="s">
        <v>3882</v>
      </c>
    </row>
    <row r="6933" spans="1:8" x14ac:dyDescent="0.3">
      <c r="A6933" t="s">
        <v>9982</v>
      </c>
      <c r="B6933" t="s">
        <v>3108</v>
      </c>
      <c r="C6933" t="s">
        <v>3109</v>
      </c>
      <c r="D6933" t="s">
        <v>349</v>
      </c>
      <c r="E6933">
        <v>3493</v>
      </c>
      <c r="F6933">
        <v>45</v>
      </c>
      <c r="G6933" t="s">
        <v>17</v>
      </c>
      <c r="H6933" t="s">
        <v>3882</v>
      </c>
    </row>
    <row r="6934" spans="1:8" x14ac:dyDescent="0.3">
      <c r="A6934" t="s">
        <v>9983</v>
      </c>
      <c r="B6934" t="s">
        <v>3129</v>
      </c>
      <c r="C6934" t="s">
        <v>238</v>
      </c>
      <c r="D6934" t="s">
        <v>54</v>
      </c>
      <c r="E6934">
        <v>238</v>
      </c>
      <c r="F6934">
        <v>45</v>
      </c>
      <c r="G6934" t="s">
        <v>17</v>
      </c>
      <c r="H6934" t="s">
        <v>3882</v>
      </c>
    </row>
    <row r="6935" spans="1:8" x14ac:dyDescent="0.3">
      <c r="A6935" t="s">
        <v>9984</v>
      </c>
      <c r="B6935" t="s">
        <v>3129</v>
      </c>
      <c r="C6935" t="s">
        <v>238</v>
      </c>
      <c r="D6935" t="s">
        <v>55</v>
      </c>
      <c r="E6935">
        <v>660</v>
      </c>
      <c r="F6935">
        <v>45</v>
      </c>
      <c r="G6935" t="s">
        <v>17</v>
      </c>
      <c r="H6935" t="s">
        <v>3882</v>
      </c>
    </row>
    <row r="6936" spans="1:8" x14ac:dyDescent="0.3">
      <c r="A6936" t="s">
        <v>9985</v>
      </c>
      <c r="B6936" t="s">
        <v>3129</v>
      </c>
      <c r="C6936" t="s">
        <v>238</v>
      </c>
      <c r="D6936" t="s">
        <v>56</v>
      </c>
      <c r="E6936">
        <v>474</v>
      </c>
      <c r="F6936">
        <v>45</v>
      </c>
      <c r="G6936" t="s">
        <v>17</v>
      </c>
      <c r="H6936" t="s">
        <v>3882</v>
      </c>
    </row>
    <row r="6937" spans="1:8" x14ac:dyDescent="0.3">
      <c r="A6937" t="s">
        <v>9986</v>
      </c>
      <c r="B6937" t="s">
        <v>3129</v>
      </c>
      <c r="C6937" t="s">
        <v>238</v>
      </c>
      <c r="D6937" t="s">
        <v>57</v>
      </c>
      <c r="E6937">
        <v>221</v>
      </c>
      <c r="F6937">
        <v>45</v>
      </c>
      <c r="G6937" t="s">
        <v>17</v>
      </c>
      <c r="H6937" t="s">
        <v>3882</v>
      </c>
    </row>
    <row r="6938" spans="1:8" x14ac:dyDescent="0.3">
      <c r="A6938" t="s">
        <v>9987</v>
      </c>
      <c r="B6938" t="s">
        <v>3129</v>
      </c>
      <c r="C6938" t="s">
        <v>238</v>
      </c>
      <c r="D6938" t="s">
        <v>58</v>
      </c>
      <c r="E6938">
        <v>283</v>
      </c>
      <c r="F6938">
        <v>45</v>
      </c>
      <c r="G6938" t="s">
        <v>17</v>
      </c>
      <c r="H6938" t="s">
        <v>3882</v>
      </c>
    </row>
    <row r="6939" spans="1:8" x14ac:dyDescent="0.3">
      <c r="A6939" t="s">
        <v>9988</v>
      </c>
      <c r="B6939" t="s">
        <v>3129</v>
      </c>
      <c r="C6939" t="s">
        <v>238</v>
      </c>
      <c r="D6939" t="s">
        <v>59</v>
      </c>
      <c r="E6939">
        <v>565</v>
      </c>
      <c r="F6939">
        <v>45</v>
      </c>
      <c r="G6939" t="s">
        <v>17</v>
      </c>
      <c r="H6939" t="s">
        <v>3882</v>
      </c>
    </row>
    <row r="6940" spans="1:8" x14ac:dyDescent="0.3">
      <c r="A6940" t="s">
        <v>9989</v>
      </c>
      <c r="B6940" t="s">
        <v>3129</v>
      </c>
      <c r="C6940" t="s">
        <v>238</v>
      </c>
      <c r="D6940" t="s">
        <v>51</v>
      </c>
      <c r="E6940">
        <v>792</v>
      </c>
      <c r="F6940">
        <v>45</v>
      </c>
      <c r="G6940" t="s">
        <v>17</v>
      </c>
      <c r="H6940" t="s">
        <v>3882</v>
      </c>
    </row>
    <row r="6941" spans="1:8" x14ac:dyDescent="0.3">
      <c r="A6941" t="s">
        <v>9990</v>
      </c>
      <c r="B6941" t="s">
        <v>3129</v>
      </c>
      <c r="C6941" t="s">
        <v>238</v>
      </c>
      <c r="D6941" t="s">
        <v>52</v>
      </c>
      <c r="E6941">
        <v>536</v>
      </c>
      <c r="F6941">
        <v>45</v>
      </c>
      <c r="G6941" t="s">
        <v>17</v>
      </c>
      <c r="H6941" t="s">
        <v>3882</v>
      </c>
    </row>
    <row r="6942" spans="1:8" x14ac:dyDescent="0.3">
      <c r="A6942" t="s">
        <v>9991</v>
      </c>
      <c r="B6942" t="s">
        <v>3129</v>
      </c>
      <c r="C6942" t="s">
        <v>238</v>
      </c>
      <c r="D6942" t="s">
        <v>53</v>
      </c>
      <c r="E6942">
        <v>385</v>
      </c>
      <c r="F6942">
        <v>45</v>
      </c>
      <c r="G6942" t="s">
        <v>17</v>
      </c>
      <c r="H6942" t="s">
        <v>3882</v>
      </c>
    </row>
    <row r="6943" spans="1:8" x14ac:dyDescent="0.3">
      <c r="A6943" t="s">
        <v>9992</v>
      </c>
      <c r="B6943" t="s">
        <v>3129</v>
      </c>
      <c r="C6943" t="s">
        <v>238</v>
      </c>
      <c r="D6943" t="s">
        <v>349</v>
      </c>
      <c r="E6943">
        <v>4144</v>
      </c>
      <c r="F6943">
        <v>45</v>
      </c>
      <c r="G6943" t="s">
        <v>17</v>
      </c>
      <c r="H6943" t="s">
        <v>3882</v>
      </c>
    </row>
    <row r="6944" spans="1:8" x14ac:dyDescent="0.3">
      <c r="A6944" t="s">
        <v>9993</v>
      </c>
      <c r="B6944" t="s">
        <v>3140</v>
      </c>
      <c r="C6944" t="s">
        <v>229</v>
      </c>
      <c r="D6944" t="s">
        <v>60</v>
      </c>
      <c r="E6944">
        <v>2318</v>
      </c>
      <c r="F6944">
        <v>45</v>
      </c>
      <c r="G6944" t="s">
        <v>17</v>
      </c>
      <c r="H6944" t="s">
        <v>3882</v>
      </c>
    </row>
    <row r="6945" spans="1:8" x14ac:dyDescent="0.3">
      <c r="A6945" t="s">
        <v>9994</v>
      </c>
      <c r="B6945" t="s">
        <v>3140</v>
      </c>
      <c r="C6945" t="s">
        <v>229</v>
      </c>
      <c r="D6945" t="s">
        <v>63</v>
      </c>
      <c r="E6945">
        <v>36</v>
      </c>
      <c r="F6945">
        <v>45</v>
      </c>
      <c r="G6945" t="s">
        <v>17</v>
      </c>
      <c r="H6945" t="s">
        <v>3882</v>
      </c>
    </row>
    <row r="6946" spans="1:8" x14ac:dyDescent="0.3">
      <c r="A6946" t="s">
        <v>9995</v>
      </c>
      <c r="B6946" t="s">
        <v>3140</v>
      </c>
      <c r="C6946" t="s">
        <v>229</v>
      </c>
      <c r="D6946" t="s">
        <v>61</v>
      </c>
      <c r="E6946">
        <v>432</v>
      </c>
      <c r="F6946">
        <v>45</v>
      </c>
      <c r="G6946" t="s">
        <v>17</v>
      </c>
      <c r="H6946" t="s">
        <v>3882</v>
      </c>
    </row>
    <row r="6947" spans="1:8" x14ac:dyDescent="0.3">
      <c r="A6947" t="s">
        <v>10367</v>
      </c>
      <c r="B6947" t="s">
        <v>3140</v>
      </c>
      <c r="C6947" t="s">
        <v>229</v>
      </c>
      <c r="D6947" t="s">
        <v>10309</v>
      </c>
      <c r="E6947">
        <v>586</v>
      </c>
      <c r="F6947">
        <v>45</v>
      </c>
      <c r="G6947" t="s">
        <v>17</v>
      </c>
      <c r="H6947" t="s">
        <v>3882</v>
      </c>
    </row>
    <row r="6948" spans="1:8" x14ac:dyDescent="0.3">
      <c r="A6948" t="s">
        <v>9996</v>
      </c>
      <c r="B6948" t="s">
        <v>3140</v>
      </c>
      <c r="C6948" t="s">
        <v>229</v>
      </c>
      <c r="D6948" t="s">
        <v>341</v>
      </c>
      <c r="E6948">
        <v>1082</v>
      </c>
      <c r="F6948">
        <v>45</v>
      </c>
      <c r="G6948" t="s">
        <v>17</v>
      </c>
      <c r="H6948" t="s">
        <v>3882</v>
      </c>
    </row>
    <row r="6949" spans="1:8" x14ac:dyDescent="0.3">
      <c r="A6949" t="s">
        <v>9997</v>
      </c>
      <c r="B6949" t="s">
        <v>3140</v>
      </c>
      <c r="C6949" t="s">
        <v>229</v>
      </c>
      <c r="D6949" t="s">
        <v>62</v>
      </c>
      <c r="E6949">
        <v>188</v>
      </c>
      <c r="F6949">
        <v>45</v>
      </c>
      <c r="G6949" t="s">
        <v>17</v>
      </c>
      <c r="H6949" t="s">
        <v>3882</v>
      </c>
    </row>
    <row r="6950" spans="1:8" x14ac:dyDescent="0.3">
      <c r="A6950" t="s">
        <v>9998</v>
      </c>
      <c r="B6950" t="s">
        <v>3146</v>
      </c>
      <c r="C6950" t="s">
        <v>230</v>
      </c>
      <c r="D6950" t="s">
        <v>353</v>
      </c>
      <c r="E6950">
        <v>5027</v>
      </c>
      <c r="F6950">
        <v>45</v>
      </c>
      <c r="G6950" t="s">
        <v>17</v>
      </c>
      <c r="H6950" t="s">
        <v>3882</v>
      </c>
    </row>
    <row r="6951" spans="1:8" x14ac:dyDescent="0.3">
      <c r="A6951" t="s">
        <v>9999</v>
      </c>
      <c r="B6951" t="s">
        <v>3146</v>
      </c>
      <c r="C6951" t="s">
        <v>230</v>
      </c>
      <c r="D6951" t="s">
        <v>2</v>
      </c>
      <c r="E6951">
        <v>5157</v>
      </c>
      <c r="F6951">
        <v>45</v>
      </c>
      <c r="G6951" t="s">
        <v>17</v>
      </c>
      <c r="H6951" t="s">
        <v>3882</v>
      </c>
    </row>
    <row r="6952" spans="1:8" x14ac:dyDescent="0.3">
      <c r="A6952" t="s">
        <v>10000</v>
      </c>
      <c r="B6952" t="s">
        <v>3146</v>
      </c>
      <c r="C6952" t="s">
        <v>230</v>
      </c>
      <c r="D6952" t="s">
        <v>337</v>
      </c>
      <c r="E6952">
        <v>6</v>
      </c>
      <c r="F6952">
        <v>45</v>
      </c>
      <c r="G6952" t="s">
        <v>17</v>
      </c>
      <c r="H6952" t="s">
        <v>3882</v>
      </c>
    </row>
    <row r="6953" spans="1:8" x14ac:dyDescent="0.3">
      <c r="A6953" t="s">
        <v>10001</v>
      </c>
      <c r="B6953" t="s">
        <v>3146</v>
      </c>
      <c r="C6953" t="s">
        <v>230</v>
      </c>
      <c r="D6953" t="s">
        <v>326</v>
      </c>
      <c r="E6953">
        <v>0</v>
      </c>
      <c r="F6953">
        <v>45</v>
      </c>
      <c r="G6953" t="s">
        <v>17</v>
      </c>
      <c r="H6953" t="s">
        <v>3882</v>
      </c>
    </row>
    <row r="6954" spans="1:8" x14ac:dyDescent="0.3">
      <c r="A6954" t="s">
        <v>10002</v>
      </c>
      <c r="B6954" t="s">
        <v>3146</v>
      </c>
      <c r="C6954" t="s">
        <v>230</v>
      </c>
      <c r="D6954" t="s">
        <v>327</v>
      </c>
      <c r="E6954">
        <v>367</v>
      </c>
      <c r="F6954">
        <v>45</v>
      </c>
      <c r="G6954" t="s">
        <v>17</v>
      </c>
      <c r="H6954" t="s">
        <v>3882</v>
      </c>
    </row>
    <row r="6955" spans="1:8" x14ac:dyDescent="0.3">
      <c r="A6955" t="s">
        <v>10003</v>
      </c>
      <c r="B6955" t="s">
        <v>3146</v>
      </c>
      <c r="C6955" t="s">
        <v>230</v>
      </c>
      <c r="D6955" t="s">
        <v>328</v>
      </c>
      <c r="E6955">
        <v>233</v>
      </c>
      <c r="F6955">
        <v>45</v>
      </c>
      <c r="G6955" t="s">
        <v>17</v>
      </c>
      <c r="H6955" t="s">
        <v>3882</v>
      </c>
    </row>
    <row r="6956" spans="1:8" x14ac:dyDescent="0.3">
      <c r="A6956" t="s">
        <v>10004</v>
      </c>
      <c r="B6956" t="s">
        <v>3146</v>
      </c>
      <c r="C6956" t="s">
        <v>230</v>
      </c>
      <c r="D6956" t="s">
        <v>329</v>
      </c>
      <c r="E6956">
        <v>4</v>
      </c>
      <c r="F6956">
        <v>45</v>
      </c>
      <c r="G6956" t="s">
        <v>17</v>
      </c>
      <c r="H6956" t="s">
        <v>3882</v>
      </c>
    </row>
    <row r="6957" spans="1:8" x14ac:dyDescent="0.3">
      <c r="A6957" t="s">
        <v>10005</v>
      </c>
      <c r="B6957" t="s">
        <v>3146</v>
      </c>
      <c r="C6957" t="s">
        <v>230</v>
      </c>
      <c r="D6957" t="s">
        <v>330</v>
      </c>
      <c r="E6957">
        <v>36</v>
      </c>
      <c r="F6957">
        <v>45</v>
      </c>
      <c r="G6957" t="s">
        <v>17</v>
      </c>
      <c r="H6957" t="s">
        <v>3882</v>
      </c>
    </row>
    <row r="6958" spans="1:8" x14ac:dyDescent="0.3">
      <c r="A6958" t="s">
        <v>10006</v>
      </c>
      <c r="B6958" t="s">
        <v>3146</v>
      </c>
      <c r="C6958" t="s">
        <v>230</v>
      </c>
      <c r="D6958" t="s">
        <v>3155</v>
      </c>
      <c r="E6958">
        <v>130</v>
      </c>
      <c r="F6958">
        <v>45</v>
      </c>
      <c r="G6958" t="s">
        <v>17</v>
      </c>
      <c r="H6958" t="s">
        <v>3882</v>
      </c>
    </row>
    <row r="6959" spans="1:8" x14ac:dyDescent="0.3">
      <c r="A6959" t="s">
        <v>10007</v>
      </c>
      <c r="B6959" t="s">
        <v>3146</v>
      </c>
      <c r="C6959" t="s">
        <v>230</v>
      </c>
      <c r="D6959" t="s">
        <v>3157</v>
      </c>
      <c r="E6959">
        <v>5027</v>
      </c>
      <c r="F6959">
        <v>45</v>
      </c>
      <c r="G6959" t="s">
        <v>17</v>
      </c>
      <c r="H6959" t="s">
        <v>3882</v>
      </c>
    </row>
    <row r="6960" spans="1:8" x14ac:dyDescent="0.3">
      <c r="A6960" t="s">
        <v>10008</v>
      </c>
      <c r="B6960" t="s">
        <v>3146</v>
      </c>
      <c r="C6960" t="s">
        <v>230</v>
      </c>
      <c r="D6960" t="s">
        <v>331</v>
      </c>
      <c r="E6960">
        <v>713</v>
      </c>
      <c r="F6960">
        <v>45</v>
      </c>
      <c r="G6960" t="s">
        <v>17</v>
      </c>
      <c r="H6960" t="s">
        <v>3882</v>
      </c>
    </row>
    <row r="6961" spans="1:8" x14ac:dyDescent="0.3">
      <c r="A6961" t="s">
        <v>10009</v>
      </c>
      <c r="B6961" t="s">
        <v>3146</v>
      </c>
      <c r="C6961" t="s">
        <v>230</v>
      </c>
      <c r="D6961" t="s">
        <v>332</v>
      </c>
      <c r="E6961">
        <v>417</v>
      </c>
      <c r="F6961">
        <v>45</v>
      </c>
      <c r="G6961" t="s">
        <v>17</v>
      </c>
      <c r="H6961" t="s">
        <v>3882</v>
      </c>
    </row>
    <row r="6962" spans="1:8" x14ac:dyDescent="0.3">
      <c r="A6962" t="s">
        <v>10010</v>
      </c>
      <c r="B6962" t="s">
        <v>3146</v>
      </c>
      <c r="C6962" t="s">
        <v>230</v>
      </c>
      <c r="D6962" t="s">
        <v>333</v>
      </c>
      <c r="E6962">
        <v>1287</v>
      </c>
      <c r="F6962">
        <v>45</v>
      </c>
      <c r="G6962" t="s">
        <v>17</v>
      </c>
      <c r="H6962" t="s">
        <v>3882</v>
      </c>
    </row>
    <row r="6963" spans="1:8" x14ac:dyDescent="0.3">
      <c r="A6963" t="s">
        <v>10011</v>
      </c>
      <c r="B6963" t="s">
        <v>3146</v>
      </c>
      <c r="C6963" t="s">
        <v>230</v>
      </c>
      <c r="D6963" t="s">
        <v>334</v>
      </c>
      <c r="E6963">
        <v>832</v>
      </c>
      <c r="F6963">
        <v>45</v>
      </c>
      <c r="G6963" t="s">
        <v>17</v>
      </c>
      <c r="H6963" t="s">
        <v>3882</v>
      </c>
    </row>
    <row r="6964" spans="1:8" x14ac:dyDescent="0.3">
      <c r="A6964" t="s">
        <v>10012</v>
      </c>
      <c r="B6964" t="s">
        <v>3146</v>
      </c>
      <c r="C6964" t="s">
        <v>230</v>
      </c>
      <c r="D6964" t="s">
        <v>336</v>
      </c>
      <c r="E6964">
        <v>159</v>
      </c>
      <c r="F6964">
        <v>45</v>
      </c>
      <c r="G6964" t="s">
        <v>17</v>
      </c>
      <c r="H6964" t="s">
        <v>3882</v>
      </c>
    </row>
    <row r="6965" spans="1:8" x14ac:dyDescent="0.3">
      <c r="A6965" t="s">
        <v>10013</v>
      </c>
      <c r="B6965" t="s">
        <v>3146</v>
      </c>
      <c r="C6965" t="s">
        <v>230</v>
      </c>
      <c r="D6965" t="s">
        <v>335</v>
      </c>
      <c r="E6965">
        <v>8</v>
      </c>
      <c r="F6965">
        <v>45</v>
      </c>
      <c r="G6965" t="s">
        <v>17</v>
      </c>
      <c r="H6965" t="s">
        <v>3882</v>
      </c>
    </row>
    <row r="6966" spans="1:8" x14ac:dyDescent="0.3">
      <c r="A6966" t="s">
        <v>10014</v>
      </c>
      <c r="B6966" t="s">
        <v>3146</v>
      </c>
      <c r="C6966" t="s">
        <v>230</v>
      </c>
      <c r="D6966" t="s">
        <v>79</v>
      </c>
      <c r="E6966">
        <v>966</v>
      </c>
      <c r="F6966">
        <v>45</v>
      </c>
      <c r="G6966" t="s">
        <v>17</v>
      </c>
      <c r="H6966" t="s">
        <v>3882</v>
      </c>
    </row>
    <row r="6967" spans="1:8" x14ac:dyDescent="0.3">
      <c r="A6967" t="s">
        <v>10015</v>
      </c>
      <c r="B6967" t="s">
        <v>3166</v>
      </c>
      <c r="C6967" t="s">
        <v>245</v>
      </c>
      <c r="D6967" t="s">
        <v>80</v>
      </c>
      <c r="E6967">
        <v>415</v>
      </c>
      <c r="F6967">
        <v>45</v>
      </c>
      <c r="G6967" t="s">
        <v>17</v>
      </c>
      <c r="H6967" t="s">
        <v>3882</v>
      </c>
    </row>
    <row r="6968" spans="1:8" x14ac:dyDescent="0.3">
      <c r="A6968" t="s">
        <v>10016</v>
      </c>
      <c r="B6968" t="s">
        <v>3166</v>
      </c>
      <c r="C6968" t="s">
        <v>245</v>
      </c>
      <c r="D6968" t="s">
        <v>342</v>
      </c>
      <c r="E6968">
        <v>107</v>
      </c>
      <c r="F6968">
        <v>45</v>
      </c>
      <c r="G6968" t="s">
        <v>17</v>
      </c>
      <c r="H6968" t="s">
        <v>3882</v>
      </c>
    </row>
    <row r="6969" spans="1:8" x14ac:dyDescent="0.3">
      <c r="A6969" t="s">
        <v>10017</v>
      </c>
      <c r="B6969" t="s">
        <v>3166</v>
      </c>
      <c r="C6969" t="s">
        <v>245</v>
      </c>
      <c r="D6969">
        <v>0</v>
      </c>
      <c r="E6969">
        <v>691</v>
      </c>
      <c r="F6969">
        <v>45</v>
      </c>
      <c r="G6969" t="s">
        <v>17</v>
      </c>
      <c r="H6969" t="s">
        <v>3882</v>
      </c>
    </row>
    <row r="6970" spans="1:8" x14ac:dyDescent="0.3">
      <c r="A6970" t="s">
        <v>10018</v>
      </c>
      <c r="B6970" t="s">
        <v>3166</v>
      </c>
      <c r="C6970" t="s">
        <v>245</v>
      </c>
      <c r="D6970">
        <v>1</v>
      </c>
      <c r="E6970">
        <v>1097</v>
      </c>
      <c r="F6970">
        <v>45</v>
      </c>
      <c r="G6970" t="s">
        <v>17</v>
      </c>
      <c r="H6970" t="s">
        <v>3882</v>
      </c>
    </row>
    <row r="6971" spans="1:8" x14ac:dyDescent="0.3">
      <c r="A6971" t="s">
        <v>10019</v>
      </c>
      <c r="B6971" t="s">
        <v>3166</v>
      </c>
      <c r="C6971" t="s">
        <v>245</v>
      </c>
      <c r="D6971" t="s">
        <v>60</v>
      </c>
      <c r="E6971">
        <v>2318</v>
      </c>
      <c r="F6971">
        <v>45</v>
      </c>
      <c r="G6971" t="s">
        <v>17</v>
      </c>
      <c r="H6971" t="s">
        <v>3882</v>
      </c>
    </row>
    <row r="6972" spans="1:8" x14ac:dyDescent="0.3">
      <c r="A6972" t="s">
        <v>10020</v>
      </c>
      <c r="B6972" t="s">
        <v>3172</v>
      </c>
      <c r="C6972" t="s">
        <v>239</v>
      </c>
      <c r="D6972" t="s">
        <v>2</v>
      </c>
      <c r="E6972">
        <v>5157</v>
      </c>
      <c r="F6972">
        <v>45</v>
      </c>
      <c r="G6972" t="s">
        <v>17</v>
      </c>
      <c r="H6972" t="s">
        <v>3882</v>
      </c>
    </row>
    <row r="6973" spans="1:8" x14ac:dyDescent="0.3">
      <c r="A6973" t="s">
        <v>10021</v>
      </c>
      <c r="B6973" t="s">
        <v>3172</v>
      </c>
      <c r="C6973" t="s">
        <v>239</v>
      </c>
      <c r="D6973" t="s">
        <v>67</v>
      </c>
      <c r="E6973">
        <v>444</v>
      </c>
      <c r="F6973">
        <v>45</v>
      </c>
      <c r="G6973" t="s">
        <v>17</v>
      </c>
      <c r="H6973" t="s">
        <v>3882</v>
      </c>
    </row>
    <row r="6974" spans="1:8" x14ac:dyDescent="0.3">
      <c r="A6974" t="s">
        <v>10022</v>
      </c>
      <c r="B6974" t="s">
        <v>3172</v>
      </c>
      <c r="C6974" t="s">
        <v>239</v>
      </c>
      <c r="D6974" t="s">
        <v>66</v>
      </c>
      <c r="E6974">
        <v>848</v>
      </c>
      <c r="F6974">
        <v>45</v>
      </c>
      <c r="G6974" t="s">
        <v>17</v>
      </c>
      <c r="H6974" t="s">
        <v>3882</v>
      </c>
    </row>
    <row r="6975" spans="1:8" x14ac:dyDescent="0.3">
      <c r="A6975" t="s">
        <v>10023</v>
      </c>
      <c r="B6975" t="s">
        <v>3172</v>
      </c>
      <c r="C6975" t="s">
        <v>239</v>
      </c>
      <c r="D6975" t="s">
        <v>65</v>
      </c>
      <c r="E6975">
        <v>1525</v>
      </c>
      <c r="F6975">
        <v>45</v>
      </c>
      <c r="G6975" t="s">
        <v>17</v>
      </c>
      <c r="H6975" t="s">
        <v>3882</v>
      </c>
    </row>
    <row r="6976" spans="1:8" x14ac:dyDescent="0.3">
      <c r="A6976" t="s">
        <v>10024</v>
      </c>
      <c r="B6976" t="s">
        <v>3172</v>
      </c>
      <c r="C6976" t="s">
        <v>239</v>
      </c>
      <c r="D6976" t="s">
        <v>68</v>
      </c>
      <c r="E6976">
        <v>176</v>
      </c>
      <c r="F6976">
        <v>45</v>
      </c>
      <c r="G6976" t="s">
        <v>17</v>
      </c>
      <c r="H6976" t="s">
        <v>3882</v>
      </c>
    </row>
    <row r="6977" spans="1:8" x14ac:dyDescent="0.3">
      <c r="A6977" t="s">
        <v>10025</v>
      </c>
      <c r="B6977" t="s">
        <v>3172</v>
      </c>
      <c r="C6977" t="s">
        <v>239</v>
      </c>
      <c r="D6977" t="s">
        <v>64</v>
      </c>
      <c r="E6977">
        <v>2168</v>
      </c>
      <c r="F6977">
        <v>45</v>
      </c>
      <c r="G6977" t="s">
        <v>17</v>
      </c>
      <c r="H6977" t="s">
        <v>3882</v>
      </c>
    </row>
    <row r="6978" spans="1:8" x14ac:dyDescent="0.3">
      <c r="A6978" t="s">
        <v>10026</v>
      </c>
      <c r="B6978" t="s">
        <v>3179</v>
      </c>
      <c r="C6978" t="s">
        <v>240</v>
      </c>
      <c r="D6978" t="s">
        <v>2</v>
      </c>
      <c r="E6978">
        <v>5157</v>
      </c>
      <c r="F6978">
        <v>45</v>
      </c>
      <c r="G6978" t="s">
        <v>17</v>
      </c>
      <c r="H6978" t="s">
        <v>3882</v>
      </c>
    </row>
    <row r="6979" spans="1:8" x14ac:dyDescent="0.3">
      <c r="A6979" t="s">
        <v>10027</v>
      </c>
      <c r="B6979" t="s">
        <v>3179</v>
      </c>
      <c r="C6979" t="s">
        <v>240</v>
      </c>
      <c r="D6979" t="s">
        <v>70</v>
      </c>
      <c r="E6979">
        <v>733</v>
      </c>
      <c r="F6979">
        <v>45</v>
      </c>
      <c r="G6979" t="s">
        <v>17</v>
      </c>
      <c r="H6979" t="s">
        <v>3882</v>
      </c>
    </row>
    <row r="6980" spans="1:8" x14ac:dyDescent="0.3">
      <c r="A6980" t="s">
        <v>10028</v>
      </c>
      <c r="B6980" t="s">
        <v>3179</v>
      </c>
      <c r="C6980" t="s">
        <v>240</v>
      </c>
      <c r="D6980" t="s">
        <v>69</v>
      </c>
      <c r="E6980">
        <v>850</v>
      </c>
      <c r="F6980">
        <v>45</v>
      </c>
      <c r="G6980" t="s">
        <v>17</v>
      </c>
      <c r="H6980" t="s">
        <v>3882</v>
      </c>
    </row>
    <row r="6981" spans="1:8" x14ac:dyDescent="0.3">
      <c r="A6981" t="s">
        <v>10029</v>
      </c>
      <c r="B6981" t="s">
        <v>3179</v>
      </c>
      <c r="C6981" t="s">
        <v>240</v>
      </c>
      <c r="D6981" t="s">
        <v>71</v>
      </c>
      <c r="E6981">
        <v>3574</v>
      </c>
      <c r="F6981">
        <v>45</v>
      </c>
      <c r="G6981" t="s">
        <v>17</v>
      </c>
      <c r="H6981" t="s">
        <v>3882</v>
      </c>
    </row>
    <row r="6982" spans="1:8" x14ac:dyDescent="0.3">
      <c r="A6982" t="s">
        <v>10030</v>
      </c>
      <c r="B6982" t="s">
        <v>3184</v>
      </c>
      <c r="C6982" t="s">
        <v>3185</v>
      </c>
      <c r="D6982" t="s">
        <v>2</v>
      </c>
      <c r="E6982">
        <v>5157</v>
      </c>
      <c r="F6982">
        <v>45</v>
      </c>
      <c r="G6982" t="s">
        <v>17</v>
      </c>
      <c r="H6982" t="s">
        <v>3882</v>
      </c>
    </row>
    <row r="6983" spans="1:8" x14ac:dyDescent="0.3">
      <c r="A6983" t="s">
        <v>10031</v>
      </c>
      <c r="B6983" t="s">
        <v>3184</v>
      </c>
      <c r="C6983" t="s">
        <v>3185</v>
      </c>
      <c r="D6983" t="s">
        <v>25</v>
      </c>
      <c r="E6983">
        <v>32</v>
      </c>
      <c r="F6983">
        <v>45</v>
      </c>
      <c r="G6983" t="s">
        <v>17</v>
      </c>
      <c r="H6983" t="s">
        <v>3882</v>
      </c>
    </row>
    <row r="6984" spans="1:8" x14ac:dyDescent="0.3">
      <c r="A6984" t="s">
        <v>10032</v>
      </c>
      <c r="B6984" t="s">
        <v>3184</v>
      </c>
      <c r="C6984" t="s">
        <v>3185</v>
      </c>
      <c r="D6984" t="s">
        <v>21</v>
      </c>
      <c r="E6984">
        <v>509</v>
      </c>
      <c r="F6984">
        <v>45</v>
      </c>
      <c r="G6984" t="s">
        <v>17</v>
      </c>
      <c r="H6984" t="s">
        <v>3882</v>
      </c>
    </row>
    <row r="6985" spans="1:8" x14ac:dyDescent="0.3">
      <c r="A6985" t="s">
        <v>10033</v>
      </c>
      <c r="B6985" t="s">
        <v>3184</v>
      </c>
      <c r="C6985" t="s">
        <v>3185</v>
      </c>
      <c r="D6985" t="s">
        <v>24</v>
      </c>
      <c r="E6985">
        <v>43</v>
      </c>
      <c r="F6985">
        <v>45</v>
      </c>
      <c r="G6985" t="s">
        <v>17</v>
      </c>
      <c r="H6985" t="s">
        <v>3882</v>
      </c>
    </row>
    <row r="6986" spans="1:8" x14ac:dyDescent="0.3">
      <c r="A6986" t="s">
        <v>10034</v>
      </c>
      <c r="B6986" t="s">
        <v>3184</v>
      </c>
      <c r="C6986" t="s">
        <v>3185</v>
      </c>
      <c r="D6986" t="s">
        <v>354</v>
      </c>
      <c r="E6986">
        <v>679</v>
      </c>
      <c r="F6986">
        <v>45</v>
      </c>
      <c r="G6986" t="s">
        <v>17</v>
      </c>
      <c r="H6986" t="s">
        <v>3882</v>
      </c>
    </row>
    <row r="6987" spans="1:8" x14ac:dyDescent="0.3">
      <c r="A6987" t="s">
        <v>10035</v>
      </c>
      <c r="B6987" t="s">
        <v>3184</v>
      </c>
      <c r="C6987" t="s">
        <v>3185</v>
      </c>
      <c r="D6987" t="s">
        <v>22</v>
      </c>
      <c r="E6987">
        <v>308</v>
      </c>
      <c r="F6987">
        <v>45</v>
      </c>
      <c r="G6987" t="s">
        <v>17</v>
      </c>
      <c r="H6987" t="s">
        <v>3882</v>
      </c>
    </row>
    <row r="6988" spans="1:8" x14ac:dyDescent="0.3">
      <c r="A6988" t="s">
        <v>10036</v>
      </c>
      <c r="B6988" t="s">
        <v>3184</v>
      </c>
      <c r="C6988" t="s">
        <v>3185</v>
      </c>
      <c r="D6988" t="s">
        <v>23</v>
      </c>
      <c r="E6988">
        <v>123</v>
      </c>
      <c r="F6988">
        <v>45</v>
      </c>
      <c r="G6988" t="s">
        <v>17</v>
      </c>
      <c r="H6988" t="s">
        <v>3882</v>
      </c>
    </row>
    <row r="6989" spans="1:8" x14ac:dyDescent="0.3">
      <c r="A6989" t="s">
        <v>10037</v>
      </c>
      <c r="B6989" t="s">
        <v>3184</v>
      </c>
      <c r="C6989" t="s">
        <v>3185</v>
      </c>
      <c r="D6989" t="s">
        <v>20</v>
      </c>
      <c r="E6989">
        <v>3473</v>
      </c>
      <c r="F6989">
        <v>45</v>
      </c>
      <c r="G6989" t="s">
        <v>17</v>
      </c>
      <c r="H6989" t="s">
        <v>3882</v>
      </c>
    </row>
    <row r="6990" spans="1:8" x14ac:dyDescent="0.3">
      <c r="A6990" t="s">
        <v>10617</v>
      </c>
      <c r="B6990" t="s">
        <v>3193</v>
      </c>
      <c r="C6990" t="s">
        <v>3194</v>
      </c>
      <c r="D6990" t="s">
        <v>10556</v>
      </c>
      <c r="E6990">
        <v>2</v>
      </c>
      <c r="F6990">
        <v>45</v>
      </c>
      <c r="G6990" t="s">
        <v>17</v>
      </c>
      <c r="H6990" t="s">
        <v>3882</v>
      </c>
    </row>
    <row r="6991" spans="1:8" x14ac:dyDescent="0.3">
      <c r="A6991" t="s">
        <v>10038</v>
      </c>
      <c r="B6991" t="s">
        <v>3193</v>
      </c>
      <c r="C6991" t="s">
        <v>3194</v>
      </c>
      <c r="D6991" t="s">
        <v>350</v>
      </c>
      <c r="E6991">
        <v>5</v>
      </c>
      <c r="F6991">
        <v>45</v>
      </c>
      <c r="G6991" t="s">
        <v>17</v>
      </c>
      <c r="H6991" t="s">
        <v>3882</v>
      </c>
    </row>
    <row r="6992" spans="1:8" x14ac:dyDescent="0.3">
      <c r="A6992" t="s">
        <v>10039</v>
      </c>
      <c r="B6992" t="s">
        <v>3193</v>
      </c>
      <c r="C6992" t="s">
        <v>3194</v>
      </c>
      <c r="D6992" t="s">
        <v>352</v>
      </c>
      <c r="E6992">
        <v>578</v>
      </c>
      <c r="F6992">
        <v>45</v>
      </c>
      <c r="G6992" t="s">
        <v>17</v>
      </c>
      <c r="H6992" t="s">
        <v>3882</v>
      </c>
    </row>
    <row r="6993" spans="1:8" x14ac:dyDescent="0.3">
      <c r="A6993" t="s">
        <v>10040</v>
      </c>
      <c r="B6993" t="s">
        <v>3193</v>
      </c>
      <c r="C6993" t="s">
        <v>3194</v>
      </c>
      <c r="D6993" t="s">
        <v>351</v>
      </c>
      <c r="E6993">
        <v>13</v>
      </c>
      <c r="F6993">
        <v>45</v>
      </c>
      <c r="G6993" t="s">
        <v>17</v>
      </c>
      <c r="H6993" t="s">
        <v>3882</v>
      </c>
    </row>
    <row r="6994" spans="1:8" x14ac:dyDescent="0.3">
      <c r="A6994" t="s">
        <v>10041</v>
      </c>
      <c r="B6994" t="s">
        <v>3193</v>
      </c>
      <c r="C6994" t="s">
        <v>3194</v>
      </c>
      <c r="D6994" t="s">
        <v>348</v>
      </c>
      <c r="E6994">
        <v>28</v>
      </c>
      <c r="F6994">
        <v>45</v>
      </c>
      <c r="G6994" t="s">
        <v>17</v>
      </c>
      <c r="H6994" t="s">
        <v>3882</v>
      </c>
    </row>
    <row r="6995" spans="1:8" x14ac:dyDescent="0.3">
      <c r="A6995" t="s">
        <v>10042</v>
      </c>
      <c r="B6995" t="s">
        <v>3193</v>
      </c>
      <c r="C6995" t="s">
        <v>3194</v>
      </c>
      <c r="D6995" t="s">
        <v>349</v>
      </c>
      <c r="E6995">
        <v>4984</v>
      </c>
      <c r="F6995">
        <v>45</v>
      </c>
      <c r="G6995" t="s">
        <v>17</v>
      </c>
      <c r="H6995" t="s">
        <v>3882</v>
      </c>
    </row>
    <row r="6996" spans="1:8" x14ac:dyDescent="0.3">
      <c r="A6996" t="s">
        <v>10043</v>
      </c>
      <c r="B6996" t="s">
        <v>3193</v>
      </c>
      <c r="C6996" t="s">
        <v>3194</v>
      </c>
      <c r="D6996" t="s">
        <v>347</v>
      </c>
      <c r="E6996">
        <v>4956</v>
      </c>
      <c r="F6996">
        <v>45</v>
      </c>
      <c r="G6996" t="s">
        <v>17</v>
      </c>
      <c r="H6996" t="s">
        <v>3882</v>
      </c>
    </row>
    <row r="6997" spans="1:8" x14ac:dyDescent="0.3">
      <c r="A6997" t="s">
        <v>10044</v>
      </c>
      <c r="B6997" t="s">
        <v>99</v>
      </c>
      <c r="C6997" t="s">
        <v>3202</v>
      </c>
      <c r="D6997" t="s">
        <v>210</v>
      </c>
      <c r="E6997">
        <v>1023</v>
      </c>
      <c r="F6997">
        <v>45</v>
      </c>
      <c r="G6997" t="s">
        <v>17</v>
      </c>
      <c r="H6997" t="s">
        <v>3882</v>
      </c>
    </row>
    <row r="6998" spans="1:8" x14ac:dyDescent="0.3">
      <c r="A6998" t="s">
        <v>10045</v>
      </c>
      <c r="B6998" t="s">
        <v>98</v>
      </c>
      <c r="C6998" t="s">
        <v>3202</v>
      </c>
      <c r="D6998" t="s">
        <v>209</v>
      </c>
      <c r="E6998">
        <v>3367</v>
      </c>
      <c r="F6998">
        <v>45</v>
      </c>
      <c r="G6998" t="s">
        <v>17</v>
      </c>
      <c r="H6998" t="s">
        <v>3882</v>
      </c>
    </row>
    <row r="6999" spans="1:8" x14ac:dyDescent="0.3">
      <c r="A6999" t="s">
        <v>10046</v>
      </c>
      <c r="B6999" t="s">
        <v>97</v>
      </c>
      <c r="C6999" t="s">
        <v>3202</v>
      </c>
      <c r="D6999" t="s">
        <v>208</v>
      </c>
      <c r="E6999">
        <v>475</v>
      </c>
      <c r="F6999">
        <v>45</v>
      </c>
      <c r="G6999" t="s">
        <v>17</v>
      </c>
      <c r="H6999" t="s">
        <v>3882</v>
      </c>
    </row>
    <row r="7000" spans="1:8" x14ac:dyDescent="0.3">
      <c r="A7000" t="s">
        <v>10047</v>
      </c>
      <c r="B7000" t="s">
        <v>96</v>
      </c>
      <c r="C7000" t="s">
        <v>3202</v>
      </c>
      <c r="D7000" t="s">
        <v>207</v>
      </c>
      <c r="E7000">
        <v>389</v>
      </c>
      <c r="F7000">
        <v>45</v>
      </c>
      <c r="G7000" t="s">
        <v>17</v>
      </c>
      <c r="H7000" t="s">
        <v>3882</v>
      </c>
    </row>
    <row r="7001" spans="1:8" x14ac:dyDescent="0.3">
      <c r="A7001" t="s">
        <v>10048</v>
      </c>
      <c r="B7001" t="s">
        <v>3207</v>
      </c>
      <c r="C7001" t="s">
        <v>3202</v>
      </c>
      <c r="D7001" t="s">
        <v>2</v>
      </c>
      <c r="E7001">
        <v>5254</v>
      </c>
      <c r="F7001">
        <v>45</v>
      </c>
      <c r="G7001" t="s">
        <v>17</v>
      </c>
      <c r="H7001" t="s">
        <v>3882</v>
      </c>
    </row>
    <row r="7002" spans="1:8" x14ac:dyDescent="0.3">
      <c r="A7002" t="s">
        <v>10049</v>
      </c>
      <c r="B7002" t="s">
        <v>3207</v>
      </c>
      <c r="C7002" t="s">
        <v>3202</v>
      </c>
      <c r="D7002" t="s">
        <v>28</v>
      </c>
      <c r="E7002">
        <v>126.646909125484</v>
      </c>
      <c r="F7002">
        <v>45</v>
      </c>
      <c r="G7002" t="s">
        <v>17</v>
      </c>
      <c r="H7002" t="s">
        <v>3882</v>
      </c>
    </row>
    <row r="7003" spans="1:8" x14ac:dyDescent="0.3">
      <c r="A7003" t="s">
        <v>10050</v>
      </c>
      <c r="B7003" t="s">
        <v>3207</v>
      </c>
      <c r="C7003" t="s">
        <v>3202</v>
      </c>
      <c r="D7003" t="s">
        <v>27</v>
      </c>
      <c r="E7003">
        <v>2730</v>
      </c>
      <c r="F7003">
        <v>45</v>
      </c>
      <c r="G7003" t="s">
        <v>17</v>
      </c>
      <c r="H7003" t="s">
        <v>3882</v>
      </c>
    </row>
    <row r="7004" spans="1:8" x14ac:dyDescent="0.3">
      <c r="A7004" t="s">
        <v>10051</v>
      </c>
      <c r="B7004" t="s">
        <v>3207</v>
      </c>
      <c r="C7004" t="s">
        <v>3202</v>
      </c>
      <c r="D7004" t="s">
        <v>3155</v>
      </c>
      <c r="E7004">
        <v>130</v>
      </c>
      <c r="F7004">
        <v>45</v>
      </c>
      <c r="G7004" t="s">
        <v>17</v>
      </c>
      <c r="H7004" t="s">
        <v>3882</v>
      </c>
    </row>
    <row r="7005" spans="1:8" x14ac:dyDescent="0.3">
      <c r="A7005" t="s">
        <v>10052</v>
      </c>
      <c r="B7005" t="s">
        <v>3207</v>
      </c>
      <c r="C7005" t="s">
        <v>3202</v>
      </c>
      <c r="D7005" t="s">
        <v>3157</v>
      </c>
      <c r="E7005">
        <v>5027</v>
      </c>
      <c r="F7005">
        <v>45</v>
      </c>
      <c r="G7005" t="s">
        <v>17</v>
      </c>
      <c r="H7005" t="s">
        <v>3882</v>
      </c>
    </row>
    <row r="7006" spans="1:8" x14ac:dyDescent="0.3">
      <c r="A7006" t="s">
        <v>10053</v>
      </c>
      <c r="B7006" t="s">
        <v>3207</v>
      </c>
      <c r="C7006" t="s">
        <v>3202</v>
      </c>
      <c r="D7006" t="s">
        <v>26</v>
      </c>
      <c r="E7006">
        <v>2524</v>
      </c>
      <c r="F7006">
        <v>45</v>
      </c>
      <c r="G7006" t="s">
        <v>17</v>
      </c>
      <c r="H7006" t="s">
        <v>3882</v>
      </c>
    </row>
    <row r="7007" spans="1:8" x14ac:dyDescent="0.3">
      <c r="A7007" t="s">
        <v>10054</v>
      </c>
      <c r="B7007" t="s">
        <v>3214</v>
      </c>
      <c r="C7007" t="s">
        <v>3215</v>
      </c>
      <c r="D7007" t="s">
        <v>344</v>
      </c>
      <c r="E7007">
        <v>313</v>
      </c>
      <c r="F7007">
        <v>45</v>
      </c>
      <c r="G7007" t="s">
        <v>17</v>
      </c>
      <c r="H7007" t="s">
        <v>3882</v>
      </c>
    </row>
    <row r="7008" spans="1:8" x14ac:dyDescent="0.3">
      <c r="A7008" t="s">
        <v>10055</v>
      </c>
      <c r="B7008" t="s">
        <v>3214</v>
      </c>
      <c r="C7008" t="s">
        <v>3215</v>
      </c>
      <c r="D7008" t="s">
        <v>2</v>
      </c>
      <c r="E7008">
        <v>5157</v>
      </c>
      <c r="F7008">
        <v>45</v>
      </c>
      <c r="G7008" t="s">
        <v>17</v>
      </c>
      <c r="H7008" t="s">
        <v>3882</v>
      </c>
    </row>
    <row r="7009" spans="1:8" x14ac:dyDescent="0.3">
      <c r="A7009" t="s">
        <v>10056</v>
      </c>
      <c r="B7009" t="s">
        <v>3214</v>
      </c>
      <c r="C7009" t="s">
        <v>3215</v>
      </c>
      <c r="D7009" t="s">
        <v>30</v>
      </c>
      <c r="E7009">
        <v>667</v>
      </c>
      <c r="F7009">
        <v>45</v>
      </c>
      <c r="G7009" t="s">
        <v>17</v>
      </c>
      <c r="H7009" t="s">
        <v>3882</v>
      </c>
    </row>
    <row r="7010" spans="1:8" x14ac:dyDescent="0.3">
      <c r="A7010" t="s">
        <v>10057</v>
      </c>
      <c r="B7010" t="s">
        <v>3214</v>
      </c>
      <c r="C7010" t="s">
        <v>3215</v>
      </c>
      <c r="D7010" t="s">
        <v>345</v>
      </c>
      <c r="E7010">
        <v>9</v>
      </c>
      <c r="F7010">
        <v>45</v>
      </c>
      <c r="G7010" t="s">
        <v>17</v>
      </c>
      <c r="H7010" t="s">
        <v>3882</v>
      </c>
    </row>
    <row r="7011" spans="1:8" x14ac:dyDescent="0.3">
      <c r="A7011" t="s">
        <v>10058</v>
      </c>
      <c r="B7011" t="s">
        <v>3214</v>
      </c>
      <c r="C7011" t="s">
        <v>3215</v>
      </c>
      <c r="D7011" t="s">
        <v>36</v>
      </c>
      <c r="E7011">
        <v>80</v>
      </c>
      <c r="F7011">
        <v>45</v>
      </c>
      <c r="G7011" t="s">
        <v>17</v>
      </c>
      <c r="H7011" t="s">
        <v>3882</v>
      </c>
    </row>
    <row r="7012" spans="1:8" x14ac:dyDescent="0.3">
      <c r="A7012" t="s">
        <v>10059</v>
      </c>
      <c r="B7012" t="s">
        <v>3214</v>
      </c>
      <c r="C7012" t="s">
        <v>3215</v>
      </c>
      <c r="D7012" t="s">
        <v>32</v>
      </c>
      <c r="E7012">
        <v>69</v>
      </c>
      <c r="F7012">
        <v>45</v>
      </c>
      <c r="G7012" t="s">
        <v>17</v>
      </c>
      <c r="H7012" t="s">
        <v>3882</v>
      </c>
    </row>
    <row r="7013" spans="1:8" x14ac:dyDescent="0.3">
      <c r="A7013" t="s">
        <v>10060</v>
      </c>
      <c r="B7013" t="s">
        <v>3214</v>
      </c>
      <c r="C7013" t="s">
        <v>3215</v>
      </c>
      <c r="D7013" t="s">
        <v>31</v>
      </c>
      <c r="E7013">
        <v>4026</v>
      </c>
      <c r="F7013">
        <v>45</v>
      </c>
      <c r="G7013" t="s">
        <v>17</v>
      </c>
      <c r="H7013" t="s">
        <v>3882</v>
      </c>
    </row>
    <row r="7014" spans="1:8" x14ac:dyDescent="0.3">
      <c r="A7014" t="s">
        <v>10061</v>
      </c>
      <c r="B7014" t="s">
        <v>3214</v>
      </c>
      <c r="C7014" t="s">
        <v>3215</v>
      </c>
      <c r="D7014" t="s">
        <v>34</v>
      </c>
      <c r="E7014">
        <v>119</v>
      </c>
      <c r="F7014">
        <v>45</v>
      </c>
      <c r="G7014" t="s">
        <v>17</v>
      </c>
      <c r="H7014" t="s">
        <v>3882</v>
      </c>
    </row>
    <row r="7015" spans="1:8" x14ac:dyDescent="0.3">
      <c r="A7015" t="s">
        <v>10062</v>
      </c>
      <c r="B7015" t="s">
        <v>3214</v>
      </c>
      <c r="C7015" t="s">
        <v>3215</v>
      </c>
      <c r="D7015" t="s">
        <v>35</v>
      </c>
      <c r="E7015">
        <v>385</v>
      </c>
      <c r="F7015">
        <v>45</v>
      </c>
      <c r="G7015" t="s">
        <v>17</v>
      </c>
      <c r="H7015" t="s">
        <v>3882</v>
      </c>
    </row>
    <row r="7016" spans="1:8" x14ac:dyDescent="0.3">
      <c r="A7016" t="s">
        <v>10063</v>
      </c>
      <c r="B7016" t="s">
        <v>3214</v>
      </c>
      <c r="C7016" t="s">
        <v>3215</v>
      </c>
      <c r="D7016" t="s">
        <v>33</v>
      </c>
      <c r="E7016">
        <v>3522</v>
      </c>
      <c r="F7016">
        <v>45</v>
      </c>
      <c r="G7016" t="s">
        <v>17</v>
      </c>
      <c r="H7016" t="s">
        <v>3882</v>
      </c>
    </row>
    <row r="7017" spans="1:8" x14ac:dyDescent="0.3">
      <c r="A7017" t="s">
        <v>10064</v>
      </c>
      <c r="B7017" t="s">
        <v>3226</v>
      </c>
      <c r="C7017" t="s">
        <v>232</v>
      </c>
      <c r="D7017" t="s">
        <v>60</v>
      </c>
      <c r="E7017">
        <v>2318</v>
      </c>
      <c r="F7017">
        <v>45</v>
      </c>
      <c r="G7017" t="s">
        <v>17</v>
      </c>
      <c r="H7017" t="s">
        <v>3882</v>
      </c>
    </row>
    <row r="7018" spans="1:8" x14ac:dyDescent="0.3">
      <c r="A7018" t="s">
        <v>10065</v>
      </c>
      <c r="B7018" t="s">
        <v>3226</v>
      </c>
      <c r="C7018" t="s">
        <v>232</v>
      </c>
      <c r="D7018" t="s">
        <v>76</v>
      </c>
      <c r="E7018">
        <v>9</v>
      </c>
      <c r="F7018">
        <v>45</v>
      </c>
      <c r="G7018" t="s">
        <v>17</v>
      </c>
      <c r="H7018" t="s">
        <v>3882</v>
      </c>
    </row>
    <row r="7019" spans="1:8" x14ac:dyDescent="0.3">
      <c r="A7019" t="s">
        <v>10066</v>
      </c>
      <c r="B7019" t="s">
        <v>3226</v>
      </c>
      <c r="C7019" t="s">
        <v>232</v>
      </c>
      <c r="D7019" t="s">
        <v>72</v>
      </c>
      <c r="E7019">
        <v>1107</v>
      </c>
      <c r="F7019">
        <v>45</v>
      </c>
      <c r="G7019" t="s">
        <v>17</v>
      </c>
      <c r="H7019" t="s">
        <v>3882</v>
      </c>
    </row>
    <row r="7020" spans="1:8" x14ac:dyDescent="0.3">
      <c r="A7020" t="s">
        <v>10067</v>
      </c>
      <c r="B7020" t="s">
        <v>3226</v>
      </c>
      <c r="C7020" t="s">
        <v>232</v>
      </c>
      <c r="D7020" t="s">
        <v>73</v>
      </c>
      <c r="E7020">
        <v>868</v>
      </c>
      <c r="F7020">
        <v>45</v>
      </c>
      <c r="G7020" t="s">
        <v>17</v>
      </c>
      <c r="H7020" t="s">
        <v>3882</v>
      </c>
    </row>
    <row r="7021" spans="1:8" x14ac:dyDescent="0.3">
      <c r="A7021" t="s">
        <v>10068</v>
      </c>
      <c r="B7021" t="s">
        <v>3226</v>
      </c>
      <c r="C7021" t="s">
        <v>232</v>
      </c>
      <c r="D7021" t="s">
        <v>75</v>
      </c>
      <c r="E7021">
        <v>44</v>
      </c>
      <c r="F7021">
        <v>45</v>
      </c>
      <c r="G7021" t="s">
        <v>17</v>
      </c>
      <c r="H7021" t="s">
        <v>3882</v>
      </c>
    </row>
    <row r="7022" spans="1:8" x14ac:dyDescent="0.3">
      <c r="A7022" t="s">
        <v>10069</v>
      </c>
      <c r="B7022" t="s">
        <v>3226</v>
      </c>
      <c r="C7022" t="s">
        <v>232</v>
      </c>
      <c r="D7022" t="s">
        <v>74</v>
      </c>
      <c r="E7022">
        <v>286</v>
      </c>
      <c r="F7022">
        <v>45</v>
      </c>
      <c r="G7022" t="s">
        <v>17</v>
      </c>
      <c r="H7022" t="s">
        <v>3882</v>
      </c>
    </row>
    <row r="7023" spans="1:8" hidden="1" x14ac:dyDescent="0.3">
      <c r="A7023" t="s">
        <v>10070</v>
      </c>
      <c r="B7023" t="s">
        <v>3076</v>
      </c>
      <c r="C7023" t="s">
        <v>236</v>
      </c>
      <c r="D7023" t="s">
        <v>29</v>
      </c>
      <c r="E7023">
        <v>9434</v>
      </c>
      <c r="F7023">
        <v>10</v>
      </c>
      <c r="G7023" t="s">
        <v>258</v>
      </c>
      <c r="H7023" t="s">
        <v>3884</v>
      </c>
    </row>
    <row r="7024" spans="1:8" hidden="1" x14ac:dyDescent="0.3">
      <c r="A7024" t="s">
        <v>10071</v>
      </c>
      <c r="B7024" t="s">
        <v>3076</v>
      </c>
      <c r="C7024" t="s">
        <v>236</v>
      </c>
      <c r="D7024" t="s">
        <v>49</v>
      </c>
      <c r="E7024">
        <v>3249</v>
      </c>
      <c r="F7024">
        <v>10</v>
      </c>
      <c r="G7024" t="s">
        <v>258</v>
      </c>
      <c r="H7024" t="s">
        <v>3884</v>
      </c>
    </row>
    <row r="7025" spans="1:8" hidden="1" x14ac:dyDescent="0.3">
      <c r="A7025" t="s">
        <v>10072</v>
      </c>
      <c r="B7025" t="s">
        <v>3076</v>
      </c>
      <c r="C7025" t="s">
        <v>236</v>
      </c>
      <c r="D7025" t="s">
        <v>48</v>
      </c>
      <c r="E7025">
        <v>1099</v>
      </c>
      <c r="F7025">
        <v>10</v>
      </c>
      <c r="G7025" t="s">
        <v>258</v>
      </c>
      <c r="H7025" t="s">
        <v>3884</v>
      </c>
    </row>
    <row r="7026" spans="1:8" hidden="1" x14ac:dyDescent="0.3">
      <c r="A7026" t="s">
        <v>10073</v>
      </c>
      <c r="B7026" t="s">
        <v>3076</v>
      </c>
      <c r="C7026" t="s">
        <v>236</v>
      </c>
      <c r="D7026" t="s">
        <v>42</v>
      </c>
      <c r="E7026">
        <v>414</v>
      </c>
      <c r="F7026">
        <v>10</v>
      </c>
      <c r="G7026" t="s">
        <v>258</v>
      </c>
      <c r="H7026" t="s">
        <v>3884</v>
      </c>
    </row>
    <row r="7027" spans="1:8" hidden="1" x14ac:dyDescent="0.3">
      <c r="A7027" t="s">
        <v>10074</v>
      </c>
      <c r="B7027" t="s">
        <v>3076</v>
      </c>
      <c r="C7027" t="s">
        <v>236</v>
      </c>
      <c r="D7027" t="s">
        <v>82</v>
      </c>
      <c r="E7027">
        <v>605</v>
      </c>
      <c r="F7027">
        <v>10</v>
      </c>
      <c r="G7027" t="s">
        <v>258</v>
      </c>
      <c r="H7027" t="s">
        <v>3884</v>
      </c>
    </row>
    <row r="7028" spans="1:8" hidden="1" x14ac:dyDescent="0.3">
      <c r="A7028" t="s">
        <v>10075</v>
      </c>
      <c r="B7028" t="s">
        <v>3076</v>
      </c>
      <c r="C7028" t="s">
        <v>236</v>
      </c>
      <c r="D7028" t="s">
        <v>50</v>
      </c>
      <c r="E7028">
        <v>345</v>
      </c>
      <c r="F7028">
        <v>10</v>
      </c>
      <c r="G7028" t="s">
        <v>258</v>
      </c>
      <c r="H7028" t="s">
        <v>3884</v>
      </c>
    </row>
    <row r="7029" spans="1:8" hidden="1" x14ac:dyDescent="0.3">
      <c r="A7029" t="s">
        <v>10076</v>
      </c>
      <c r="B7029" t="s">
        <v>3076</v>
      </c>
      <c r="C7029" t="s">
        <v>236</v>
      </c>
      <c r="D7029" t="s">
        <v>46</v>
      </c>
      <c r="E7029">
        <v>793</v>
      </c>
      <c r="F7029">
        <v>10</v>
      </c>
      <c r="G7029" t="s">
        <v>258</v>
      </c>
      <c r="H7029" t="s">
        <v>3884</v>
      </c>
    </row>
    <row r="7030" spans="1:8" hidden="1" x14ac:dyDescent="0.3">
      <c r="A7030" t="s">
        <v>10077</v>
      </c>
      <c r="B7030" t="s">
        <v>3076</v>
      </c>
      <c r="C7030" t="s">
        <v>236</v>
      </c>
      <c r="D7030" t="s">
        <v>45</v>
      </c>
      <c r="E7030">
        <v>594</v>
      </c>
      <c r="F7030">
        <v>10</v>
      </c>
      <c r="G7030" t="s">
        <v>258</v>
      </c>
      <c r="H7030" t="s">
        <v>3884</v>
      </c>
    </row>
    <row r="7031" spans="1:8" hidden="1" x14ac:dyDescent="0.3">
      <c r="A7031" t="s">
        <v>10078</v>
      </c>
      <c r="B7031" t="s">
        <v>3076</v>
      </c>
      <c r="C7031" t="s">
        <v>236</v>
      </c>
      <c r="D7031" t="s">
        <v>47</v>
      </c>
      <c r="E7031">
        <v>325</v>
      </c>
      <c r="F7031">
        <v>10</v>
      </c>
      <c r="G7031" t="s">
        <v>258</v>
      </c>
      <c r="H7031" t="s">
        <v>3884</v>
      </c>
    </row>
    <row r="7032" spans="1:8" hidden="1" x14ac:dyDescent="0.3">
      <c r="A7032" t="s">
        <v>10079</v>
      </c>
      <c r="B7032" t="s">
        <v>3076</v>
      </c>
      <c r="C7032" t="s">
        <v>236</v>
      </c>
      <c r="D7032" t="s">
        <v>43</v>
      </c>
      <c r="E7032">
        <v>1389</v>
      </c>
      <c r="F7032">
        <v>10</v>
      </c>
      <c r="G7032" t="s">
        <v>258</v>
      </c>
      <c r="H7032" t="s">
        <v>3884</v>
      </c>
    </row>
    <row r="7033" spans="1:8" hidden="1" x14ac:dyDescent="0.3">
      <c r="A7033" t="s">
        <v>10080</v>
      </c>
      <c r="B7033" t="s">
        <v>3076</v>
      </c>
      <c r="C7033" t="s">
        <v>236</v>
      </c>
      <c r="D7033" t="s">
        <v>44</v>
      </c>
      <c r="E7033">
        <v>620</v>
      </c>
      <c r="F7033">
        <v>10</v>
      </c>
      <c r="G7033" t="s">
        <v>258</v>
      </c>
      <c r="H7033" t="s">
        <v>3884</v>
      </c>
    </row>
    <row r="7034" spans="1:8" hidden="1" x14ac:dyDescent="0.3">
      <c r="A7034" t="s">
        <v>3883</v>
      </c>
      <c r="B7034" t="s">
        <v>3089</v>
      </c>
      <c r="C7034" t="s">
        <v>3090</v>
      </c>
      <c r="D7034" t="s">
        <v>434</v>
      </c>
      <c r="E7034">
        <v>98</v>
      </c>
      <c r="F7034">
        <v>10</v>
      </c>
      <c r="G7034" t="s">
        <v>258</v>
      </c>
      <c r="H7034" t="s">
        <v>3884</v>
      </c>
    </row>
    <row r="7035" spans="1:8" hidden="1" x14ac:dyDescent="0.3">
      <c r="A7035" t="s">
        <v>5519</v>
      </c>
      <c r="B7035" t="s">
        <v>3089</v>
      </c>
      <c r="C7035" t="s">
        <v>3090</v>
      </c>
      <c r="D7035" t="s">
        <v>436</v>
      </c>
      <c r="E7035">
        <v>464</v>
      </c>
      <c r="F7035">
        <v>10</v>
      </c>
      <c r="G7035" t="s">
        <v>258</v>
      </c>
      <c r="H7035" t="s">
        <v>3884</v>
      </c>
    </row>
    <row r="7036" spans="1:8" hidden="1" x14ac:dyDescent="0.3">
      <c r="A7036" t="s">
        <v>6228</v>
      </c>
      <c r="B7036" t="s">
        <v>3089</v>
      </c>
      <c r="C7036" t="s">
        <v>3090</v>
      </c>
      <c r="D7036" t="s">
        <v>437</v>
      </c>
      <c r="E7036">
        <v>1586</v>
      </c>
      <c r="F7036">
        <v>10</v>
      </c>
      <c r="G7036" t="s">
        <v>258</v>
      </c>
      <c r="H7036" t="s">
        <v>3884</v>
      </c>
    </row>
    <row r="7037" spans="1:8" hidden="1" x14ac:dyDescent="0.3">
      <c r="A7037" t="s">
        <v>7862</v>
      </c>
      <c r="B7037" t="s">
        <v>3089</v>
      </c>
      <c r="C7037" t="s">
        <v>3090</v>
      </c>
      <c r="D7037" t="s">
        <v>439</v>
      </c>
      <c r="E7037">
        <v>1273</v>
      </c>
      <c r="F7037">
        <v>10</v>
      </c>
      <c r="G7037" t="s">
        <v>258</v>
      </c>
      <c r="H7037" t="s">
        <v>3884</v>
      </c>
    </row>
    <row r="7038" spans="1:8" hidden="1" x14ac:dyDescent="0.3">
      <c r="A7038" t="s">
        <v>4702</v>
      </c>
      <c r="B7038" t="s">
        <v>3089</v>
      </c>
      <c r="C7038" t="s">
        <v>3090</v>
      </c>
      <c r="D7038" t="s">
        <v>435</v>
      </c>
      <c r="E7038">
        <v>641</v>
      </c>
      <c r="F7038">
        <v>10</v>
      </c>
      <c r="G7038" t="s">
        <v>258</v>
      </c>
      <c r="H7038" t="s">
        <v>3884</v>
      </c>
    </row>
    <row r="7039" spans="1:8" hidden="1" x14ac:dyDescent="0.3">
      <c r="A7039" t="s">
        <v>9496</v>
      </c>
      <c r="B7039" t="s">
        <v>3089</v>
      </c>
      <c r="C7039" t="s">
        <v>3090</v>
      </c>
      <c r="D7039" t="s">
        <v>441</v>
      </c>
      <c r="E7039">
        <v>569</v>
      </c>
      <c r="F7039">
        <v>10</v>
      </c>
      <c r="G7039" t="s">
        <v>258</v>
      </c>
      <c r="H7039" t="s">
        <v>3884</v>
      </c>
    </row>
    <row r="7040" spans="1:8" hidden="1" x14ac:dyDescent="0.3">
      <c r="A7040" t="s">
        <v>8679</v>
      </c>
      <c r="B7040" t="s">
        <v>3089</v>
      </c>
      <c r="C7040" t="s">
        <v>3090</v>
      </c>
      <c r="D7040" t="s">
        <v>440</v>
      </c>
      <c r="E7040">
        <v>2695</v>
      </c>
      <c r="F7040">
        <v>10</v>
      </c>
      <c r="G7040" t="s">
        <v>258</v>
      </c>
      <c r="H7040" t="s">
        <v>3884</v>
      </c>
    </row>
    <row r="7041" spans="1:8" hidden="1" x14ac:dyDescent="0.3">
      <c r="A7041" t="s">
        <v>10205</v>
      </c>
      <c r="B7041" t="s">
        <v>3089</v>
      </c>
      <c r="C7041" t="s">
        <v>3090</v>
      </c>
      <c r="D7041" t="s">
        <v>349</v>
      </c>
      <c r="E7041">
        <v>8012</v>
      </c>
      <c r="F7041">
        <v>10</v>
      </c>
      <c r="G7041" t="s">
        <v>258</v>
      </c>
      <c r="H7041" t="s">
        <v>3884</v>
      </c>
    </row>
    <row r="7042" spans="1:8" hidden="1" x14ac:dyDescent="0.3">
      <c r="A7042" t="s">
        <v>7045</v>
      </c>
      <c r="B7042" t="s">
        <v>3089</v>
      </c>
      <c r="C7042" t="s">
        <v>3090</v>
      </c>
      <c r="D7042" t="s">
        <v>438</v>
      </c>
      <c r="E7042">
        <v>710</v>
      </c>
      <c r="F7042">
        <v>10</v>
      </c>
      <c r="G7042" t="s">
        <v>258</v>
      </c>
      <c r="H7042" t="s">
        <v>3884</v>
      </c>
    </row>
    <row r="7043" spans="1:8" hidden="1" x14ac:dyDescent="0.3">
      <c r="A7043" t="s">
        <v>10090</v>
      </c>
      <c r="B7043" t="s">
        <v>3108</v>
      </c>
      <c r="C7043" t="s">
        <v>3109</v>
      </c>
      <c r="D7043" t="s">
        <v>3110</v>
      </c>
      <c r="E7043">
        <v>410</v>
      </c>
      <c r="F7043">
        <v>10</v>
      </c>
      <c r="G7043" t="s">
        <v>258</v>
      </c>
      <c r="H7043" t="s">
        <v>3884</v>
      </c>
    </row>
    <row r="7044" spans="1:8" hidden="1" x14ac:dyDescent="0.3">
      <c r="A7044" t="s">
        <v>10091</v>
      </c>
      <c r="B7044" t="s">
        <v>3108</v>
      </c>
      <c r="C7044" t="s">
        <v>3109</v>
      </c>
      <c r="D7044" t="s">
        <v>3112</v>
      </c>
      <c r="E7044">
        <v>1527</v>
      </c>
      <c r="F7044">
        <v>10</v>
      </c>
      <c r="G7044" t="s">
        <v>258</v>
      </c>
      <c r="H7044" t="s">
        <v>3884</v>
      </c>
    </row>
    <row r="7045" spans="1:8" hidden="1" x14ac:dyDescent="0.3">
      <c r="A7045" t="s">
        <v>10092</v>
      </c>
      <c r="B7045" t="s">
        <v>3108</v>
      </c>
      <c r="C7045" t="s">
        <v>3109</v>
      </c>
      <c r="D7045" t="s">
        <v>3114</v>
      </c>
      <c r="E7045">
        <v>993</v>
      </c>
      <c r="F7045">
        <v>10</v>
      </c>
      <c r="G7045" t="s">
        <v>258</v>
      </c>
      <c r="H7045" t="s">
        <v>3884</v>
      </c>
    </row>
    <row r="7046" spans="1:8" hidden="1" x14ac:dyDescent="0.3">
      <c r="A7046" t="s">
        <v>10093</v>
      </c>
      <c r="B7046" t="s">
        <v>3108</v>
      </c>
      <c r="C7046" t="s">
        <v>3109</v>
      </c>
      <c r="D7046" t="s">
        <v>3116</v>
      </c>
      <c r="E7046">
        <v>771</v>
      </c>
      <c r="F7046">
        <v>10</v>
      </c>
      <c r="G7046" t="s">
        <v>258</v>
      </c>
      <c r="H7046" t="s">
        <v>3884</v>
      </c>
    </row>
    <row r="7047" spans="1:8" hidden="1" x14ac:dyDescent="0.3">
      <c r="A7047" t="s">
        <v>10094</v>
      </c>
      <c r="B7047" t="s">
        <v>3108</v>
      </c>
      <c r="C7047" t="s">
        <v>3109</v>
      </c>
      <c r="D7047" t="s">
        <v>3118</v>
      </c>
      <c r="E7047">
        <v>791</v>
      </c>
      <c r="F7047">
        <v>10</v>
      </c>
      <c r="G7047" t="s">
        <v>258</v>
      </c>
      <c r="H7047" t="s">
        <v>3884</v>
      </c>
    </row>
    <row r="7048" spans="1:8" hidden="1" x14ac:dyDescent="0.3">
      <c r="A7048" t="s">
        <v>10095</v>
      </c>
      <c r="B7048" t="s">
        <v>3108</v>
      </c>
      <c r="C7048" t="s">
        <v>3109</v>
      </c>
      <c r="D7048" t="s">
        <v>3120</v>
      </c>
      <c r="E7048">
        <v>865</v>
      </c>
      <c r="F7048">
        <v>10</v>
      </c>
      <c r="G7048" t="s">
        <v>258</v>
      </c>
      <c r="H7048" t="s">
        <v>3884</v>
      </c>
    </row>
    <row r="7049" spans="1:8" hidden="1" x14ac:dyDescent="0.3">
      <c r="A7049" t="s">
        <v>10096</v>
      </c>
      <c r="B7049" t="s">
        <v>3108</v>
      </c>
      <c r="C7049" t="s">
        <v>3109</v>
      </c>
      <c r="D7049" t="s">
        <v>3122</v>
      </c>
      <c r="E7049">
        <v>800</v>
      </c>
      <c r="F7049">
        <v>10</v>
      </c>
      <c r="G7049" t="s">
        <v>258</v>
      </c>
      <c r="H7049" t="s">
        <v>3884</v>
      </c>
    </row>
    <row r="7050" spans="1:8" hidden="1" x14ac:dyDescent="0.3">
      <c r="A7050" t="s">
        <v>10097</v>
      </c>
      <c r="B7050" t="s">
        <v>3108</v>
      </c>
      <c r="C7050" t="s">
        <v>3109</v>
      </c>
      <c r="D7050" t="s">
        <v>3124</v>
      </c>
      <c r="E7050">
        <v>626</v>
      </c>
      <c r="F7050">
        <v>10</v>
      </c>
      <c r="G7050" t="s">
        <v>258</v>
      </c>
      <c r="H7050" t="s">
        <v>3884</v>
      </c>
    </row>
    <row r="7051" spans="1:8" hidden="1" x14ac:dyDescent="0.3">
      <c r="A7051" t="s">
        <v>10098</v>
      </c>
      <c r="B7051" t="s">
        <v>3108</v>
      </c>
      <c r="C7051" t="s">
        <v>3109</v>
      </c>
      <c r="D7051" t="s">
        <v>3126</v>
      </c>
      <c r="E7051">
        <v>1228</v>
      </c>
      <c r="F7051">
        <v>10</v>
      </c>
      <c r="G7051" t="s">
        <v>258</v>
      </c>
      <c r="H7051" t="s">
        <v>3884</v>
      </c>
    </row>
    <row r="7052" spans="1:8" hidden="1" x14ac:dyDescent="0.3">
      <c r="A7052" t="s">
        <v>10099</v>
      </c>
      <c r="B7052" t="s">
        <v>3108</v>
      </c>
      <c r="C7052" t="s">
        <v>3109</v>
      </c>
      <c r="D7052" t="s">
        <v>349</v>
      </c>
      <c r="E7052">
        <v>8008</v>
      </c>
      <c r="F7052">
        <v>10</v>
      </c>
      <c r="G7052" t="s">
        <v>258</v>
      </c>
      <c r="H7052" t="s">
        <v>3884</v>
      </c>
    </row>
    <row r="7053" spans="1:8" hidden="1" x14ac:dyDescent="0.3">
      <c r="A7053" t="s">
        <v>10100</v>
      </c>
      <c r="B7053" t="s">
        <v>3129</v>
      </c>
      <c r="C7053" t="s">
        <v>238</v>
      </c>
      <c r="D7053" t="s">
        <v>54</v>
      </c>
      <c r="E7053">
        <v>1002</v>
      </c>
      <c r="F7053">
        <v>10</v>
      </c>
      <c r="G7053" t="s">
        <v>258</v>
      </c>
      <c r="H7053" t="s">
        <v>3884</v>
      </c>
    </row>
    <row r="7054" spans="1:8" hidden="1" x14ac:dyDescent="0.3">
      <c r="A7054" t="s">
        <v>10101</v>
      </c>
      <c r="B7054" t="s">
        <v>3129</v>
      </c>
      <c r="C7054" t="s">
        <v>238</v>
      </c>
      <c r="D7054" t="s">
        <v>55</v>
      </c>
      <c r="E7054">
        <v>1855</v>
      </c>
      <c r="F7054">
        <v>10</v>
      </c>
      <c r="G7054" t="s">
        <v>258</v>
      </c>
      <c r="H7054" t="s">
        <v>3884</v>
      </c>
    </row>
    <row r="7055" spans="1:8" hidden="1" x14ac:dyDescent="0.3">
      <c r="A7055" t="s">
        <v>10102</v>
      </c>
      <c r="B7055" t="s">
        <v>3129</v>
      </c>
      <c r="C7055" t="s">
        <v>238</v>
      </c>
      <c r="D7055" t="s">
        <v>56</v>
      </c>
      <c r="E7055">
        <v>1020</v>
      </c>
      <c r="F7055">
        <v>10</v>
      </c>
      <c r="G7055" t="s">
        <v>258</v>
      </c>
      <c r="H7055" t="s">
        <v>3884</v>
      </c>
    </row>
    <row r="7056" spans="1:8" hidden="1" x14ac:dyDescent="0.3">
      <c r="A7056" t="s">
        <v>10103</v>
      </c>
      <c r="B7056" t="s">
        <v>3129</v>
      </c>
      <c r="C7056" t="s">
        <v>238</v>
      </c>
      <c r="D7056" t="s">
        <v>57</v>
      </c>
      <c r="E7056">
        <v>578</v>
      </c>
      <c r="F7056">
        <v>10</v>
      </c>
      <c r="G7056" t="s">
        <v>258</v>
      </c>
      <c r="H7056" t="s">
        <v>3884</v>
      </c>
    </row>
    <row r="7057" spans="1:8" hidden="1" x14ac:dyDescent="0.3">
      <c r="A7057" t="s">
        <v>10104</v>
      </c>
      <c r="B7057" t="s">
        <v>3129</v>
      </c>
      <c r="C7057" t="s">
        <v>238</v>
      </c>
      <c r="D7057" t="s">
        <v>58</v>
      </c>
      <c r="E7057">
        <v>528</v>
      </c>
      <c r="F7057">
        <v>10</v>
      </c>
      <c r="G7057" t="s">
        <v>258</v>
      </c>
      <c r="H7057" t="s">
        <v>3884</v>
      </c>
    </row>
    <row r="7058" spans="1:8" hidden="1" x14ac:dyDescent="0.3">
      <c r="A7058" t="s">
        <v>10105</v>
      </c>
      <c r="B7058" t="s">
        <v>3129</v>
      </c>
      <c r="C7058" t="s">
        <v>238</v>
      </c>
      <c r="D7058" t="s">
        <v>59</v>
      </c>
      <c r="E7058">
        <v>1050</v>
      </c>
      <c r="F7058">
        <v>10</v>
      </c>
      <c r="G7058" t="s">
        <v>258</v>
      </c>
      <c r="H7058" t="s">
        <v>3884</v>
      </c>
    </row>
    <row r="7059" spans="1:8" hidden="1" x14ac:dyDescent="0.3">
      <c r="A7059" t="s">
        <v>10106</v>
      </c>
      <c r="B7059" t="s">
        <v>3129</v>
      </c>
      <c r="C7059" t="s">
        <v>238</v>
      </c>
      <c r="D7059" t="s">
        <v>51</v>
      </c>
      <c r="E7059">
        <v>1298</v>
      </c>
      <c r="F7059">
        <v>10</v>
      </c>
      <c r="G7059" t="s">
        <v>258</v>
      </c>
      <c r="H7059" t="s">
        <v>3884</v>
      </c>
    </row>
    <row r="7060" spans="1:8" hidden="1" x14ac:dyDescent="0.3">
      <c r="A7060" t="s">
        <v>10107</v>
      </c>
      <c r="B7060" t="s">
        <v>3129</v>
      </c>
      <c r="C7060" t="s">
        <v>238</v>
      </c>
      <c r="D7060" t="s">
        <v>52</v>
      </c>
      <c r="E7060">
        <v>1149</v>
      </c>
      <c r="F7060">
        <v>10</v>
      </c>
      <c r="G7060" t="s">
        <v>258</v>
      </c>
      <c r="H7060" t="s">
        <v>3884</v>
      </c>
    </row>
    <row r="7061" spans="1:8" hidden="1" x14ac:dyDescent="0.3">
      <c r="A7061" t="s">
        <v>10108</v>
      </c>
      <c r="B7061" t="s">
        <v>3129</v>
      </c>
      <c r="C7061" t="s">
        <v>238</v>
      </c>
      <c r="D7061" t="s">
        <v>53</v>
      </c>
      <c r="E7061">
        <v>942</v>
      </c>
      <c r="F7061">
        <v>10</v>
      </c>
      <c r="G7061" t="s">
        <v>258</v>
      </c>
      <c r="H7061" t="s">
        <v>3884</v>
      </c>
    </row>
    <row r="7062" spans="1:8" hidden="1" x14ac:dyDescent="0.3">
      <c r="A7062" t="s">
        <v>10109</v>
      </c>
      <c r="B7062" t="s">
        <v>3129</v>
      </c>
      <c r="C7062" t="s">
        <v>238</v>
      </c>
      <c r="D7062" t="s">
        <v>349</v>
      </c>
      <c r="E7062">
        <v>9427</v>
      </c>
      <c r="F7062">
        <v>10</v>
      </c>
      <c r="G7062" t="s">
        <v>258</v>
      </c>
      <c r="H7062" t="s">
        <v>3884</v>
      </c>
    </row>
    <row r="7063" spans="1:8" hidden="1" x14ac:dyDescent="0.3">
      <c r="A7063" t="s">
        <v>10110</v>
      </c>
      <c r="B7063" t="s">
        <v>3140</v>
      </c>
      <c r="C7063" t="s">
        <v>229</v>
      </c>
      <c r="D7063" t="s">
        <v>60</v>
      </c>
      <c r="E7063">
        <v>5703</v>
      </c>
      <c r="F7063">
        <v>10</v>
      </c>
      <c r="G7063" t="s">
        <v>258</v>
      </c>
      <c r="H7063" t="s">
        <v>3884</v>
      </c>
    </row>
    <row r="7064" spans="1:8" hidden="1" x14ac:dyDescent="0.3">
      <c r="A7064" t="s">
        <v>10111</v>
      </c>
      <c r="B7064" t="s">
        <v>3140</v>
      </c>
      <c r="C7064" t="s">
        <v>229</v>
      </c>
      <c r="D7064" t="s">
        <v>63</v>
      </c>
      <c r="E7064">
        <v>76</v>
      </c>
      <c r="F7064">
        <v>10</v>
      </c>
      <c r="G7064" t="s">
        <v>258</v>
      </c>
      <c r="H7064" t="s">
        <v>3884</v>
      </c>
    </row>
    <row r="7065" spans="1:8" hidden="1" x14ac:dyDescent="0.3">
      <c r="A7065" t="s">
        <v>10112</v>
      </c>
      <c r="B7065" t="s">
        <v>3140</v>
      </c>
      <c r="C7065" t="s">
        <v>229</v>
      </c>
      <c r="D7065" t="s">
        <v>61</v>
      </c>
      <c r="E7065">
        <v>1062</v>
      </c>
      <c r="F7065">
        <v>10</v>
      </c>
      <c r="G7065" t="s">
        <v>258</v>
      </c>
      <c r="H7065" t="s">
        <v>3884</v>
      </c>
    </row>
    <row r="7066" spans="1:8" hidden="1" x14ac:dyDescent="0.3">
      <c r="A7066" t="s">
        <v>10368</v>
      </c>
      <c r="B7066" t="s">
        <v>3140</v>
      </c>
      <c r="C7066" t="s">
        <v>229</v>
      </c>
      <c r="D7066" t="s">
        <v>10309</v>
      </c>
      <c r="E7066">
        <v>1266</v>
      </c>
      <c r="F7066">
        <v>10</v>
      </c>
      <c r="G7066" t="s">
        <v>258</v>
      </c>
      <c r="H7066" t="s">
        <v>3884</v>
      </c>
    </row>
    <row r="7067" spans="1:8" hidden="1" x14ac:dyDescent="0.3">
      <c r="A7067" t="s">
        <v>10113</v>
      </c>
      <c r="B7067" t="s">
        <v>3140</v>
      </c>
      <c r="C7067" t="s">
        <v>229</v>
      </c>
      <c r="D7067" t="s">
        <v>341</v>
      </c>
      <c r="E7067">
        <v>2561</v>
      </c>
      <c r="F7067">
        <v>10</v>
      </c>
      <c r="G7067" t="s">
        <v>258</v>
      </c>
      <c r="H7067" t="s">
        <v>3884</v>
      </c>
    </row>
    <row r="7068" spans="1:8" hidden="1" x14ac:dyDescent="0.3">
      <c r="A7068" t="s">
        <v>10114</v>
      </c>
      <c r="B7068" t="s">
        <v>3140</v>
      </c>
      <c r="C7068" t="s">
        <v>229</v>
      </c>
      <c r="D7068" t="s">
        <v>62</v>
      </c>
      <c r="E7068">
        <v>750</v>
      </c>
      <c r="F7068">
        <v>10</v>
      </c>
      <c r="G7068" t="s">
        <v>258</v>
      </c>
      <c r="H7068" t="s">
        <v>3884</v>
      </c>
    </row>
    <row r="7069" spans="1:8" hidden="1" x14ac:dyDescent="0.3">
      <c r="A7069" t="s">
        <v>10115</v>
      </c>
      <c r="B7069" t="s">
        <v>3146</v>
      </c>
      <c r="C7069" t="s">
        <v>230</v>
      </c>
      <c r="D7069" t="s">
        <v>353</v>
      </c>
      <c r="E7069">
        <v>11756</v>
      </c>
      <c r="F7069">
        <v>10</v>
      </c>
      <c r="G7069" t="s">
        <v>258</v>
      </c>
      <c r="H7069" t="s">
        <v>3884</v>
      </c>
    </row>
    <row r="7070" spans="1:8" hidden="1" x14ac:dyDescent="0.3">
      <c r="A7070" t="s">
        <v>10116</v>
      </c>
      <c r="B7070" t="s">
        <v>3146</v>
      </c>
      <c r="C7070" t="s">
        <v>230</v>
      </c>
      <c r="D7070" t="s">
        <v>2</v>
      </c>
      <c r="E7070">
        <v>11772</v>
      </c>
      <c r="F7070">
        <v>10</v>
      </c>
      <c r="G7070" t="s">
        <v>258</v>
      </c>
      <c r="H7070" t="s">
        <v>3884</v>
      </c>
    </row>
    <row r="7071" spans="1:8" hidden="1" x14ac:dyDescent="0.3">
      <c r="A7071" t="s">
        <v>10117</v>
      </c>
      <c r="B7071" t="s">
        <v>3146</v>
      </c>
      <c r="C7071" t="s">
        <v>230</v>
      </c>
      <c r="D7071" t="s">
        <v>337</v>
      </c>
      <c r="E7071">
        <v>21</v>
      </c>
      <c r="F7071">
        <v>10</v>
      </c>
      <c r="G7071" t="s">
        <v>258</v>
      </c>
      <c r="H7071" t="s">
        <v>3884</v>
      </c>
    </row>
    <row r="7072" spans="1:8" hidden="1" x14ac:dyDescent="0.3">
      <c r="A7072" t="s">
        <v>10118</v>
      </c>
      <c r="B7072" t="s">
        <v>3146</v>
      </c>
      <c r="C7072" t="s">
        <v>230</v>
      </c>
      <c r="D7072" t="s">
        <v>326</v>
      </c>
      <c r="E7072">
        <v>16</v>
      </c>
      <c r="F7072">
        <v>10</v>
      </c>
      <c r="G7072" t="s">
        <v>258</v>
      </c>
      <c r="H7072" t="s">
        <v>3884</v>
      </c>
    </row>
    <row r="7073" spans="1:8" hidden="1" x14ac:dyDescent="0.3">
      <c r="A7073" t="s">
        <v>10119</v>
      </c>
      <c r="B7073" t="s">
        <v>3146</v>
      </c>
      <c r="C7073" t="s">
        <v>230</v>
      </c>
      <c r="D7073" t="s">
        <v>327</v>
      </c>
      <c r="E7073">
        <v>718</v>
      </c>
      <c r="F7073">
        <v>10</v>
      </c>
      <c r="G7073" t="s">
        <v>258</v>
      </c>
      <c r="H7073" t="s">
        <v>3884</v>
      </c>
    </row>
    <row r="7074" spans="1:8" hidden="1" x14ac:dyDescent="0.3">
      <c r="A7074" t="s">
        <v>10120</v>
      </c>
      <c r="B7074" t="s">
        <v>3146</v>
      </c>
      <c r="C7074" t="s">
        <v>230</v>
      </c>
      <c r="D7074" t="s">
        <v>328</v>
      </c>
      <c r="E7074">
        <v>729</v>
      </c>
      <c r="F7074">
        <v>10</v>
      </c>
      <c r="G7074" t="s">
        <v>258</v>
      </c>
      <c r="H7074" t="s">
        <v>3884</v>
      </c>
    </row>
    <row r="7075" spans="1:8" hidden="1" x14ac:dyDescent="0.3">
      <c r="A7075" t="s">
        <v>10121</v>
      </c>
      <c r="B7075" t="s">
        <v>3146</v>
      </c>
      <c r="C7075" t="s">
        <v>230</v>
      </c>
      <c r="D7075" t="s">
        <v>329</v>
      </c>
      <c r="E7075">
        <v>33</v>
      </c>
      <c r="F7075">
        <v>10</v>
      </c>
      <c r="G7075" t="s">
        <v>258</v>
      </c>
      <c r="H7075" t="s">
        <v>3884</v>
      </c>
    </row>
    <row r="7076" spans="1:8" hidden="1" x14ac:dyDescent="0.3">
      <c r="A7076" t="s">
        <v>10122</v>
      </c>
      <c r="B7076" t="s">
        <v>3146</v>
      </c>
      <c r="C7076" t="s">
        <v>230</v>
      </c>
      <c r="D7076" t="s">
        <v>330</v>
      </c>
      <c r="E7076">
        <v>70</v>
      </c>
      <c r="F7076">
        <v>10</v>
      </c>
      <c r="G7076" t="s">
        <v>258</v>
      </c>
      <c r="H7076" t="s">
        <v>3884</v>
      </c>
    </row>
    <row r="7077" spans="1:8" hidden="1" x14ac:dyDescent="0.3">
      <c r="A7077" t="s">
        <v>10123</v>
      </c>
      <c r="B7077" t="s">
        <v>3146</v>
      </c>
      <c r="C7077" t="s">
        <v>230</v>
      </c>
      <c r="D7077" t="s">
        <v>3155</v>
      </c>
      <c r="E7077">
        <v>14</v>
      </c>
      <c r="F7077">
        <v>10</v>
      </c>
      <c r="G7077" t="s">
        <v>258</v>
      </c>
      <c r="H7077" t="s">
        <v>3884</v>
      </c>
    </row>
    <row r="7078" spans="1:8" hidden="1" x14ac:dyDescent="0.3">
      <c r="A7078" t="s">
        <v>10124</v>
      </c>
      <c r="B7078" t="s">
        <v>3146</v>
      </c>
      <c r="C7078" t="s">
        <v>230</v>
      </c>
      <c r="D7078" t="s">
        <v>3157</v>
      </c>
      <c r="E7078">
        <v>11756</v>
      </c>
      <c r="F7078">
        <v>10</v>
      </c>
      <c r="G7078" t="s">
        <v>258</v>
      </c>
      <c r="H7078" t="s">
        <v>3884</v>
      </c>
    </row>
    <row r="7079" spans="1:8" hidden="1" x14ac:dyDescent="0.3">
      <c r="A7079" t="s">
        <v>10125</v>
      </c>
      <c r="B7079" t="s">
        <v>3146</v>
      </c>
      <c r="C7079" t="s">
        <v>230</v>
      </c>
      <c r="D7079" t="s">
        <v>331</v>
      </c>
      <c r="E7079">
        <v>1384</v>
      </c>
      <c r="F7079">
        <v>10</v>
      </c>
      <c r="G7079" t="s">
        <v>258</v>
      </c>
      <c r="H7079" t="s">
        <v>3884</v>
      </c>
    </row>
    <row r="7080" spans="1:8" hidden="1" x14ac:dyDescent="0.3">
      <c r="A7080" t="s">
        <v>10126</v>
      </c>
      <c r="B7080" t="s">
        <v>3146</v>
      </c>
      <c r="C7080" t="s">
        <v>230</v>
      </c>
      <c r="D7080" t="s">
        <v>332</v>
      </c>
      <c r="E7080">
        <v>830</v>
      </c>
      <c r="F7080">
        <v>10</v>
      </c>
      <c r="G7080" t="s">
        <v>258</v>
      </c>
      <c r="H7080" t="s">
        <v>3884</v>
      </c>
    </row>
    <row r="7081" spans="1:8" hidden="1" x14ac:dyDescent="0.3">
      <c r="A7081" t="s">
        <v>10127</v>
      </c>
      <c r="B7081" t="s">
        <v>3146</v>
      </c>
      <c r="C7081" t="s">
        <v>230</v>
      </c>
      <c r="D7081" t="s">
        <v>333</v>
      </c>
      <c r="E7081">
        <v>3052</v>
      </c>
      <c r="F7081">
        <v>10</v>
      </c>
      <c r="G7081" t="s">
        <v>258</v>
      </c>
      <c r="H7081" t="s">
        <v>3884</v>
      </c>
    </row>
    <row r="7082" spans="1:8" hidden="1" x14ac:dyDescent="0.3">
      <c r="A7082" t="s">
        <v>10128</v>
      </c>
      <c r="B7082" t="s">
        <v>3146</v>
      </c>
      <c r="C7082" t="s">
        <v>230</v>
      </c>
      <c r="D7082" t="s">
        <v>334</v>
      </c>
      <c r="E7082">
        <v>1914</v>
      </c>
      <c r="F7082">
        <v>10</v>
      </c>
      <c r="G7082" t="s">
        <v>258</v>
      </c>
      <c r="H7082" t="s">
        <v>3884</v>
      </c>
    </row>
    <row r="7083" spans="1:8" hidden="1" x14ac:dyDescent="0.3">
      <c r="A7083" t="s">
        <v>10129</v>
      </c>
      <c r="B7083" t="s">
        <v>3146</v>
      </c>
      <c r="C7083" t="s">
        <v>230</v>
      </c>
      <c r="D7083" t="s">
        <v>336</v>
      </c>
      <c r="E7083">
        <v>359</v>
      </c>
      <c r="F7083">
        <v>10</v>
      </c>
      <c r="G7083" t="s">
        <v>258</v>
      </c>
      <c r="H7083" t="s">
        <v>3884</v>
      </c>
    </row>
    <row r="7084" spans="1:8" hidden="1" x14ac:dyDescent="0.3">
      <c r="A7084" t="s">
        <v>10130</v>
      </c>
      <c r="B7084" t="s">
        <v>3146</v>
      </c>
      <c r="C7084" t="s">
        <v>230</v>
      </c>
      <c r="D7084" t="s">
        <v>335</v>
      </c>
      <c r="E7084">
        <v>31</v>
      </c>
      <c r="F7084">
        <v>10</v>
      </c>
      <c r="G7084" t="s">
        <v>258</v>
      </c>
      <c r="H7084" t="s">
        <v>3884</v>
      </c>
    </row>
    <row r="7085" spans="1:8" hidden="1" x14ac:dyDescent="0.3">
      <c r="A7085" t="s">
        <v>10131</v>
      </c>
      <c r="B7085" t="s">
        <v>3146</v>
      </c>
      <c r="C7085" t="s">
        <v>230</v>
      </c>
      <c r="D7085" t="s">
        <v>79</v>
      </c>
      <c r="E7085">
        <v>2587</v>
      </c>
      <c r="F7085">
        <v>10</v>
      </c>
      <c r="G7085" t="s">
        <v>258</v>
      </c>
      <c r="H7085" t="s">
        <v>3884</v>
      </c>
    </row>
    <row r="7086" spans="1:8" hidden="1" x14ac:dyDescent="0.3">
      <c r="A7086" t="s">
        <v>10132</v>
      </c>
      <c r="B7086" t="s">
        <v>3166</v>
      </c>
      <c r="C7086" t="s">
        <v>245</v>
      </c>
      <c r="D7086" t="s">
        <v>80</v>
      </c>
      <c r="E7086">
        <v>859</v>
      </c>
      <c r="F7086">
        <v>10</v>
      </c>
      <c r="G7086" t="s">
        <v>258</v>
      </c>
      <c r="H7086" t="s">
        <v>3884</v>
      </c>
    </row>
    <row r="7087" spans="1:8" hidden="1" x14ac:dyDescent="0.3">
      <c r="A7087" t="s">
        <v>10133</v>
      </c>
      <c r="B7087" t="s">
        <v>3166</v>
      </c>
      <c r="C7087" t="s">
        <v>245</v>
      </c>
      <c r="D7087" t="s">
        <v>342</v>
      </c>
      <c r="E7087">
        <v>323</v>
      </c>
      <c r="F7087">
        <v>10</v>
      </c>
      <c r="G7087" t="s">
        <v>258</v>
      </c>
      <c r="H7087" t="s">
        <v>3884</v>
      </c>
    </row>
    <row r="7088" spans="1:8" hidden="1" x14ac:dyDescent="0.3">
      <c r="A7088" t="s">
        <v>10134</v>
      </c>
      <c r="B7088" t="s">
        <v>3166</v>
      </c>
      <c r="C7088" t="s">
        <v>245</v>
      </c>
      <c r="D7088">
        <v>0</v>
      </c>
      <c r="E7088">
        <v>2149</v>
      </c>
      <c r="F7088">
        <v>10</v>
      </c>
      <c r="G7088" t="s">
        <v>258</v>
      </c>
      <c r="H7088" t="s">
        <v>3884</v>
      </c>
    </row>
    <row r="7089" spans="1:8" hidden="1" x14ac:dyDescent="0.3">
      <c r="A7089" t="s">
        <v>10135</v>
      </c>
      <c r="B7089" t="s">
        <v>3166</v>
      </c>
      <c r="C7089" t="s">
        <v>245</v>
      </c>
      <c r="D7089">
        <v>1</v>
      </c>
      <c r="E7089">
        <v>2379</v>
      </c>
      <c r="F7089">
        <v>10</v>
      </c>
      <c r="G7089" t="s">
        <v>258</v>
      </c>
      <c r="H7089" t="s">
        <v>3884</v>
      </c>
    </row>
    <row r="7090" spans="1:8" hidden="1" x14ac:dyDescent="0.3">
      <c r="A7090" t="s">
        <v>10136</v>
      </c>
      <c r="B7090" t="s">
        <v>3166</v>
      </c>
      <c r="C7090" t="s">
        <v>245</v>
      </c>
      <c r="D7090" t="s">
        <v>60</v>
      </c>
      <c r="E7090">
        <v>5703</v>
      </c>
      <c r="F7090">
        <v>10</v>
      </c>
      <c r="G7090" t="s">
        <v>258</v>
      </c>
      <c r="H7090" t="s">
        <v>3884</v>
      </c>
    </row>
    <row r="7091" spans="1:8" hidden="1" x14ac:dyDescent="0.3">
      <c r="A7091" t="s">
        <v>10137</v>
      </c>
      <c r="B7091" t="s">
        <v>3172</v>
      </c>
      <c r="C7091" t="s">
        <v>239</v>
      </c>
      <c r="D7091" t="s">
        <v>2</v>
      </c>
      <c r="E7091">
        <v>11772</v>
      </c>
      <c r="F7091">
        <v>10</v>
      </c>
      <c r="G7091" t="s">
        <v>258</v>
      </c>
      <c r="H7091" t="s">
        <v>3884</v>
      </c>
    </row>
    <row r="7092" spans="1:8" hidden="1" x14ac:dyDescent="0.3">
      <c r="A7092" t="s">
        <v>10138</v>
      </c>
      <c r="B7092" t="s">
        <v>3172</v>
      </c>
      <c r="C7092" t="s">
        <v>239</v>
      </c>
      <c r="D7092" t="s">
        <v>67</v>
      </c>
      <c r="E7092">
        <v>755</v>
      </c>
      <c r="F7092">
        <v>10</v>
      </c>
      <c r="G7092" t="s">
        <v>258</v>
      </c>
      <c r="H7092" t="s">
        <v>3884</v>
      </c>
    </row>
    <row r="7093" spans="1:8" hidden="1" x14ac:dyDescent="0.3">
      <c r="A7093" t="s">
        <v>10139</v>
      </c>
      <c r="B7093" t="s">
        <v>3172</v>
      </c>
      <c r="C7093" t="s">
        <v>239</v>
      </c>
      <c r="D7093" t="s">
        <v>66</v>
      </c>
      <c r="E7093">
        <v>1759</v>
      </c>
      <c r="F7093">
        <v>10</v>
      </c>
      <c r="G7093" t="s">
        <v>258</v>
      </c>
      <c r="H7093" t="s">
        <v>3884</v>
      </c>
    </row>
    <row r="7094" spans="1:8" hidden="1" x14ac:dyDescent="0.3">
      <c r="A7094" t="s">
        <v>10140</v>
      </c>
      <c r="B7094" t="s">
        <v>3172</v>
      </c>
      <c r="C7094" t="s">
        <v>239</v>
      </c>
      <c r="D7094" t="s">
        <v>65</v>
      </c>
      <c r="E7094">
        <v>3638</v>
      </c>
      <c r="F7094">
        <v>10</v>
      </c>
      <c r="G7094" t="s">
        <v>258</v>
      </c>
      <c r="H7094" t="s">
        <v>3884</v>
      </c>
    </row>
    <row r="7095" spans="1:8" hidden="1" x14ac:dyDescent="0.3">
      <c r="A7095" t="s">
        <v>10141</v>
      </c>
      <c r="B7095" t="s">
        <v>3172</v>
      </c>
      <c r="C7095" t="s">
        <v>239</v>
      </c>
      <c r="D7095" t="s">
        <v>68</v>
      </c>
      <c r="E7095">
        <v>284</v>
      </c>
      <c r="F7095">
        <v>10</v>
      </c>
      <c r="G7095" t="s">
        <v>258</v>
      </c>
      <c r="H7095" t="s">
        <v>3884</v>
      </c>
    </row>
    <row r="7096" spans="1:8" hidden="1" x14ac:dyDescent="0.3">
      <c r="A7096" t="s">
        <v>10142</v>
      </c>
      <c r="B7096" t="s">
        <v>3172</v>
      </c>
      <c r="C7096" t="s">
        <v>239</v>
      </c>
      <c r="D7096" t="s">
        <v>64</v>
      </c>
      <c r="E7096">
        <v>5358</v>
      </c>
      <c r="F7096">
        <v>10</v>
      </c>
      <c r="G7096" t="s">
        <v>258</v>
      </c>
      <c r="H7096" t="s">
        <v>3884</v>
      </c>
    </row>
    <row r="7097" spans="1:8" hidden="1" x14ac:dyDescent="0.3">
      <c r="A7097" t="s">
        <v>10143</v>
      </c>
      <c r="B7097" t="s">
        <v>3179</v>
      </c>
      <c r="C7097" t="s">
        <v>240</v>
      </c>
      <c r="D7097" t="s">
        <v>2</v>
      </c>
      <c r="E7097">
        <v>11772</v>
      </c>
      <c r="F7097">
        <v>10</v>
      </c>
      <c r="G7097" t="s">
        <v>258</v>
      </c>
      <c r="H7097" t="s">
        <v>3884</v>
      </c>
    </row>
    <row r="7098" spans="1:8" hidden="1" x14ac:dyDescent="0.3">
      <c r="A7098" t="s">
        <v>10144</v>
      </c>
      <c r="B7098" t="s">
        <v>3179</v>
      </c>
      <c r="C7098" t="s">
        <v>240</v>
      </c>
      <c r="D7098" t="s">
        <v>70</v>
      </c>
      <c r="E7098">
        <v>1480</v>
      </c>
      <c r="F7098">
        <v>10</v>
      </c>
      <c r="G7098" t="s">
        <v>258</v>
      </c>
      <c r="H7098" t="s">
        <v>3884</v>
      </c>
    </row>
    <row r="7099" spans="1:8" hidden="1" x14ac:dyDescent="0.3">
      <c r="A7099" t="s">
        <v>10145</v>
      </c>
      <c r="B7099" t="s">
        <v>3179</v>
      </c>
      <c r="C7099" t="s">
        <v>240</v>
      </c>
      <c r="D7099" t="s">
        <v>69</v>
      </c>
      <c r="E7099">
        <v>1451</v>
      </c>
      <c r="F7099">
        <v>10</v>
      </c>
      <c r="G7099" t="s">
        <v>258</v>
      </c>
      <c r="H7099" t="s">
        <v>3884</v>
      </c>
    </row>
    <row r="7100" spans="1:8" hidden="1" x14ac:dyDescent="0.3">
      <c r="A7100" t="s">
        <v>10146</v>
      </c>
      <c r="B7100" t="s">
        <v>3179</v>
      </c>
      <c r="C7100" t="s">
        <v>240</v>
      </c>
      <c r="D7100" t="s">
        <v>71</v>
      </c>
      <c r="E7100">
        <v>8848</v>
      </c>
      <c r="F7100">
        <v>10</v>
      </c>
      <c r="G7100" t="s">
        <v>258</v>
      </c>
      <c r="H7100" t="s">
        <v>3884</v>
      </c>
    </row>
    <row r="7101" spans="1:8" hidden="1" x14ac:dyDescent="0.3">
      <c r="A7101" t="s">
        <v>10147</v>
      </c>
      <c r="B7101" t="s">
        <v>3184</v>
      </c>
      <c r="C7101" t="s">
        <v>3185</v>
      </c>
      <c r="D7101" t="s">
        <v>2</v>
      </c>
      <c r="E7101">
        <v>11772</v>
      </c>
      <c r="F7101">
        <v>10</v>
      </c>
      <c r="G7101" t="s">
        <v>258</v>
      </c>
      <c r="H7101" t="s">
        <v>3884</v>
      </c>
    </row>
    <row r="7102" spans="1:8" hidden="1" x14ac:dyDescent="0.3">
      <c r="A7102" t="s">
        <v>10148</v>
      </c>
      <c r="B7102" t="s">
        <v>3184</v>
      </c>
      <c r="C7102" t="s">
        <v>3185</v>
      </c>
      <c r="D7102" t="s">
        <v>25</v>
      </c>
      <c r="E7102">
        <v>111</v>
      </c>
      <c r="F7102">
        <v>10</v>
      </c>
      <c r="G7102" t="s">
        <v>258</v>
      </c>
      <c r="H7102" t="s">
        <v>3884</v>
      </c>
    </row>
    <row r="7103" spans="1:8" hidden="1" x14ac:dyDescent="0.3">
      <c r="A7103" t="s">
        <v>10149</v>
      </c>
      <c r="B7103" t="s">
        <v>3184</v>
      </c>
      <c r="C7103" t="s">
        <v>3185</v>
      </c>
      <c r="D7103" t="s">
        <v>21</v>
      </c>
      <c r="E7103">
        <v>1479</v>
      </c>
      <c r="F7103">
        <v>10</v>
      </c>
      <c r="G7103" t="s">
        <v>258</v>
      </c>
      <c r="H7103" t="s">
        <v>3884</v>
      </c>
    </row>
    <row r="7104" spans="1:8" hidden="1" x14ac:dyDescent="0.3">
      <c r="A7104" t="s">
        <v>10150</v>
      </c>
      <c r="B7104" t="s">
        <v>3184</v>
      </c>
      <c r="C7104" t="s">
        <v>3185</v>
      </c>
      <c r="D7104" t="s">
        <v>24</v>
      </c>
      <c r="E7104">
        <v>166</v>
      </c>
      <c r="F7104">
        <v>10</v>
      </c>
      <c r="G7104" t="s">
        <v>258</v>
      </c>
      <c r="H7104" t="s">
        <v>3884</v>
      </c>
    </row>
    <row r="7105" spans="1:8" hidden="1" x14ac:dyDescent="0.3">
      <c r="A7105" t="s">
        <v>10151</v>
      </c>
      <c r="B7105" t="s">
        <v>3184</v>
      </c>
      <c r="C7105" t="s">
        <v>3185</v>
      </c>
      <c r="D7105" t="s">
        <v>354</v>
      </c>
      <c r="E7105">
        <v>1733</v>
      </c>
      <c r="F7105">
        <v>10</v>
      </c>
      <c r="G7105" t="s">
        <v>258</v>
      </c>
      <c r="H7105" t="s">
        <v>3884</v>
      </c>
    </row>
    <row r="7106" spans="1:8" hidden="1" x14ac:dyDescent="0.3">
      <c r="A7106" t="s">
        <v>10152</v>
      </c>
      <c r="B7106" t="s">
        <v>3184</v>
      </c>
      <c r="C7106" t="s">
        <v>3185</v>
      </c>
      <c r="D7106" t="s">
        <v>22</v>
      </c>
      <c r="E7106">
        <v>849</v>
      </c>
      <c r="F7106">
        <v>10</v>
      </c>
      <c r="G7106" t="s">
        <v>258</v>
      </c>
      <c r="H7106" t="s">
        <v>3884</v>
      </c>
    </row>
    <row r="7107" spans="1:8" hidden="1" x14ac:dyDescent="0.3">
      <c r="A7107" t="s">
        <v>10153</v>
      </c>
      <c r="B7107" t="s">
        <v>3184</v>
      </c>
      <c r="C7107" t="s">
        <v>3185</v>
      </c>
      <c r="D7107" t="s">
        <v>23</v>
      </c>
      <c r="E7107">
        <v>387</v>
      </c>
      <c r="F7107">
        <v>10</v>
      </c>
      <c r="G7107" t="s">
        <v>258</v>
      </c>
      <c r="H7107" t="s">
        <v>3884</v>
      </c>
    </row>
    <row r="7108" spans="1:8" hidden="1" x14ac:dyDescent="0.3">
      <c r="A7108" t="s">
        <v>10154</v>
      </c>
      <c r="B7108" t="s">
        <v>3184</v>
      </c>
      <c r="C7108" t="s">
        <v>3185</v>
      </c>
      <c r="D7108" t="s">
        <v>20</v>
      </c>
      <c r="E7108">
        <v>7045</v>
      </c>
      <c r="F7108">
        <v>10</v>
      </c>
      <c r="G7108" t="s">
        <v>258</v>
      </c>
      <c r="H7108" t="s">
        <v>3884</v>
      </c>
    </row>
    <row r="7109" spans="1:8" hidden="1" x14ac:dyDescent="0.3">
      <c r="A7109" t="s">
        <v>10557</v>
      </c>
      <c r="B7109" t="s">
        <v>3193</v>
      </c>
      <c r="C7109" t="s">
        <v>3194</v>
      </c>
      <c r="D7109" t="s">
        <v>10556</v>
      </c>
      <c r="E7109">
        <v>7</v>
      </c>
      <c r="F7109">
        <v>10</v>
      </c>
      <c r="G7109" t="s">
        <v>258</v>
      </c>
      <c r="H7109" t="s">
        <v>3884</v>
      </c>
    </row>
    <row r="7110" spans="1:8" hidden="1" x14ac:dyDescent="0.3">
      <c r="A7110" t="s">
        <v>10155</v>
      </c>
      <c r="B7110" t="s">
        <v>3193</v>
      </c>
      <c r="C7110" t="s">
        <v>3194</v>
      </c>
      <c r="D7110" t="s">
        <v>350</v>
      </c>
      <c r="E7110">
        <v>25</v>
      </c>
      <c r="F7110">
        <v>10</v>
      </c>
      <c r="G7110" t="s">
        <v>258</v>
      </c>
      <c r="H7110" t="s">
        <v>3884</v>
      </c>
    </row>
    <row r="7111" spans="1:8" hidden="1" x14ac:dyDescent="0.3">
      <c r="A7111" t="s">
        <v>10156</v>
      </c>
      <c r="B7111" t="s">
        <v>3193</v>
      </c>
      <c r="C7111" t="s">
        <v>3194</v>
      </c>
      <c r="D7111" t="s">
        <v>352</v>
      </c>
      <c r="E7111">
        <v>1731</v>
      </c>
      <c r="F7111">
        <v>10</v>
      </c>
      <c r="G7111" t="s">
        <v>258</v>
      </c>
      <c r="H7111" t="s">
        <v>3884</v>
      </c>
    </row>
    <row r="7112" spans="1:8" hidden="1" x14ac:dyDescent="0.3">
      <c r="A7112" t="s">
        <v>10157</v>
      </c>
      <c r="B7112" t="s">
        <v>3193</v>
      </c>
      <c r="C7112" t="s">
        <v>3194</v>
      </c>
      <c r="D7112" t="s">
        <v>351</v>
      </c>
      <c r="E7112">
        <v>18</v>
      </c>
      <c r="F7112">
        <v>10</v>
      </c>
      <c r="G7112" t="s">
        <v>258</v>
      </c>
      <c r="H7112" t="s">
        <v>3884</v>
      </c>
    </row>
    <row r="7113" spans="1:8" hidden="1" x14ac:dyDescent="0.3">
      <c r="A7113" t="s">
        <v>10158</v>
      </c>
      <c r="B7113" t="s">
        <v>3193</v>
      </c>
      <c r="C7113" t="s">
        <v>3194</v>
      </c>
      <c r="D7113" t="s">
        <v>348</v>
      </c>
      <c r="E7113">
        <v>85</v>
      </c>
      <c r="F7113">
        <v>10</v>
      </c>
      <c r="G7113" t="s">
        <v>258</v>
      </c>
      <c r="H7113" t="s">
        <v>3884</v>
      </c>
    </row>
    <row r="7114" spans="1:8" hidden="1" x14ac:dyDescent="0.3">
      <c r="A7114" t="s">
        <v>10159</v>
      </c>
      <c r="B7114" t="s">
        <v>3193</v>
      </c>
      <c r="C7114" t="s">
        <v>3194</v>
      </c>
      <c r="D7114" t="s">
        <v>349</v>
      </c>
      <c r="E7114">
        <v>11318</v>
      </c>
      <c r="F7114">
        <v>10</v>
      </c>
      <c r="G7114" t="s">
        <v>258</v>
      </c>
      <c r="H7114" t="s">
        <v>3884</v>
      </c>
    </row>
    <row r="7115" spans="1:8" hidden="1" x14ac:dyDescent="0.3">
      <c r="A7115" t="s">
        <v>10160</v>
      </c>
      <c r="B7115" t="s">
        <v>3193</v>
      </c>
      <c r="C7115" t="s">
        <v>3194</v>
      </c>
      <c r="D7115" t="s">
        <v>347</v>
      </c>
      <c r="E7115">
        <v>11245</v>
      </c>
      <c r="F7115">
        <v>10</v>
      </c>
      <c r="G7115" t="s">
        <v>258</v>
      </c>
      <c r="H7115" t="s">
        <v>3884</v>
      </c>
    </row>
    <row r="7116" spans="1:8" hidden="1" x14ac:dyDescent="0.3">
      <c r="A7116" t="s">
        <v>10161</v>
      </c>
      <c r="B7116" t="s">
        <v>99</v>
      </c>
      <c r="C7116" t="s">
        <v>3202</v>
      </c>
      <c r="D7116" t="s">
        <v>210</v>
      </c>
      <c r="E7116">
        <v>2396</v>
      </c>
      <c r="F7116">
        <v>10</v>
      </c>
      <c r="G7116" t="s">
        <v>258</v>
      </c>
      <c r="H7116" t="s">
        <v>3884</v>
      </c>
    </row>
    <row r="7117" spans="1:8" hidden="1" x14ac:dyDescent="0.3">
      <c r="A7117" t="s">
        <v>10162</v>
      </c>
      <c r="B7117" t="s">
        <v>98</v>
      </c>
      <c r="C7117" t="s">
        <v>3202</v>
      </c>
      <c r="D7117" t="s">
        <v>209</v>
      </c>
      <c r="E7117">
        <v>8161</v>
      </c>
      <c r="F7117">
        <v>10</v>
      </c>
      <c r="G7117" t="s">
        <v>258</v>
      </c>
      <c r="H7117" t="s">
        <v>3884</v>
      </c>
    </row>
    <row r="7118" spans="1:8" hidden="1" x14ac:dyDescent="0.3">
      <c r="A7118" t="s">
        <v>10163</v>
      </c>
      <c r="B7118" t="s">
        <v>97</v>
      </c>
      <c r="C7118" t="s">
        <v>3202</v>
      </c>
      <c r="D7118" t="s">
        <v>208</v>
      </c>
      <c r="E7118">
        <v>959</v>
      </c>
      <c r="F7118">
        <v>10</v>
      </c>
      <c r="G7118" t="s">
        <v>258</v>
      </c>
      <c r="H7118" t="s">
        <v>3884</v>
      </c>
    </row>
    <row r="7119" spans="1:8" hidden="1" x14ac:dyDescent="0.3">
      <c r="A7119" t="s">
        <v>10164</v>
      </c>
      <c r="B7119" t="s">
        <v>96</v>
      </c>
      <c r="C7119" t="s">
        <v>3202</v>
      </c>
      <c r="D7119" t="s">
        <v>207</v>
      </c>
      <c r="E7119">
        <v>598</v>
      </c>
      <c r="F7119">
        <v>10</v>
      </c>
      <c r="G7119" t="s">
        <v>258</v>
      </c>
      <c r="H7119" t="s">
        <v>3884</v>
      </c>
    </row>
    <row r="7120" spans="1:8" hidden="1" x14ac:dyDescent="0.3">
      <c r="A7120" t="s">
        <v>10165</v>
      </c>
      <c r="B7120" t="s">
        <v>3207</v>
      </c>
      <c r="C7120" t="s">
        <v>3202</v>
      </c>
      <c r="D7120" t="s">
        <v>2</v>
      </c>
      <c r="E7120">
        <v>12114</v>
      </c>
      <c r="F7120">
        <v>10</v>
      </c>
      <c r="G7120" t="s">
        <v>258</v>
      </c>
      <c r="H7120" t="s">
        <v>3884</v>
      </c>
    </row>
    <row r="7121" spans="1:8" hidden="1" x14ac:dyDescent="0.3">
      <c r="A7121" t="s">
        <v>10166</v>
      </c>
      <c r="B7121" t="s">
        <v>3207</v>
      </c>
      <c r="C7121" t="s">
        <v>3202</v>
      </c>
      <c r="D7121" t="s">
        <v>28</v>
      </c>
      <c r="E7121">
        <v>240.81199572447599</v>
      </c>
      <c r="F7121">
        <v>10</v>
      </c>
      <c r="G7121" t="s">
        <v>258</v>
      </c>
      <c r="H7121" t="s">
        <v>3884</v>
      </c>
    </row>
    <row r="7122" spans="1:8" hidden="1" x14ac:dyDescent="0.3">
      <c r="A7122" t="s">
        <v>10167</v>
      </c>
      <c r="B7122" t="s">
        <v>3207</v>
      </c>
      <c r="C7122" t="s">
        <v>3202</v>
      </c>
      <c r="D7122" t="s">
        <v>27</v>
      </c>
      <c r="E7122">
        <v>6098</v>
      </c>
      <c r="F7122">
        <v>10</v>
      </c>
      <c r="G7122" t="s">
        <v>258</v>
      </c>
      <c r="H7122" t="s">
        <v>3884</v>
      </c>
    </row>
    <row r="7123" spans="1:8" hidden="1" x14ac:dyDescent="0.3">
      <c r="A7123" t="s">
        <v>10168</v>
      </c>
      <c r="B7123" t="s">
        <v>3207</v>
      </c>
      <c r="C7123" t="s">
        <v>3202</v>
      </c>
      <c r="D7123" t="s">
        <v>3155</v>
      </c>
      <c r="E7123">
        <v>14</v>
      </c>
      <c r="F7123">
        <v>10</v>
      </c>
      <c r="G7123" t="s">
        <v>258</v>
      </c>
      <c r="H7123" t="s">
        <v>3884</v>
      </c>
    </row>
    <row r="7124" spans="1:8" hidden="1" x14ac:dyDescent="0.3">
      <c r="A7124" t="s">
        <v>10169</v>
      </c>
      <c r="B7124" t="s">
        <v>3207</v>
      </c>
      <c r="C7124" t="s">
        <v>3202</v>
      </c>
      <c r="D7124" t="s">
        <v>3157</v>
      </c>
      <c r="E7124">
        <v>11756</v>
      </c>
      <c r="F7124">
        <v>10</v>
      </c>
      <c r="G7124" t="s">
        <v>258</v>
      </c>
      <c r="H7124" t="s">
        <v>3884</v>
      </c>
    </row>
    <row r="7125" spans="1:8" hidden="1" x14ac:dyDescent="0.3">
      <c r="A7125" t="s">
        <v>10170</v>
      </c>
      <c r="B7125" t="s">
        <v>3207</v>
      </c>
      <c r="C7125" t="s">
        <v>3202</v>
      </c>
      <c r="D7125" t="s">
        <v>26</v>
      </c>
      <c r="E7125">
        <v>6016</v>
      </c>
      <c r="F7125">
        <v>10</v>
      </c>
      <c r="G7125" t="s">
        <v>258</v>
      </c>
      <c r="H7125" t="s">
        <v>3884</v>
      </c>
    </row>
    <row r="7126" spans="1:8" hidden="1" x14ac:dyDescent="0.3">
      <c r="A7126" t="s">
        <v>10171</v>
      </c>
      <c r="B7126" t="s">
        <v>3214</v>
      </c>
      <c r="C7126" t="s">
        <v>3215</v>
      </c>
      <c r="D7126" t="s">
        <v>344</v>
      </c>
      <c r="E7126">
        <v>668</v>
      </c>
      <c r="F7126">
        <v>10</v>
      </c>
      <c r="G7126" t="s">
        <v>258</v>
      </c>
      <c r="H7126" t="s">
        <v>3884</v>
      </c>
    </row>
    <row r="7127" spans="1:8" hidden="1" x14ac:dyDescent="0.3">
      <c r="A7127" t="s">
        <v>10172</v>
      </c>
      <c r="B7127" t="s">
        <v>3214</v>
      </c>
      <c r="C7127" t="s">
        <v>3215</v>
      </c>
      <c r="D7127" t="s">
        <v>2</v>
      </c>
      <c r="E7127">
        <v>11772</v>
      </c>
      <c r="F7127">
        <v>10</v>
      </c>
      <c r="G7127" t="s">
        <v>258</v>
      </c>
      <c r="H7127" t="s">
        <v>3884</v>
      </c>
    </row>
    <row r="7128" spans="1:8" hidden="1" x14ac:dyDescent="0.3">
      <c r="A7128" t="s">
        <v>10173</v>
      </c>
      <c r="B7128" t="s">
        <v>3214</v>
      </c>
      <c r="C7128" t="s">
        <v>3215</v>
      </c>
      <c r="D7128" t="s">
        <v>30</v>
      </c>
      <c r="E7128">
        <v>1159</v>
      </c>
      <c r="F7128">
        <v>10</v>
      </c>
      <c r="G7128" t="s">
        <v>258</v>
      </c>
      <c r="H7128" t="s">
        <v>3884</v>
      </c>
    </row>
    <row r="7129" spans="1:8" hidden="1" x14ac:dyDescent="0.3">
      <c r="A7129" t="s">
        <v>10174</v>
      </c>
      <c r="B7129" t="s">
        <v>3214</v>
      </c>
      <c r="C7129" t="s">
        <v>3215</v>
      </c>
      <c r="D7129" t="s">
        <v>345</v>
      </c>
      <c r="E7129">
        <v>47</v>
      </c>
      <c r="F7129">
        <v>10</v>
      </c>
      <c r="G7129" t="s">
        <v>258</v>
      </c>
      <c r="H7129" t="s">
        <v>3884</v>
      </c>
    </row>
    <row r="7130" spans="1:8" hidden="1" x14ac:dyDescent="0.3">
      <c r="A7130" t="s">
        <v>10175</v>
      </c>
      <c r="B7130" t="s">
        <v>3214</v>
      </c>
      <c r="C7130" t="s">
        <v>3215</v>
      </c>
      <c r="D7130" t="s">
        <v>36</v>
      </c>
      <c r="E7130">
        <v>256</v>
      </c>
      <c r="F7130">
        <v>10</v>
      </c>
      <c r="G7130" t="s">
        <v>258</v>
      </c>
      <c r="H7130" t="s">
        <v>3884</v>
      </c>
    </row>
    <row r="7131" spans="1:8" hidden="1" x14ac:dyDescent="0.3">
      <c r="A7131" t="s">
        <v>10176</v>
      </c>
      <c r="B7131" t="s">
        <v>3214</v>
      </c>
      <c r="C7131" t="s">
        <v>3215</v>
      </c>
      <c r="D7131" t="s">
        <v>32</v>
      </c>
      <c r="E7131">
        <v>682</v>
      </c>
      <c r="F7131">
        <v>10</v>
      </c>
      <c r="G7131" t="s">
        <v>258</v>
      </c>
      <c r="H7131" t="s">
        <v>3884</v>
      </c>
    </row>
    <row r="7132" spans="1:8" hidden="1" x14ac:dyDescent="0.3">
      <c r="A7132" t="s">
        <v>10177</v>
      </c>
      <c r="B7132" t="s">
        <v>3214</v>
      </c>
      <c r="C7132" t="s">
        <v>3215</v>
      </c>
      <c r="D7132" t="s">
        <v>31</v>
      </c>
      <c r="E7132">
        <v>8962</v>
      </c>
      <c r="F7132">
        <v>10</v>
      </c>
      <c r="G7132" t="s">
        <v>258</v>
      </c>
      <c r="H7132" t="s">
        <v>3884</v>
      </c>
    </row>
    <row r="7133" spans="1:8" hidden="1" x14ac:dyDescent="0.3">
      <c r="A7133" t="s">
        <v>10178</v>
      </c>
      <c r="B7133" t="s">
        <v>3214</v>
      </c>
      <c r="C7133" t="s">
        <v>3215</v>
      </c>
      <c r="D7133" t="s">
        <v>34</v>
      </c>
      <c r="E7133">
        <v>608</v>
      </c>
      <c r="F7133">
        <v>10</v>
      </c>
      <c r="G7133" t="s">
        <v>258</v>
      </c>
      <c r="H7133" t="s">
        <v>3884</v>
      </c>
    </row>
    <row r="7134" spans="1:8" hidden="1" x14ac:dyDescent="0.3">
      <c r="A7134" t="s">
        <v>10179</v>
      </c>
      <c r="B7134" t="s">
        <v>3214</v>
      </c>
      <c r="C7134" t="s">
        <v>3215</v>
      </c>
      <c r="D7134" t="s">
        <v>35</v>
      </c>
      <c r="E7134">
        <v>842</v>
      </c>
      <c r="F7134">
        <v>10</v>
      </c>
      <c r="G7134" t="s">
        <v>258</v>
      </c>
      <c r="H7134" t="s">
        <v>3884</v>
      </c>
    </row>
    <row r="7135" spans="1:8" hidden="1" x14ac:dyDescent="0.3">
      <c r="A7135" t="s">
        <v>10180</v>
      </c>
      <c r="B7135" t="s">
        <v>3214</v>
      </c>
      <c r="C7135" t="s">
        <v>3215</v>
      </c>
      <c r="D7135" t="s">
        <v>33</v>
      </c>
      <c r="E7135">
        <v>7512</v>
      </c>
      <c r="F7135">
        <v>10</v>
      </c>
      <c r="G7135" t="s">
        <v>258</v>
      </c>
      <c r="H7135" t="s">
        <v>3884</v>
      </c>
    </row>
    <row r="7136" spans="1:8" hidden="1" x14ac:dyDescent="0.3">
      <c r="A7136" t="s">
        <v>10181</v>
      </c>
      <c r="B7136" t="s">
        <v>3226</v>
      </c>
      <c r="C7136" t="s">
        <v>232</v>
      </c>
      <c r="D7136" t="s">
        <v>60</v>
      </c>
      <c r="E7136">
        <v>5703</v>
      </c>
      <c r="F7136">
        <v>10</v>
      </c>
      <c r="G7136" t="s">
        <v>258</v>
      </c>
      <c r="H7136" t="s">
        <v>3884</v>
      </c>
    </row>
    <row r="7137" spans="1:8" hidden="1" x14ac:dyDescent="0.3">
      <c r="A7137" t="s">
        <v>10182</v>
      </c>
      <c r="B7137" t="s">
        <v>3226</v>
      </c>
      <c r="C7137" t="s">
        <v>232</v>
      </c>
      <c r="D7137" t="s">
        <v>76</v>
      </c>
      <c r="E7137">
        <v>25</v>
      </c>
      <c r="F7137">
        <v>10</v>
      </c>
      <c r="G7137" t="s">
        <v>258</v>
      </c>
      <c r="H7137" t="s">
        <v>3884</v>
      </c>
    </row>
    <row r="7138" spans="1:8" hidden="1" x14ac:dyDescent="0.3">
      <c r="A7138" t="s">
        <v>10183</v>
      </c>
      <c r="B7138" t="s">
        <v>3226</v>
      </c>
      <c r="C7138" t="s">
        <v>232</v>
      </c>
      <c r="D7138" t="s">
        <v>72</v>
      </c>
      <c r="E7138">
        <v>2507</v>
      </c>
      <c r="F7138">
        <v>10</v>
      </c>
      <c r="G7138" t="s">
        <v>258</v>
      </c>
      <c r="H7138" t="s">
        <v>3884</v>
      </c>
    </row>
    <row r="7139" spans="1:8" hidden="1" x14ac:dyDescent="0.3">
      <c r="A7139" t="s">
        <v>10184</v>
      </c>
      <c r="B7139" t="s">
        <v>3226</v>
      </c>
      <c r="C7139" t="s">
        <v>232</v>
      </c>
      <c r="D7139" t="s">
        <v>73</v>
      </c>
      <c r="E7139">
        <v>2368</v>
      </c>
      <c r="F7139">
        <v>10</v>
      </c>
      <c r="G7139" t="s">
        <v>258</v>
      </c>
      <c r="H7139" t="s">
        <v>3884</v>
      </c>
    </row>
    <row r="7140" spans="1:8" hidden="1" x14ac:dyDescent="0.3">
      <c r="A7140" t="s">
        <v>10185</v>
      </c>
      <c r="B7140" t="s">
        <v>3226</v>
      </c>
      <c r="C7140" t="s">
        <v>232</v>
      </c>
      <c r="D7140" t="s">
        <v>75</v>
      </c>
      <c r="E7140">
        <v>102</v>
      </c>
      <c r="F7140">
        <v>10</v>
      </c>
      <c r="G7140" t="s">
        <v>258</v>
      </c>
      <c r="H7140" t="s">
        <v>3884</v>
      </c>
    </row>
    <row r="7141" spans="1:8" hidden="1" x14ac:dyDescent="0.3">
      <c r="A7141" t="s">
        <v>10186</v>
      </c>
      <c r="B7141" t="s">
        <v>3226</v>
      </c>
      <c r="C7141" t="s">
        <v>232</v>
      </c>
      <c r="D7141" t="s">
        <v>74</v>
      </c>
      <c r="E7141">
        <v>720</v>
      </c>
      <c r="F7141">
        <v>10</v>
      </c>
      <c r="G7141" t="s">
        <v>258</v>
      </c>
      <c r="H7141" t="s">
        <v>3884</v>
      </c>
    </row>
    <row r="7142" spans="1:8" hidden="1" x14ac:dyDescent="0.3">
      <c r="A7142" t="s">
        <v>10187</v>
      </c>
      <c r="B7142" t="s">
        <v>3076</v>
      </c>
      <c r="C7142" t="s">
        <v>236</v>
      </c>
      <c r="D7142" t="s">
        <v>29</v>
      </c>
      <c r="E7142">
        <v>12614</v>
      </c>
      <c r="F7142">
        <v>11</v>
      </c>
      <c r="G7142" t="s">
        <v>259</v>
      </c>
      <c r="H7142" t="s">
        <v>3886</v>
      </c>
    </row>
    <row r="7143" spans="1:8" hidden="1" x14ac:dyDescent="0.3">
      <c r="A7143" t="s">
        <v>10188</v>
      </c>
      <c r="B7143" t="s">
        <v>3076</v>
      </c>
      <c r="C7143" t="s">
        <v>236</v>
      </c>
      <c r="D7143" t="s">
        <v>49</v>
      </c>
      <c r="E7143">
        <v>3755</v>
      </c>
      <c r="F7143">
        <v>11</v>
      </c>
      <c r="G7143" t="s">
        <v>259</v>
      </c>
      <c r="H7143" t="s">
        <v>3886</v>
      </c>
    </row>
    <row r="7144" spans="1:8" hidden="1" x14ac:dyDescent="0.3">
      <c r="A7144" t="s">
        <v>10189</v>
      </c>
      <c r="B7144" t="s">
        <v>3076</v>
      </c>
      <c r="C7144" t="s">
        <v>236</v>
      </c>
      <c r="D7144" t="s">
        <v>48</v>
      </c>
      <c r="E7144">
        <v>730</v>
      </c>
      <c r="F7144">
        <v>11</v>
      </c>
      <c r="G7144" t="s">
        <v>259</v>
      </c>
      <c r="H7144" t="s">
        <v>3886</v>
      </c>
    </row>
    <row r="7145" spans="1:8" hidden="1" x14ac:dyDescent="0.3">
      <c r="A7145" t="s">
        <v>10190</v>
      </c>
      <c r="B7145" t="s">
        <v>3076</v>
      </c>
      <c r="C7145" t="s">
        <v>236</v>
      </c>
      <c r="D7145" t="s">
        <v>42</v>
      </c>
      <c r="E7145">
        <v>1960</v>
      </c>
      <c r="F7145">
        <v>11</v>
      </c>
      <c r="G7145" t="s">
        <v>259</v>
      </c>
      <c r="H7145" t="s">
        <v>3886</v>
      </c>
    </row>
    <row r="7146" spans="1:8" hidden="1" x14ac:dyDescent="0.3">
      <c r="A7146" t="s">
        <v>10191</v>
      </c>
      <c r="B7146" t="s">
        <v>3076</v>
      </c>
      <c r="C7146" t="s">
        <v>236</v>
      </c>
      <c r="D7146" t="s">
        <v>82</v>
      </c>
      <c r="E7146">
        <v>653</v>
      </c>
      <c r="F7146">
        <v>11</v>
      </c>
      <c r="G7146" t="s">
        <v>259</v>
      </c>
      <c r="H7146" t="s">
        <v>3886</v>
      </c>
    </row>
    <row r="7147" spans="1:8" hidden="1" x14ac:dyDescent="0.3">
      <c r="A7147" t="s">
        <v>10192</v>
      </c>
      <c r="B7147" t="s">
        <v>3076</v>
      </c>
      <c r="C7147" t="s">
        <v>236</v>
      </c>
      <c r="D7147" t="s">
        <v>50</v>
      </c>
      <c r="E7147">
        <v>256</v>
      </c>
      <c r="F7147">
        <v>11</v>
      </c>
      <c r="G7147" t="s">
        <v>259</v>
      </c>
      <c r="H7147" t="s">
        <v>3886</v>
      </c>
    </row>
    <row r="7148" spans="1:8" hidden="1" x14ac:dyDescent="0.3">
      <c r="A7148" t="s">
        <v>10193</v>
      </c>
      <c r="B7148" t="s">
        <v>3076</v>
      </c>
      <c r="C7148" t="s">
        <v>236</v>
      </c>
      <c r="D7148" t="s">
        <v>46</v>
      </c>
      <c r="E7148">
        <v>464</v>
      </c>
      <c r="F7148">
        <v>11</v>
      </c>
      <c r="G7148" t="s">
        <v>259</v>
      </c>
      <c r="H7148" t="s">
        <v>3886</v>
      </c>
    </row>
    <row r="7149" spans="1:8" hidden="1" x14ac:dyDescent="0.3">
      <c r="A7149" t="s">
        <v>10194</v>
      </c>
      <c r="B7149" t="s">
        <v>3076</v>
      </c>
      <c r="C7149" t="s">
        <v>236</v>
      </c>
      <c r="D7149" t="s">
        <v>45</v>
      </c>
      <c r="E7149">
        <v>299</v>
      </c>
      <c r="F7149">
        <v>11</v>
      </c>
      <c r="G7149" t="s">
        <v>259</v>
      </c>
      <c r="H7149" t="s">
        <v>3886</v>
      </c>
    </row>
    <row r="7150" spans="1:8" hidden="1" x14ac:dyDescent="0.3">
      <c r="A7150" t="s">
        <v>10195</v>
      </c>
      <c r="B7150" t="s">
        <v>3076</v>
      </c>
      <c r="C7150" t="s">
        <v>236</v>
      </c>
      <c r="D7150" t="s">
        <v>47</v>
      </c>
      <c r="E7150">
        <v>196</v>
      </c>
      <c r="F7150">
        <v>11</v>
      </c>
      <c r="G7150" t="s">
        <v>259</v>
      </c>
      <c r="H7150" t="s">
        <v>3886</v>
      </c>
    </row>
    <row r="7151" spans="1:8" hidden="1" x14ac:dyDescent="0.3">
      <c r="A7151" t="s">
        <v>10196</v>
      </c>
      <c r="B7151" t="s">
        <v>3076</v>
      </c>
      <c r="C7151" t="s">
        <v>236</v>
      </c>
      <c r="D7151" t="s">
        <v>43</v>
      </c>
      <c r="E7151">
        <v>666</v>
      </c>
      <c r="F7151">
        <v>11</v>
      </c>
      <c r="G7151" t="s">
        <v>259</v>
      </c>
      <c r="H7151" t="s">
        <v>3886</v>
      </c>
    </row>
    <row r="7152" spans="1:8" hidden="1" x14ac:dyDescent="0.3">
      <c r="A7152" t="s">
        <v>10197</v>
      </c>
      <c r="B7152" t="s">
        <v>3076</v>
      </c>
      <c r="C7152" t="s">
        <v>236</v>
      </c>
      <c r="D7152" t="s">
        <v>44</v>
      </c>
      <c r="E7152">
        <v>3658</v>
      </c>
      <c r="F7152">
        <v>11</v>
      </c>
      <c r="G7152" t="s">
        <v>259</v>
      </c>
      <c r="H7152" t="s">
        <v>3886</v>
      </c>
    </row>
    <row r="7153" spans="1:8" hidden="1" x14ac:dyDescent="0.3">
      <c r="A7153" t="s">
        <v>3885</v>
      </c>
      <c r="B7153" t="s">
        <v>3089</v>
      </c>
      <c r="C7153" t="s">
        <v>3090</v>
      </c>
      <c r="D7153" t="s">
        <v>434</v>
      </c>
      <c r="E7153">
        <v>143</v>
      </c>
      <c r="F7153">
        <v>11</v>
      </c>
      <c r="G7153" t="s">
        <v>259</v>
      </c>
      <c r="H7153" t="s">
        <v>3886</v>
      </c>
    </row>
    <row r="7154" spans="1:8" hidden="1" x14ac:dyDescent="0.3">
      <c r="A7154" t="s">
        <v>5520</v>
      </c>
      <c r="B7154" t="s">
        <v>3089</v>
      </c>
      <c r="C7154" t="s">
        <v>3090</v>
      </c>
      <c r="D7154" t="s">
        <v>436</v>
      </c>
      <c r="E7154">
        <v>300</v>
      </c>
      <c r="F7154">
        <v>11</v>
      </c>
      <c r="G7154" t="s">
        <v>259</v>
      </c>
      <c r="H7154" t="s">
        <v>3886</v>
      </c>
    </row>
    <row r="7155" spans="1:8" hidden="1" x14ac:dyDescent="0.3">
      <c r="A7155" t="s">
        <v>6337</v>
      </c>
      <c r="B7155" t="s">
        <v>3089</v>
      </c>
      <c r="C7155" t="s">
        <v>3090</v>
      </c>
      <c r="D7155" t="s">
        <v>437</v>
      </c>
      <c r="E7155">
        <v>2869</v>
      </c>
      <c r="F7155">
        <v>11</v>
      </c>
      <c r="G7155" t="s">
        <v>259</v>
      </c>
      <c r="H7155" t="s">
        <v>3886</v>
      </c>
    </row>
    <row r="7156" spans="1:8" hidden="1" x14ac:dyDescent="0.3">
      <c r="A7156" t="s">
        <v>7863</v>
      </c>
      <c r="B7156" t="s">
        <v>3089</v>
      </c>
      <c r="C7156" t="s">
        <v>3090</v>
      </c>
      <c r="D7156" t="s">
        <v>439</v>
      </c>
      <c r="E7156">
        <v>1999</v>
      </c>
      <c r="F7156">
        <v>11</v>
      </c>
      <c r="G7156" t="s">
        <v>259</v>
      </c>
      <c r="H7156" t="s">
        <v>3886</v>
      </c>
    </row>
    <row r="7157" spans="1:8" hidden="1" x14ac:dyDescent="0.3">
      <c r="A7157" t="s">
        <v>4703</v>
      </c>
      <c r="B7157" t="s">
        <v>3089</v>
      </c>
      <c r="C7157" t="s">
        <v>3090</v>
      </c>
      <c r="D7157" t="s">
        <v>435</v>
      </c>
      <c r="E7157">
        <v>479</v>
      </c>
      <c r="F7157">
        <v>11</v>
      </c>
      <c r="G7157" t="s">
        <v>259</v>
      </c>
      <c r="H7157" t="s">
        <v>3886</v>
      </c>
    </row>
    <row r="7158" spans="1:8" hidden="1" x14ac:dyDescent="0.3">
      <c r="A7158" t="s">
        <v>9497</v>
      </c>
      <c r="B7158" t="s">
        <v>3089</v>
      </c>
      <c r="C7158" t="s">
        <v>3090</v>
      </c>
      <c r="D7158" t="s">
        <v>441</v>
      </c>
      <c r="E7158">
        <v>773</v>
      </c>
      <c r="F7158">
        <v>11</v>
      </c>
      <c r="G7158" t="s">
        <v>259</v>
      </c>
      <c r="H7158" t="s">
        <v>3886</v>
      </c>
    </row>
    <row r="7159" spans="1:8" hidden="1" x14ac:dyDescent="0.3">
      <c r="A7159" t="s">
        <v>8680</v>
      </c>
      <c r="B7159" t="s">
        <v>3089</v>
      </c>
      <c r="C7159" t="s">
        <v>3090</v>
      </c>
      <c r="D7159" t="s">
        <v>440</v>
      </c>
      <c r="E7159">
        <v>2665</v>
      </c>
      <c r="F7159">
        <v>11</v>
      </c>
      <c r="G7159" t="s">
        <v>259</v>
      </c>
      <c r="H7159" t="s">
        <v>3886</v>
      </c>
    </row>
    <row r="7160" spans="1:8" hidden="1" x14ac:dyDescent="0.3">
      <c r="A7160" t="s">
        <v>10206</v>
      </c>
      <c r="B7160" t="s">
        <v>3089</v>
      </c>
      <c r="C7160" t="s">
        <v>3090</v>
      </c>
      <c r="D7160" t="s">
        <v>349</v>
      </c>
      <c r="E7160">
        <v>10196</v>
      </c>
      <c r="F7160">
        <v>11</v>
      </c>
      <c r="G7160" t="s">
        <v>259</v>
      </c>
      <c r="H7160" t="s">
        <v>3886</v>
      </c>
    </row>
    <row r="7161" spans="1:8" hidden="1" x14ac:dyDescent="0.3">
      <c r="A7161" t="s">
        <v>7046</v>
      </c>
      <c r="B7161" t="s">
        <v>3089</v>
      </c>
      <c r="C7161" t="s">
        <v>3090</v>
      </c>
      <c r="D7161" t="s">
        <v>438</v>
      </c>
      <c r="E7161">
        <v>965</v>
      </c>
      <c r="F7161">
        <v>11</v>
      </c>
      <c r="G7161" t="s">
        <v>259</v>
      </c>
      <c r="H7161" t="s">
        <v>3886</v>
      </c>
    </row>
    <row r="7162" spans="1:8" hidden="1" x14ac:dyDescent="0.3">
      <c r="A7162" t="s">
        <v>10207</v>
      </c>
      <c r="B7162" t="s">
        <v>3108</v>
      </c>
      <c r="C7162" t="s">
        <v>3109</v>
      </c>
      <c r="D7162" t="s">
        <v>3110</v>
      </c>
      <c r="E7162">
        <v>534</v>
      </c>
      <c r="F7162">
        <v>11</v>
      </c>
      <c r="G7162" t="s">
        <v>259</v>
      </c>
      <c r="H7162" t="s">
        <v>3886</v>
      </c>
    </row>
    <row r="7163" spans="1:8" hidden="1" x14ac:dyDescent="0.3">
      <c r="A7163" t="s">
        <v>10208</v>
      </c>
      <c r="B7163" t="s">
        <v>3108</v>
      </c>
      <c r="C7163" t="s">
        <v>3109</v>
      </c>
      <c r="D7163" t="s">
        <v>3112</v>
      </c>
      <c r="E7163">
        <v>2829</v>
      </c>
      <c r="F7163">
        <v>11</v>
      </c>
      <c r="G7163" t="s">
        <v>259</v>
      </c>
      <c r="H7163" t="s">
        <v>3886</v>
      </c>
    </row>
    <row r="7164" spans="1:8" hidden="1" x14ac:dyDescent="0.3">
      <c r="A7164" t="s">
        <v>10209</v>
      </c>
      <c r="B7164" t="s">
        <v>3108</v>
      </c>
      <c r="C7164" t="s">
        <v>3109</v>
      </c>
      <c r="D7164" t="s">
        <v>3114</v>
      </c>
      <c r="E7164">
        <v>1460</v>
      </c>
      <c r="F7164">
        <v>11</v>
      </c>
      <c r="G7164" t="s">
        <v>259</v>
      </c>
      <c r="H7164" t="s">
        <v>3886</v>
      </c>
    </row>
    <row r="7165" spans="1:8" hidden="1" x14ac:dyDescent="0.3">
      <c r="A7165" t="s">
        <v>10210</v>
      </c>
      <c r="B7165" t="s">
        <v>3108</v>
      </c>
      <c r="C7165" t="s">
        <v>3109</v>
      </c>
      <c r="D7165" t="s">
        <v>3116</v>
      </c>
      <c r="E7165">
        <v>721</v>
      </c>
      <c r="F7165">
        <v>11</v>
      </c>
      <c r="G7165" t="s">
        <v>259</v>
      </c>
      <c r="H7165" t="s">
        <v>3886</v>
      </c>
    </row>
    <row r="7166" spans="1:8" hidden="1" x14ac:dyDescent="0.3">
      <c r="A7166" t="s">
        <v>10211</v>
      </c>
      <c r="B7166" t="s">
        <v>3108</v>
      </c>
      <c r="C7166" t="s">
        <v>3109</v>
      </c>
      <c r="D7166" t="s">
        <v>3118</v>
      </c>
      <c r="E7166">
        <v>586</v>
      </c>
      <c r="F7166">
        <v>11</v>
      </c>
      <c r="G7166" t="s">
        <v>259</v>
      </c>
      <c r="H7166" t="s">
        <v>3886</v>
      </c>
    </row>
    <row r="7167" spans="1:8" hidden="1" x14ac:dyDescent="0.3">
      <c r="A7167" t="s">
        <v>10212</v>
      </c>
      <c r="B7167" t="s">
        <v>3108</v>
      </c>
      <c r="C7167" t="s">
        <v>3109</v>
      </c>
      <c r="D7167" t="s">
        <v>3120</v>
      </c>
      <c r="E7167">
        <v>692</v>
      </c>
      <c r="F7167">
        <v>11</v>
      </c>
      <c r="G7167" t="s">
        <v>259</v>
      </c>
      <c r="H7167" t="s">
        <v>3886</v>
      </c>
    </row>
    <row r="7168" spans="1:8" hidden="1" x14ac:dyDescent="0.3">
      <c r="A7168" t="s">
        <v>10213</v>
      </c>
      <c r="B7168" t="s">
        <v>3108</v>
      </c>
      <c r="C7168" t="s">
        <v>3109</v>
      </c>
      <c r="D7168" t="s">
        <v>3122</v>
      </c>
      <c r="E7168">
        <v>1087</v>
      </c>
      <c r="F7168">
        <v>11</v>
      </c>
      <c r="G7168" t="s">
        <v>259</v>
      </c>
      <c r="H7168" t="s">
        <v>3886</v>
      </c>
    </row>
    <row r="7169" spans="1:8" hidden="1" x14ac:dyDescent="0.3">
      <c r="A7169" t="s">
        <v>10214</v>
      </c>
      <c r="B7169" t="s">
        <v>3108</v>
      </c>
      <c r="C7169" t="s">
        <v>3109</v>
      </c>
      <c r="D7169" t="s">
        <v>3124</v>
      </c>
      <c r="E7169">
        <v>404</v>
      </c>
      <c r="F7169">
        <v>11</v>
      </c>
      <c r="G7169" t="s">
        <v>259</v>
      </c>
      <c r="H7169" t="s">
        <v>3886</v>
      </c>
    </row>
    <row r="7170" spans="1:8" hidden="1" x14ac:dyDescent="0.3">
      <c r="A7170" t="s">
        <v>10215</v>
      </c>
      <c r="B7170" t="s">
        <v>3108</v>
      </c>
      <c r="C7170" t="s">
        <v>3109</v>
      </c>
      <c r="D7170" t="s">
        <v>3126</v>
      </c>
      <c r="E7170">
        <v>1870</v>
      </c>
      <c r="F7170">
        <v>11</v>
      </c>
      <c r="G7170" t="s">
        <v>259</v>
      </c>
      <c r="H7170" t="s">
        <v>3886</v>
      </c>
    </row>
    <row r="7171" spans="1:8" hidden="1" x14ac:dyDescent="0.3">
      <c r="A7171" t="s">
        <v>10216</v>
      </c>
      <c r="B7171" t="s">
        <v>3108</v>
      </c>
      <c r="C7171" t="s">
        <v>3109</v>
      </c>
      <c r="D7171" t="s">
        <v>349</v>
      </c>
      <c r="E7171">
        <v>10196</v>
      </c>
      <c r="F7171">
        <v>11</v>
      </c>
      <c r="G7171" t="s">
        <v>259</v>
      </c>
      <c r="H7171" t="s">
        <v>3886</v>
      </c>
    </row>
    <row r="7172" spans="1:8" hidden="1" x14ac:dyDescent="0.3">
      <c r="A7172" t="s">
        <v>10217</v>
      </c>
      <c r="B7172" t="s">
        <v>3129</v>
      </c>
      <c r="C7172" t="s">
        <v>238</v>
      </c>
      <c r="D7172" t="s">
        <v>54</v>
      </c>
      <c r="E7172">
        <v>1799</v>
      </c>
      <c r="F7172">
        <v>11</v>
      </c>
      <c r="G7172" t="s">
        <v>259</v>
      </c>
      <c r="H7172" t="s">
        <v>3886</v>
      </c>
    </row>
    <row r="7173" spans="1:8" hidden="1" x14ac:dyDescent="0.3">
      <c r="A7173" t="s">
        <v>10218</v>
      </c>
      <c r="B7173" t="s">
        <v>3129</v>
      </c>
      <c r="C7173" t="s">
        <v>238</v>
      </c>
      <c r="D7173" t="s">
        <v>55</v>
      </c>
      <c r="E7173">
        <v>1794</v>
      </c>
      <c r="F7173">
        <v>11</v>
      </c>
      <c r="G7173" t="s">
        <v>259</v>
      </c>
      <c r="H7173" t="s">
        <v>3886</v>
      </c>
    </row>
    <row r="7174" spans="1:8" hidden="1" x14ac:dyDescent="0.3">
      <c r="A7174" t="s">
        <v>10219</v>
      </c>
      <c r="B7174" t="s">
        <v>3129</v>
      </c>
      <c r="C7174" t="s">
        <v>238</v>
      </c>
      <c r="D7174" t="s">
        <v>56</v>
      </c>
      <c r="E7174">
        <v>684</v>
      </c>
      <c r="F7174">
        <v>11</v>
      </c>
      <c r="G7174" t="s">
        <v>259</v>
      </c>
      <c r="H7174" t="s">
        <v>3886</v>
      </c>
    </row>
    <row r="7175" spans="1:8" hidden="1" x14ac:dyDescent="0.3">
      <c r="A7175" t="s">
        <v>10220</v>
      </c>
      <c r="B7175" t="s">
        <v>3129</v>
      </c>
      <c r="C7175" t="s">
        <v>238</v>
      </c>
      <c r="D7175" t="s">
        <v>57</v>
      </c>
      <c r="E7175">
        <v>433</v>
      </c>
      <c r="F7175">
        <v>11</v>
      </c>
      <c r="G7175" t="s">
        <v>259</v>
      </c>
      <c r="H7175" t="s">
        <v>3886</v>
      </c>
    </row>
    <row r="7176" spans="1:8" hidden="1" x14ac:dyDescent="0.3">
      <c r="A7176" t="s">
        <v>10221</v>
      </c>
      <c r="B7176" t="s">
        <v>3129</v>
      </c>
      <c r="C7176" t="s">
        <v>238</v>
      </c>
      <c r="D7176" t="s">
        <v>58</v>
      </c>
      <c r="E7176">
        <v>388</v>
      </c>
      <c r="F7176">
        <v>11</v>
      </c>
      <c r="G7176" t="s">
        <v>259</v>
      </c>
      <c r="H7176" t="s">
        <v>3886</v>
      </c>
    </row>
    <row r="7177" spans="1:8" hidden="1" x14ac:dyDescent="0.3">
      <c r="A7177" t="s">
        <v>10222</v>
      </c>
      <c r="B7177" t="s">
        <v>3129</v>
      </c>
      <c r="C7177" t="s">
        <v>238</v>
      </c>
      <c r="D7177" t="s">
        <v>59</v>
      </c>
      <c r="E7177">
        <v>560</v>
      </c>
      <c r="F7177">
        <v>11</v>
      </c>
      <c r="G7177" t="s">
        <v>259</v>
      </c>
      <c r="H7177" t="s">
        <v>3886</v>
      </c>
    </row>
    <row r="7178" spans="1:8" hidden="1" x14ac:dyDescent="0.3">
      <c r="A7178" t="s">
        <v>10223</v>
      </c>
      <c r="B7178" t="s">
        <v>3129</v>
      </c>
      <c r="C7178" t="s">
        <v>238</v>
      </c>
      <c r="D7178" t="s">
        <v>51</v>
      </c>
      <c r="E7178">
        <v>734</v>
      </c>
      <c r="F7178">
        <v>11</v>
      </c>
      <c r="G7178" t="s">
        <v>259</v>
      </c>
      <c r="H7178" t="s">
        <v>3886</v>
      </c>
    </row>
    <row r="7179" spans="1:8" hidden="1" x14ac:dyDescent="0.3">
      <c r="A7179" t="s">
        <v>10224</v>
      </c>
      <c r="B7179" t="s">
        <v>3129</v>
      </c>
      <c r="C7179" t="s">
        <v>238</v>
      </c>
      <c r="D7179" t="s">
        <v>52</v>
      </c>
      <c r="E7179">
        <v>656</v>
      </c>
      <c r="F7179">
        <v>11</v>
      </c>
      <c r="G7179" t="s">
        <v>259</v>
      </c>
      <c r="H7179" t="s">
        <v>3886</v>
      </c>
    </row>
    <row r="7180" spans="1:8" hidden="1" x14ac:dyDescent="0.3">
      <c r="A7180" t="s">
        <v>10225</v>
      </c>
      <c r="B7180" t="s">
        <v>3129</v>
      </c>
      <c r="C7180" t="s">
        <v>238</v>
      </c>
      <c r="D7180" t="s">
        <v>53</v>
      </c>
      <c r="E7180">
        <v>5562</v>
      </c>
      <c r="F7180">
        <v>11</v>
      </c>
      <c r="G7180" t="s">
        <v>259</v>
      </c>
      <c r="H7180" t="s">
        <v>3886</v>
      </c>
    </row>
    <row r="7181" spans="1:8" hidden="1" x14ac:dyDescent="0.3">
      <c r="A7181" t="s">
        <v>10226</v>
      </c>
      <c r="B7181" t="s">
        <v>3129</v>
      </c>
      <c r="C7181" t="s">
        <v>238</v>
      </c>
      <c r="D7181" t="s">
        <v>349</v>
      </c>
      <c r="E7181">
        <v>12620</v>
      </c>
      <c r="F7181">
        <v>11</v>
      </c>
      <c r="G7181" t="s">
        <v>259</v>
      </c>
      <c r="H7181" t="s">
        <v>3886</v>
      </c>
    </row>
    <row r="7182" spans="1:8" hidden="1" x14ac:dyDescent="0.3">
      <c r="A7182" t="s">
        <v>10227</v>
      </c>
      <c r="B7182" t="s">
        <v>3140</v>
      </c>
      <c r="C7182" t="s">
        <v>229</v>
      </c>
      <c r="D7182" t="s">
        <v>60</v>
      </c>
      <c r="E7182">
        <v>5677</v>
      </c>
      <c r="F7182">
        <v>11</v>
      </c>
      <c r="G7182" t="s">
        <v>259</v>
      </c>
      <c r="H7182" t="s">
        <v>3886</v>
      </c>
    </row>
    <row r="7183" spans="1:8" hidden="1" x14ac:dyDescent="0.3">
      <c r="A7183" t="s">
        <v>10228</v>
      </c>
      <c r="B7183" t="s">
        <v>3140</v>
      </c>
      <c r="C7183" t="s">
        <v>229</v>
      </c>
      <c r="D7183" t="s">
        <v>63</v>
      </c>
      <c r="E7183">
        <v>64</v>
      </c>
      <c r="F7183">
        <v>11</v>
      </c>
      <c r="G7183" t="s">
        <v>259</v>
      </c>
      <c r="H7183" t="s">
        <v>3886</v>
      </c>
    </row>
    <row r="7184" spans="1:8" hidden="1" x14ac:dyDescent="0.3">
      <c r="A7184" t="s">
        <v>10229</v>
      </c>
      <c r="B7184" t="s">
        <v>3140</v>
      </c>
      <c r="C7184" t="s">
        <v>229</v>
      </c>
      <c r="D7184" t="s">
        <v>61</v>
      </c>
      <c r="E7184">
        <v>699</v>
      </c>
      <c r="F7184">
        <v>11</v>
      </c>
      <c r="G7184" t="s">
        <v>259</v>
      </c>
      <c r="H7184" t="s">
        <v>3886</v>
      </c>
    </row>
    <row r="7185" spans="1:8" hidden="1" x14ac:dyDescent="0.3">
      <c r="A7185" t="s">
        <v>10369</v>
      </c>
      <c r="B7185" t="s">
        <v>3140</v>
      </c>
      <c r="C7185" t="s">
        <v>229</v>
      </c>
      <c r="D7185" t="s">
        <v>10309</v>
      </c>
      <c r="E7185">
        <v>1058</v>
      </c>
      <c r="F7185">
        <v>11</v>
      </c>
      <c r="G7185" t="s">
        <v>259</v>
      </c>
      <c r="H7185" t="s">
        <v>3886</v>
      </c>
    </row>
    <row r="7186" spans="1:8" hidden="1" x14ac:dyDescent="0.3">
      <c r="A7186" t="s">
        <v>10230</v>
      </c>
      <c r="B7186" t="s">
        <v>3140</v>
      </c>
      <c r="C7186" t="s">
        <v>229</v>
      </c>
      <c r="D7186" t="s">
        <v>341</v>
      </c>
      <c r="E7186">
        <v>1607</v>
      </c>
      <c r="F7186">
        <v>11</v>
      </c>
      <c r="G7186" t="s">
        <v>259</v>
      </c>
      <c r="H7186" t="s">
        <v>3886</v>
      </c>
    </row>
    <row r="7187" spans="1:8" hidden="1" x14ac:dyDescent="0.3">
      <c r="A7187" t="s">
        <v>10231</v>
      </c>
      <c r="B7187" t="s">
        <v>3140</v>
      </c>
      <c r="C7187" t="s">
        <v>229</v>
      </c>
      <c r="D7187" t="s">
        <v>62</v>
      </c>
      <c r="E7187">
        <v>2245</v>
      </c>
      <c r="F7187">
        <v>11</v>
      </c>
      <c r="G7187" t="s">
        <v>259</v>
      </c>
      <c r="H7187" t="s">
        <v>3886</v>
      </c>
    </row>
    <row r="7188" spans="1:8" hidden="1" x14ac:dyDescent="0.3">
      <c r="A7188" t="s">
        <v>10232</v>
      </c>
      <c r="B7188" t="s">
        <v>3146</v>
      </c>
      <c r="C7188" t="s">
        <v>230</v>
      </c>
      <c r="D7188" t="s">
        <v>353</v>
      </c>
      <c r="E7188">
        <v>10642</v>
      </c>
      <c r="F7188">
        <v>11</v>
      </c>
      <c r="G7188" t="s">
        <v>259</v>
      </c>
      <c r="H7188" t="s">
        <v>3886</v>
      </c>
    </row>
    <row r="7189" spans="1:8" hidden="1" x14ac:dyDescent="0.3">
      <c r="A7189" t="s">
        <v>10233</v>
      </c>
      <c r="B7189" t="s">
        <v>3146</v>
      </c>
      <c r="C7189" t="s">
        <v>230</v>
      </c>
      <c r="D7189" t="s">
        <v>2</v>
      </c>
      <c r="E7189">
        <v>13757</v>
      </c>
      <c r="F7189">
        <v>11</v>
      </c>
      <c r="G7189" t="s">
        <v>259</v>
      </c>
      <c r="H7189" t="s">
        <v>3886</v>
      </c>
    </row>
    <row r="7190" spans="1:8" hidden="1" x14ac:dyDescent="0.3">
      <c r="A7190" t="s">
        <v>10234</v>
      </c>
      <c r="B7190" t="s">
        <v>3146</v>
      </c>
      <c r="C7190" t="s">
        <v>230</v>
      </c>
      <c r="D7190" t="s">
        <v>337</v>
      </c>
      <c r="E7190">
        <v>8</v>
      </c>
      <c r="F7190">
        <v>11</v>
      </c>
      <c r="G7190" t="s">
        <v>259</v>
      </c>
      <c r="H7190" t="s">
        <v>3886</v>
      </c>
    </row>
    <row r="7191" spans="1:8" hidden="1" x14ac:dyDescent="0.3">
      <c r="A7191" t="s">
        <v>10235</v>
      </c>
      <c r="B7191" t="s">
        <v>3146</v>
      </c>
      <c r="C7191" t="s">
        <v>230</v>
      </c>
      <c r="D7191" t="s">
        <v>326</v>
      </c>
      <c r="E7191">
        <v>8</v>
      </c>
      <c r="F7191">
        <v>11</v>
      </c>
      <c r="G7191" t="s">
        <v>259</v>
      </c>
      <c r="H7191" t="s">
        <v>3886</v>
      </c>
    </row>
    <row r="7192" spans="1:8" hidden="1" x14ac:dyDescent="0.3">
      <c r="A7192" t="s">
        <v>10236</v>
      </c>
      <c r="B7192" t="s">
        <v>3146</v>
      </c>
      <c r="C7192" t="s">
        <v>230</v>
      </c>
      <c r="D7192" t="s">
        <v>327</v>
      </c>
      <c r="E7192">
        <v>386</v>
      </c>
      <c r="F7192">
        <v>11</v>
      </c>
      <c r="G7192" t="s">
        <v>259</v>
      </c>
      <c r="H7192" t="s">
        <v>3886</v>
      </c>
    </row>
    <row r="7193" spans="1:8" hidden="1" x14ac:dyDescent="0.3">
      <c r="A7193" t="s">
        <v>10237</v>
      </c>
      <c r="B7193" t="s">
        <v>3146</v>
      </c>
      <c r="C7193" t="s">
        <v>230</v>
      </c>
      <c r="D7193" t="s">
        <v>328</v>
      </c>
      <c r="E7193">
        <v>1363</v>
      </c>
      <c r="F7193">
        <v>11</v>
      </c>
      <c r="G7193" t="s">
        <v>259</v>
      </c>
      <c r="H7193" t="s">
        <v>3886</v>
      </c>
    </row>
    <row r="7194" spans="1:8" hidden="1" x14ac:dyDescent="0.3">
      <c r="A7194" t="s">
        <v>10238</v>
      </c>
      <c r="B7194" t="s">
        <v>3146</v>
      </c>
      <c r="C7194" t="s">
        <v>230</v>
      </c>
      <c r="D7194" t="s">
        <v>329</v>
      </c>
      <c r="E7194">
        <v>8</v>
      </c>
      <c r="F7194">
        <v>11</v>
      </c>
      <c r="G7194" t="s">
        <v>259</v>
      </c>
      <c r="H7194" t="s">
        <v>3886</v>
      </c>
    </row>
    <row r="7195" spans="1:8" hidden="1" x14ac:dyDescent="0.3">
      <c r="A7195" t="s">
        <v>10239</v>
      </c>
      <c r="B7195" t="s">
        <v>3146</v>
      </c>
      <c r="C7195" t="s">
        <v>230</v>
      </c>
      <c r="D7195" t="s">
        <v>330</v>
      </c>
      <c r="E7195">
        <v>281</v>
      </c>
      <c r="F7195">
        <v>11</v>
      </c>
      <c r="G7195" t="s">
        <v>259</v>
      </c>
      <c r="H7195" t="s">
        <v>3886</v>
      </c>
    </row>
    <row r="7196" spans="1:8" hidden="1" x14ac:dyDescent="0.3">
      <c r="A7196" t="s">
        <v>10240</v>
      </c>
      <c r="B7196" t="s">
        <v>3146</v>
      </c>
      <c r="C7196" t="s">
        <v>230</v>
      </c>
      <c r="D7196" t="s">
        <v>3155</v>
      </c>
      <c r="E7196">
        <v>3114</v>
      </c>
      <c r="F7196">
        <v>11</v>
      </c>
      <c r="G7196" t="s">
        <v>259</v>
      </c>
      <c r="H7196" t="s">
        <v>3886</v>
      </c>
    </row>
    <row r="7197" spans="1:8" hidden="1" x14ac:dyDescent="0.3">
      <c r="A7197" t="s">
        <v>10241</v>
      </c>
      <c r="B7197" t="s">
        <v>3146</v>
      </c>
      <c r="C7197" t="s">
        <v>230</v>
      </c>
      <c r="D7197" t="s">
        <v>3157</v>
      </c>
      <c r="E7197">
        <v>10642</v>
      </c>
      <c r="F7197">
        <v>11</v>
      </c>
      <c r="G7197" t="s">
        <v>259</v>
      </c>
      <c r="H7197" t="s">
        <v>3886</v>
      </c>
    </row>
    <row r="7198" spans="1:8" hidden="1" x14ac:dyDescent="0.3">
      <c r="A7198" t="s">
        <v>10242</v>
      </c>
      <c r="B7198" t="s">
        <v>3146</v>
      </c>
      <c r="C7198" t="s">
        <v>230</v>
      </c>
      <c r="D7198" t="s">
        <v>331</v>
      </c>
      <c r="E7198">
        <v>605</v>
      </c>
      <c r="F7198">
        <v>11</v>
      </c>
      <c r="G7198" t="s">
        <v>259</v>
      </c>
      <c r="H7198" t="s">
        <v>3886</v>
      </c>
    </row>
    <row r="7199" spans="1:8" hidden="1" x14ac:dyDescent="0.3">
      <c r="A7199" t="s">
        <v>10243</v>
      </c>
      <c r="B7199" t="s">
        <v>3146</v>
      </c>
      <c r="C7199" t="s">
        <v>230</v>
      </c>
      <c r="D7199" t="s">
        <v>332</v>
      </c>
      <c r="E7199">
        <v>353</v>
      </c>
      <c r="F7199">
        <v>11</v>
      </c>
      <c r="G7199" t="s">
        <v>259</v>
      </c>
      <c r="H7199" t="s">
        <v>3886</v>
      </c>
    </row>
    <row r="7200" spans="1:8" hidden="1" x14ac:dyDescent="0.3">
      <c r="A7200" t="s">
        <v>10244</v>
      </c>
      <c r="B7200" t="s">
        <v>3146</v>
      </c>
      <c r="C7200" t="s">
        <v>230</v>
      </c>
      <c r="D7200" t="s">
        <v>333</v>
      </c>
      <c r="E7200">
        <v>1687</v>
      </c>
      <c r="F7200">
        <v>11</v>
      </c>
      <c r="G7200" t="s">
        <v>259</v>
      </c>
      <c r="H7200" t="s">
        <v>3886</v>
      </c>
    </row>
    <row r="7201" spans="1:8" hidden="1" x14ac:dyDescent="0.3">
      <c r="A7201" t="s">
        <v>10245</v>
      </c>
      <c r="B7201" t="s">
        <v>3146</v>
      </c>
      <c r="C7201" t="s">
        <v>230</v>
      </c>
      <c r="D7201" t="s">
        <v>334</v>
      </c>
      <c r="E7201">
        <v>1051</v>
      </c>
      <c r="F7201">
        <v>11</v>
      </c>
      <c r="G7201" t="s">
        <v>259</v>
      </c>
      <c r="H7201" t="s">
        <v>3886</v>
      </c>
    </row>
    <row r="7202" spans="1:8" hidden="1" x14ac:dyDescent="0.3">
      <c r="A7202" t="s">
        <v>10246</v>
      </c>
      <c r="B7202" t="s">
        <v>3146</v>
      </c>
      <c r="C7202" t="s">
        <v>230</v>
      </c>
      <c r="D7202" t="s">
        <v>336</v>
      </c>
      <c r="E7202">
        <v>955</v>
      </c>
      <c r="F7202">
        <v>11</v>
      </c>
      <c r="G7202" t="s">
        <v>259</v>
      </c>
      <c r="H7202" t="s">
        <v>3886</v>
      </c>
    </row>
    <row r="7203" spans="1:8" hidden="1" x14ac:dyDescent="0.3">
      <c r="A7203" t="s">
        <v>10247</v>
      </c>
      <c r="B7203" t="s">
        <v>3146</v>
      </c>
      <c r="C7203" t="s">
        <v>230</v>
      </c>
      <c r="D7203" t="s">
        <v>335</v>
      </c>
      <c r="E7203">
        <v>1396</v>
      </c>
      <c r="F7203">
        <v>11</v>
      </c>
      <c r="G7203" t="s">
        <v>259</v>
      </c>
      <c r="H7203" t="s">
        <v>3886</v>
      </c>
    </row>
    <row r="7204" spans="1:8" hidden="1" x14ac:dyDescent="0.3">
      <c r="A7204" t="s">
        <v>10248</v>
      </c>
      <c r="B7204" t="s">
        <v>3146</v>
      </c>
      <c r="C7204" t="s">
        <v>230</v>
      </c>
      <c r="D7204" t="s">
        <v>79</v>
      </c>
      <c r="E7204">
        <v>2539</v>
      </c>
      <c r="F7204">
        <v>11</v>
      </c>
      <c r="G7204" t="s">
        <v>259</v>
      </c>
      <c r="H7204" t="s">
        <v>3886</v>
      </c>
    </row>
    <row r="7205" spans="1:8" hidden="1" x14ac:dyDescent="0.3">
      <c r="A7205" t="s">
        <v>10249</v>
      </c>
      <c r="B7205" t="s">
        <v>3166</v>
      </c>
      <c r="C7205" t="s">
        <v>245</v>
      </c>
      <c r="D7205" t="s">
        <v>80</v>
      </c>
      <c r="E7205">
        <v>375</v>
      </c>
      <c r="F7205">
        <v>11</v>
      </c>
      <c r="G7205" t="s">
        <v>259</v>
      </c>
      <c r="H7205" t="s">
        <v>3886</v>
      </c>
    </row>
    <row r="7206" spans="1:8" hidden="1" x14ac:dyDescent="0.3">
      <c r="A7206" t="s">
        <v>10250</v>
      </c>
      <c r="B7206" t="s">
        <v>3166</v>
      </c>
      <c r="C7206" t="s">
        <v>245</v>
      </c>
      <c r="D7206" t="s">
        <v>342</v>
      </c>
      <c r="E7206">
        <v>252</v>
      </c>
      <c r="F7206">
        <v>11</v>
      </c>
      <c r="G7206" t="s">
        <v>259</v>
      </c>
      <c r="H7206" t="s">
        <v>3886</v>
      </c>
    </row>
    <row r="7207" spans="1:8" hidden="1" x14ac:dyDescent="0.3">
      <c r="A7207" t="s">
        <v>10251</v>
      </c>
      <c r="B7207" t="s">
        <v>3166</v>
      </c>
      <c r="C7207" t="s">
        <v>245</v>
      </c>
      <c r="D7207">
        <v>0</v>
      </c>
      <c r="E7207">
        <v>2992</v>
      </c>
      <c r="F7207">
        <v>11</v>
      </c>
      <c r="G7207" t="s">
        <v>259</v>
      </c>
      <c r="H7207" t="s">
        <v>3886</v>
      </c>
    </row>
    <row r="7208" spans="1:8" hidden="1" x14ac:dyDescent="0.3">
      <c r="A7208" t="s">
        <v>10252</v>
      </c>
      <c r="B7208" t="s">
        <v>3166</v>
      </c>
      <c r="C7208" t="s">
        <v>245</v>
      </c>
      <c r="D7208">
        <v>1</v>
      </c>
      <c r="E7208">
        <v>2056</v>
      </c>
      <c r="F7208">
        <v>11</v>
      </c>
      <c r="G7208" t="s">
        <v>259</v>
      </c>
      <c r="H7208" t="s">
        <v>3886</v>
      </c>
    </row>
    <row r="7209" spans="1:8" hidden="1" x14ac:dyDescent="0.3">
      <c r="A7209" t="s">
        <v>10253</v>
      </c>
      <c r="B7209" t="s">
        <v>3166</v>
      </c>
      <c r="C7209" t="s">
        <v>245</v>
      </c>
      <c r="D7209" t="s">
        <v>60</v>
      </c>
      <c r="E7209">
        <v>5677</v>
      </c>
      <c r="F7209">
        <v>11</v>
      </c>
      <c r="G7209" t="s">
        <v>259</v>
      </c>
      <c r="H7209" t="s">
        <v>3886</v>
      </c>
    </row>
    <row r="7210" spans="1:8" hidden="1" x14ac:dyDescent="0.3">
      <c r="A7210" t="s">
        <v>10254</v>
      </c>
      <c r="B7210" t="s">
        <v>3172</v>
      </c>
      <c r="C7210" t="s">
        <v>239</v>
      </c>
      <c r="D7210" t="s">
        <v>2</v>
      </c>
      <c r="E7210">
        <v>13757</v>
      </c>
      <c r="F7210">
        <v>11</v>
      </c>
      <c r="G7210" t="s">
        <v>259</v>
      </c>
      <c r="H7210" t="s">
        <v>3886</v>
      </c>
    </row>
    <row r="7211" spans="1:8" hidden="1" x14ac:dyDescent="0.3">
      <c r="A7211" t="s">
        <v>10255</v>
      </c>
      <c r="B7211" t="s">
        <v>3172</v>
      </c>
      <c r="C7211" t="s">
        <v>239</v>
      </c>
      <c r="D7211" t="s">
        <v>67</v>
      </c>
      <c r="E7211">
        <v>486</v>
      </c>
      <c r="F7211">
        <v>11</v>
      </c>
      <c r="G7211" t="s">
        <v>259</v>
      </c>
      <c r="H7211" t="s">
        <v>3886</v>
      </c>
    </row>
    <row r="7212" spans="1:8" hidden="1" x14ac:dyDescent="0.3">
      <c r="A7212" t="s">
        <v>10256</v>
      </c>
      <c r="B7212" t="s">
        <v>3172</v>
      </c>
      <c r="C7212" t="s">
        <v>239</v>
      </c>
      <c r="D7212" t="s">
        <v>66</v>
      </c>
      <c r="E7212">
        <v>1308</v>
      </c>
      <c r="F7212">
        <v>11</v>
      </c>
      <c r="G7212" t="s">
        <v>259</v>
      </c>
      <c r="H7212" t="s">
        <v>3886</v>
      </c>
    </row>
    <row r="7213" spans="1:8" hidden="1" x14ac:dyDescent="0.3">
      <c r="A7213" t="s">
        <v>10257</v>
      </c>
      <c r="B7213" t="s">
        <v>3172</v>
      </c>
      <c r="C7213" t="s">
        <v>239</v>
      </c>
      <c r="D7213" t="s">
        <v>65</v>
      </c>
      <c r="E7213">
        <v>4295</v>
      </c>
      <c r="F7213">
        <v>11</v>
      </c>
      <c r="G7213" t="s">
        <v>259</v>
      </c>
      <c r="H7213" t="s">
        <v>3886</v>
      </c>
    </row>
    <row r="7214" spans="1:8" hidden="1" x14ac:dyDescent="0.3">
      <c r="A7214" t="s">
        <v>10258</v>
      </c>
      <c r="B7214" t="s">
        <v>3172</v>
      </c>
      <c r="C7214" t="s">
        <v>239</v>
      </c>
      <c r="D7214" t="s">
        <v>68</v>
      </c>
      <c r="E7214">
        <v>140</v>
      </c>
      <c r="F7214">
        <v>11</v>
      </c>
      <c r="G7214" t="s">
        <v>259</v>
      </c>
      <c r="H7214" t="s">
        <v>3886</v>
      </c>
    </row>
    <row r="7215" spans="1:8" hidden="1" x14ac:dyDescent="0.3">
      <c r="A7215" t="s">
        <v>10259</v>
      </c>
      <c r="B7215" t="s">
        <v>3172</v>
      </c>
      <c r="C7215" t="s">
        <v>239</v>
      </c>
      <c r="D7215" t="s">
        <v>64</v>
      </c>
      <c r="E7215">
        <v>7536</v>
      </c>
      <c r="F7215">
        <v>11</v>
      </c>
      <c r="G7215" t="s">
        <v>259</v>
      </c>
      <c r="H7215" t="s">
        <v>3886</v>
      </c>
    </row>
    <row r="7216" spans="1:8" hidden="1" x14ac:dyDescent="0.3">
      <c r="A7216" t="s">
        <v>10260</v>
      </c>
      <c r="B7216" t="s">
        <v>3179</v>
      </c>
      <c r="C7216" t="s">
        <v>240</v>
      </c>
      <c r="D7216" t="s">
        <v>2</v>
      </c>
      <c r="E7216">
        <v>13757</v>
      </c>
      <c r="F7216">
        <v>11</v>
      </c>
      <c r="G7216" t="s">
        <v>259</v>
      </c>
      <c r="H7216" t="s">
        <v>3886</v>
      </c>
    </row>
    <row r="7217" spans="1:8" hidden="1" x14ac:dyDescent="0.3">
      <c r="A7217" t="s">
        <v>10261</v>
      </c>
      <c r="B7217" t="s">
        <v>3179</v>
      </c>
      <c r="C7217" t="s">
        <v>240</v>
      </c>
      <c r="D7217" t="s">
        <v>70</v>
      </c>
      <c r="E7217">
        <v>1442</v>
      </c>
      <c r="F7217">
        <v>11</v>
      </c>
      <c r="G7217" t="s">
        <v>259</v>
      </c>
      <c r="H7217" t="s">
        <v>3886</v>
      </c>
    </row>
    <row r="7218" spans="1:8" hidden="1" x14ac:dyDescent="0.3">
      <c r="A7218" t="s">
        <v>10262</v>
      </c>
      <c r="B7218" t="s">
        <v>3179</v>
      </c>
      <c r="C7218" t="s">
        <v>240</v>
      </c>
      <c r="D7218" t="s">
        <v>69</v>
      </c>
      <c r="E7218">
        <v>845</v>
      </c>
      <c r="F7218">
        <v>11</v>
      </c>
      <c r="G7218" t="s">
        <v>259</v>
      </c>
      <c r="H7218" t="s">
        <v>3886</v>
      </c>
    </row>
    <row r="7219" spans="1:8" hidden="1" x14ac:dyDescent="0.3">
      <c r="A7219" t="s">
        <v>10263</v>
      </c>
      <c r="B7219" t="s">
        <v>3179</v>
      </c>
      <c r="C7219" t="s">
        <v>240</v>
      </c>
      <c r="D7219" t="s">
        <v>71</v>
      </c>
      <c r="E7219">
        <v>11463</v>
      </c>
      <c r="F7219">
        <v>11</v>
      </c>
      <c r="G7219" t="s">
        <v>259</v>
      </c>
      <c r="H7219" t="s">
        <v>3886</v>
      </c>
    </row>
    <row r="7220" spans="1:8" hidden="1" x14ac:dyDescent="0.3">
      <c r="A7220" t="s">
        <v>10264</v>
      </c>
      <c r="B7220" t="s">
        <v>3184</v>
      </c>
      <c r="C7220" t="s">
        <v>3185</v>
      </c>
      <c r="D7220" t="s">
        <v>2</v>
      </c>
      <c r="E7220">
        <v>13757</v>
      </c>
      <c r="F7220">
        <v>11</v>
      </c>
      <c r="G7220" t="s">
        <v>259</v>
      </c>
      <c r="H7220" t="s">
        <v>3886</v>
      </c>
    </row>
    <row r="7221" spans="1:8" hidden="1" x14ac:dyDescent="0.3">
      <c r="A7221" t="s">
        <v>10265</v>
      </c>
      <c r="B7221" t="s">
        <v>3184</v>
      </c>
      <c r="C7221" t="s">
        <v>3185</v>
      </c>
      <c r="D7221" t="s">
        <v>25</v>
      </c>
      <c r="E7221">
        <v>394</v>
      </c>
      <c r="F7221">
        <v>11</v>
      </c>
      <c r="G7221" t="s">
        <v>259</v>
      </c>
      <c r="H7221" t="s">
        <v>3886</v>
      </c>
    </row>
    <row r="7222" spans="1:8" hidden="1" x14ac:dyDescent="0.3">
      <c r="A7222" t="s">
        <v>10266</v>
      </c>
      <c r="B7222" t="s">
        <v>3184</v>
      </c>
      <c r="C7222" t="s">
        <v>3185</v>
      </c>
      <c r="D7222" t="s">
        <v>21</v>
      </c>
      <c r="E7222">
        <v>1616</v>
      </c>
      <c r="F7222">
        <v>11</v>
      </c>
      <c r="G7222" t="s">
        <v>259</v>
      </c>
      <c r="H7222" t="s">
        <v>3886</v>
      </c>
    </row>
    <row r="7223" spans="1:8" hidden="1" x14ac:dyDescent="0.3">
      <c r="A7223" t="s">
        <v>10267</v>
      </c>
      <c r="B7223" t="s">
        <v>3184</v>
      </c>
      <c r="C7223" t="s">
        <v>3185</v>
      </c>
      <c r="D7223" t="s">
        <v>24</v>
      </c>
      <c r="E7223">
        <v>440</v>
      </c>
      <c r="F7223">
        <v>11</v>
      </c>
      <c r="G7223" t="s">
        <v>259</v>
      </c>
      <c r="H7223" t="s">
        <v>3886</v>
      </c>
    </row>
    <row r="7224" spans="1:8" hidden="1" x14ac:dyDescent="0.3">
      <c r="A7224" t="s">
        <v>10268</v>
      </c>
      <c r="B7224" t="s">
        <v>3184</v>
      </c>
      <c r="C7224" t="s">
        <v>3185</v>
      </c>
      <c r="D7224" t="s">
        <v>354</v>
      </c>
      <c r="E7224">
        <v>4321</v>
      </c>
      <c r="F7224">
        <v>11</v>
      </c>
      <c r="G7224" t="s">
        <v>259</v>
      </c>
      <c r="H7224" t="s">
        <v>3886</v>
      </c>
    </row>
    <row r="7225" spans="1:8" hidden="1" x14ac:dyDescent="0.3">
      <c r="A7225" t="s">
        <v>10269</v>
      </c>
      <c r="B7225" t="s">
        <v>3184</v>
      </c>
      <c r="C7225" t="s">
        <v>3185</v>
      </c>
      <c r="D7225" t="s">
        <v>22</v>
      </c>
      <c r="E7225">
        <v>832</v>
      </c>
      <c r="F7225">
        <v>11</v>
      </c>
      <c r="G7225" t="s">
        <v>259</v>
      </c>
      <c r="H7225" t="s">
        <v>3886</v>
      </c>
    </row>
    <row r="7226" spans="1:8" hidden="1" x14ac:dyDescent="0.3">
      <c r="A7226" t="s">
        <v>10270</v>
      </c>
      <c r="B7226" t="s">
        <v>3184</v>
      </c>
      <c r="C7226" t="s">
        <v>3185</v>
      </c>
      <c r="D7226" t="s">
        <v>23</v>
      </c>
      <c r="E7226">
        <v>571</v>
      </c>
      <c r="F7226">
        <v>11</v>
      </c>
      <c r="G7226" t="s">
        <v>259</v>
      </c>
      <c r="H7226" t="s">
        <v>3886</v>
      </c>
    </row>
    <row r="7227" spans="1:8" hidden="1" x14ac:dyDescent="0.3">
      <c r="A7227" t="s">
        <v>10271</v>
      </c>
      <c r="B7227" t="s">
        <v>3184</v>
      </c>
      <c r="C7227" t="s">
        <v>3185</v>
      </c>
      <c r="D7227" t="s">
        <v>20</v>
      </c>
      <c r="E7227">
        <v>5582</v>
      </c>
      <c r="F7227">
        <v>11</v>
      </c>
      <c r="G7227" t="s">
        <v>259</v>
      </c>
      <c r="H7227" t="s">
        <v>3886</v>
      </c>
    </row>
    <row r="7228" spans="1:8" hidden="1" x14ac:dyDescent="0.3">
      <c r="A7228" t="s">
        <v>10558</v>
      </c>
      <c r="B7228" t="s">
        <v>3193</v>
      </c>
      <c r="C7228" t="s">
        <v>3194</v>
      </c>
      <c r="D7228" t="s">
        <v>10556</v>
      </c>
      <c r="E7228">
        <v>2</v>
      </c>
      <c r="F7228">
        <v>11</v>
      </c>
      <c r="G7228" t="s">
        <v>259</v>
      </c>
      <c r="H7228" t="s">
        <v>3886</v>
      </c>
    </row>
    <row r="7229" spans="1:8" hidden="1" x14ac:dyDescent="0.3">
      <c r="A7229" t="s">
        <v>10272</v>
      </c>
      <c r="B7229" t="s">
        <v>3193</v>
      </c>
      <c r="C7229" t="s">
        <v>3194</v>
      </c>
      <c r="D7229" t="s">
        <v>350</v>
      </c>
      <c r="E7229">
        <v>13</v>
      </c>
      <c r="F7229">
        <v>11</v>
      </c>
      <c r="G7229" t="s">
        <v>259</v>
      </c>
      <c r="H7229" t="s">
        <v>3886</v>
      </c>
    </row>
    <row r="7230" spans="1:8" hidden="1" x14ac:dyDescent="0.3">
      <c r="A7230" t="s">
        <v>10273</v>
      </c>
      <c r="B7230" t="s">
        <v>3193</v>
      </c>
      <c r="C7230" t="s">
        <v>3194</v>
      </c>
      <c r="D7230" t="s">
        <v>352</v>
      </c>
      <c r="E7230">
        <v>2869</v>
      </c>
      <c r="F7230">
        <v>11</v>
      </c>
      <c r="G7230" t="s">
        <v>259</v>
      </c>
      <c r="H7230" t="s">
        <v>3886</v>
      </c>
    </row>
    <row r="7231" spans="1:8" hidden="1" x14ac:dyDescent="0.3">
      <c r="A7231" t="s">
        <v>10274</v>
      </c>
      <c r="B7231" t="s">
        <v>3193</v>
      </c>
      <c r="C7231" t="s">
        <v>3194</v>
      </c>
      <c r="D7231" t="s">
        <v>351</v>
      </c>
      <c r="E7231">
        <v>24</v>
      </c>
      <c r="F7231">
        <v>11</v>
      </c>
      <c r="G7231" t="s">
        <v>259</v>
      </c>
      <c r="H7231" t="s">
        <v>3886</v>
      </c>
    </row>
    <row r="7232" spans="1:8" hidden="1" x14ac:dyDescent="0.3">
      <c r="A7232" t="s">
        <v>10275</v>
      </c>
      <c r="B7232" t="s">
        <v>3193</v>
      </c>
      <c r="C7232" t="s">
        <v>3194</v>
      </c>
      <c r="D7232" t="s">
        <v>348</v>
      </c>
      <c r="E7232">
        <v>36</v>
      </c>
      <c r="F7232">
        <v>11</v>
      </c>
      <c r="G7232" t="s">
        <v>259</v>
      </c>
      <c r="H7232" t="s">
        <v>3886</v>
      </c>
    </row>
    <row r="7233" spans="1:8" hidden="1" x14ac:dyDescent="0.3">
      <c r="A7233" t="s">
        <v>10276</v>
      </c>
      <c r="B7233" t="s">
        <v>3193</v>
      </c>
      <c r="C7233" t="s">
        <v>3194</v>
      </c>
      <c r="D7233" t="s">
        <v>349</v>
      </c>
      <c r="E7233">
        <v>13495</v>
      </c>
      <c r="F7233">
        <v>11</v>
      </c>
      <c r="G7233" t="s">
        <v>259</v>
      </c>
      <c r="H7233" t="s">
        <v>3886</v>
      </c>
    </row>
    <row r="7234" spans="1:8" hidden="1" x14ac:dyDescent="0.3">
      <c r="A7234" t="s">
        <v>10277</v>
      </c>
      <c r="B7234" t="s">
        <v>3193</v>
      </c>
      <c r="C7234" t="s">
        <v>3194</v>
      </c>
      <c r="D7234" t="s">
        <v>347</v>
      </c>
      <c r="E7234">
        <v>13457</v>
      </c>
      <c r="F7234">
        <v>11</v>
      </c>
      <c r="G7234" t="s">
        <v>259</v>
      </c>
      <c r="H7234" t="s">
        <v>3886</v>
      </c>
    </row>
    <row r="7235" spans="1:8" hidden="1" x14ac:dyDescent="0.3">
      <c r="A7235" t="s">
        <v>10278</v>
      </c>
      <c r="B7235" t="s">
        <v>99</v>
      </c>
      <c r="C7235" t="s">
        <v>3202</v>
      </c>
      <c r="D7235" t="s">
        <v>210</v>
      </c>
      <c r="E7235">
        <v>1288</v>
      </c>
      <c r="F7235">
        <v>11</v>
      </c>
      <c r="G7235" t="s">
        <v>259</v>
      </c>
      <c r="H7235" t="s">
        <v>3886</v>
      </c>
    </row>
    <row r="7236" spans="1:8" hidden="1" x14ac:dyDescent="0.3">
      <c r="A7236" t="s">
        <v>10279</v>
      </c>
      <c r="B7236" t="s">
        <v>98</v>
      </c>
      <c r="C7236" t="s">
        <v>3202</v>
      </c>
      <c r="D7236" t="s">
        <v>209</v>
      </c>
      <c r="E7236">
        <v>14589</v>
      </c>
      <c r="F7236">
        <v>11</v>
      </c>
      <c r="G7236" t="s">
        <v>259</v>
      </c>
      <c r="H7236" t="s">
        <v>3886</v>
      </c>
    </row>
    <row r="7237" spans="1:8" hidden="1" x14ac:dyDescent="0.3">
      <c r="A7237" t="s">
        <v>10280</v>
      </c>
      <c r="B7237" t="s">
        <v>97</v>
      </c>
      <c r="C7237" t="s">
        <v>3202</v>
      </c>
      <c r="D7237" t="s">
        <v>208</v>
      </c>
      <c r="E7237">
        <v>512</v>
      </c>
      <c r="F7237">
        <v>11</v>
      </c>
      <c r="G7237" t="s">
        <v>259</v>
      </c>
      <c r="H7237" t="s">
        <v>3886</v>
      </c>
    </row>
    <row r="7238" spans="1:8" hidden="1" x14ac:dyDescent="0.3">
      <c r="A7238" t="s">
        <v>10281</v>
      </c>
      <c r="B7238" t="s">
        <v>96</v>
      </c>
      <c r="C7238" t="s">
        <v>3202</v>
      </c>
      <c r="D7238" t="s">
        <v>207</v>
      </c>
      <c r="E7238">
        <v>308</v>
      </c>
      <c r="F7238">
        <v>11</v>
      </c>
      <c r="G7238" t="s">
        <v>259</v>
      </c>
      <c r="H7238" t="s">
        <v>3886</v>
      </c>
    </row>
    <row r="7239" spans="1:8" hidden="1" x14ac:dyDescent="0.3">
      <c r="A7239" t="s">
        <v>10282</v>
      </c>
      <c r="B7239" t="s">
        <v>3207</v>
      </c>
      <c r="C7239" t="s">
        <v>3202</v>
      </c>
      <c r="D7239" t="s">
        <v>2</v>
      </c>
      <c r="E7239">
        <v>16697</v>
      </c>
      <c r="F7239">
        <v>11</v>
      </c>
      <c r="G7239" t="s">
        <v>259</v>
      </c>
      <c r="H7239" t="s">
        <v>3886</v>
      </c>
    </row>
    <row r="7240" spans="1:8" hidden="1" x14ac:dyDescent="0.3">
      <c r="A7240" t="s">
        <v>10283</v>
      </c>
      <c r="B7240" t="s">
        <v>3207</v>
      </c>
      <c r="C7240" t="s">
        <v>3202</v>
      </c>
      <c r="D7240" t="s">
        <v>28</v>
      </c>
      <c r="E7240">
        <v>175.72922073617599</v>
      </c>
      <c r="F7240">
        <v>11</v>
      </c>
      <c r="G7240" t="s">
        <v>259</v>
      </c>
      <c r="H7240" t="s">
        <v>3886</v>
      </c>
    </row>
    <row r="7241" spans="1:8" hidden="1" x14ac:dyDescent="0.3">
      <c r="A7241" t="s">
        <v>10284</v>
      </c>
      <c r="B7241" t="s">
        <v>3207</v>
      </c>
      <c r="C7241" t="s">
        <v>3202</v>
      </c>
      <c r="D7241" t="s">
        <v>27</v>
      </c>
      <c r="E7241">
        <v>9019</v>
      </c>
      <c r="F7241">
        <v>11</v>
      </c>
      <c r="G7241" t="s">
        <v>259</v>
      </c>
      <c r="H7241" t="s">
        <v>3886</v>
      </c>
    </row>
    <row r="7242" spans="1:8" hidden="1" x14ac:dyDescent="0.3">
      <c r="A7242" t="s">
        <v>10285</v>
      </c>
      <c r="B7242" t="s">
        <v>3207</v>
      </c>
      <c r="C7242" t="s">
        <v>3202</v>
      </c>
      <c r="D7242" t="s">
        <v>3155</v>
      </c>
      <c r="E7242">
        <v>3114</v>
      </c>
      <c r="F7242">
        <v>11</v>
      </c>
      <c r="G7242" t="s">
        <v>259</v>
      </c>
      <c r="H7242" t="s">
        <v>3886</v>
      </c>
    </row>
    <row r="7243" spans="1:8" hidden="1" x14ac:dyDescent="0.3">
      <c r="A7243" t="s">
        <v>10286</v>
      </c>
      <c r="B7243" t="s">
        <v>3207</v>
      </c>
      <c r="C7243" t="s">
        <v>3202</v>
      </c>
      <c r="D7243" t="s">
        <v>3157</v>
      </c>
      <c r="E7243">
        <v>10642</v>
      </c>
      <c r="F7243">
        <v>11</v>
      </c>
      <c r="G7243" t="s">
        <v>259</v>
      </c>
      <c r="H7243" t="s">
        <v>3886</v>
      </c>
    </row>
    <row r="7244" spans="1:8" hidden="1" x14ac:dyDescent="0.3">
      <c r="A7244" t="s">
        <v>10287</v>
      </c>
      <c r="B7244" t="s">
        <v>3207</v>
      </c>
      <c r="C7244" t="s">
        <v>3202</v>
      </c>
      <c r="D7244" t="s">
        <v>26</v>
      </c>
      <c r="E7244">
        <v>7678</v>
      </c>
      <c r="F7244">
        <v>11</v>
      </c>
      <c r="G7244" t="s">
        <v>259</v>
      </c>
      <c r="H7244" t="s">
        <v>3886</v>
      </c>
    </row>
    <row r="7245" spans="1:8" hidden="1" x14ac:dyDescent="0.3">
      <c r="A7245" t="s">
        <v>10288</v>
      </c>
      <c r="B7245" t="s">
        <v>3214</v>
      </c>
      <c r="C7245" t="s">
        <v>3215</v>
      </c>
      <c r="D7245" t="s">
        <v>344</v>
      </c>
      <c r="E7245">
        <v>365</v>
      </c>
      <c r="F7245">
        <v>11</v>
      </c>
      <c r="G7245" t="s">
        <v>259</v>
      </c>
      <c r="H7245" t="s">
        <v>3886</v>
      </c>
    </row>
    <row r="7246" spans="1:8" hidden="1" x14ac:dyDescent="0.3">
      <c r="A7246" t="s">
        <v>10289</v>
      </c>
      <c r="B7246" t="s">
        <v>3214</v>
      </c>
      <c r="C7246" t="s">
        <v>3215</v>
      </c>
      <c r="D7246" t="s">
        <v>2</v>
      </c>
      <c r="E7246">
        <v>13757</v>
      </c>
      <c r="F7246">
        <v>11</v>
      </c>
      <c r="G7246" t="s">
        <v>259</v>
      </c>
      <c r="H7246" t="s">
        <v>3886</v>
      </c>
    </row>
    <row r="7247" spans="1:8" hidden="1" x14ac:dyDescent="0.3">
      <c r="A7247" t="s">
        <v>10290</v>
      </c>
      <c r="B7247" t="s">
        <v>3214</v>
      </c>
      <c r="C7247" t="s">
        <v>3215</v>
      </c>
      <c r="D7247" t="s">
        <v>30</v>
      </c>
      <c r="E7247">
        <v>3173</v>
      </c>
      <c r="F7247">
        <v>11</v>
      </c>
      <c r="G7247" t="s">
        <v>259</v>
      </c>
      <c r="H7247" t="s">
        <v>3886</v>
      </c>
    </row>
    <row r="7248" spans="1:8" hidden="1" x14ac:dyDescent="0.3">
      <c r="A7248" t="s">
        <v>10291</v>
      </c>
      <c r="B7248" t="s">
        <v>3214</v>
      </c>
      <c r="C7248" t="s">
        <v>3215</v>
      </c>
      <c r="D7248" t="s">
        <v>345</v>
      </c>
      <c r="E7248">
        <v>32</v>
      </c>
      <c r="F7248">
        <v>11</v>
      </c>
      <c r="G7248" t="s">
        <v>259</v>
      </c>
      <c r="H7248" t="s">
        <v>3886</v>
      </c>
    </row>
    <row r="7249" spans="1:8" hidden="1" x14ac:dyDescent="0.3">
      <c r="A7249" t="s">
        <v>10292</v>
      </c>
      <c r="B7249" t="s">
        <v>3214</v>
      </c>
      <c r="C7249" t="s">
        <v>3215</v>
      </c>
      <c r="D7249" t="s">
        <v>36</v>
      </c>
      <c r="E7249">
        <v>453</v>
      </c>
      <c r="F7249">
        <v>11</v>
      </c>
      <c r="G7249" t="s">
        <v>259</v>
      </c>
      <c r="H7249" t="s">
        <v>3886</v>
      </c>
    </row>
    <row r="7250" spans="1:8" hidden="1" x14ac:dyDescent="0.3">
      <c r="A7250" t="s">
        <v>10293</v>
      </c>
      <c r="B7250" t="s">
        <v>3214</v>
      </c>
      <c r="C7250" t="s">
        <v>3215</v>
      </c>
      <c r="D7250" t="s">
        <v>32</v>
      </c>
      <c r="E7250">
        <v>596</v>
      </c>
      <c r="F7250">
        <v>11</v>
      </c>
      <c r="G7250" t="s">
        <v>259</v>
      </c>
      <c r="H7250" t="s">
        <v>3886</v>
      </c>
    </row>
    <row r="7251" spans="1:8" hidden="1" x14ac:dyDescent="0.3">
      <c r="A7251" t="s">
        <v>10294</v>
      </c>
      <c r="B7251" t="s">
        <v>3214</v>
      </c>
      <c r="C7251" t="s">
        <v>3215</v>
      </c>
      <c r="D7251" t="s">
        <v>31</v>
      </c>
      <c r="E7251">
        <v>9124</v>
      </c>
      <c r="F7251">
        <v>11</v>
      </c>
      <c r="G7251" t="s">
        <v>259</v>
      </c>
      <c r="H7251" t="s">
        <v>3886</v>
      </c>
    </row>
    <row r="7252" spans="1:8" hidden="1" x14ac:dyDescent="0.3">
      <c r="A7252" t="s">
        <v>10295</v>
      </c>
      <c r="B7252" t="s">
        <v>3214</v>
      </c>
      <c r="C7252" t="s">
        <v>3215</v>
      </c>
      <c r="D7252" t="s">
        <v>34</v>
      </c>
      <c r="E7252">
        <v>1538</v>
      </c>
      <c r="F7252">
        <v>11</v>
      </c>
      <c r="G7252" t="s">
        <v>259</v>
      </c>
      <c r="H7252" t="s">
        <v>3886</v>
      </c>
    </row>
    <row r="7253" spans="1:8" hidden="1" x14ac:dyDescent="0.3">
      <c r="A7253" t="s">
        <v>10296</v>
      </c>
      <c r="B7253" t="s">
        <v>3214</v>
      </c>
      <c r="C7253" t="s">
        <v>3215</v>
      </c>
      <c r="D7253" t="s">
        <v>35</v>
      </c>
      <c r="E7253">
        <v>1728</v>
      </c>
      <c r="F7253">
        <v>11</v>
      </c>
      <c r="G7253" t="s">
        <v>259</v>
      </c>
      <c r="H7253" t="s">
        <v>3886</v>
      </c>
    </row>
    <row r="7254" spans="1:8" hidden="1" x14ac:dyDescent="0.3">
      <c r="A7254" t="s">
        <v>10297</v>
      </c>
      <c r="B7254" t="s">
        <v>3214</v>
      </c>
      <c r="C7254" t="s">
        <v>3215</v>
      </c>
      <c r="D7254" t="s">
        <v>33</v>
      </c>
      <c r="E7254">
        <v>5858</v>
      </c>
      <c r="F7254">
        <v>11</v>
      </c>
      <c r="G7254" t="s">
        <v>259</v>
      </c>
      <c r="H7254" t="s">
        <v>3886</v>
      </c>
    </row>
    <row r="7255" spans="1:8" hidden="1" x14ac:dyDescent="0.3">
      <c r="A7255" t="s">
        <v>10298</v>
      </c>
      <c r="B7255" t="s">
        <v>3226</v>
      </c>
      <c r="C7255" t="s">
        <v>232</v>
      </c>
      <c r="D7255" t="s">
        <v>60</v>
      </c>
      <c r="E7255">
        <v>5677</v>
      </c>
      <c r="F7255">
        <v>11</v>
      </c>
      <c r="G7255" t="s">
        <v>259</v>
      </c>
      <c r="H7255" t="s">
        <v>3886</v>
      </c>
    </row>
    <row r="7256" spans="1:8" hidden="1" x14ac:dyDescent="0.3">
      <c r="A7256" t="s">
        <v>10299</v>
      </c>
      <c r="B7256" t="s">
        <v>3226</v>
      </c>
      <c r="C7256" t="s">
        <v>232</v>
      </c>
      <c r="D7256" t="s">
        <v>76</v>
      </c>
      <c r="E7256">
        <v>7</v>
      </c>
      <c r="F7256">
        <v>11</v>
      </c>
      <c r="G7256" t="s">
        <v>259</v>
      </c>
      <c r="H7256" t="s">
        <v>3886</v>
      </c>
    </row>
    <row r="7257" spans="1:8" hidden="1" x14ac:dyDescent="0.3">
      <c r="A7257" t="s">
        <v>10300</v>
      </c>
      <c r="B7257" t="s">
        <v>3226</v>
      </c>
      <c r="C7257" t="s">
        <v>232</v>
      </c>
      <c r="D7257" t="s">
        <v>72</v>
      </c>
      <c r="E7257">
        <v>2944</v>
      </c>
      <c r="F7257">
        <v>11</v>
      </c>
      <c r="G7257" t="s">
        <v>259</v>
      </c>
      <c r="H7257" t="s">
        <v>3886</v>
      </c>
    </row>
    <row r="7258" spans="1:8" hidden="1" x14ac:dyDescent="0.3">
      <c r="A7258" t="s">
        <v>10301</v>
      </c>
      <c r="B7258" t="s">
        <v>3226</v>
      </c>
      <c r="C7258" t="s">
        <v>232</v>
      </c>
      <c r="D7258" t="s">
        <v>73</v>
      </c>
      <c r="E7258">
        <v>2290</v>
      </c>
      <c r="F7258">
        <v>11</v>
      </c>
      <c r="G7258" t="s">
        <v>259</v>
      </c>
      <c r="H7258" t="s">
        <v>3886</v>
      </c>
    </row>
    <row r="7259" spans="1:8" hidden="1" x14ac:dyDescent="0.3">
      <c r="A7259" t="s">
        <v>10302</v>
      </c>
      <c r="B7259" t="s">
        <v>3226</v>
      </c>
      <c r="C7259" t="s">
        <v>232</v>
      </c>
      <c r="D7259" t="s">
        <v>75</v>
      </c>
      <c r="E7259">
        <v>36</v>
      </c>
      <c r="F7259">
        <v>11</v>
      </c>
      <c r="G7259" t="s">
        <v>259</v>
      </c>
      <c r="H7259" t="s">
        <v>3886</v>
      </c>
    </row>
    <row r="7260" spans="1:8" hidden="1" x14ac:dyDescent="0.3">
      <c r="A7260" t="s">
        <v>10303</v>
      </c>
      <c r="B7260" t="s">
        <v>3226</v>
      </c>
      <c r="C7260" t="s">
        <v>232</v>
      </c>
      <c r="D7260" t="s">
        <v>74</v>
      </c>
      <c r="E7260">
        <v>398</v>
      </c>
      <c r="F7260">
        <v>11</v>
      </c>
      <c r="G7260" t="s">
        <v>259</v>
      </c>
      <c r="H7260" t="s">
        <v>3886</v>
      </c>
    </row>
    <row r="7261" spans="1:8" hidden="1" x14ac:dyDescent="0.3"/>
    <row r="7262" spans="1:8" hidden="1" x14ac:dyDescent="0.3"/>
    <row r="7263" spans="1:8" hidden="1" x14ac:dyDescent="0.3"/>
    <row r="7264" spans="1:8" hidden="1" x14ac:dyDescent="0.3"/>
    <row r="7265" hidden="1" x14ac:dyDescent="0.3"/>
    <row r="7266" hidden="1" x14ac:dyDescent="0.3"/>
    <row r="7267" hidden="1" x14ac:dyDescent="0.3"/>
    <row r="7268" hidden="1" x14ac:dyDescent="0.3"/>
    <row r="7269" hidden="1" x14ac:dyDescent="0.3"/>
    <row r="7270" hidden="1" x14ac:dyDescent="0.3"/>
    <row r="7271" hidden="1" x14ac:dyDescent="0.3"/>
    <row r="7272" hidden="1" x14ac:dyDescent="0.3"/>
    <row r="7273" hidden="1" x14ac:dyDescent="0.3"/>
    <row r="7274" hidden="1" x14ac:dyDescent="0.3"/>
    <row r="7275" hidden="1" x14ac:dyDescent="0.3"/>
    <row r="7276" hidden="1" x14ac:dyDescent="0.3"/>
    <row r="7277" hidden="1" x14ac:dyDescent="0.3"/>
    <row r="7278" hidden="1" x14ac:dyDescent="0.3"/>
    <row r="7279" hidden="1" x14ac:dyDescent="0.3"/>
    <row r="7280" hidden="1" x14ac:dyDescent="0.3"/>
    <row r="7281" hidden="1" x14ac:dyDescent="0.3"/>
    <row r="7282" hidden="1" x14ac:dyDescent="0.3"/>
    <row r="7283" hidden="1" x14ac:dyDescent="0.3"/>
    <row r="7284" hidden="1" x14ac:dyDescent="0.3"/>
    <row r="7285" hidden="1" x14ac:dyDescent="0.3"/>
    <row r="7286" hidden="1" x14ac:dyDescent="0.3"/>
    <row r="7287" hidden="1" x14ac:dyDescent="0.3"/>
    <row r="7288" hidden="1" x14ac:dyDescent="0.3"/>
    <row r="7289" hidden="1" x14ac:dyDescent="0.3"/>
    <row r="7290" hidden="1" x14ac:dyDescent="0.3"/>
    <row r="7291" hidden="1" x14ac:dyDescent="0.3"/>
    <row r="7292" hidden="1" x14ac:dyDescent="0.3"/>
    <row r="7293" hidden="1" x14ac:dyDescent="0.3"/>
    <row r="7294" hidden="1" x14ac:dyDescent="0.3"/>
    <row r="7295" hidden="1" x14ac:dyDescent="0.3"/>
    <row r="7296" hidden="1" x14ac:dyDescent="0.3"/>
    <row r="7297" hidden="1" x14ac:dyDescent="0.3"/>
    <row r="7298" hidden="1" x14ac:dyDescent="0.3"/>
    <row r="7299" hidden="1" x14ac:dyDescent="0.3"/>
    <row r="7300" hidden="1" x14ac:dyDescent="0.3"/>
    <row r="7301" hidden="1" x14ac:dyDescent="0.3"/>
    <row r="7302" hidden="1" x14ac:dyDescent="0.3"/>
    <row r="7303" hidden="1" x14ac:dyDescent="0.3"/>
    <row r="7304" hidden="1" x14ac:dyDescent="0.3"/>
    <row r="7305" hidden="1" x14ac:dyDescent="0.3"/>
    <row r="7306" hidden="1" x14ac:dyDescent="0.3"/>
    <row r="7307" hidden="1" x14ac:dyDescent="0.3"/>
    <row r="7308" hidden="1" x14ac:dyDescent="0.3"/>
    <row r="7309" hidden="1" x14ac:dyDescent="0.3"/>
    <row r="7310" hidden="1" x14ac:dyDescent="0.3"/>
    <row r="7311" hidden="1" x14ac:dyDescent="0.3"/>
    <row r="7312" hidden="1" x14ac:dyDescent="0.3"/>
    <row r="7313" hidden="1" x14ac:dyDescent="0.3"/>
    <row r="7314" hidden="1" x14ac:dyDescent="0.3"/>
    <row r="7315" hidden="1" x14ac:dyDescent="0.3"/>
    <row r="7316" hidden="1" x14ac:dyDescent="0.3"/>
    <row r="7317" hidden="1" x14ac:dyDescent="0.3"/>
    <row r="7318" hidden="1" x14ac:dyDescent="0.3"/>
    <row r="7319" hidden="1" x14ac:dyDescent="0.3"/>
    <row r="7320" hidden="1" x14ac:dyDescent="0.3"/>
    <row r="7321" hidden="1" x14ac:dyDescent="0.3"/>
    <row r="7322" hidden="1" x14ac:dyDescent="0.3"/>
    <row r="7323" hidden="1" x14ac:dyDescent="0.3"/>
    <row r="7324" hidden="1" x14ac:dyDescent="0.3"/>
    <row r="7325" hidden="1" x14ac:dyDescent="0.3"/>
    <row r="7326" hidden="1" x14ac:dyDescent="0.3"/>
    <row r="7327" hidden="1" x14ac:dyDescent="0.3"/>
    <row r="7328" hidden="1" x14ac:dyDescent="0.3"/>
    <row r="7329" ht="15" hidden="1" customHeight="1" x14ac:dyDescent="0.3"/>
    <row r="7330" ht="15" hidden="1" customHeight="1" x14ac:dyDescent="0.3"/>
    <row r="7331" ht="15" hidden="1" customHeight="1" x14ac:dyDescent="0.3"/>
    <row r="7332" ht="15" hidden="1" customHeight="1" x14ac:dyDescent="0.3"/>
    <row r="7333" ht="15" hidden="1" customHeight="1" x14ac:dyDescent="0.3"/>
    <row r="7334" ht="15" hidden="1" customHeight="1" x14ac:dyDescent="0.3"/>
    <row r="7335" ht="15" hidden="1" customHeight="1" x14ac:dyDescent="0.3"/>
    <row r="7336" ht="15" hidden="1" customHeight="1" x14ac:dyDescent="0.3"/>
    <row r="7337" ht="15" hidden="1" customHeight="1" x14ac:dyDescent="0.3"/>
    <row r="7338" ht="15" hidden="1" customHeight="1" x14ac:dyDescent="0.3"/>
    <row r="7339" ht="15" hidden="1" customHeight="1" x14ac:dyDescent="0.3"/>
    <row r="7340" ht="15" hidden="1" customHeight="1" x14ac:dyDescent="0.3"/>
    <row r="7341" ht="15" hidden="1" customHeight="1" x14ac:dyDescent="0.3"/>
    <row r="7342" ht="15" hidden="1" customHeight="1" x14ac:dyDescent="0.3"/>
    <row r="7343" ht="15" hidden="1" customHeight="1" x14ac:dyDescent="0.3"/>
    <row r="7344" ht="15" hidden="1" customHeight="1" x14ac:dyDescent="0.3"/>
    <row r="7345" ht="15" hidden="1" customHeight="1" x14ac:dyDescent="0.3"/>
    <row r="7346" ht="15" hidden="1" customHeight="1" x14ac:dyDescent="0.3"/>
    <row r="7347" ht="15" hidden="1" customHeight="1" x14ac:dyDescent="0.3"/>
    <row r="7348" ht="15" hidden="1" customHeight="1" x14ac:dyDescent="0.3"/>
    <row r="7349" ht="15" hidden="1" customHeight="1" x14ac:dyDescent="0.3"/>
    <row r="7350" ht="15" hidden="1" customHeight="1" x14ac:dyDescent="0.3"/>
    <row r="7351" ht="15" hidden="1" customHeight="1" x14ac:dyDescent="0.3"/>
    <row r="7352" ht="15" hidden="1" customHeight="1" x14ac:dyDescent="0.3"/>
    <row r="7353" ht="15" hidden="1" customHeight="1" x14ac:dyDescent="0.3"/>
    <row r="7354" ht="15" hidden="1" customHeight="1" x14ac:dyDescent="0.3"/>
    <row r="7355" ht="15" hidden="1" customHeight="1" x14ac:dyDescent="0.3"/>
    <row r="7356" ht="15" hidden="1" customHeight="1" x14ac:dyDescent="0.3"/>
    <row r="7357" ht="15" hidden="1" customHeight="1" x14ac:dyDescent="0.3"/>
    <row r="7358" ht="15" hidden="1" customHeight="1" x14ac:dyDescent="0.3"/>
    <row r="7359" ht="15" hidden="1" customHeight="1" x14ac:dyDescent="0.3"/>
    <row r="7360" ht="15" hidden="1" customHeight="1" x14ac:dyDescent="0.3"/>
    <row r="7361" ht="15" hidden="1" customHeight="1" x14ac:dyDescent="0.3"/>
    <row r="7362" ht="15" hidden="1" customHeight="1" x14ac:dyDescent="0.3"/>
    <row r="7363" ht="15" hidden="1" customHeight="1" x14ac:dyDescent="0.3"/>
    <row r="7364" ht="15" hidden="1" customHeight="1" x14ac:dyDescent="0.3"/>
    <row r="7365" ht="15" hidden="1" customHeight="1" x14ac:dyDescent="0.3"/>
    <row r="7366" ht="15" hidden="1" customHeight="1" x14ac:dyDescent="0.3"/>
    <row r="7367" ht="15" hidden="1" customHeight="1" x14ac:dyDescent="0.3"/>
    <row r="7368" ht="15" hidden="1" customHeight="1" x14ac:dyDescent="0.3"/>
    <row r="7369" ht="15" hidden="1" customHeight="1" x14ac:dyDescent="0.3"/>
    <row r="7370" ht="15" hidden="1" customHeight="1" x14ac:dyDescent="0.3"/>
    <row r="7371" ht="15" hidden="1" customHeight="1" x14ac:dyDescent="0.3"/>
    <row r="7372" ht="15" hidden="1" customHeight="1" x14ac:dyDescent="0.3"/>
    <row r="7373" ht="15" hidden="1" customHeight="1" x14ac:dyDescent="0.3"/>
    <row r="7374" ht="15" hidden="1" customHeight="1" x14ac:dyDescent="0.3"/>
    <row r="7375" ht="15" hidden="1" customHeight="1" x14ac:dyDescent="0.3"/>
    <row r="7376" ht="15" hidden="1" customHeight="1" x14ac:dyDescent="0.3"/>
    <row r="7377" ht="15" hidden="1" customHeight="1" x14ac:dyDescent="0.3"/>
    <row r="7378" ht="15" hidden="1" customHeight="1" x14ac:dyDescent="0.3"/>
    <row r="7379" ht="15" hidden="1" customHeight="1" x14ac:dyDescent="0.3"/>
    <row r="7380" ht="15" hidden="1" customHeight="1" x14ac:dyDescent="0.3"/>
    <row r="7381" ht="15" hidden="1" customHeight="1" x14ac:dyDescent="0.3"/>
    <row r="7382" ht="15" hidden="1" customHeight="1" x14ac:dyDescent="0.3"/>
    <row r="7383" ht="15" hidden="1" customHeight="1" x14ac:dyDescent="0.3"/>
    <row r="7384" ht="15" hidden="1" customHeight="1" x14ac:dyDescent="0.3"/>
    <row r="7385" ht="15" hidden="1" customHeight="1" x14ac:dyDescent="0.3"/>
    <row r="7386" ht="15" hidden="1" customHeight="1" x14ac:dyDescent="0.3"/>
    <row r="7387" ht="15" hidden="1" customHeight="1" x14ac:dyDescent="0.3"/>
    <row r="7388" ht="15" hidden="1" customHeight="1" x14ac:dyDescent="0.3"/>
    <row r="7389" ht="15" hidden="1" customHeight="1" x14ac:dyDescent="0.3"/>
    <row r="7390" ht="15" hidden="1" customHeight="1" x14ac:dyDescent="0.3"/>
    <row r="7391" ht="15" hidden="1" customHeight="1" x14ac:dyDescent="0.3"/>
    <row r="7392" ht="15" hidden="1" customHeight="1" x14ac:dyDescent="0.3"/>
    <row r="7393" ht="15" hidden="1" customHeight="1" x14ac:dyDescent="0.3"/>
    <row r="7394" ht="15" hidden="1" customHeight="1" x14ac:dyDescent="0.3"/>
    <row r="7395" ht="15" hidden="1" customHeight="1" x14ac:dyDescent="0.3"/>
    <row r="7396" ht="15" hidden="1" customHeight="1" x14ac:dyDescent="0.3"/>
    <row r="7397" ht="15" hidden="1" customHeight="1" x14ac:dyDescent="0.3"/>
    <row r="7398" ht="15" hidden="1" customHeight="1" x14ac:dyDescent="0.3"/>
    <row r="7399" ht="15" hidden="1" customHeight="1" x14ac:dyDescent="0.3"/>
    <row r="7400" ht="15" hidden="1" customHeight="1" x14ac:dyDescent="0.3"/>
    <row r="7401" ht="15" hidden="1" customHeight="1" x14ac:dyDescent="0.3"/>
    <row r="7402" ht="15" hidden="1" customHeight="1" x14ac:dyDescent="0.3"/>
    <row r="7403" ht="15" hidden="1" customHeight="1" x14ac:dyDescent="0.3"/>
    <row r="7404" ht="15" hidden="1" customHeight="1" x14ac:dyDescent="0.3"/>
    <row r="7405" ht="15" hidden="1" customHeight="1" x14ac:dyDescent="0.3"/>
    <row r="7406" ht="15" hidden="1" customHeight="1" x14ac:dyDescent="0.3"/>
    <row r="7407" ht="15" hidden="1" customHeight="1" x14ac:dyDescent="0.3"/>
    <row r="7408" ht="15" hidden="1" customHeight="1" x14ac:dyDescent="0.3"/>
    <row r="7409" ht="15" hidden="1" customHeight="1" x14ac:dyDescent="0.3"/>
    <row r="7410" ht="15" hidden="1" customHeight="1" x14ac:dyDescent="0.3"/>
    <row r="7411" ht="15" hidden="1" customHeight="1" x14ac:dyDescent="0.3"/>
    <row r="7412" ht="15" hidden="1" customHeight="1" x14ac:dyDescent="0.3"/>
    <row r="7413" ht="15" hidden="1" customHeight="1" x14ac:dyDescent="0.3"/>
    <row r="7414" ht="15" hidden="1" customHeight="1" x14ac:dyDescent="0.3"/>
    <row r="7415" ht="15" hidden="1" customHeight="1" x14ac:dyDescent="0.3"/>
    <row r="7416" ht="15" hidden="1" customHeight="1" x14ac:dyDescent="0.3"/>
    <row r="7417" ht="15" hidden="1" customHeight="1" x14ac:dyDescent="0.3"/>
    <row r="7418" ht="15" hidden="1" customHeight="1" x14ac:dyDescent="0.3"/>
    <row r="7419" ht="15" hidden="1" customHeight="1" x14ac:dyDescent="0.3"/>
    <row r="7420" ht="15" hidden="1" customHeight="1" x14ac:dyDescent="0.3"/>
    <row r="7421" ht="15" hidden="1" customHeight="1" x14ac:dyDescent="0.3"/>
    <row r="7422" ht="15" hidden="1" customHeight="1" x14ac:dyDescent="0.3"/>
    <row r="7423" ht="15" hidden="1" customHeight="1" x14ac:dyDescent="0.3"/>
    <row r="7424" ht="15" hidden="1" customHeight="1" x14ac:dyDescent="0.3"/>
    <row r="7425" ht="15" hidden="1" customHeight="1" x14ac:dyDescent="0.3"/>
    <row r="7426" ht="15" hidden="1" customHeight="1" x14ac:dyDescent="0.3"/>
    <row r="7427" ht="15" hidden="1" customHeight="1" x14ac:dyDescent="0.3"/>
    <row r="7428" ht="15" hidden="1" customHeight="1" x14ac:dyDescent="0.3"/>
    <row r="7429" ht="15" hidden="1" customHeight="1" x14ac:dyDescent="0.3"/>
    <row r="7430" ht="15" hidden="1" customHeight="1" x14ac:dyDescent="0.3"/>
    <row r="7431" ht="15" hidden="1" customHeight="1" x14ac:dyDescent="0.3"/>
    <row r="7432" ht="15" hidden="1" customHeight="1" x14ac:dyDescent="0.3"/>
    <row r="7433" ht="15" hidden="1" customHeight="1" x14ac:dyDescent="0.3"/>
    <row r="7434" ht="15" hidden="1" customHeight="1" x14ac:dyDescent="0.3"/>
    <row r="7435" ht="15" hidden="1" customHeight="1" x14ac:dyDescent="0.3"/>
    <row r="7436" ht="15" hidden="1" customHeight="1" x14ac:dyDescent="0.3"/>
    <row r="7437" ht="15" hidden="1" customHeight="1" x14ac:dyDescent="0.3"/>
    <row r="7438" ht="15" hidden="1" customHeight="1" x14ac:dyDescent="0.3"/>
    <row r="7439" ht="15" hidden="1" customHeight="1" x14ac:dyDescent="0.3"/>
    <row r="7440" ht="15" hidden="1" customHeight="1" x14ac:dyDescent="0.3"/>
    <row r="7441" ht="15" hidden="1" customHeight="1" x14ac:dyDescent="0.3"/>
    <row r="7442" ht="15" hidden="1" customHeight="1" x14ac:dyDescent="0.3"/>
    <row r="7443" ht="15" hidden="1" customHeight="1" x14ac:dyDescent="0.3"/>
    <row r="7444" ht="15" hidden="1" customHeight="1" x14ac:dyDescent="0.3"/>
    <row r="7445" ht="15" hidden="1" customHeight="1" x14ac:dyDescent="0.3"/>
    <row r="7446" ht="15" hidden="1" customHeight="1" x14ac:dyDescent="0.3"/>
    <row r="7447" ht="15" hidden="1" customHeight="1" x14ac:dyDescent="0.3"/>
    <row r="7448" ht="15" hidden="1" customHeight="1" x14ac:dyDescent="0.3"/>
    <row r="7449" ht="15" hidden="1" customHeight="1" x14ac:dyDescent="0.3"/>
    <row r="7450" ht="15" hidden="1" customHeight="1" x14ac:dyDescent="0.3"/>
    <row r="7451" ht="15" hidden="1" customHeight="1" x14ac:dyDescent="0.3"/>
    <row r="7452" ht="15" hidden="1" customHeight="1" x14ac:dyDescent="0.3"/>
    <row r="7453" ht="15" hidden="1" customHeight="1" x14ac:dyDescent="0.3"/>
    <row r="7454" ht="15" hidden="1" customHeight="1" x14ac:dyDescent="0.3"/>
    <row r="7455" ht="15" hidden="1" customHeight="1" x14ac:dyDescent="0.3"/>
    <row r="7456" ht="15" hidden="1" customHeight="1" x14ac:dyDescent="0.3"/>
    <row r="7457" ht="15" hidden="1" customHeight="1" x14ac:dyDescent="0.3"/>
    <row r="7458" ht="15" hidden="1" customHeight="1" x14ac:dyDescent="0.3"/>
    <row r="7459" ht="15" hidden="1" customHeight="1" x14ac:dyDescent="0.3"/>
    <row r="7460" ht="15" hidden="1" customHeight="1" x14ac:dyDescent="0.3"/>
    <row r="7461" ht="15" hidden="1" customHeight="1" x14ac:dyDescent="0.3"/>
    <row r="7462" ht="15" hidden="1" customHeight="1" x14ac:dyDescent="0.3"/>
    <row r="7463" ht="15" hidden="1" customHeight="1" x14ac:dyDescent="0.3"/>
    <row r="7464" ht="15" hidden="1" customHeight="1" x14ac:dyDescent="0.3"/>
    <row r="7465" ht="15" hidden="1" customHeight="1" x14ac:dyDescent="0.3"/>
    <row r="7466" ht="15" hidden="1" customHeight="1" x14ac:dyDescent="0.3"/>
    <row r="7467" ht="15" hidden="1" customHeight="1" x14ac:dyDescent="0.3"/>
    <row r="7468" ht="15" hidden="1" customHeight="1" x14ac:dyDescent="0.3"/>
    <row r="7469" ht="15" hidden="1" customHeight="1" x14ac:dyDescent="0.3"/>
    <row r="7470" ht="15" hidden="1" customHeight="1" x14ac:dyDescent="0.3"/>
    <row r="7471" ht="15" hidden="1" customHeight="1" x14ac:dyDescent="0.3"/>
    <row r="7472" ht="15" hidden="1" customHeight="1" x14ac:dyDescent="0.3"/>
    <row r="7473" ht="15" hidden="1" customHeight="1" x14ac:dyDescent="0.3"/>
    <row r="7474" ht="15" hidden="1" customHeight="1" x14ac:dyDescent="0.3"/>
    <row r="7475" ht="15" hidden="1" customHeight="1" x14ac:dyDescent="0.3"/>
    <row r="7476" ht="15" hidden="1" customHeight="1" x14ac:dyDescent="0.3"/>
    <row r="7477" ht="15" hidden="1" customHeight="1" x14ac:dyDescent="0.3"/>
    <row r="7478" ht="15" hidden="1" customHeight="1" x14ac:dyDescent="0.3"/>
    <row r="7479" ht="15" hidden="1" customHeight="1" x14ac:dyDescent="0.3"/>
    <row r="7480" ht="15" hidden="1" customHeight="1" x14ac:dyDescent="0.3"/>
    <row r="7481" ht="15" hidden="1" customHeight="1" x14ac:dyDescent="0.3"/>
    <row r="7482" ht="15" hidden="1" customHeight="1" x14ac:dyDescent="0.3"/>
    <row r="7483" ht="15" hidden="1" customHeight="1" x14ac:dyDescent="0.3"/>
    <row r="7484" ht="15" hidden="1" customHeight="1" x14ac:dyDescent="0.3"/>
    <row r="7485" ht="15" hidden="1" customHeight="1" x14ac:dyDescent="0.3"/>
    <row r="7486" ht="15" hidden="1" customHeight="1" x14ac:dyDescent="0.3"/>
    <row r="7487" ht="15" hidden="1" customHeight="1" x14ac:dyDescent="0.3"/>
    <row r="7488" ht="15" hidden="1" customHeight="1" x14ac:dyDescent="0.3"/>
    <row r="7489" ht="15" hidden="1" customHeight="1" x14ac:dyDescent="0.3"/>
    <row r="7490" ht="15" hidden="1" customHeight="1" x14ac:dyDescent="0.3"/>
    <row r="7491" ht="15" hidden="1" customHeight="1" x14ac:dyDescent="0.3"/>
    <row r="7492" ht="15" hidden="1" customHeight="1" x14ac:dyDescent="0.3"/>
    <row r="7493" ht="15" hidden="1" customHeight="1" x14ac:dyDescent="0.3"/>
    <row r="7494" ht="15" hidden="1" customHeight="1" x14ac:dyDescent="0.3"/>
    <row r="7495" ht="15" hidden="1" customHeight="1" x14ac:dyDescent="0.3"/>
    <row r="7496" ht="15" hidden="1" customHeight="1" x14ac:dyDescent="0.3"/>
    <row r="7497" ht="15" hidden="1" customHeight="1" x14ac:dyDescent="0.3"/>
    <row r="7498" ht="15" hidden="1" customHeight="1" x14ac:dyDescent="0.3"/>
    <row r="7499" ht="15" hidden="1" customHeight="1" x14ac:dyDescent="0.3"/>
    <row r="7500" ht="15" hidden="1" customHeight="1" x14ac:dyDescent="0.3"/>
    <row r="7501" ht="15" hidden="1" customHeight="1" x14ac:dyDescent="0.3"/>
    <row r="7502" ht="15" hidden="1" customHeight="1" x14ac:dyDescent="0.3"/>
    <row r="7503" ht="15" hidden="1" customHeight="1" x14ac:dyDescent="0.3"/>
    <row r="7504" ht="15" hidden="1" customHeight="1" x14ac:dyDescent="0.3"/>
    <row r="7505" ht="15" hidden="1" customHeight="1" x14ac:dyDescent="0.3"/>
    <row r="7506" ht="15" hidden="1" customHeight="1" x14ac:dyDescent="0.3"/>
    <row r="7507" ht="15" hidden="1" customHeight="1" x14ac:dyDescent="0.3"/>
    <row r="7508" ht="15" hidden="1" customHeight="1" x14ac:dyDescent="0.3"/>
    <row r="7509" ht="15" hidden="1" customHeight="1" x14ac:dyDescent="0.3"/>
    <row r="7510" ht="15" hidden="1" customHeight="1" x14ac:dyDescent="0.3"/>
    <row r="7511" ht="15" hidden="1" customHeight="1" x14ac:dyDescent="0.3"/>
    <row r="7512" ht="15" hidden="1" customHeight="1" x14ac:dyDescent="0.3"/>
    <row r="7513" ht="15" hidden="1" customHeight="1" x14ac:dyDescent="0.3"/>
    <row r="7514" ht="15" hidden="1" customHeight="1" x14ac:dyDescent="0.3"/>
    <row r="7515" ht="15" hidden="1" customHeight="1" x14ac:dyDescent="0.3"/>
    <row r="7516" ht="15" hidden="1" customHeight="1" x14ac:dyDescent="0.3"/>
    <row r="7517" ht="15" hidden="1" customHeight="1" x14ac:dyDescent="0.3"/>
    <row r="7518" ht="15" hidden="1" customHeight="1" x14ac:dyDescent="0.3"/>
    <row r="7519" ht="15" hidden="1" customHeight="1" x14ac:dyDescent="0.3"/>
    <row r="7520" ht="15" hidden="1" customHeight="1" x14ac:dyDescent="0.3"/>
    <row r="7521" ht="15" hidden="1" customHeight="1" x14ac:dyDescent="0.3"/>
    <row r="7522" ht="15" hidden="1" customHeight="1" x14ac:dyDescent="0.3"/>
    <row r="7523" ht="15" hidden="1" customHeight="1" x14ac:dyDescent="0.3"/>
    <row r="7524" ht="15" hidden="1" customHeight="1" x14ac:dyDescent="0.3"/>
    <row r="7525" ht="15" hidden="1" customHeight="1" x14ac:dyDescent="0.3"/>
    <row r="7526" ht="15" hidden="1" customHeight="1" x14ac:dyDescent="0.3"/>
    <row r="7527" ht="15" hidden="1" customHeight="1" x14ac:dyDescent="0.3"/>
    <row r="7528" ht="15" hidden="1" customHeight="1" x14ac:dyDescent="0.3"/>
    <row r="7529" ht="15" hidden="1" customHeight="1" x14ac:dyDescent="0.3"/>
    <row r="7530" ht="15" hidden="1" customHeight="1" x14ac:dyDescent="0.3"/>
    <row r="7531" ht="15" hidden="1" customHeight="1" x14ac:dyDescent="0.3"/>
    <row r="7532" ht="15" hidden="1" customHeight="1" x14ac:dyDescent="0.3"/>
    <row r="7533" ht="15" hidden="1" customHeight="1" x14ac:dyDescent="0.3"/>
    <row r="7534" ht="15" hidden="1" customHeight="1" x14ac:dyDescent="0.3"/>
    <row r="7535" ht="15" hidden="1" customHeight="1" x14ac:dyDescent="0.3"/>
    <row r="7536" ht="15" hidden="1" customHeight="1" x14ac:dyDescent="0.3"/>
    <row r="7537" ht="15" hidden="1" customHeight="1" x14ac:dyDescent="0.3"/>
    <row r="7538" ht="15" hidden="1" customHeight="1" x14ac:dyDescent="0.3"/>
    <row r="7539" ht="15" hidden="1" customHeight="1" x14ac:dyDescent="0.3"/>
    <row r="7540" ht="15" hidden="1" customHeight="1" x14ac:dyDescent="0.3"/>
    <row r="7541" ht="15" hidden="1" customHeight="1" x14ac:dyDescent="0.3"/>
    <row r="7542" ht="15" hidden="1" customHeight="1" x14ac:dyDescent="0.3"/>
    <row r="7543" ht="15" hidden="1" customHeight="1" x14ac:dyDescent="0.3"/>
    <row r="7544" ht="15" hidden="1" customHeight="1" x14ac:dyDescent="0.3"/>
    <row r="7545" ht="15" hidden="1" customHeight="1" x14ac:dyDescent="0.3"/>
    <row r="7546" ht="15" hidden="1" customHeight="1" x14ac:dyDescent="0.3"/>
    <row r="7547" ht="15" hidden="1" customHeight="1" x14ac:dyDescent="0.3"/>
    <row r="7548" ht="15" hidden="1" customHeight="1" x14ac:dyDescent="0.3"/>
    <row r="7549" ht="15" hidden="1" customHeight="1" x14ac:dyDescent="0.3"/>
    <row r="7550" ht="15" hidden="1" customHeight="1" x14ac:dyDescent="0.3"/>
    <row r="7551" ht="15" hidden="1" customHeight="1" x14ac:dyDescent="0.3"/>
    <row r="7552" ht="15" hidden="1" customHeight="1" x14ac:dyDescent="0.3"/>
    <row r="7553" ht="15" hidden="1" customHeight="1" x14ac:dyDescent="0.3"/>
    <row r="7554" ht="15" hidden="1" customHeight="1" x14ac:dyDescent="0.3"/>
    <row r="7555" ht="15" hidden="1" customHeight="1" x14ac:dyDescent="0.3"/>
    <row r="7556" ht="15" hidden="1" customHeight="1" x14ac:dyDescent="0.3"/>
    <row r="7557" ht="15" hidden="1" customHeight="1" x14ac:dyDescent="0.3"/>
    <row r="7558" ht="15" hidden="1" customHeight="1" x14ac:dyDescent="0.3"/>
    <row r="7559" ht="15" hidden="1" customHeight="1" x14ac:dyDescent="0.3"/>
    <row r="7560" ht="15" hidden="1" customHeight="1" x14ac:dyDescent="0.3"/>
    <row r="7561" ht="15" hidden="1" customHeight="1" x14ac:dyDescent="0.3"/>
    <row r="7562" ht="15" hidden="1" customHeight="1" x14ac:dyDescent="0.3"/>
    <row r="7563" ht="15" hidden="1" customHeight="1" x14ac:dyDescent="0.3"/>
    <row r="7564" ht="15" hidden="1" customHeight="1" x14ac:dyDescent="0.3"/>
    <row r="7565" ht="15" hidden="1" customHeight="1" x14ac:dyDescent="0.3"/>
    <row r="7566" ht="15" hidden="1" customHeight="1" x14ac:dyDescent="0.3"/>
    <row r="7567" ht="15" hidden="1" customHeight="1" x14ac:dyDescent="0.3"/>
    <row r="7568" ht="15" hidden="1" customHeight="1" x14ac:dyDescent="0.3"/>
    <row r="7569" ht="15" hidden="1" customHeight="1" x14ac:dyDescent="0.3"/>
    <row r="7570" ht="15" hidden="1" customHeight="1" x14ac:dyDescent="0.3"/>
    <row r="7571" ht="15" hidden="1" customHeight="1" x14ac:dyDescent="0.3"/>
    <row r="7572" ht="15" hidden="1" customHeight="1" x14ac:dyDescent="0.3"/>
    <row r="7573" ht="15" hidden="1" customHeight="1" x14ac:dyDescent="0.3"/>
    <row r="7574" ht="15" hidden="1" customHeight="1" x14ac:dyDescent="0.3"/>
    <row r="7575" ht="15" hidden="1" customHeight="1" x14ac:dyDescent="0.3"/>
    <row r="7576" ht="15" hidden="1" customHeight="1" x14ac:dyDescent="0.3"/>
    <row r="7577" ht="15" hidden="1" customHeight="1" x14ac:dyDescent="0.3"/>
    <row r="7578" ht="15" hidden="1" customHeight="1" x14ac:dyDescent="0.3"/>
    <row r="7579" ht="15" hidden="1" customHeight="1" x14ac:dyDescent="0.3"/>
    <row r="7580" ht="15" hidden="1" customHeight="1" x14ac:dyDescent="0.3"/>
    <row r="7581" ht="15" hidden="1" customHeight="1" x14ac:dyDescent="0.3"/>
    <row r="7582" ht="15" hidden="1" customHeight="1" x14ac:dyDescent="0.3"/>
    <row r="7583" ht="15" hidden="1" customHeight="1" x14ac:dyDescent="0.3"/>
    <row r="7584" ht="15" hidden="1" customHeight="1" x14ac:dyDescent="0.3"/>
    <row r="7585" ht="15" hidden="1" customHeight="1" x14ac:dyDescent="0.3"/>
    <row r="7586" ht="15" hidden="1" customHeight="1" x14ac:dyDescent="0.3"/>
    <row r="7587" ht="15" hidden="1" customHeight="1" x14ac:dyDescent="0.3"/>
    <row r="7588" ht="15" hidden="1" customHeight="1" x14ac:dyDescent="0.3"/>
    <row r="7589" ht="15" hidden="1" customHeight="1" x14ac:dyDescent="0.3"/>
    <row r="7590" ht="15" hidden="1" customHeight="1" x14ac:dyDescent="0.3"/>
    <row r="7591" ht="15" hidden="1" customHeight="1" x14ac:dyDescent="0.3"/>
    <row r="7592" ht="15" hidden="1" customHeight="1" x14ac:dyDescent="0.3"/>
    <row r="7593" ht="15" hidden="1" customHeight="1" x14ac:dyDescent="0.3"/>
    <row r="7594" ht="15" hidden="1" customHeight="1" x14ac:dyDescent="0.3"/>
    <row r="7595" ht="15" hidden="1" customHeight="1" x14ac:dyDescent="0.3"/>
    <row r="7596" ht="15" hidden="1" customHeight="1" x14ac:dyDescent="0.3"/>
    <row r="7597" ht="15" hidden="1" customHeight="1" x14ac:dyDescent="0.3"/>
    <row r="7598" ht="15" hidden="1" customHeight="1" x14ac:dyDescent="0.3"/>
    <row r="7599" ht="15" hidden="1" customHeight="1" x14ac:dyDescent="0.3"/>
    <row r="7600" ht="15" hidden="1" customHeight="1" x14ac:dyDescent="0.3"/>
    <row r="7601" ht="15" hidden="1" customHeight="1" x14ac:dyDescent="0.3"/>
    <row r="7602" ht="15" hidden="1" customHeight="1" x14ac:dyDescent="0.3"/>
    <row r="7603" ht="15" hidden="1" customHeight="1" x14ac:dyDescent="0.3"/>
    <row r="7604" ht="15" hidden="1" customHeight="1" x14ac:dyDescent="0.3"/>
    <row r="7605" ht="15" hidden="1" customHeight="1" x14ac:dyDescent="0.3"/>
    <row r="7606" ht="15" hidden="1" customHeight="1" x14ac:dyDescent="0.3"/>
    <row r="7607" ht="15" hidden="1" customHeight="1" x14ac:dyDescent="0.3"/>
    <row r="7608" ht="15" hidden="1" customHeight="1" x14ac:dyDescent="0.3"/>
    <row r="7609" ht="15" hidden="1" customHeight="1" x14ac:dyDescent="0.3"/>
    <row r="7610" ht="15" hidden="1" customHeight="1" x14ac:dyDescent="0.3"/>
    <row r="7611" ht="15" hidden="1" customHeight="1" x14ac:dyDescent="0.3"/>
    <row r="7612" ht="15" hidden="1" customHeight="1" x14ac:dyDescent="0.3"/>
    <row r="7613" ht="15" hidden="1" customHeight="1" x14ac:dyDescent="0.3"/>
    <row r="7614" ht="15" hidden="1" customHeight="1" x14ac:dyDescent="0.3"/>
    <row r="7615" ht="15" hidden="1" customHeight="1" x14ac:dyDescent="0.3"/>
    <row r="7616" ht="15" hidden="1" customHeight="1" x14ac:dyDescent="0.3"/>
    <row r="7617" ht="15" hidden="1" customHeight="1" x14ac:dyDescent="0.3"/>
    <row r="7618" ht="15" hidden="1" customHeight="1" x14ac:dyDescent="0.3"/>
    <row r="7619" ht="15" hidden="1" customHeight="1" x14ac:dyDescent="0.3"/>
    <row r="7620" ht="15" hidden="1" customHeight="1" x14ac:dyDescent="0.3"/>
    <row r="7621" ht="15" hidden="1" customHeight="1" x14ac:dyDescent="0.3"/>
    <row r="7622" ht="15" hidden="1" customHeight="1" x14ac:dyDescent="0.3"/>
    <row r="7623" ht="15" hidden="1" customHeight="1" x14ac:dyDescent="0.3"/>
    <row r="7624" ht="15" hidden="1" customHeight="1" x14ac:dyDescent="0.3"/>
    <row r="7625" ht="15" hidden="1" customHeight="1" x14ac:dyDescent="0.3"/>
    <row r="7626" ht="15" hidden="1" customHeight="1" x14ac:dyDescent="0.3"/>
    <row r="7627" ht="15" hidden="1" customHeight="1" x14ac:dyDescent="0.3"/>
    <row r="7628" ht="15" hidden="1" customHeight="1" x14ac:dyDescent="0.3"/>
    <row r="7629" ht="15" hidden="1" customHeight="1" x14ac:dyDescent="0.3"/>
    <row r="7630" ht="15" hidden="1" customHeight="1" x14ac:dyDescent="0.3"/>
    <row r="7631" ht="15" hidden="1" customHeight="1" x14ac:dyDescent="0.3"/>
    <row r="7632" ht="15" hidden="1" customHeight="1" x14ac:dyDescent="0.3"/>
    <row r="7633" ht="15" hidden="1" customHeight="1" x14ac:dyDescent="0.3"/>
    <row r="7634" ht="15" hidden="1" customHeight="1" x14ac:dyDescent="0.3"/>
    <row r="7635" ht="15" hidden="1" customHeight="1" x14ac:dyDescent="0.3"/>
    <row r="7636" ht="15" hidden="1" customHeight="1" x14ac:dyDescent="0.3"/>
    <row r="7637" ht="15" hidden="1" customHeight="1" x14ac:dyDescent="0.3"/>
    <row r="7638" ht="15" hidden="1" customHeight="1" x14ac:dyDescent="0.3"/>
    <row r="7639" ht="15" hidden="1" customHeight="1" x14ac:dyDescent="0.3"/>
    <row r="7640" ht="15" hidden="1" customHeight="1" x14ac:dyDescent="0.3"/>
    <row r="7641" ht="15" hidden="1" customHeight="1" x14ac:dyDescent="0.3"/>
    <row r="7642" ht="15" hidden="1" customHeight="1" x14ac:dyDescent="0.3"/>
    <row r="7643" ht="15" hidden="1" customHeight="1" x14ac:dyDescent="0.3"/>
    <row r="7644" ht="15" hidden="1" customHeight="1" x14ac:dyDescent="0.3"/>
    <row r="7645" ht="15" hidden="1" customHeight="1" x14ac:dyDescent="0.3"/>
    <row r="7646" ht="15" hidden="1" customHeight="1" x14ac:dyDescent="0.3"/>
    <row r="7647" ht="15" hidden="1" customHeight="1" x14ac:dyDescent="0.3"/>
    <row r="7648" ht="15" hidden="1" customHeight="1" x14ac:dyDescent="0.3"/>
    <row r="7649" ht="15" hidden="1" customHeight="1" x14ac:dyDescent="0.3"/>
    <row r="7650" ht="15" hidden="1" customHeight="1" x14ac:dyDescent="0.3"/>
    <row r="7651" ht="15" hidden="1" customHeight="1" x14ac:dyDescent="0.3"/>
    <row r="7652" ht="15" hidden="1" customHeight="1" x14ac:dyDescent="0.3"/>
    <row r="7653" ht="15" hidden="1" customHeight="1" x14ac:dyDescent="0.3"/>
    <row r="7654" ht="15" hidden="1" customHeight="1" x14ac:dyDescent="0.3"/>
    <row r="7655" ht="15" hidden="1" customHeight="1" x14ac:dyDescent="0.3"/>
    <row r="7656" ht="15" hidden="1" customHeight="1" x14ac:dyDescent="0.3"/>
    <row r="7657" ht="15" hidden="1" customHeight="1" x14ac:dyDescent="0.3"/>
    <row r="7658" ht="15" hidden="1" customHeight="1" x14ac:dyDescent="0.3"/>
    <row r="7659" ht="15" hidden="1" customHeight="1" x14ac:dyDescent="0.3"/>
    <row r="7660" ht="15" hidden="1" customHeight="1" x14ac:dyDescent="0.3"/>
    <row r="7661" ht="15" hidden="1" customHeight="1" x14ac:dyDescent="0.3"/>
    <row r="7662" ht="15" hidden="1" customHeight="1" x14ac:dyDescent="0.3"/>
    <row r="7663" ht="15" hidden="1" customHeight="1" x14ac:dyDescent="0.3"/>
    <row r="7664" ht="15" hidden="1" customHeight="1" x14ac:dyDescent="0.3"/>
    <row r="7665" ht="15" hidden="1" customHeight="1" x14ac:dyDescent="0.3"/>
    <row r="7666" ht="15" hidden="1" customHeight="1" x14ac:dyDescent="0.3"/>
    <row r="7667" ht="15" hidden="1" customHeight="1" x14ac:dyDescent="0.3"/>
    <row r="7668" ht="15" hidden="1" customHeight="1" x14ac:dyDescent="0.3"/>
    <row r="7669" ht="15" hidden="1" customHeight="1" x14ac:dyDescent="0.3"/>
    <row r="7670" ht="15" hidden="1" customHeight="1" x14ac:dyDescent="0.3"/>
    <row r="7671" ht="15" hidden="1" customHeight="1" x14ac:dyDescent="0.3"/>
    <row r="7672" ht="15" hidden="1" customHeight="1" x14ac:dyDescent="0.3"/>
    <row r="7673" ht="15" hidden="1" customHeight="1" x14ac:dyDescent="0.3"/>
    <row r="7674" ht="15" hidden="1" customHeight="1" x14ac:dyDescent="0.3"/>
    <row r="7675" ht="15" hidden="1" customHeight="1" x14ac:dyDescent="0.3"/>
    <row r="7676" ht="15" hidden="1" customHeight="1" x14ac:dyDescent="0.3"/>
    <row r="7677" ht="15" hidden="1" customHeight="1" x14ac:dyDescent="0.3"/>
    <row r="7678" ht="15" hidden="1" customHeight="1" x14ac:dyDescent="0.3"/>
    <row r="7679" ht="15" hidden="1" customHeight="1" x14ac:dyDescent="0.3"/>
    <row r="7680" ht="15" hidden="1" customHeight="1" x14ac:dyDescent="0.3"/>
    <row r="7681" ht="15" hidden="1" customHeight="1" x14ac:dyDescent="0.3"/>
    <row r="7682" ht="15" hidden="1" customHeight="1" x14ac:dyDescent="0.3"/>
    <row r="7683" ht="15" hidden="1" customHeight="1" x14ac:dyDescent="0.3"/>
    <row r="7684" ht="15" hidden="1" customHeight="1" x14ac:dyDescent="0.3"/>
    <row r="7685" ht="15" hidden="1" customHeight="1" x14ac:dyDescent="0.3"/>
    <row r="7686" ht="15" hidden="1" customHeight="1" x14ac:dyDescent="0.3"/>
    <row r="7687" ht="15" hidden="1" customHeight="1" x14ac:dyDescent="0.3"/>
    <row r="7688" ht="15" hidden="1" customHeight="1" x14ac:dyDescent="0.3"/>
    <row r="7689" ht="15" hidden="1" customHeight="1" x14ac:dyDescent="0.3"/>
    <row r="7690" ht="15" hidden="1" customHeight="1" x14ac:dyDescent="0.3"/>
    <row r="7691" ht="15" hidden="1" customHeight="1" x14ac:dyDescent="0.3"/>
    <row r="7692" ht="15" hidden="1" customHeight="1" x14ac:dyDescent="0.3"/>
    <row r="7693" ht="15" hidden="1" customHeight="1" x14ac:dyDescent="0.3"/>
    <row r="7694" ht="15" hidden="1" customHeight="1" x14ac:dyDescent="0.3"/>
    <row r="7695" ht="15" hidden="1" customHeight="1" x14ac:dyDescent="0.3"/>
    <row r="7696" ht="15" hidden="1" customHeight="1" x14ac:dyDescent="0.3"/>
    <row r="7697" ht="15" hidden="1" customHeight="1" x14ac:dyDescent="0.3"/>
    <row r="7698" ht="15" hidden="1" customHeight="1" x14ac:dyDescent="0.3"/>
    <row r="7699" ht="15" hidden="1" customHeight="1" x14ac:dyDescent="0.3"/>
    <row r="7700" ht="15" hidden="1" customHeight="1" x14ac:dyDescent="0.3"/>
    <row r="7701" ht="15" hidden="1" customHeight="1" x14ac:dyDescent="0.3"/>
    <row r="7702" ht="15" hidden="1" customHeight="1" x14ac:dyDescent="0.3"/>
    <row r="7703" ht="15" hidden="1" customHeight="1" x14ac:dyDescent="0.3"/>
    <row r="7704" ht="15" hidden="1" customHeight="1" x14ac:dyDescent="0.3"/>
    <row r="7705" ht="15" hidden="1" customHeight="1" x14ac:dyDescent="0.3"/>
    <row r="7706" ht="15" hidden="1" customHeight="1" x14ac:dyDescent="0.3"/>
    <row r="7707" ht="15" hidden="1" customHeight="1" x14ac:dyDescent="0.3"/>
    <row r="7708" ht="15" hidden="1" customHeight="1" x14ac:dyDescent="0.3"/>
    <row r="7709" ht="15" hidden="1" customHeight="1" x14ac:dyDescent="0.3"/>
    <row r="7710" ht="15" hidden="1" customHeight="1" x14ac:dyDescent="0.3"/>
    <row r="7711" ht="15" hidden="1" customHeight="1" x14ac:dyDescent="0.3"/>
    <row r="7712" ht="15" hidden="1" customHeight="1" x14ac:dyDescent="0.3"/>
    <row r="7713" ht="15" hidden="1" customHeight="1" x14ac:dyDescent="0.3"/>
    <row r="7714" ht="15" hidden="1" customHeight="1" x14ac:dyDescent="0.3"/>
    <row r="7715" ht="15" hidden="1" customHeight="1" x14ac:dyDescent="0.3"/>
    <row r="7716" ht="15" hidden="1" customHeight="1" x14ac:dyDescent="0.3"/>
    <row r="7717" ht="15" hidden="1" customHeight="1" x14ac:dyDescent="0.3"/>
    <row r="7718" ht="15" hidden="1" customHeight="1" x14ac:dyDescent="0.3"/>
    <row r="7719" ht="15" hidden="1" customHeight="1" x14ac:dyDescent="0.3"/>
    <row r="7720" ht="15" hidden="1" customHeight="1" x14ac:dyDescent="0.3"/>
    <row r="7721" ht="15" hidden="1" customHeight="1" x14ac:dyDescent="0.3"/>
    <row r="7722" ht="15" hidden="1" customHeight="1" x14ac:dyDescent="0.3"/>
    <row r="7723" ht="15" hidden="1" customHeight="1" x14ac:dyDescent="0.3"/>
    <row r="7724" ht="15" hidden="1" customHeight="1" x14ac:dyDescent="0.3"/>
    <row r="7725" ht="15" hidden="1" customHeight="1" x14ac:dyDescent="0.3"/>
    <row r="7726" ht="15" hidden="1" customHeight="1" x14ac:dyDescent="0.3"/>
    <row r="7727" ht="15" hidden="1" customHeight="1" x14ac:dyDescent="0.3"/>
    <row r="7728" ht="15" hidden="1" customHeight="1" x14ac:dyDescent="0.3"/>
    <row r="7729" ht="15" hidden="1" customHeight="1" x14ac:dyDescent="0.3"/>
    <row r="7730" ht="15" hidden="1" customHeight="1" x14ac:dyDescent="0.3"/>
    <row r="7731" ht="15" hidden="1" customHeight="1" x14ac:dyDescent="0.3"/>
    <row r="7732" ht="15" hidden="1" customHeight="1" x14ac:dyDescent="0.3"/>
    <row r="7733" ht="15" hidden="1" customHeight="1" x14ac:dyDescent="0.3"/>
    <row r="7734" ht="15" hidden="1" customHeight="1" x14ac:dyDescent="0.3"/>
    <row r="7735" ht="15" hidden="1" customHeight="1" x14ac:dyDescent="0.3"/>
    <row r="7736" ht="15" hidden="1" customHeight="1" x14ac:dyDescent="0.3"/>
    <row r="7737" ht="15" hidden="1" customHeight="1" x14ac:dyDescent="0.3"/>
    <row r="7738" ht="15" hidden="1" customHeight="1" x14ac:dyDescent="0.3"/>
    <row r="7739" ht="15" hidden="1" customHeight="1" x14ac:dyDescent="0.3"/>
    <row r="7740" ht="15" hidden="1" customHeight="1" x14ac:dyDescent="0.3"/>
    <row r="7741" ht="15" hidden="1" customHeight="1" x14ac:dyDescent="0.3"/>
    <row r="7742" ht="15" hidden="1" customHeight="1" x14ac:dyDescent="0.3"/>
    <row r="7743" ht="15" hidden="1" customHeight="1" x14ac:dyDescent="0.3"/>
    <row r="7744" ht="15" hidden="1" customHeight="1" x14ac:dyDescent="0.3"/>
    <row r="7745" ht="15" hidden="1" customHeight="1" x14ac:dyDescent="0.3"/>
    <row r="7746" ht="15" hidden="1" customHeight="1" x14ac:dyDescent="0.3"/>
    <row r="7747" ht="15" hidden="1" customHeight="1" x14ac:dyDescent="0.3"/>
    <row r="7748" ht="15" hidden="1" customHeight="1" x14ac:dyDescent="0.3"/>
    <row r="7749" ht="15" hidden="1" customHeight="1" x14ac:dyDescent="0.3"/>
    <row r="7750" ht="15" hidden="1" customHeight="1" x14ac:dyDescent="0.3"/>
    <row r="7751" ht="15" hidden="1" customHeight="1" x14ac:dyDescent="0.3"/>
    <row r="7752" ht="15" hidden="1" customHeight="1" x14ac:dyDescent="0.3"/>
    <row r="7753" ht="15" hidden="1" customHeight="1" x14ac:dyDescent="0.3"/>
    <row r="7754" ht="15" hidden="1" customHeight="1" x14ac:dyDescent="0.3"/>
    <row r="7755" ht="15" hidden="1" customHeight="1" x14ac:dyDescent="0.3"/>
    <row r="7756" ht="15" hidden="1" customHeight="1" x14ac:dyDescent="0.3"/>
    <row r="7757" ht="15" hidden="1" customHeight="1" x14ac:dyDescent="0.3"/>
    <row r="7758" ht="15" hidden="1" customHeight="1" x14ac:dyDescent="0.3"/>
    <row r="7759" ht="15" hidden="1" customHeight="1" x14ac:dyDescent="0.3"/>
    <row r="7760" ht="15" hidden="1" customHeight="1" x14ac:dyDescent="0.3"/>
    <row r="7761" ht="15" hidden="1" customHeight="1" x14ac:dyDescent="0.3"/>
    <row r="7762" ht="15" hidden="1" customHeight="1" x14ac:dyDescent="0.3"/>
    <row r="7763" ht="15" hidden="1" customHeight="1" x14ac:dyDescent="0.3"/>
    <row r="7764" ht="15" hidden="1" customHeight="1" x14ac:dyDescent="0.3"/>
    <row r="7765" ht="15" hidden="1" customHeight="1" x14ac:dyDescent="0.3"/>
    <row r="7766" ht="15" hidden="1" customHeight="1" x14ac:dyDescent="0.3"/>
    <row r="7767" ht="15" hidden="1" customHeight="1" x14ac:dyDescent="0.3"/>
    <row r="7768" ht="15" hidden="1" customHeight="1" x14ac:dyDescent="0.3"/>
    <row r="7769" ht="15" hidden="1" customHeight="1" x14ac:dyDescent="0.3"/>
    <row r="7770" ht="15" hidden="1" customHeight="1" x14ac:dyDescent="0.3"/>
    <row r="7771" ht="15" hidden="1" customHeight="1" x14ac:dyDescent="0.3"/>
    <row r="7772" ht="15" hidden="1" customHeight="1" x14ac:dyDescent="0.3"/>
    <row r="7773" ht="15" hidden="1" customHeight="1" x14ac:dyDescent="0.3"/>
    <row r="7774" ht="15" hidden="1" customHeight="1" x14ac:dyDescent="0.3"/>
    <row r="7775" ht="15" hidden="1" customHeight="1" x14ac:dyDescent="0.3"/>
    <row r="7776" ht="15" hidden="1" customHeight="1" x14ac:dyDescent="0.3"/>
    <row r="7777" ht="15" hidden="1" customHeight="1" x14ac:dyDescent="0.3"/>
    <row r="7778" ht="15" hidden="1" customHeight="1" x14ac:dyDescent="0.3"/>
    <row r="7779" ht="15" hidden="1" customHeight="1" x14ac:dyDescent="0.3"/>
    <row r="7780" ht="15" hidden="1" customHeight="1" x14ac:dyDescent="0.3"/>
    <row r="7781" ht="15" hidden="1" customHeight="1" x14ac:dyDescent="0.3"/>
    <row r="7782" ht="15" hidden="1" customHeight="1" x14ac:dyDescent="0.3"/>
    <row r="7783" ht="15" hidden="1" customHeight="1" x14ac:dyDescent="0.3"/>
    <row r="7784" ht="15" hidden="1" customHeight="1" x14ac:dyDescent="0.3"/>
    <row r="7785" ht="15" hidden="1" customHeight="1" x14ac:dyDescent="0.3"/>
    <row r="7786" ht="15" hidden="1" customHeight="1" x14ac:dyDescent="0.3"/>
    <row r="7787" ht="15" hidden="1" customHeight="1" x14ac:dyDescent="0.3"/>
    <row r="7788" ht="15" hidden="1" customHeight="1" x14ac:dyDescent="0.3"/>
    <row r="7789" ht="15" hidden="1" customHeight="1" x14ac:dyDescent="0.3"/>
    <row r="7790" ht="15" hidden="1" customHeight="1" x14ac:dyDescent="0.3"/>
    <row r="7791" ht="15" hidden="1" customHeight="1" x14ac:dyDescent="0.3"/>
    <row r="7792" ht="15" hidden="1" customHeight="1" x14ac:dyDescent="0.3"/>
    <row r="7793" ht="15" hidden="1" customHeight="1" x14ac:dyDescent="0.3"/>
    <row r="7794" ht="15" hidden="1" customHeight="1" x14ac:dyDescent="0.3"/>
    <row r="7795" ht="15" hidden="1" customHeight="1" x14ac:dyDescent="0.3"/>
    <row r="7796" ht="15" hidden="1" customHeight="1" x14ac:dyDescent="0.3"/>
    <row r="7797" ht="15" hidden="1" customHeight="1" x14ac:dyDescent="0.3"/>
    <row r="7798" ht="15" hidden="1" customHeight="1" x14ac:dyDescent="0.3"/>
    <row r="7799" ht="15" hidden="1" customHeight="1" x14ac:dyDescent="0.3"/>
    <row r="7800" ht="15" hidden="1" customHeight="1" x14ac:dyDescent="0.3"/>
    <row r="7801" ht="15" hidden="1" customHeight="1" x14ac:dyDescent="0.3"/>
    <row r="7802" ht="15" hidden="1" customHeight="1" x14ac:dyDescent="0.3"/>
    <row r="7803" ht="15" hidden="1" customHeight="1" x14ac:dyDescent="0.3"/>
    <row r="7804" ht="15" hidden="1" customHeight="1" x14ac:dyDescent="0.3"/>
    <row r="7805" ht="15" hidden="1" customHeight="1" x14ac:dyDescent="0.3"/>
    <row r="7806" ht="15" hidden="1" customHeight="1" x14ac:dyDescent="0.3"/>
    <row r="7807" ht="15" hidden="1" customHeight="1" x14ac:dyDescent="0.3"/>
    <row r="7808" ht="15" hidden="1" customHeight="1" x14ac:dyDescent="0.3"/>
    <row r="7809" ht="15" hidden="1" customHeight="1" x14ac:dyDescent="0.3"/>
    <row r="7810" ht="15" hidden="1" customHeight="1" x14ac:dyDescent="0.3"/>
    <row r="7811" ht="15" hidden="1" customHeight="1" x14ac:dyDescent="0.3"/>
    <row r="7812" ht="15" hidden="1" customHeight="1" x14ac:dyDescent="0.3"/>
    <row r="7813" ht="15" hidden="1" customHeight="1" x14ac:dyDescent="0.3"/>
    <row r="7814" ht="15" hidden="1" customHeight="1" x14ac:dyDescent="0.3"/>
    <row r="7815" ht="15" hidden="1" customHeight="1" x14ac:dyDescent="0.3"/>
    <row r="7816" ht="15" hidden="1" customHeight="1" x14ac:dyDescent="0.3"/>
    <row r="7817" ht="15" hidden="1" customHeight="1" x14ac:dyDescent="0.3"/>
    <row r="7818" ht="15" hidden="1" customHeight="1" x14ac:dyDescent="0.3"/>
    <row r="7819" ht="15" hidden="1" customHeight="1" x14ac:dyDescent="0.3"/>
    <row r="7820" ht="15" hidden="1" customHeight="1" x14ac:dyDescent="0.3"/>
    <row r="7821" ht="15" hidden="1" customHeight="1" x14ac:dyDescent="0.3"/>
    <row r="7822" ht="15" hidden="1" customHeight="1" x14ac:dyDescent="0.3"/>
    <row r="7823" ht="15" hidden="1" customHeight="1" x14ac:dyDescent="0.3"/>
    <row r="7824" ht="15" hidden="1" customHeight="1" x14ac:dyDescent="0.3"/>
    <row r="7825" ht="15" hidden="1" customHeight="1" x14ac:dyDescent="0.3"/>
    <row r="7826" ht="15" hidden="1" customHeight="1" x14ac:dyDescent="0.3"/>
    <row r="7827" ht="15" hidden="1" customHeight="1" x14ac:dyDescent="0.3"/>
    <row r="7828" ht="15" hidden="1" customHeight="1" x14ac:dyDescent="0.3"/>
    <row r="7829" ht="15" hidden="1" customHeight="1" x14ac:dyDescent="0.3"/>
    <row r="7830" ht="15" hidden="1" customHeight="1" x14ac:dyDescent="0.3"/>
    <row r="7831" ht="15" hidden="1" customHeight="1" x14ac:dyDescent="0.3"/>
    <row r="7832" ht="15" hidden="1" customHeight="1" x14ac:dyDescent="0.3"/>
    <row r="7833" ht="15" hidden="1" customHeight="1" x14ac:dyDescent="0.3"/>
    <row r="7834" ht="15" hidden="1" customHeight="1" x14ac:dyDescent="0.3"/>
    <row r="7835" ht="15" hidden="1" customHeight="1" x14ac:dyDescent="0.3"/>
    <row r="7836" ht="15" hidden="1" customHeight="1" x14ac:dyDescent="0.3"/>
    <row r="7837" ht="15" hidden="1" customHeight="1" x14ac:dyDescent="0.3"/>
    <row r="7838" ht="15" hidden="1" customHeight="1" x14ac:dyDescent="0.3"/>
    <row r="7839" ht="15" hidden="1" customHeight="1" x14ac:dyDescent="0.3"/>
    <row r="7840" ht="15" hidden="1" customHeight="1" x14ac:dyDescent="0.3"/>
    <row r="7841" ht="15" hidden="1" customHeight="1" x14ac:dyDescent="0.3"/>
    <row r="7842" ht="15" hidden="1" customHeight="1" x14ac:dyDescent="0.3"/>
    <row r="7843" ht="15" hidden="1" customHeight="1" x14ac:dyDescent="0.3"/>
    <row r="7844" ht="15" hidden="1" customHeight="1" x14ac:dyDescent="0.3"/>
    <row r="7845" ht="15" hidden="1" customHeight="1" x14ac:dyDescent="0.3"/>
    <row r="7846" ht="15" hidden="1" customHeight="1" x14ac:dyDescent="0.3"/>
    <row r="7847" ht="15" hidden="1" customHeight="1" x14ac:dyDescent="0.3"/>
    <row r="7848" ht="15" hidden="1" customHeight="1" x14ac:dyDescent="0.3"/>
    <row r="7849" ht="15" hidden="1" customHeight="1" x14ac:dyDescent="0.3"/>
    <row r="7850" ht="15" hidden="1" customHeight="1" x14ac:dyDescent="0.3"/>
    <row r="7851" ht="15" hidden="1" customHeight="1" x14ac:dyDescent="0.3"/>
    <row r="7852" ht="15" hidden="1" customHeight="1" x14ac:dyDescent="0.3"/>
    <row r="7853" ht="15" hidden="1" customHeight="1" x14ac:dyDescent="0.3"/>
    <row r="7854" ht="15" hidden="1" customHeight="1" x14ac:dyDescent="0.3"/>
    <row r="7855" ht="15" hidden="1" customHeight="1" x14ac:dyDescent="0.3"/>
    <row r="7856" ht="15" hidden="1" customHeight="1" x14ac:dyDescent="0.3"/>
    <row r="7857" ht="15" hidden="1" customHeight="1" x14ac:dyDescent="0.3"/>
    <row r="7858" ht="15" hidden="1" customHeight="1" x14ac:dyDescent="0.3"/>
    <row r="7859" ht="15" hidden="1" customHeight="1" x14ac:dyDescent="0.3"/>
    <row r="7860" ht="15" hidden="1" customHeight="1" x14ac:dyDescent="0.3"/>
    <row r="7861" ht="15" hidden="1" customHeight="1" x14ac:dyDescent="0.3"/>
    <row r="7862" ht="15" hidden="1" customHeight="1" x14ac:dyDescent="0.3"/>
    <row r="7863" ht="15" hidden="1" customHeight="1" x14ac:dyDescent="0.3"/>
    <row r="7864" ht="15" hidden="1" customHeight="1" x14ac:dyDescent="0.3"/>
    <row r="7865" ht="15" hidden="1" customHeight="1" x14ac:dyDescent="0.3"/>
    <row r="7866" ht="15" hidden="1" customHeight="1" x14ac:dyDescent="0.3"/>
    <row r="7867" ht="15" hidden="1" customHeight="1" x14ac:dyDescent="0.3"/>
    <row r="7868" ht="15" hidden="1" customHeight="1" x14ac:dyDescent="0.3"/>
    <row r="7869" ht="15" hidden="1" customHeight="1" x14ac:dyDescent="0.3"/>
    <row r="7870" ht="15" hidden="1" customHeight="1" x14ac:dyDescent="0.3"/>
    <row r="7871" ht="15" hidden="1" customHeight="1" x14ac:dyDescent="0.3"/>
    <row r="7872" ht="15" hidden="1" customHeight="1" x14ac:dyDescent="0.3"/>
    <row r="7873" ht="15" hidden="1" customHeight="1" x14ac:dyDescent="0.3"/>
    <row r="7874" ht="15" hidden="1" customHeight="1" x14ac:dyDescent="0.3"/>
    <row r="7875" ht="15" hidden="1" customHeight="1" x14ac:dyDescent="0.3"/>
    <row r="7876" ht="15" hidden="1" customHeight="1" x14ac:dyDescent="0.3"/>
    <row r="7877" ht="15" hidden="1" customHeight="1" x14ac:dyDescent="0.3"/>
    <row r="7878" ht="15" hidden="1" customHeight="1" x14ac:dyDescent="0.3"/>
    <row r="7879" ht="15" hidden="1" customHeight="1" x14ac:dyDescent="0.3"/>
    <row r="7880" ht="15" hidden="1" customHeight="1" x14ac:dyDescent="0.3"/>
    <row r="7881" ht="15" hidden="1" customHeight="1" x14ac:dyDescent="0.3"/>
    <row r="7882" ht="15" hidden="1" customHeight="1" x14ac:dyDescent="0.3"/>
    <row r="7883" ht="15" hidden="1" customHeight="1" x14ac:dyDescent="0.3"/>
    <row r="7884" ht="15" hidden="1" customHeight="1" x14ac:dyDescent="0.3"/>
    <row r="7885" ht="15" hidden="1" customHeight="1" x14ac:dyDescent="0.3"/>
    <row r="7886" ht="15" hidden="1" customHeight="1" x14ac:dyDescent="0.3"/>
    <row r="7887" ht="15" hidden="1" customHeight="1" x14ac:dyDescent="0.3"/>
    <row r="7888" ht="15" hidden="1" customHeight="1" x14ac:dyDescent="0.3"/>
    <row r="7889" ht="15" hidden="1" customHeight="1" x14ac:dyDescent="0.3"/>
    <row r="7890" ht="15" hidden="1" customHeight="1" x14ac:dyDescent="0.3"/>
    <row r="7891" ht="15" hidden="1" customHeight="1" x14ac:dyDescent="0.3"/>
    <row r="7892" ht="15" hidden="1" customHeight="1" x14ac:dyDescent="0.3"/>
    <row r="7893" ht="15" hidden="1" customHeight="1" x14ac:dyDescent="0.3"/>
    <row r="7894" ht="15" hidden="1" customHeight="1" x14ac:dyDescent="0.3"/>
    <row r="7895" ht="15" hidden="1" customHeight="1" x14ac:dyDescent="0.3"/>
    <row r="7896" ht="15" hidden="1" customHeight="1" x14ac:dyDescent="0.3"/>
    <row r="7897" ht="15" hidden="1" customHeight="1" x14ac:dyDescent="0.3"/>
    <row r="7898" ht="15" hidden="1" customHeight="1" x14ac:dyDescent="0.3"/>
    <row r="7899" ht="15" hidden="1" customHeight="1" x14ac:dyDescent="0.3"/>
    <row r="7900" ht="15" hidden="1" customHeight="1" x14ac:dyDescent="0.3"/>
    <row r="7901" ht="15" hidden="1" customHeight="1" x14ac:dyDescent="0.3"/>
    <row r="7902" ht="15" hidden="1" customHeight="1" x14ac:dyDescent="0.3"/>
    <row r="7903" ht="15" hidden="1" customHeight="1" x14ac:dyDescent="0.3"/>
    <row r="7904" ht="15" hidden="1" customHeight="1" x14ac:dyDescent="0.3"/>
    <row r="7905" ht="15" hidden="1" customHeight="1" x14ac:dyDescent="0.3"/>
    <row r="7906" ht="15" hidden="1" customHeight="1" x14ac:dyDescent="0.3"/>
    <row r="7907" ht="15" hidden="1" customHeight="1" x14ac:dyDescent="0.3"/>
    <row r="7908" ht="15" hidden="1" customHeight="1" x14ac:dyDescent="0.3"/>
    <row r="7909" ht="15" hidden="1" customHeight="1" x14ac:dyDescent="0.3"/>
    <row r="7910" ht="15" hidden="1" customHeight="1" x14ac:dyDescent="0.3"/>
    <row r="7911" ht="15" hidden="1" customHeight="1" x14ac:dyDescent="0.3"/>
    <row r="7912" ht="15" hidden="1" customHeight="1" x14ac:dyDescent="0.3"/>
    <row r="7913" ht="15" hidden="1" customHeight="1" x14ac:dyDescent="0.3"/>
    <row r="7914" ht="15" hidden="1" customHeight="1" x14ac:dyDescent="0.3"/>
    <row r="7915" ht="15" hidden="1" customHeight="1" x14ac:dyDescent="0.3"/>
    <row r="7916" ht="15" hidden="1" customHeight="1" x14ac:dyDescent="0.3"/>
    <row r="7917" ht="15" hidden="1" customHeight="1" x14ac:dyDescent="0.3"/>
    <row r="7918" ht="15" hidden="1" customHeight="1" x14ac:dyDescent="0.3"/>
    <row r="7919" ht="15" hidden="1" customHeight="1" x14ac:dyDescent="0.3"/>
    <row r="7920" ht="15" hidden="1" customHeight="1" x14ac:dyDescent="0.3"/>
    <row r="7921" ht="15" hidden="1" customHeight="1" x14ac:dyDescent="0.3"/>
    <row r="7922" ht="15" hidden="1" customHeight="1" x14ac:dyDescent="0.3"/>
    <row r="7923" ht="15" hidden="1" customHeight="1" x14ac:dyDescent="0.3"/>
    <row r="7924" ht="15" hidden="1" customHeight="1" x14ac:dyDescent="0.3"/>
    <row r="7925" ht="15" hidden="1" customHeight="1" x14ac:dyDescent="0.3"/>
    <row r="7926" ht="15" hidden="1" customHeight="1" x14ac:dyDescent="0.3"/>
    <row r="7927" ht="15" hidden="1" customHeight="1" x14ac:dyDescent="0.3"/>
    <row r="7928" ht="15" hidden="1" customHeight="1" x14ac:dyDescent="0.3"/>
    <row r="7929" ht="15" hidden="1" customHeight="1" x14ac:dyDescent="0.3"/>
    <row r="7930" ht="15" hidden="1" customHeight="1" x14ac:dyDescent="0.3"/>
    <row r="7931" ht="15" hidden="1" customHeight="1" x14ac:dyDescent="0.3"/>
    <row r="7932" ht="15" hidden="1" customHeight="1" x14ac:dyDescent="0.3"/>
    <row r="7933" ht="15" hidden="1" customHeight="1" x14ac:dyDescent="0.3"/>
    <row r="7934" ht="15" hidden="1" customHeight="1" x14ac:dyDescent="0.3"/>
    <row r="7935" ht="15" hidden="1" customHeight="1" x14ac:dyDescent="0.3"/>
    <row r="7936" ht="15" hidden="1" customHeight="1" x14ac:dyDescent="0.3"/>
    <row r="7937" ht="15" hidden="1" customHeight="1" x14ac:dyDescent="0.3"/>
    <row r="7938" ht="15" hidden="1" customHeight="1" x14ac:dyDescent="0.3"/>
    <row r="7939" ht="15" hidden="1" customHeight="1" x14ac:dyDescent="0.3"/>
    <row r="7940" ht="15" hidden="1" customHeight="1" x14ac:dyDescent="0.3"/>
    <row r="7941" ht="15" hidden="1" customHeight="1" x14ac:dyDescent="0.3"/>
    <row r="7942" ht="15" hidden="1" customHeight="1" x14ac:dyDescent="0.3"/>
    <row r="7943" ht="15" hidden="1" customHeight="1" x14ac:dyDescent="0.3"/>
    <row r="7944" ht="15" hidden="1" customHeight="1" x14ac:dyDescent="0.3"/>
    <row r="7945" ht="15" hidden="1" customHeight="1" x14ac:dyDescent="0.3"/>
    <row r="7946" ht="15" hidden="1" customHeight="1" x14ac:dyDescent="0.3"/>
    <row r="7947" ht="15" hidden="1" customHeight="1" x14ac:dyDescent="0.3"/>
    <row r="7948" ht="15" hidden="1" customHeight="1" x14ac:dyDescent="0.3"/>
    <row r="7949" ht="15" hidden="1" customHeight="1" x14ac:dyDescent="0.3"/>
    <row r="7950" ht="15" hidden="1" customHeight="1" x14ac:dyDescent="0.3"/>
    <row r="7951" ht="15" hidden="1" customHeight="1" x14ac:dyDescent="0.3"/>
    <row r="7952" ht="15" hidden="1" customHeight="1" x14ac:dyDescent="0.3"/>
    <row r="7953" ht="15" hidden="1" customHeight="1" x14ac:dyDescent="0.3"/>
    <row r="7954" ht="15" hidden="1" customHeight="1" x14ac:dyDescent="0.3"/>
    <row r="7955" ht="15" hidden="1" customHeight="1" x14ac:dyDescent="0.3"/>
    <row r="7956" ht="15" hidden="1" customHeight="1" x14ac:dyDescent="0.3"/>
    <row r="7957" ht="15" hidden="1" customHeight="1" x14ac:dyDescent="0.3"/>
    <row r="7958" ht="15" hidden="1" customHeight="1" x14ac:dyDescent="0.3"/>
    <row r="7959" ht="15" hidden="1" customHeight="1" x14ac:dyDescent="0.3"/>
    <row r="7960" ht="15" hidden="1" customHeight="1" x14ac:dyDescent="0.3"/>
    <row r="7961" ht="15" hidden="1" customHeight="1" x14ac:dyDescent="0.3"/>
    <row r="7962" ht="15" hidden="1" customHeight="1" x14ac:dyDescent="0.3"/>
    <row r="7963" ht="15" hidden="1" customHeight="1" x14ac:dyDescent="0.3"/>
    <row r="7964" ht="15" hidden="1" customHeight="1" x14ac:dyDescent="0.3"/>
    <row r="7965" ht="15" hidden="1" customHeight="1" x14ac:dyDescent="0.3"/>
    <row r="7966" ht="15" hidden="1" customHeight="1" x14ac:dyDescent="0.3"/>
    <row r="7967" ht="15" hidden="1" customHeight="1" x14ac:dyDescent="0.3"/>
    <row r="7968" ht="15" hidden="1" customHeight="1" x14ac:dyDescent="0.3"/>
    <row r="7969" ht="15" hidden="1" customHeight="1" x14ac:dyDescent="0.3"/>
    <row r="7970" ht="15" hidden="1" customHeight="1" x14ac:dyDescent="0.3"/>
    <row r="7971" ht="15" hidden="1" customHeight="1" x14ac:dyDescent="0.3"/>
    <row r="7972" ht="15" hidden="1" customHeight="1" x14ac:dyDescent="0.3"/>
    <row r="7973" ht="15" hidden="1" customHeight="1" x14ac:dyDescent="0.3"/>
    <row r="7974" ht="15" hidden="1" customHeight="1" x14ac:dyDescent="0.3"/>
    <row r="7975" ht="15" hidden="1" customHeight="1" x14ac:dyDescent="0.3"/>
    <row r="7976" ht="15" hidden="1" customHeight="1" x14ac:dyDescent="0.3"/>
    <row r="7977" ht="15" hidden="1" customHeight="1" x14ac:dyDescent="0.3"/>
    <row r="7978" ht="15" hidden="1" customHeight="1" x14ac:dyDescent="0.3"/>
    <row r="7979" ht="15" hidden="1" customHeight="1" x14ac:dyDescent="0.3"/>
    <row r="7980" ht="15" hidden="1" customHeight="1" x14ac:dyDescent="0.3"/>
    <row r="7981" ht="15" hidden="1" customHeight="1" x14ac:dyDescent="0.3"/>
    <row r="7982" ht="15" hidden="1" customHeight="1" x14ac:dyDescent="0.3"/>
    <row r="7983" ht="15" hidden="1" customHeight="1" x14ac:dyDescent="0.3"/>
    <row r="7984" ht="15" hidden="1" customHeight="1" x14ac:dyDescent="0.3"/>
    <row r="7985" ht="15" hidden="1" customHeight="1" x14ac:dyDescent="0.3"/>
    <row r="7986" ht="15" hidden="1" customHeight="1" x14ac:dyDescent="0.3"/>
    <row r="7987" ht="15" hidden="1" customHeight="1" x14ac:dyDescent="0.3"/>
    <row r="7988" ht="15" hidden="1" customHeight="1" x14ac:dyDescent="0.3"/>
    <row r="7989" ht="15" hidden="1" customHeight="1" x14ac:dyDescent="0.3"/>
    <row r="7990" ht="15" hidden="1" customHeight="1" x14ac:dyDescent="0.3"/>
    <row r="7991" ht="15" hidden="1" customHeight="1" x14ac:dyDescent="0.3"/>
    <row r="7992" ht="15" hidden="1" customHeight="1" x14ac:dyDescent="0.3"/>
    <row r="7993" ht="15" hidden="1" customHeight="1" x14ac:dyDescent="0.3"/>
    <row r="7994" ht="15" hidden="1" customHeight="1" x14ac:dyDescent="0.3"/>
    <row r="7995" ht="15" hidden="1" customHeight="1" x14ac:dyDescent="0.3"/>
    <row r="7996" ht="15" hidden="1" customHeight="1" x14ac:dyDescent="0.3"/>
    <row r="7997" ht="15" hidden="1" customHeight="1" x14ac:dyDescent="0.3"/>
    <row r="7998" ht="15" hidden="1" customHeight="1" x14ac:dyDescent="0.3"/>
    <row r="7999" ht="15" hidden="1" customHeight="1" x14ac:dyDescent="0.3"/>
    <row r="8000" ht="15" hidden="1" customHeight="1" x14ac:dyDescent="0.3"/>
    <row r="8001" ht="15" hidden="1" customHeight="1" x14ac:dyDescent="0.3"/>
    <row r="8002" ht="15" hidden="1" customHeight="1" x14ac:dyDescent="0.3"/>
    <row r="8003" ht="15" hidden="1" customHeight="1" x14ac:dyDescent="0.3"/>
    <row r="8004" ht="15" hidden="1" customHeight="1" x14ac:dyDescent="0.3"/>
    <row r="8005" ht="15" hidden="1" customHeight="1" x14ac:dyDescent="0.3"/>
    <row r="8006" ht="15" hidden="1" customHeight="1" x14ac:dyDescent="0.3"/>
    <row r="8007" ht="15" hidden="1" customHeight="1" x14ac:dyDescent="0.3"/>
    <row r="8008" ht="15" hidden="1" customHeight="1" x14ac:dyDescent="0.3"/>
    <row r="8009" ht="15" hidden="1" customHeight="1" x14ac:dyDescent="0.3"/>
    <row r="8010" ht="15" hidden="1" customHeight="1" x14ac:dyDescent="0.3"/>
    <row r="8011" ht="15" hidden="1" customHeight="1" x14ac:dyDescent="0.3"/>
    <row r="8012" ht="15" hidden="1" customHeight="1" x14ac:dyDescent="0.3"/>
    <row r="8013" ht="15" hidden="1" customHeight="1" x14ac:dyDescent="0.3"/>
    <row r="8014" ht="15" hidden="1" customHeight="1" x14ac:dyDescent="0.3"/>
    <row r="8015" ht="15" hidden="1" customHeight="1" x14ac:dyDescent="0.3"/>
    <row r="8016" ht="15" hidden="1" customHeight="1" x14ac:dyDescent="0.3"/>
    <row r="8017" ht="15" hidden="1" customHeight="1" x14ac:dyDescent="0.3"/>
    <row r="8018" ht="15" hidden="1" customHeight="1" x14ac:dyDescent="0.3"/>
    <row r="8019" ht="15" hidden="1" customHeight="1" x14ac:dyDescent="0.3"/>
    <row r="8020" ht="15" hidden="1" customHeight="1" x14ac:dyDescent="0.3"/>
    <row r="8021" ht="15" hidden="1" customHeight="1" x14ac:dyDescent="0.3"/>
    <row r="8022" ht="15" hidden="1" customHeight="1" x14ac:dyDescent="0.3"/>
    <row r="8023" ht="15" hidden="1" customHeight="1" x14ac:dyDescent="0.3"/>
    <row r="8024" ht="15" hidden="1" customHeight="1" x14ac:dyDescent="0.3"/>
    <row r="8025" ht="15" hidden="1" customHeight="1" x14ac:dyDescent="0.3"/>
    <row r="8026" ht="15" hidden="1" customHeight="1" x14ac:dyDescent="0.3"/>
    <row r="8027" ht="15" hidden="1" customHeight="1" x14ac:dyDescent="0.3"/>
    <row r="8028" ht="15" hidden="1" customHeight="1" x14ac:dyDescent="0.3"/>
    <row r="8029" ht="15" hidden="1" customHeight="1" x14ac:dyDescent="0.3"/>
    <row r="8030" ht="15" hidden="1" customHeight="1" x14ac:dyDescent="0.3"/>
    <row r="8031" ht="15" hidden="1" customHeight="1" x14ac:dyDescent="0.3"/>
    <row r="8032" ht="15" hidden="1" customHeight="1" x14ac:dyDescent="0.3"/>
    <row r="8033" ht="15" hidden="1" customHeight="1" x14ac:dyDescent="0.3"/>
    <row r="8034" ht="15" hidden="1" customHeight="1" x14ac:dyDescent="0.3"/>
    <row r="8035" ht="15" hidden="1" customHeight="1" x14ac:dyDescent="0.3"/>
    <row r="8036" ht="15" hidden="1" customHeight="1" x14ac:dyDescent="0.3"/>
    <row r="8037" ht="15" hidden="1" customHeight="1" x14ac:dyDescent="0.3"/>
    <row r="8038" ht="15" hidden="1" customHeight="1" x14ac:dyDescent="0.3"/>
    <row r="8039" ht="15" hidden="1" customHeight="1" x14ac:dyDescent="0.3"/>
    <row r="8040" ht="15" hidden="1" customHeight="1" x14ac:dyDescent="0.3"/>
    <row r="8041" ht="15" hidden="1" customHeight="1" x14ac:dyDescent="0.3"/>
    <row r="8042" ht="15" hidden="1" customHeight="1" x14ac:dyDescent="0.3"/>
    <row r="8043" ht="15" hidden="1" customHeight="1" x14ac:dyDescent="0.3"/>
    <row r="8044" ht="15" hidden="1" customHeight="1" x14ac:dyDescent="0.3"/>
    <row r="8045" ht="15" hidden="1" customHeight="1" x14ac:dyDescent="0.3"/>
    <row r="8046" ht="15" hidden="1" customHeight="1" x14ac:dyDescent="0.3"/>
    <row r="8047" ht="15" hidden="1" customHeight="1" x14ac:dyDescent="0.3"/>
    <row r="8048" ht="15" hidden="1" customHeight="1" x14ac:dyDescent="0.3"/>
    <row r="8049" ht="15" hidden="1" customHeight="1" x14ac:dyDescent="0.3"/>
    <row r="8050" ht="15" hidden="1" customHeight="1" x14ac:dyDescent="0.3"/>
    <row r="8051" ht="15" hidden="1" customHeight="1" x14ac:dyDescent="0.3"/>
    <row r="8052" ht="15" hidden="1" customHeight="1" x14ac:dyDescent="0.3"/>
    <row r="8053" ht="15" hidden="1" customHeight="1" x14ac:dyDescent="0.3"/>
    <row r="8054" ht="15" hidden="1" customHeight="1" x14ac:dyDescent="0.3"/>
    <row r="8055" ht="15" hidden="1" customHeight="1" x14ac:dyDescent="0.3"/>
    <row r="8056" ht="15" hidden="1" customHeight="1" x14ac:dyDescent="0.3"/>
    <row r="8057" ht="15" hidden="1" customHeight="1" x14ac:dyDescent="0.3"/>
    <row r="8058" ht="15" hidden="1" customHeight="1" x14ac:dyDescent="0.3"/>
    <row r="8059" ht="15" hidden="1" customHeight="1" x14ac:dyDescent="0.3"/>
    <row r="8060" ht="15" hidden="1" customHeight="1" x14ac:dyDescent="0.3"/>
    <row r="8061" ht="15" hidden="1" customHeight="1" x14ac:dyDescent="0.3"/>
    <row r="8062" ht="15" hidden="1" customHeight="1" x14ac:dyDescent="0.3"/>
    <row r="8063" ht="15" hidden="1" customHeight="1" x14ac:dyDescent="0.3"/>
    <row r="8064" ht="15" hidden="1" customHeight="1" x14ac:dyDescent="0.3"/>
    <row r="8065" ht="15" hidden="1" customHeight="1" x14ac:dyDescent="0.3"/>
    <row r="8066" ht="15" hidden="1" customHeight="1" x14ac:dyDescent="0.3"/>
    <row r="8067" ht="15" hidden="1" customHeight="1" x14ac:dyDescent="0.3"/>
    <row r="8068" ht="15" hidden="1" customHeight="1" x14ac:dyDescent="0.3"/>
    <row r="8069" ht="15" hidden="1" customHeight="1" x14ac:dyDescent="0.3"/>
    <row r="8070" ht="15" hidden="1" customHeight="1" x14ac:dyDescent="0.3"/>
    <row r="8071" ht="15" hidden="1" customHeight="1" x14ac:dyDescent="0.3"/>
    <row r="8072" ht="15" hidden="1" customHeight="1" x14ac:dyDescent="0.3"/>
    <row r="8073" ht="15" hidden="1" customHeight="1" x14ac:dyDescent="0.3"/>
    <row r="8074" ht="15" hidden="1" customHeight="1" x14ac:dyDescent="0.3"/>
    <row r="8075" ht="15" hidden="1" customHeight="1" x14ac:dyDescent="0.3"/>
    <row r="8076" ht="15" hidden="1" customHeight="1" x14ac:dyDescent="0.3"/>
    <row r="8077" ht="15" hidden="1" customHeight="1" x14ac:dyDescent="0.3"/>
    <row r="8078" ht="15" hidden="1" customHeight="1" x14ac:dyDescent="0.3"/>
    <row r="8079" ht="15" hidden="1" customHeight="1" x14ac:dyDescent="0.3"/>
    <row r="8080" ht="15" hidden="1" customHeight="1" x14ac:dyDescent="0.3"/>
    <row r="8081" ht="15" hidden="1" customHeight="1" x14ac:dyDescent="0.3"/>
    <row r="8082" ht="15" hidden="1" customHeight="1" x14ac:dyDescent="0.3"/>
    <row r="8083" ht="15" hidden="1" customHeight="1" x14ac:dyDescent="0.3"/>
    <row r="8084" ht="15" hidden="1" customHeight="1" x14ac:dyDescent="0.3"/>
    <row r="8085" ht="15" hidden="1" customHeight="1" x14ac:dyDescent="0.3"/>
    <row r="8086" ht="15" hidden="1" customHeight="1" x14ac:dyDescent="0.3"/>
    <row r="8087" ht="15" hidden="1" customHeight="1" x14ac:dyDescent="0.3"/>
    <row r="8088" ht="15" hidden="1" customHeight="1" x14ac:dyDescent="0.3"/>
    <row r="8089" ht="15" hidden="1" customHeight="1" x14ac:dyDescent="0.3"/>
    <row r="8090" ht="15" hidden="1" customHeight="1" x14ac:dyDescent="0.3"/>
    <row r="8091" ht="15" hidden="1" customHeight="1" x14ac:dyDescent="0.3"/>
    <row r="8092" ht="15" hidden="1" customHeight="1" x14ac:dyDescent="0.3"/>
    <row r="8093" ht="15" hidden="1" customHeight="1" x14ac:dyDescent="0.3"/>
    <row r="8094" ht="15" hidden="1" customHeight="1" x14ac:dyDescent="0.3"/>
    <row r="8095" ht="15" hidden="1" customHeight="1" x14ac:dyDescent="0.3"/>
    <row r="8096" ht="15" hidden="1" customHeight="1" x14ac:dyDescent="0.3"/>
    <row r="8097" ht="15" hidden="1" customHeight="1" x14ac:dyDescent="0.3"/>
    <row r="8098" ht="15" hidden="1" customHeight="1" x14ac:dyDescent="0.3"/>
    <row r="8099" ht="15" hidden="1" customHeight="1" x14ac:dyDescent="0.3"/>
    <row r="8100" ht="15" hidden="1" customHeight="1" x14ac:dyDescent="0.3"/>
    <row r="8101" ht="15" hidden="1" customHeight="1" x14ac:dyDescent="0.3"/>
    <row r="8102" ht="15" hidden="1" customHeight="1" x14ac:dyDescent="0.3"/>
    <row r="8103" ht="15" hidden="1" customHeight="1" x14ac:dyDescent="0.3"/>
    <row r="8104" ht="15" hidden="1" customHeight="1" x14ac:dyDescent="0.3"/>
    <row r="8105" ht="15" hidden="1" customHeight="1" x14ac:dyDescent="0.3"/>
    <row r="8106" ht="15" hidden="1" customHeight="1" x14ac:dyDescent="0.3"/>
    <row r="8107" ht="15" hidden="1" customHeight="1" x14ac:dyDescent="0.3"/>
    <row r="8108" ht="15" hidden="1" customHeight="1" x14ac:dyDescent="0.3"/>
    <row r="8109" ht="15" hidden="1" customHeight="1" x14ac:dyDescent="0.3"/>
    <row r="8110" ht="15" hidden="1" customHeight="1" x14ac:dyDescent="0.3"/>
    <row r="8111" ht="15" hidden="1" customHeight="1" x14ac:dyDescent="0.3"/>
    <row r="8112" ht="15" hidden="1" customHeight="1" x14ac:dyDescent="0.3"/>
    <row r="8113" ht="15" hidden="1" customHeight="1" x14ac:dyDescent="0.3"/>
    <row r="8114" ht="15" hidden="1" customHeight="1" x14ac:dyDescent="0.3"/>
    <row r="8115" ht="15" hidden="1" customHeight="1" x14ac:dyDescent="0.3"/>
    <row r="8116" ht="15" hidden="1" customHeight="1" x14ac:dyDescent="0.3"/>
    <row r="8117" ht="15" hidden="1" customHeight="1" x14ac:dyDescent="0.3"/>
    <row r="8118" ht="15" hidden="1" customHeight="1" x14ac:dyDescent="0.3"/>
    <row r="8119" ht="15" hidden="1" customHeight="1" x14ac:dyDescent="0.3"/>
    <row r="8120" ht="15" hidden="1" customHeight="1" x14ac:dyDescent="0.3"/>
    <row r="8121" ht="15" hidden="1" customHeight="1" x14ac:dyDescent="0.3"/>
    <row r="8122" ht="15" hidden="1" customHeight="1" x14ac:dyDescent="0.3"/>
    <row r="8123" ht="15" hidden="1" customHeight="1" x14ac:dyDescent="0.3"/>
    <row r="8124" ht="15" hidden="1" customHeight="1" x14ac:dyDescent="0.3"/>
    <row r="8125" ht="15" hidden="1" customHeight="1" x14ac:dyDescent="0.3"/>
    <row r="8126" ht="15" hidden="1" customHeight="1" x14ac:dyDescent="0.3"/>
    <row r="8127" ht="15" hidden="1" customHeight="1" x14ac:dyDescent="0.3"/>
    <row r="8128" ht="15" hidden="1" customHeight="1" x14ac:dyDescent="0.3"/>
    <row r="8129" ht="15" hidden="1" customHeight="1" x14ac:dyDescent="0.3"/>
    <row r="8130" ht="15" hidden="1" customHeight="1" x14ac:dyDescent="0.3"/>
    <row r="8131" ht="15" hidden="1" customHeight="1" x14ac:dyDescent="0.3"/>
    <row r="8132" ht="15" hidden="1" customHeight="1" x14ac:dyDescent="0.3"/>
    <row r="8133" ht="15" hidden="1" customHeight="1" x14ac:dyDescent="0.3"/>
    <row r="8134" ht="15" hidden="1" customHeight="1" x14ac:dyDescent="0.3"/>
    <row r="8135" ht="15" hidden="1" customHeight="1" x14ac:dyDescent="0.3"/>
    <row r="8136" ht="15" hidden="1" customHeight="1" x14ac:dyDescent="0.3"/>
    <row r="8137" ht="15" hidden="1" customHeight="1" x14ac:dyDescent="0.3"/>
    <row r="8138" ht="15" hidden="1" customHeight="1" x14ac:dyDescent="0.3"/>
    <row r="8139" ht="15" hidden="1" customHeight="1" x14ac:dyDescent="0.3"/>
    <row r="8140" ht="15" hidden="1" customHeight="1" x14ac:dyDescent="0.3"/>
    <row r="8141" ht="15" hidden="1" customHeight="1" x14ac:dyDescent="0.3"/>
    <row r="8142" ht="15" hidden="1" customHeight="1" x14ac:dyDescent="0.3"/>
    <row r="8143" ht="15" hidden="1" customHeight="1" x14ac:dyDescent="0.3"/>
    <row r="8144" ht="15" hidden="1" customHeight="1" x14ac:dyDescent="0.3"/>
    <row r="8145" ht="15" hidden="1" customHeight="1" x14ac:dyDescent="0.3"/>
    <row r="8146" ht="15" hidden="1" customHeight="1" x14ac:dyDescent="0.3"/>
    <row r="8147" ht="15" hidden="1" customHeight="1" x14ac:dyDescent="0.3"/>
    <row r="8148" ht="15" hidden="1" customHeight="1" x14ac:dyDescent="0.3"/>
    <row r="8149" ht="15" hidden="1" customHeight="1" x14ac:dyDescent="0.3"/>
    <row r="8150" ht="15" hidden="1" customHeight="1" x14ac:dyDescent="0.3"/>
    <row r="8151" ht="15" hidden="1" customHeight="1" x14ac:dyDescent="0.3"/>
    <row r="8152" ht="15" hidden="1" customHeight="1" x14ac:dyDescent="0.3"/>
    <row r="8153" ht="15" hidden="1" customHeight="1" x14ac:dyDescent="0.3"/>
    <row r="8154" ht="15" hidden="1" customHeight="1" x14ac:dyDescent="0.3"/>
    <row r="8155" ht="15" hidden="1" customHeight="1" x14ac:dyDescent="0.3"/>
    <row r="8156" ht="15" hidden="1" customHeight="1" x14ac:dyDescent="0.3"/>
    <row r="8157" ht="15" hidden="1" customHeight="1" x14ac:dyDescent="0.3"/>
    <row r="8158" ht="15" hidden="1" customHeight="1" x14ac:dyDescent="0.3"/>
    <row r="8159" ht="15" hidden="1" customHeight="1" x14ac:dyDescent="0.3"/>
    <row r="8160" ht="15" hidden="1" customHeight="1" x14ac:dyDescent="0.3"/>
    <row r="8161" ht="15" hidden="1" customHeight="1" x14ac:dyDescent="0.3"/>
    <row r="8162" ht="15" hidden="1" customHeight="1" x14ac:dyDescent="0.3"/>
    <row r="8163" ht="15" hidden="1" customHeight="1" x14ac:dyDescent="0.3"/>
    <row r="8164" ht="15" hidden="1" customHeight="1" x14ac:dyDescent="0.3"/>
    <row r="8165" ht="15" hidden="1" customHeight="1" x14ac:dyDescent="0.3"/>
    <row r="8166" ht="15" hidden="1" customHeight="1" x14ac:dyDescent="0.3"/>
    <row r="8167" ht="15" hidden="1" customHeight="1" x14ac:dyDescent="0.3"/>
    <row r="8168" ht="15" hidden="1" customHeight="1" x14ac:dyDescent="0.3"/>
    <row r="8169" ht="15" hidden="1" customHeight="1" x14ac:dyDescent="0.3"/>
    <row r="8170" ht="15" hidden="1" customHeight="1" x14ac:dyDescent="0.3"/>
    <row r="8171" ht="15" hidden="1" customHeight="1" x14ac:dyDescent="0.3"/>
    <row r="8172" ht="15" hidden="1" customHeight="1" x14ac:dyDescent="0.3"/>
    <row r="8173" ht="15" hidden="1" customHeight="1" x14ac:dyDescent="0.3"/>
    <row r="8174" ht="15" hidden="1" customHeight="1" x14ac:dyDescent="0.3"/>
    <row r="8175" ht="15" hidden="1" customHeight="1" x14ac:dyDescent="0.3"/>
    <row r="8176" ht="15" hidden="1" customHeight="1" x14ac:dyDescent="0.3"/>
    <row r="8177" ht="15" hidden="1" customHeight="1" x14ac:dyDescent="0.3"/>
    <row r="8178" ht="15" hidden="1" customHeight="1" x14ac:dyDescent="0.3"/>
    <row r="8179" ht="15" hidden="1" customHeight="1" x14ac:dyDescent="0.3"/>
    <row r="8180" ht="15" hidden="1" customHeight="1" x14ac:dyDescent="0.3"/>
    <row r="8181" ht="15" hidden="1" customHeight="1" x14ac:dyDescent="0.3"/>
    <row r="8182" ht="15" hidden="1" customHeight="1" x14ac:dyDescent="0.3"/>
    <row r="8183" ht="15" hidden="1" customHeight="1" x14ac:dyDescent="0.3"/>
    <row r="8184" ht="15" hidden="1" customHeight="1" x14ac:dyDescent="0.3"/>
    <row r="8185" ht="15" hidden="1" customHeight="1" x14ac:dyDescent="0.3"/>
    <row r="8186" ht="15" hidden="1" customHeight="1" x14ac:dyDescent="0.3"/>
    <row r="8187" ht="15" hidden="1" customHeight="1" x14ac:dyDescent="0.3"/>
    <row r="8188" ht="15" hidden="1" customHeight="1" x14ac:dyDescent="0.3"/>
    <row r="8189" ht="15" hidden="1" customHeight="1" x14ac:dyDescent="0.3"/>
    <row r="8190" ht="15" hidden="1" customHeight="1" x14ac:dyDescent="0.3"/>
    <row r="8191" ht="15" hidden="1" customHeight="1" x14ac:dyDescent="0.3"/>
    <row r="8192" ht="15" hidden="1" customHeight="1" x14ac:dyDescent="0.3"/>
    <row r="8193" ht="15" hidden="1" customHeight="1" x14ac:dyDescent="0.3"/>
    <row r="8194" ht="15" hidden="1" customHeight="1" x14ac:dyDescent="0.3"/>
    <row r="8195" ht="15" hidden="1" customHeight="1" x14ac:dyDescent="0.3"/>
    <row r="8196" ht="15" hidden="1" customHeight="1" x14ac:dyDescent="0.3"/>
    <row r="8197" ht="15" hidden="1" customHeight="1" x14ac:dyDescent="0.3"/>
    <row r="8198" ht="15" hidden="1" customHeight="1" x14ac:dyDescent="0.3"/>
    <row r="8199" ht="15" hidden="1" customHeight="1" x14ac:dyDescent="0.3"/>
    <row r="8200" ht="15" hidden="1" customHeight="1" x14ac:dyDescent="0.3"/>
    <row r="8201" ht="15" hidden="1" customHeight="1" x14ac:dyDescent="0.3"/>
    <row r="8202" ht="15" hidden="1" customHeight="1" x14ac:dyDescent="0.3"/>
    <row r="8203" ht="15" hidden="1" customHeight="1" x14ac:dyDescent="0.3"/>
    <row r="8204" ht="15" hidden="1" customHeight="1" x14ac:dyDescent="0.3"/>
    <row r="8205" ht="15" hidden="1" customHeight="1" x14ac:dyDescent="0.3"/>
    <row r="8206" ht="15" hidden="1" customHeight="1" x14ac:dyDescent="0.3"/>
    <row r="8207" ht="15" hidden="1" customHeight="1" x14ac:dyDescent="0.3"/>
    <row r="8208" ht="15" hidden="1" customHeight="1" x14ac:dyDescent="0.3"/>
    <row r="8209" ht="15" hidden="1" customHeight="1" x14ac:dyDescent="0.3"/>
    <row r="8210" ht="15" hidden="1" customHeight="1" x14ac:dyDescent="0.3"/>
    <row r="8211" ht="15" hidden="1" customHeight="1" x14ac:dyDescent="0.3"/>
    <row r="8212" ht="15" hidden="1" customHeight="1" x14ac:dyDescent="0.3"/>
    <row r="8213" ht="15" hidden="1" customHeight="1" x14ac:dyDescent="0.3"/>
    <row r="8214" ht="15" hidden="1" customHeight="1" x14ac:dyDescent="0.3"/>
    <row r="8215" ht="15" hidden="1" customHeight="1" x14ac:dyDescent="0.3"/>
    <row r="8216" ht="15" hidden="1" customHeight="1" x14ac:dyDescent="0.3"/>
    <row r="8217" ht="15" hidden="1" customHeight="1" x14ac:dyDescent="0.3"/>
    <row r="8218" ht="15" hidden="1" customHeight="1" x14ac:dyDescent="0.3"/>
    <row r="8219" ht="15" hidden="1" customHeight="1" x14ac:dyDescent="0.3"/>
    <row r="8220" ht="15" hidden="1" customHeight="1" x14ac:dyDescent="0.3"/>
    <row r="8221" ht="15" hidden="1" customHeight="1" x14ac:dyDescent="0.3"/>
    <row r="8222" ht="15" hidden="1" customHeight="1" x14ac:dyDescent="0.3"/>
    <row r="8223" ht="15" hidden="1" customHeight="1" x14ac:dyDescent="0.3"/>
    <row r="8224" ht="15" hidden="1" customHeight="1" x14ac:dyDescent="0.3"/>
    <row r="8225" ht="15" hidden="1" customHeight="1" x14ac:dyDescent="0.3"/>
    <row r="8226" ht="15" hidden="1" customHeight="1" x14ac:dyDescent="0.3"/>
    <row r="8227" ht="15" hidden="1" customHeight="1" x14ac:dyDescent="0.3"/>
    <row r="8228" ht="15" hidden="1" customHeight="1" x14ac:dyDescent="0.3"/>
    <row r="8229" ht="15" hidden="1" customHeight="1" x14ac:dyDescent="0.3"/>
    <row r="8230" ht="15" hidden="1" customHeight="1" x14ac:dyDescent="0.3"/>
    <row r="8231" ht="15" hidden="1" customHeight="1" x14ac:dyDescent="0.3"/>
    <row r="8232" ht="15" hidden="1" customHeight="1" x14ac:dyDescent="0.3"/>
    <row r="8233" ht="15" hidden="1" customHeight="1" x14ac:dyDescent="0.3"/>
    <row r="8234" ht="15" hidden="1" customHeight="1" x14ac:dyDescent="0.3"/>
    <row r="8235" ht="15" hidden="1" customHeight="1" x14ac:dyDescent="0.3"/>
    <row r="8236" ht="15" hidden="1" customHeight="1" x14ac:dyDescent="0.3"/>
    <row r="8237" ht="15" hidden="1" customHeight="1" x14ac:dyDescent="0.3"/>
    <row r="8238" ht="15" hidden="1" customHeight="1" x14ac:dyDescent="0.3"/>
    <row r="8239" ht="15" hidden="1" customHeight="1" x14ac:dyDescent="0.3"/>
    <row r="8240" ht="15" hidden="1" customHeight="1" x14ac:dyDescent="0.3"/>
    <row r="8241" ht="15" hidden="1" customHeight="1" x14ac:dyDescent="0.3"/>
    <row r="8242" ht="15" hidden="1" customHeight="1" x14ac:dyDescent="0.3"/>
    <row r="8243" ht="15" hidden="1" customHeight="1" x14ac:dyDescent="0.3"/>
    <row r="8244" ht="15" hidden="1" customHeight="1" x14ac:dyDescent="0.3"/>
    <row r="8245" ht="15" hidden="1" customHeight="1" x14ac:dyDescent="0.3"/>
    <row r="8246" ht="15" hidden="1" customHeight="1" x14ac:dyDescent="0.3"/>
    <row r="8247" ht="15" hidden="1" customHeight="1" x14ac:dyDescent="0.3"/>
    <row r="8248" ht="15" hidden="1" customHeight="1" x14ac:dyDescent="0.3"/>
    <row r="8249" ht="15" hidden="1" customHeight="1" x14ac:dyDescent="0.3"/>
    <row r="8250" ht="15" hidden="1" customHeight="1" x14ac:dyDescent="0.3"/>
    <row r="8251" ht="15" hidden="1" customHeight="1" x14ac:dyDescent="0.3"/>
    <row r="8252" ht="15" hidden="1" customHeight="1" x14ac:dyDescent="0.3"/>
    <row r="8253" ht="15" hidden="1" customHeight="1" x14ac:dyDescent="0.3"/>
    <row r="8254" ht="15" hidden="1" customHeight="1" x14ac:dyDescent="0.3"/>
    <row r="8255" ht="15" hidden="1" customHeight="1" x14ac:dyDescent="0.3"/>
    <row r="8256" ht="15" hidden="1" customHeight="1" x14ac:dyDescent="0.3"/>
    <row r="8257" ht="15" hidden="1" customHeight="1" x14ac:dyDescent="0.3"/>
    <row r="8258" ht="15" hidden="1" customHeight="1" x14ac:dyDescent="0.3"/>
    <row r="8259" ht="15" hidden="1" customHeight="1" x14ac:dyDescent="0.3"/>
    <row r="8260" ht="15" hidden="1" customHeight="1" x14ac:dyDescent="0.3"/>
    <row r="8261" ht="15" hidden="1" customHeight="1" x14ac:dyDescent="0.3"/>
    <row r="8262" ht="15" hidden="1" customHeight="1" x14ac:dyDescent="0.3"/>
    <row r="8263" ht="15" hidden="1" customHeight="1" x14ac:dyDescent="0.3"/>
    <row r="8264" ht="15" hidden="1" customHeight="1" x14ac:dyDescent="0.3"/>
    <row r="8265" ht="15" hidden="1" customHeight="1" x14ac:dyDescent="0.3"/>
    <row r="8266" ht="15" hidden="1" customHeight="1" x14ac:dyDescent="0.3"/>
    <row r="8267" ht="15" hidden="1" customHeight="1" x14ac:dyDescent="0.3"/>
    <row r="8268" ht="15" hidden="1" customHeight="1" x14ac:dyDescent="0.3"/>
    <row r="8269" ht="15" hidden="1" customHeight="1" x14ac:dyDescent="0.3"/>
    <row r="8270" ht="15" hidden="1" customHeight="1" x14ac:dyDescent="0.3"/>
    <row r="8271" ht="15" hidden="1" customHeight="1" x14ac:dyDescent="0.3"/>
    <row r="8272" ht="15" hidden="1" customHeight="1" x14ac:dyDescent="0.3"/>
    <row r="8273" ht="15" hidden="1" customHeight="1" x14ac:dyDescent="0.3"/>
    <row r="8274" ht="15" hidden="1" customHeight="1" x14ac:dyDescent="0.3"/>
    <row r="8275" ht="15" hidden="1" customHeight="1" x14ac:dyDescent="0.3"/>
    <row r="8276" ht="15" hidden="1" customHeight="1" x14ac:dyDescent="0.3"/>
    <row r="8277" ht="15" hidden="1" customHeight="1" x14ac:dyDescent="0.3"/>
    <row r="8278" ht="15" hidden="1" customHeight="1" x14ac:dyDescent="0.3"/>
    <row r="8279" ht="15" hidden="1" customHeight="1" x14ac:dyDescent="0.3"/>
    <row r="8280" ht="15" hidden="1" customHeight="1" x14ac:dyDescent="0.3"/>
    <row r="8281" ht="15" hidden="1" customHeight="1" x14ac:dyDescent="0.3"/>
    <row r="8282" ht="15" hidden="1" customHeight="1" x14ac:dyDescent="0.3"/>
    <row r="8283" ht="15" hidden="1" customHeight="1" x14ac:dyDescent="0.3"/>
    <row r="8284" ht="15" hidden="1" customHeight="1" x14ac:dyDescent="0.3"/>
    <row r="8285" ht="15" hidden="1" customHeight="1" x14ac:dyDescent="0.3"/>
    <row r="8286" ht="15" hidden="1" customHeight="1" x14ac:dyDescent="0.3"/>
    <row r="8287" ht="15" hidden="1" customHeight="1" x14ac:dyDescent="0.3"/>
    <row r="8288" ht="15" hidden="1" customHeight="1" x14ac:dyDescent="0.3"/>
    <row r="8289" ht="15" hidden="1" customHeight="1" x14ac:dyDescent="0.3"/>
    <row r="8290" ht="15" hidden="1" customHeight="1" x14ac:dyDescent="0.3"/>
    <row r="8291" ht="15" hidden="1" customHeight="1" x14ac:dyDescent="0.3"/>
    <row r="8292" ht="15" hidden="1" customHeight="1" x14ac:dyDescent="0.3"/>
    <row r="8293" ht="15" hidden="1" customHeight="1" x14ac:dyDescent="0.3"/>
    <row r="8294" ht="15" hidden="1" customHeight="1" x14ac:dyDescent="0.3"/>
    <row r="8295" ht="15" hidden="1" customHeight="1" x14ac:dyDescent="0.3"/>
    <row r="8296" ht="15" hidden="1" customHeight="1" x14ac:dyDescent="0.3"/>
    <row r="8297" ht="15" hidden="1" customHeight="1" x14ac:dyDescent="0.3"/>
    <row r="8298" ht="15" hidden="1" customHeight="1" x14ac:dyDescent="0.3"/>
    <row r="8299" ht="15" hidden="1" customHeight="1" x14ac:dyDescent="0.3"/>
    <row r="8300" ht="15" hidden="1" customHeight="1" x14ac:dyDescent="0.3"/>
    <row r="8301" ht="15" hidden="1" customHeight="1" x14ac:dyDescent="0.3"/>
    <row r="8302" ht="15" hidden="1" customHeight="1" x14ac:dyDescent="0.3"/>
    <row r="8303" ht="15" hidden="1" customHeight="1" x14ac:dyDescent="0.3"/>
    <row r="8304" ht="15" hidden="1" customHeight="1" x14ac:dyDescent="0.3"/>
    <row r="8305" ht="15" hidden="1" customHeight="1" x14ac:dyDescent="0.3"/>
    <row r="8306" ht="15" hidden="1" customHeight="1" x14ac:dyDescent="0.3"/>
    <row r="8307" ht="15" hidden="1" customHeight="1" x14ac:dyDescent="0.3"/>
    <row r="8308" ht="15" hidden="1" customHeight="1" x14ac:dyDescent="0.3"/>
    <row r="8309" ht="15" hidden="1" customHeight="1" x14ac:dyDescent="0.3"/>
    <row r="8310" ht="15" hidden="1" customHeight="1" x14ac:dyDescent="0.3"/>
    <row r="8311" ht="15" hidden="1" customHeight="1" x14ac:dyDescent="0.3"/>
    <row r="8312" ht="15" hidden="1" customHeight="1" x14ac:dyDescent="0.3"/>
    <row r="8313" ht="15" hidden="1" customHeight="1" x14ac:dyDescent="0.3"/>
    <row r="8314" ht="15" hidden="1" customHeight="1" x14ac:dyDescent="0.3"/>
    <row r="8315" ht="15" hidden="1" customHeight="1" x14ac:dyDescent="0.3"/>
    <row r="8316" ht="15" hidden="1" customHeight="1" x14ac:dyDescent="0.3"/>
    <row r="8317" ht="15" hidden="1" customHeight="1" x14ac:dyDescent="0.3"/>
    <row r="8318" ht="15" hidden="1" customHeight="1" x14ac:dyDescent="0.3"/>
    <row r="8319" ht="15" hidden="1" customHeight="1" x14ac:dyDescent="0.3"/>
    <row r="8320" ht="15" hidden="1" customHeight="1" x14ac:dyDescent="0.3"/>
    <row r="8321" ht="15" hidden="1" customHeight="1" x14ac:dyDescent="0.3"/>
    <row r="8322" ht="15" hidden="1" customHeight="1" x14ac:dyDescent="0.3"/>
    <row r="8323" ht="15" hidden="1" customHeight="1" x14ac:dyDescent="0.3"/>
    <row r="8324" ht="15" hidden="1" customHeight="1" x14ac:dyDescent="0.3"/>
    <row r="8325" ht="15" hidden="1" customHeight="1" x14ac:dyDescent="0.3"/>
    <row r="8326" ht="15" hidden="1" customHeight="1" x14ac:dyDescent="0.3"/>
    <row r="8327" ht="15" hidden="1" customHeight="1" x14ac:dyDescent="0.3"/>
    <row r="8328" ht="15" hidden="1" customHeight="1" x14ac:dyDescent="0.3"/>
    <row r="8329" ht="15" hidden="1" customHeight="1" x14ac:dyDescent="0.3"/>
    <row r="8330" ht="15" hidden="1" customHeight="1" x14ac:dyDescent="0.3"/>
    <row r="8331" ht="15" hidden="1" customHeight="1" x14ac:dyDescent="0.3"/>
    <row r="8332" ht="15" hidden="1" customHeight="1" x14ac:dyDescent="0.3"/>
    <row r="8333" ht="15" hidden="1" customHeight="1" x14ac:dyDescent="0.3"/>
    <row r="8334" ht="15" hidden="1" customHeight="1" x14ac:dyDescent="0.3"/>
    <row r="8335" ht="15" hidden="1" customHeight="1" x14ac:dyDescent="0.3"/>
    <row r="8336" ht="15" hidden="1" customHeight="1" x14ac:dyDescent="0.3"/>
    <row r="8337" ht="15" hidden="1" customHeight="1" x14ac:dyDescent="0.3"/>
    <row r="8338" ht="15" hidden="1" customHeight="1" x14ac:dyDescent="0.3"/>
    <row r="8339" ht="15" hidden="1" customHeight="1" x14ac:dyDescent="0.3"/>
    <row r="8340" ht="15" hidden="1" customHeight="1" x14ac:dyDescent="0.3"/>
    <row r="8341" ht="15" hidden="1" customHeight="1" x14ac:dyDescent="0.3"/>
    <row r="8342" ht="15" hidden="1" customHeight="1" x14ac:dyDescent="0.3"/>
    <row r="8343" ht="15" hidden="1" customHeight="1" x14ac:dyDescent="0.3"/>
    <row r="8344" ht="15" hidden="1" customHeight="1" x14ac:dyDescent="0.3"/>
    <row r="8345" ht="15" hidden="1" customHeight="1" x14ac:dyDescent="0.3"/>
    <row r="8346" ht="15" hidden="1" customHeight="1" x14ac:dyDescent="0.3"/>
    <row r="8347" ht="15" hidden="1" customHeight="1" x14ac:dyDescent="0.3"/>
    <row r="8348" ht="15" hidden="1" customHeight="1" x14ac:dyDescent="0.3"/>
    <row r="8349" ht="15" hidden="1" customHeight="1" x14ac:dyDescent="0.3"/>
    <row r="8350" ht="15" hidden="1" customHeight="1" x14ac:dyDescent="0.3"/>
    <row r="8351" ht="15" hidden="1" customHeight="1" x14ac:dyDescent="0.3"/>
    <row r="8352" ht="15" hidden="1" customHeight="1" x14ac:dyDescent="0.3"/>
    <row r="8353" ht="15" hidden="1" customHeight="1" x14ac:dyDescent="0.3"/>
    <row r="8354" ht="15" hidden="1" customHeight="1" x14ac:dyDescent="0.3"/>
    <row r="8355" ht="15" hidden="1" customHeight="1" x14ac:dyDescent="0.3"/>
    <row r="8356" ht="15" hidden="1" customHeight="1" x14ac:dyDescent="0.3"/>
    <row r="8357" ht="15" hidden="1" customHeight="1" x14ac:dyDescent="0.3"/>
    <row r="8358" ht="15" hidden="1" customHeight="1" x14ac:dyDescent="0.3"/>
    <row r="8359" ht="15" hidden="1" customHeight="1" x14ac:dyDescent="0.3"/>
    <row r="8360" ht="15" hidden="1" customHeight="1" x14ac:dyDescent="0.3"/>
    <row r="8361" ht="15" hidden="1" customHeight="1" x14ac:dyDescent="0.3"/>
    <row r="8362" ht="15" hidden="1" customHeight="1" x14ac:dyDescent="0.3"/>
    <row r="8363" ht="15" hidden="1" customHeight="1" x14ac:dyDescent="0.3"/>
    <row r="8364" ht="15" hidden="1" customHeight="1" x14ac:dyDescent="0.3"/>
    <row r="8365" ht="15" hidden="1" customHeight="1" x14ac:dyDescent="0.3"/>
    <row r="8366" ht="15" hidden="1" customHeight="1" x14ac:dyDescent="0.3"/>
    <row r="8367" ht="15" hidden="1" customHeight="1" x14ac:dyDescent="0.3"/>
    <row r="8368" ht="15" hidden="1" customHeight="1" x14ac:dyDescent="0.3"/>
    <row r="8369" ht="15" hidden="1" customHeight="1" x14ac:dyDescent="0.3"/>
    <row r="8370" ht="15" hidden="1" customHeight="1" x14ac:dyDescent="0.3"/>
    <row r="8371" ht="15" hidden="1" customHeight="1" x14ac:dyDescent="0.3"/>
    <row r="8372" ht="15" hidden="1" customHeight="1" x14ac:dyDescent="0.3"/>
    <row r="8373" ht="15" hidden="1" customHeight="1" x14ac:dyDescent="0.3"/>
    <row r="8374" ht="15" hidden="1" customHeight="1" x14ac:dyDescent="0.3"/>
    <row r="8375" ht="15" hidden="1" customHeight="1" x14ac:dyDescent="0.3"/>
    <row r="8376" ht="15" hidden="1" customHeight="1" x14ac:dyDescent="0.3"/>
    <row r="8377" ht="15" hidden="1" customHeight="1" x14ac:dyDescent="0.3"/>
    <row r="8378" ht="15" hidden="1" customHeight="1" x14ac:dyDescent="0.3"/>
    <row r="8379" ht="15" hidden="1" customHeight="1" x14ac:dyDescent="0.3"/>
    <row r="8380" ht="15" hidden="1" customHeight="1" x14ac:dyDescent="0.3"/>
    <row r="8381" ht="15" hidden="1" customHeight="1" x14ac:dyDescent="0.3"/>
    <row r="8382" ht="15" hidden="1" customHeight="1" x14ac:dyDescent="0.3"/>
    <row r="8383" ht="15" hidden="1" customHeight="1" x14ac:dyDescent="0.3"/>
    <row r="8384" ht="15" hidden="1" customHeight="1" x14ac:dyDescent="0.3"/>
    <row r="8385" ht="15" hidden="1" customHeight="1" x14ac:dyDescent="0.3"/>
    <row r="8386" ht="15" hidden="1" customHeight="1" x14ac:dyDescent="0.3"/>
    <row r="8387" ht="15" hidden="1" customHeight="1" x14ac:dyDescent="0.3"/>
    <row r="8388" ht="15" hidden="1" customHeight="1" x14ac:dyDescent="0.3"/>
    <row r="8389" ht="15" hidden="1" customHeight="1" x14ac:dyDescent="0.3"/>
    <row r="8390" ht="15" hidden="1" customHeight="1" x14ac:dyDescent="0.3"/>
    <row r="8391" ht="15" hidden="1" customHeight="1" x14ac:dyDescent="0.3"/>
    <row r="8392" ht="15" hidden="1" customHeight="1" x14ac:dyDescent="0.3"/>
    <row r="8393" ht="15" hidden="1" customHeight="1" x14ac:dyDescent="0.3"/>
    <row r="8394" ht="15" hidden="1" customHeight="1" x14ac:dyDescent="0.3"/>
    <row r="8395" ht="15" hidden="1" customHeight="1" x14ac:dyDescent="0.3"/>
    <row r="8396" ht="15" hidden="1" customHeight="1" x14ac:dyDescent="0.3"/>
    <row r="8397" ht="15" hidden="1" customHeight="1" x14ac:dyDescent="0.3"/>
    <row r="8398" ht="15" hidden="1" customHeight="1" x14ac:dyDescent="0.3"/>
    <row r="8399" ht="15" hidden="1" customHeight="1" x14ac:dyDescent="0.3"/>
    <row r="8400" ht="15" hidden="1" customHeight="1" x14ac:dyDescent="0.3"/>
    <row r="8401" ht="15" hidden="1" customHeight="1" x14ac:dyDescent="0.3"/>
    <row r="8402" ht="15" hidden="1" customHeight="1" x14ac:dyDescent="0.3"/>
    <row r="8403" ht="15" hidden="1" customHeight="1" x14ac:dyDescent="0.3"/>
    <row r="8404" ht="15" hidden="1" customHeight="1" x14ac:dyDescent="0.3"/>
    <row r="8405" ht="15" hidden="1" customHeight="1" x14ac:dyDescent="0.3"/>
    <row r="8406" ht="15" hidden="1" customHeight="1" x14ac:dyDescent="0.3"/>
    <row r="8407" ht="15" hidden="1" customHeight="1" x14ac:dyDescent="0.3"/>
    <row r="8408" ht="15" hidden="1" customHeight="1" x14ac:dyDescent="0.3"/>
    <row r="8409" ht="15" hidden="1" customHeight="1" x14ac:dyDescent="0.3"/>
    <row r="8410" ht="15" hidden="1" customHeight="1" x14ac:dyDescent="0.3"/>
    <row r="8411" ht="15" hidden="1" customHeight="1" x14ac:dyDescent="0.3"/>
    <row r="8412" ht="15" hidden="1" customHeight="1" x14ac:dyDescent="0.3"/>
    <row r="8413" ht="15" hidden="1" customHeight="1" x14ac:dyDescent="0.3"/>
    <row r="8414" ht="15" hidden="1" customHeight="1" x14ac:dyDescent="0.3"/>
    <row r="8415" ht="15" hidden="1" customHeight="1" x14ac:dyDescent="0.3"/>
    <row r="8416" ht="15" hidden="1" customHeight="1" x14ac:dyDescent="0.3"/>
    <row r="8417" ht="15" hidden="1" customHeight="1" x14ac:dyDescent="0.3"/>
    <row r="8418" ht="15" hidden="1" customHeight="1" x14ac:dyDescent="0.3"/>
    <row r="8419" ht="15" hidden="1" customHeight="1" x14ac:dyDescent="0.3"/>
    <row r="8420" ht="15" hidden="1" customHeight="1" x14ac:dyDescent="0.3"/>
    <row r="8421" ht="15" hidden="1" customHeight="1" x14ac:dyDescent="0.3"/>
    <row r="8422" ht="15" hidden="1" customHeight="1" x14ac:dyDescent="0.3"/>
    <row r="8423" ht="15" hidden="1" customHeight="1" x14ac:dyDescent="0.3"/>
    <row r="8424" ht="15" hidden="1" customHeight="1" x14ac:dyDescent="0.3"/>
    <row r="8425" ht="15" hidden="1" customHeight="1" x14ac:dyDescent="0.3"/>
    <row r="8426" ht="15" hidden="1" customHeight="1" x14ac:dyDescent="0.3"/>
    <row r="8427" ht="15" hidden="1" customHeight="1" x14ac:dyDescent="0.3"/>
    <row r="8428" ht="15" hidden="1" customHeight="1" x14ac:dyDescent="0.3"/>
    <row r="8429" ht="15" hidden="1" customHeight="1" x14ac:dyDescent="0.3"/>
    <row r="8430" ht="15" hidden="1" customHeight="1" x14ac:dyDescent="0.3"/>
    <row r="8431" ht="15" hidden="1" customHeight="1" x14ac:dyDescent="0.3"/>
    <row r="8432" ht="15" hidden="1" customHeight="1" x14ac:dyDescent="0.3"/>
    <row r="8433" ht="15" hidden="1" customHeight="1" x14ac:dyDescent="0.3"/>
    <row r="8434" ht="15" hidden="1" customHeight="1" x14ac:dyDescent="0.3"/>
    <row r="8435" ht="15" hidden="1" customHeight="1" x14ac:dyDescent="0.3"/>
    <row r="8436" ht="15" hidden="1" customHeight="1" x14ac:dyDescent="0.3"/>
    <row r="8437" ht="15" hidden="1" customHeight="1" x14ac:dyDescent="0.3"/>
    <row r="8438" ht="15" hidden="1" customHeight="1" x14ac:dyDescent="0.3"/>
    <row r="8439" ht="15" hidden="1" customHeight="1" x14ac:dyDescent="0.3"/>
    <row r="8440" ht="15" hidden="1" customHeight="1" x14ac:dyDescent="0.3"/>
    <row r="8441" ht="15" hidden="1" customHeight="1" x14ac:dyDescent="0.3"/>
    <row r="8442" ht="15" hidden="1" customHeight="1" x14ac:dyDescent="0.3"/>
    <row r="8443" ht="15" hidden="1" customHeight="1" x14ac:dyDescent="0.3"/>
    <row r="8444" ht="15" hidden="1" customHeight="1" x14ac:dyDescent="0.3"/>
    <row r="8445" ht="15" hidden="1" customHeight="1" x14ac:dyDescent="0.3"/>
    <row r="8446" ht="15" hidden="1" customHeight="1" x14ac:dyDescent="0.3"/>
    <row r="8447" ht="15" hidden="1" customHeight="1" x14ac:dyDescent="0.3"/>
    <row r="8448" ht="15" hidden="1" customHeight="1" x14ac:dyDescent="0.3"/>
    <row r="8449" ht="15" hidden="1" customHeight="1" x14ac:dyDescent="0.3"/>
    <row r="8450" ht="15" hidden="1" customHeight="1" x14ac:dyDescent="0.3"/>
    <row r="8451" ht="15" hidden="1" customHeight="1" x14ac:dyDescent="0.3"/>
    <row r="8452" ht="15" hidden="1" customHeight="1" x14ac:dyDescent="0.3"/>
    <row r="8453" ht="15" hidden="1" customHeight="1" x14ac:dyDescent="0.3"/>
    <row r="8454" ht="15" hidden="1" customHeight="1" x14ac:dyDescent="0.3"/>
    <row r="8455" ht="15" hidden="1" customHeight="1" x14ac:dyDescent="0.3"/>
    <row r="8456" ht="15" hidden="1" customHeight="1" x14ac:dyDescent="0.3"/>
    <row r="8457" ht="15" hidden="1" customHeight="1" x14ac:dyDescent="0.3"/>
    <row r="8458" ht="15" hidden="1" customHeight="1" x14ac:dyDescent="0.3"/>
    <row r="8459" ht="15" hidden="1" customHeight="1" x14ac:dyDescent="0.3"/>
    <row r="8460" ht="15" hidden="1" customHeight="1" x14ac:dyDescent="0.3"/>
    <row r="8461" ht="15" hidden="1" customHeight="1" x14ac:dyDescent="0.3"/>
    <row r="8462" ht="15" hidden="1" customHeight="1" x14ac:dyDescent="0.3"/>
    <row r="8463" ht="15" hidden="1" customHeight="1" x14ac:dyDescent="0.3"/>
    <row r="8464" ht="15" hidden="1" customHeight="1" x14ac:dyDescent="0.3"/>
    <row r="8465" ht="15" hidden="1" customHeight="1" x14ac:dyDescent="0.3"/>
    <row r="8466" ht="15" hidden="1" customHeight="1" x14ac:dyDescent="0.3"/>
    <row r="8467" ht="15" hidden="1" customHeight="1" x14ac:dyDescent="0.3"/>
    <row r="8468" ht="15" hidden="1" customHeight="1" x14ac:dyDescent="0.3"/>
    <row r="8469" ht="15" hidden="1" customHeight="1" x14ac:dyDescent="0.3"/>
    <row r="8470" ht="15" hidden="1" customHeight="1" x14ac:dyDescent="0.3"/>
    <row r="8471" ht="15" hidden="1" customHeight="1" x14ac:dyDescent="0.3"/>
    <row r="8472" ht="15" hidden="1" customHeight="1" x14ac:dyDescent="0.3"/>
    <row r="8473" ht="15" hidden="1" customHeight="1" x14ac:dyDescent="0.3"/>
    <row r="8474" ht="15" hidden="1" customHeight="1" x14ac:dyDescent="0.3"/>
    <row r="8475" ht="15" hidden="1" customHeight="1" x14ac:dyDescent="0.3"/>
    <row r="8476" ht="15" hidden="1" customHeight="1" x14ac:dyDescent="0.3"/>
    <row r="8477" ht="15" hidden="1" customHeight="1" x14ac:dyDescent="0.3"/>
    <row r="8478" ht="15" hidden="1" customHeight="1" x14ac:dyDescent="0.3"/>
    <row r="8479" ht="15" hidden="1" customHeight="1" x14ac:dyDescent="0.3"/>
    <row r="8480" ht="15" hidden="1" customHeight="1" x14ac:dyDescent="0.3"/>
    <row r="8481" ht="15" hidden="1" customHeight="1" x14ac:dyDescent="0.3"/>
    <row r="8482" ht="15" hidden="1" customHeight="1" x14ac:dyDescent="0.3"/>
    <row r="8483" ht="15" hidden="1" customHeight="1" x14ac:dyDescent="0.3"/>
    <row r="8484" ht="15" hidden="1" customHeight="1" x14ac:dyDescent="0.3"/>
    <row r="8485" ht="15" hidden="1" customHeight="1" x14ac:dyDescent="0.3"/>
    <row r="8486" ht="15" hidden="1" customHeight="1" x14ac:dyDescent="0.3"/>
    <row r="8487" ht="15" hidden="1" customHeight="1" x14ac:dyDescent="0.3"/>
    <row r="8488" ht="15" hidden="1" customHeight="1" x14ac:dyDescent="0.3"/>
    <row r="8489" ht="15" hidden="1" customHeight="1" x14ac:dyDescent="0.3"/>
    <row r="8490" ht="15" hidden="1" customHeight="1" x14ac:dyDescent="0.3"/>
    <row r="8491" ht="15" hidden="1" customHeight="1" x14ac:dyDescent="0.3"/>
    <row r="8492" ht="15" hidden="1" customHeight="1" x14ac:dyDescent="0.3"/>
    <row r="8493" ht="15" hidden="1" customHeight="1" x14ac:dyDescent="0.3"/>
    <row r="8494" ht="15" hidden="1" customHeight="1" x14ac:dyDescent="0.3"/>
    <row r="8495" ht="15" hidden="1" customHeight="1" x14ac:dyDescent="0.3"/>
    <row r="8496" ht="15" hidden="1" customHeight="1" x14ac:dyDescent="0.3"/>
    <row r="8497" ht="15" hidden="1" customHeight="1" x14ac:dyDescent="0.3"/>
    <row r="8498" ht="15" hidden="1" customHeight="1" x14ac:dyDescent="0.3"/>
    <row r="8499" ht="15" hidden="1" customHeight="1" x14ac:dyDescent="0.3"/>
    <row r="8500" ht="15" hidden="1" customHeight="1" x14ac:dyDescent="0.3"/>
    <row r="8501" ht="15" hidden="1" customHeight="1" x14ac:dyDescent="0.3"/>
    <row r="8502" ht="15" hidden="1" customHeight="1" x14ac:dyDescent="0.3"/>
    <row r="8503" ht="15" hidden="1" customHeight="1" x14ac:dyDescent="0.3"/>
    <row r="8504" ht="15" hidden="1" customHeight="1" x14ac:dyDescent="0.3"/>
    <row r="8505" ht="15" hidden="1" customHeight="1" x14ac:dyDescent="0.3"/>
    <row r="8506" ht="15" hidden="1" customHeight="1" x14ac:dyDescent="0.3"/>
    <row r="8507" ht="15" hidden="1" customHeight="1" x14ac:dyDescent="0.3"/>
    <row r="8508" ht="15" hidden="1" customHeight="1" x14ac:dyDescent="0.3"/>
    <row r="8509" ht="15" hidden="1" customHeight="1" x14ac:dyDescent="0.3"/>
    <row r="8510" ht="15" hidden="1" customHeight="1" x14ac:dyDescent="0.3"/>
    <row r="8511" ht="15" hidden="1" customHeight="1" x14ac:dyDescent="0.3"/>
    <row r="8512" ht="15" hidden="1" customHeight="1" x14ac:dyDescent="0.3"/>
    <row r="8513" ht="15" hidden="1" customHeight="1" x14ac:dyDescent="0.3"/>
    <row r="8514" ht="15" hidden="1" customHeight="1" x14ac:dyDescent="0.3"/>
    <row r="8515" ht="15" hidden="1" customHeight="1" x14ac:dyDescent="0.3"/>
    <row r="8516" ht="15" hidden="1" customHeight="1" x14ac:dyDescent="0.3"/>
    <row r="8517" ht="15" hidden="1" customHeight="1" x14ac:dyDescent="0.3"/>
    <row r="8518" ht="15" hidden="1" customHeight="1" x14ac:dyDescent="0.3"/>
    <row r="8519" ht="15" hidden="1" customHeight="1" x14ac:dyDescent="0.3"/>
    <row r="8520" ht="15" hidden="1" customHeight="1" x14ac:dyDescent="0.3"/>
    <row r="8521" ht="15" hidden="1" customHeight="1" x14ac:dyDescent="0.3"/>
    <row r="8522" ht="15" hidden="1" customHeight="1" x14ac:dyDescent="0.3"/>
    <row r="8523" ht="15" hidden="1" customHeight="1" x14ac:dyDescent="0.3"/>
    <row r="8524" ht="15" hidden="1" customHeight="1" x14ac:dyDescent="0.3"/>
    <row r="8525" ht="15" hidden="1" customHeight="1" x14ac:dyDescent="0.3"/>
    <row r="8526" ht="15" hidden="1" customHeight="1" x14ac:dyDescent="0.3"/>
    <row r="8527" ht="15" hidden="1" customHeight="1" x14ac:dyDescent="0.3"/>
    <row r="8528" ht="15" hidden="1" customHeight="1" x14ac:dyDescent="0.3"/>
    <row r="8529" ht="15" hidden="1" customHeight="1" x14ac:dyDescent="0.3"/>
    <row r="8530" ht="15" hidden="1" customHeight="1" x14ac:dyDescent="0.3"/>
    <row r="8531" ht="15" hidden="1" customHeight="1" x14ac:dyDescent="0.3"/>
    <row r="8532" ht="15" hidden="1" customHeight="1" x14ac:dyDescent="0.3"/>
    <row r="8533" ht="15" hidden="1" customHeight="1" x14ac:dyDescent="0.3"/>
    <row r="8534" ht="15" hidden="1" customHeight="1" x14ac:dyDescent="0.3"/>
    <row r="8535" ht="15" hidden="1" customHeight="1" x14ac:dyDescent="0.3"/>
    <row r="8536" ht="15" hidden="1" customHeight="1" x14ac:dyDescent="0.3"/>
    <row r="8537" ht="15" hidden="1" customHeight="1" x14ac:dyDescent="0.3"/>
    <row r="8538" ht="15" hidden="1" customHeight="1" x14ac:dyDescent="0.3"/>
    <row r="8539" ht="15" hidden="1" customHeight="1" x14ac:dyDescent="0.3"/>
    <row r="8540" ht="15" hidden="1" customHeight="1" x14ac:dyDescent="0.3"/>
    <row r="8541" ht="15" hidden="1" customHeight="1" x14ac:dyDescent="0.3"/>
    <row r="8542" ht="15" hidden="1" customHeight="1" x14ac:dyDescent="0.3"/>
    <row r="8543" ht="15" hidden="1" customHeight="1" x14ac:dyDescent="0.3"/>
    <row r="8544" ht="15" hidden="1" customHeight="1" x14ac:dyDescent="0.3"/>
    <row r="8545" ht="15" hidden="1" customHeight="1" x14ac:dyDescent="0.3"/>
    <row r="8546" ht="15" hidden="1" customHeight="1" x14ac:dyDescent="0.3"/>
    <row r="8547" ht="15" hidden="1" customHeight="1" x14ac:dyDescent="0.3"/>
    <row r="8548" ht="15" hidden="1" customHeight="1" x14ac:dyDescent="0.3"/>
    <row r="8549" ht="15" hidden="1" customHeight="1" x14ac:dyDescent="0.3"/>
    <row r="8550" ht="15" hidden="1" customHeight="1" x14ac:dyDescent="0.3"/>
    <row r="8551" ht="15" hidden="1" customHeight="1" x14ac:dyDescent="0.3"/>
    <row r="8552" ht="15" hidden="1" customHeight="1" x14ac:dyDescent="0.3"/>
    <row r="8553" ht="15" hidden="1" customHeight="1" x14ac:dyDescent="0.3"/>
    <row r="8554" ht="15" hidden="1" customHeight="1" x14ac:dyDescent="0.3"/>
    <row r="8555" ht="15" hidden="1" customHeight="1" x14ac:dyDescent="0.3"/>
    <row r="8556" ht="15" hidden="1" customHeight="1" x14ac:dyDescent="0.3"/>
    <row r="8557" ht="15" hidden="1" customHeight="1" x14ac:dyDescent="0.3"/>
    <row r="8558" ht="15" hidden="1" customHeight="1" x14ac:dyDescent="0.3"/>
    <row r="8559" ht="15" hidden="1" customHeight="1" x14ac:dyDescent="0.3"/>
    <row r="8560" ht="15" hidden="1" customHeight="1" x14ac:dyDescent="0.3"/>
    <row r="8561" ht="15" hidden="1" customHeight="1" x14ac:dyDescent="0.3"/>
    <row r="8562" ht="15" hidden="1" customHeight="1" x14ac:dyDescent="0.3"/>
    <row r="8563" ht="15" hidden="1" customHeight="1" x14ac:dyDescent="0.3"/>
    <row r="8564" ht="15" hidden="1" customHeight="1" x14ac:dyDescent="0.3"/>
    <row r="8565" ht="15" hidden="1" customHeight="1" x14ac:dyDescent="0.3"/>
    <row r="8566" ht="15" hidden="1" customHeight="1" x14ac:dyDescent="0.3"/>
    <row r="8567" ht="15" hidden="1" customHeight="1" x14ac:dyDescent="0.3"/>
    <row r="8568" ht="15" hidden="1" customHeight="1" x14ac:dyDescent="0.3"/>
    <row r="8569" ht="15" hidden="1" customHeight="1" x14ac:dyDescent="0.3"/>
    <row r="8570" ht="15" hidden="1" customHeight="1" x14ac:dyDescent="0.3"/>
    <row r="8571" ht="15" hidden="1" customHeight="1" x14ac:dyDescent="0.3"/>
    <row r="8572" ht="15" hidden="1" customHeight="1" x14ac:dyDescent="0.3"/>
    <row r="8573" ht="15" hidden="1" customHeight="1" x14ac:dyDescent="0.3"/>
    <row r="8574" ht="15" hidden="1" customHeight="1" x14ac:dyDescent="0.3"/>
    <row r="8575" ht="15" hidden="1" customHeight="1" x14ac:dyDescent="0.3"/>
    <row r="8576" ht="15" hidden="1" customHeight="1" x14ac:dyDescent="0.3"/>
    <row r="8577" ht="15" hidden="1" customHeight="1" x14ac:dyDescent="0.3"/>
    <row r="8578" ht="15" hidden="1" customHeight="1" x14ac:dyDescent="0.3"/>
    <row r="8579" ht="15" hidden="1" customHeight="1" x14ac:dyDescent="0.3"/>
    <row r="8580" ht="15" hidden="1" customHeight="1" x14ac:dyDescent="0.3"/>
    <row r="8581" ht="15" hidden="1" customHeight="1" x14ac:dyDescent="0.3"/>
    <row r="8582" ht="15" hidden="1" customHeight="1" x14ac:dyDescent="0.3"/>
    <row r="8583" ht="15" hidden="1" customHeight="1" x14ac:dyDescent="0.3"/>
    <row r="8584" ht="15" hidden="1" customHeight="1" x14ac:dyDescent="0.3"/>
    <row r="8585" ht="15" hidden="1" customHeight="1" x14ac:dyDescent="0.3"/>
    <row r="8586" ht="15" hidden="1" customHeight="1" x14ac:dyDescent="0.3"/>
    <row r="8587" ht="15" hidden="1" customHeight="1" x14ac:dyDescent="0.3"/>
    <row r="8588" ht="15" hidden="1" customHeight="1" x14ac:dyDescent="0.3"/>
    <row r="8589" ht="15" hidden="1" customHeight="1" x14ac:dyDescent="0.3"/>
    <row r="8590" ht="15" hidden="1" customHeight="1" x14ac:dyDescent="0.3"/>
    <row r="8591" ht="15" hidden="1" customHeight="1" x14ac:dyDescent="0.3"/>
    <row r="8592" ht="15" hidden="1" customHeight="1" x14ac:dyDescent="0.3"/>
    <row r="8593" ht="15" hidden="1" customHeight="1" x14ac:dyDescent="0.3"/>
    <row r="8594" ht="15" hidden="1" customHeight="1" x14ac:dyDescent="0.3"/>
    <row r="8595" ht="15" hidden="1" customHeight="1" x14ac:dyDescent="0.3"/>
    <row r="8596" ht="15" hidden="1" customHeight="1" x14ac:dyDescent="0.3"/>
    <row r="8597" ht="15" hidden="1" customHeight="1" x14ac:dyDescent="0.3"/>
    <row r="8598" ht="15" hidden="1" customHeight="1" x14ac:dyDescent="0.3"/>
    <row r="8599" ht="15" hidden="1" customHeight="1" x14ac:dyDescent="0.3"/>
    <row r="8600" ht="15" hidden="1" customHeight="1" x14ac:dyDescent="0.3"/>
    <row r="8601" ht="15" hidden="1" customHeight="1" x14ac:dyDescent="0.3"/>
    <row r="8602" ht="15" hidden="1" customHeight="1" x14ac:dyDescent="0.3"/>
    <row r="8603" ht="15" hidden="1" customHeight="1" x14ac:dyDescent="0.3"/>
    <row r="8604" ht="15" hidden="1" customHeight="1" x14ac:dyDescent="0.3"/>
    <row r="8605" ht="15" hidden="1" customHeight="1" x14ac:dyDescent="0.3"/>
    <row r="8606" ht="15" hidden="1" customHeight="1" x14ac:dyDescent="0.3"/>
    <row r="8607" ht="15" hidden="1" customHeight="1" x14ac:dyDescent="0.3"/>
    <row r="8608" ht="15" hidden="1" customHeight="1" x14ac:dyDescent="0.3"/>
    <row r="8609" ht="15" hidden="1" customHeight="1" x14ac:dyDescent="0.3"/>
    <row r="8610" ht="15" hidden="1" customHeight="1" x14ac:dyDescent="0.3"/>
    <row r="8611" ht="15" hidden="1" customHeight="1" x14ac:dyDescent="0.3"/>
    <row r="8612" ht="15" hidden="1" customHeight="1" x14ac:dyDescent="0.3"/>
    <row r="8613" ht="15" hidden="1" customHeight="1" x14ac:dyDescent="0.3"/>
    <row r="8614" ht="15" hidden="1" customHeight="1" x14ac:dyDescent="0.3"/>
    <row r="8615" ht="15" hidden="1" customHeight="1" x14ac:dyDescent="0.3"/>
    <row r="8616" ht="15" hidden="1" customHeight="1" x14ac:dyDescent="0.3"/>
    <row r="8617" ht="15" hidden="1" customHeight="1" x14ac:dyDescent="0.3"/>
    <row r="8618" ht="15" hidden="1" customHeight="1" x14ac:dyDescent="0.3"/>
    <row r="8619" ht="15" hidden="1" customHeight="1" x14ac:dyDescent="0.3"/>
    <row r="8620" ht="15" hidden="1" customHeight="1" x14ac:dyDescent="0.3"/>
    <row r="8621" ht="15" hidden="1" customHeight="1" x14ac:dyDescent="0.3"/>
    <row r="8622" ht="15" hidden="1" customHeight="1" x14ac:dyDescent="0.3"/>
    <row r="8623" ht="15" hidden="1" customHeight="1" x14ac:dyDescent="0.3"/>
    <row r="8624" ht="15" hidden="1" customHeight="1" x14ac:dyDescent="0.3"/>
    <row r="8625" ht="15" hidden="1" customHeight="1" x14ac:dyDescent="0.3"/>
    <row r="8626" ht="15" hidden="1" customHeight="1" x14ac:dyDescent="0.3"/>
    <row r="8627" ht="15" hidden="1" customHeight="1" x14ac:dyDescent="0.3"/>
    <row r="8628" ht="15" hidden="1" customHeight="1" x14ac:dyDescent="0.3"/>
    <row r="8629" ht="15" hidden="1" customHeight="1" x14ac:dyDescent="0.3"/>
    <row r="8630" ht="15" hidden="1" customHeight="1" x14ac:dyDescent="0.3"/>
    <row r="8631" ht="15" hidden="1" customHeight="1" x14ac:dyDescent="0.3"/>
    <row r="8632" ht="15" hidden="1" customHeight="1" x14ac:dyDescent="0.3"/>
    <row r="8633" ht="15" hidden="1" customHeight="1" x14ac:dyDescent="0.3"/>
    <row r="8634" ht="15" hidden="1" customHeight="1" x14ac:dyDescent="0.3"/>
    <row r="8635" ht="15" hidden="1" customHeight="1" x14ac:dyDescent="0.3"/>
    <row r="8636" ht="15" hidden="1" customHeight="1" x14ac:dyDescent="0.3"/>
    <row r="8637" ht="15" hidden="1" customHeight="1" x14ac:dyDescent="0.3"/>
    <row r="8638" ht="15" hidden="1" customHeight="1" x14ac:dyDescent="0.3"/>
    <row r="8639" ht="15" hidden="1" customHeight="1" x14ac:dyDescent="0.3"/>
    <row r="8640" ht="15" hidden="1" customHeight="1" x14ac:dyDescent="0.3"/>
    <row r="8641" ht="15" hidden="1" customHeight="1" x14ac:dyDescent="0.3"/>
    <row r="8642" ht="15" hidden="1" customHeight="1" x14ac:dyDescent="0.3"/>
    <row r="8643" ht="15" hidden="1" customHeight="1" x14ac:dyDescent="0.3"/>
    <row r="8644" ht="15" hidden="1" customHeight="1" x14ac:dyDescent="0.3"/>
    <row r="8645" ht="15" hidden="1" customHeight="1" x14ac:dyDescent="0.3"/>
    <row r="8646" ht="15" hidden="1" customHeight="1" x14ac:dyDescent="0.3"/>
    <row r="8647" ht="15" hidden="1" customHeight="1" x14ac:dyDescent="0.3"/>
    <row r="8648" ht="15" hidden="1" customHeight="1" x14ac:dyDescent="0.3"/>
    <row r="8649" ht="15" hidden="1" customHeight="1" x14ac:dyDescent="0.3"/>
    <row r="8650" ht="15" hidden="1" customHeight="1" x14ac:dyDescent="0.3"/>
    <row r="8651" ht="15" hidden="1" customHeight="1" x14ac:dyDescent="0.3"/>
    <row r="8652" ht="15" hidden="1" customHeight="1" x14ac:dyDescent="0.3"/>
    <row r="8653" ht="15" hidden="1" customHeight="1" x14ac:dyDescent="0.3"/>
    <row r="8654" ht="15" hidden="1" customHeight="1" x14ac:dyDescent="0.3"/>
    <row r="8655" ht="15" hidden="1" customHeight="1" x14ac:dyDescent="0.3"/>
    <row r="8656" ht="15" hidden="1" customHeight="1" x14ac:dyDescent="0.3"/>
    <row r="8657" ht="15" hidden="1" customHeight="1" x14ac:dyDescent="0.3"/>
    <row r="8658" ht="15" hidden="1" customHeight="1" x14ac:dyDescent="0.3"/>
    <row r="8659" ht="15" hidden="1" customHeight="1" x14ac:dyDescent="0.3"/>
    <row r="8660" ht="15" hidden="1" customHeight="1" x14ac:dyDescent="0.3"/>
    <row r="8661" ht="15" hidden="1" customHeight="1" x14ac:dyDescent="0.3"/>
    <row r="8662" ht="15" hidden="1" customHeight="1" x14ac:dyDescent="0.3"/>
    <row r="8663" ht="15" hidden="1" customHeight="1" x14ac:dyDescent="0.3"/>
    <row r="8664" ht="15" hidden="1" customHeight="1" x14ac:dyDescent="0.3"/>
    <row r="8665" ht="15" hidden="1" customHeight="1" x14ac:dyDescent="0.3"/>
    <row r="8666" ht="15" hidden="1" customHeight="1" x14ac:dyDescent="0.3"/>
    <row r="8667" ht="15" hidden="1" customHeight="1" x14ac:dyDescent="0.3"/>
    <row r="8668" ht="15" hidden="1" customHeight="1" x14ac:dyDescent="0.3"/>
    <row r="8669" ht="15" hidden="1" customHeight="1" x14ac:dyDescent="0.3"/>
    <row r="8670" ht="15" hidden="1" customHeight="1" x14ac:dyDescent="0.3"/>
    <row r="8671" ht="15" hidden="1" customHeight="1" x14ac:dyDescent="0.3"/>
    <row r="8672" ht="15" hidden="1" customHeight="1" x14ac:dyDescent="0.3"/>
    <row r="8673" ht="15" hidden="1" customHeight="1" x14ac:dyDescent="0.3"/>
    <row r="8674" ht="15" hidden="1" customHeight="1" x14ac:dyDescent="0.3"/>
    <row r="8675" ht="15" hidden="1" customHeight="1" x14ac:dyDescent="0.3"/>
    <row r="8676" ht="15" hidden="1" customHeight="1" x14ac:dyDescent="0.3"/>
    <row r="8677" ht="15" hidden="1" customHeight="1" x14ac:dyDescent="0.3"/>
    <row r="8678" ht="15" hidden="1" customHeight="1" x14ac:dyDescent="0.3"/>
    <row r="8679" ht="15" hidden="1" customHeight="1" x14ac:dyDescent="0.3"/>
    <row r="8680" ht="15" hidden="1" customHeight="1" x14ac:dyDescent="0.3"/>
    <row r="8681" ht="15" hidden="1" customHeight="1" x14ac:dyDescent="0.3"/>
    <row r="8682" ht="15" hidden="1" customHeight="1" x14ac:dyDescent="0.3"/>
    <row r="8683" ht="15" hidden="1" customHeight="1" x14ac:dyDescent="0.3"/>
    <row r="8684" ht="15" hidden="1" customHeight="1" x14ac:dyDescent="0.3"/>
    <row r="8685" ht="15" hidden="1" customHeight="1" x14ac:dyDescent="0.3"/>
    <row r="8686" ht="15" hidden="1" customHeight="1" x14ac:dyDescent="0.3"/>
    <row r="8687" ht="15" hidden="1" customHeight="1" x14ac:dyDescent="0.3"/>
    <row r="8688" ht="15" hidden="1" customHeight="1" x14ac:dyDescent="0.3"/>
    <row r="8689" ht="15" hidden="1" customHeight="1" x14ac:dyDescent="0.3"/>
    <row r="8690" ht="15" hidden="1" customHeight="1" x14ac:dyDescent="0.3"/>
    <row r="8691" ht="15" hidden="1" customHeight="1" x14ac:dyDescent="0.3"/>
    <row r="8692" ht="15" hidden="1" customHeight="1" x14ac:dyDescent="0.3"/>
    <row r="8693" ht="15" hidden="1" customHeight="1" x14ac:dyDescent="0.3"/>
    <row r="8694" ht="15" hidden="1" customHeight="1" x14ac:dyDescent="0.3"/>
    <row r="8695" ht="15" hidden="1" customHeight="1" x14ac:dyDescent="0.3"/>
    <row r="8696" ht="15" hidden="1" customHeight="1" x14ac:dyDescent="0.3"/>
    <row r="8697" ht="15" hidden="1" customHeight="1" x14ac:dyDescent="0.3"/>
    <row r="8698" ht="15" hidden="1" customHeight="1" x14ac:dyDescent="0.3"/>
    <row r="8699" ht="15" hidden="1" customHeight="1" x14ac:dyDescent="0.3"/>
    <row r="8700" ht="15" hidden="1" customHeight="1" x14ac:dyDescent="0.3"/>
    <row r="8701" ht="15" hidden="1" customHeight="1" x14ac:dyDescent="0.3"/>
    <row r="8702" ht="15" hidden="1" customHeight="1" x14ac:dyDescent="0.3"/>
    <row r="8703" ht="15" hidden="1" customHeight="1" x14ac:dyDescent="0.3"/>
    <row r="8704" ht="15" hidden="1" customHeight="1" x14ac:dyDescent="0.3"/>
    <row r="8705" ht="15" hidden="1" customHeight="1" x14ac:dyDescent="0.3"/>
    <row r="8706" ht="15" hidden="1" customHeight="1" x14ac:dyDescent="0.3"/>
    <row r="8707" ht="15" hidden="1" customHeight="1" x14ac:dyDescent="0.3"/>
    <row r="8708" ht="15" hidden="1" customHeight="1" x14ac:dyDescent="0.3"/>
    <row r="8709" ht="15" hidden="1" customHeight="1" x14ac:dyDescent="0.3"/>
    <row r="8710" ht="15" hidden="1" customHeight="1" x14ac:dyDescent="0.3"/>
    <row r="8711" ht="15" hidden="1" customHeight="1" x14ac:dyDescent="0.3"/>
    <row r="8712" ht="15" hidden="1" customHeight="1" x14ac:dyDescent="0.3"/>
    <row r="8713" ht="15" hidden="1" customHeight="1" x14ac:dyDescent="0.3"/>
    <row r="8714" ht="15" hidden="1" customHeight="1" x14ac:dyDescent="0.3"/>
    <row r="8715" ht="15" hidden="1" customHeight="1" x14ac:dyDescent="0.3"/>
    <row r="8716" ht="15" hidden="1" customHeight="1" x14ac:dyDescent="0.3"/>
    <row r="8717" ht="15" hidden="1" customHeight="1" x14ac:dyDescent="0.3"/>
    <row r="8718" ht="15" hidden="1" customHeight="1" x14ac:dyDescent="0.3"/>
    <row r="8719" ht="15" hidden="1" customHeight="1" x14ac:dyDescent="0.3"/>
    <row r="8720" ht="15" hidden="1" customHeight="1" x14ac:dyDescent="0.3"/>
    <row r="8721" ht="15" hidden="1" customHeight="1" x14ac:dyDescent="0.3"/>
    <row r="8722" ht="15" hidden="1" customHeight="1" x14ac:dyDescent="0.3"/>
    <row r="8723" ht="15" hidden="1" customHeight="1" x14ac:dyDescent="0.3"/>
    <row r="8724" ht="15" hidden="1" customHeight="1" x14ac:dyDescent="0.3"/>
    <row r="8725" ht="15" hidden="1" customHeight="1" x14ac:dyDescent="0.3"/>
    <row r="8726" ht="15" hidden="1" customHeight="1" x14ac:dyDescent="0.3"/>
    <row r="8727" ht="15" hidden="1" customHeight="1" x14ac:dyDescent="0.3"/>
    <row r="8728" ht="15" hidden="1" customHeight="1" x14ac:dyDescent="0.3"/>
    <row r="8729" ht="15" hidden="1" customHeight="1" x14ac:dyDescent="0.3"/>
    <row r="8730" ht="15" hidden="1" customHeight="1" x14ac:dyDescent="0.3"/>
    <row r="8731" ht="15" hidden="1" customHeight="1" x14ac:dyDescent="0.3"/>
    <row r="8732" ht="15" hidden="1" customHeight="1" x14ac:dyDescent="0.3"/>
    <row r="8733" ht="15" hidden="1" customHeight="1" x14ac:dyDescent="0.3"/>
    <row r="8734" ht="15" hidden="1" customHeight="1" x14ac:dyDescent="0.3"/>
    <row r="8735" ht="15" hidden="1" customHeight="1" x14ac:dyDescent="0.3"/>
    <row r="8736" ht="15" hidden="1" customHeight="1" x14ac:dyDescent="0.3"/>
    <row r="8737" ht="15" hidden="1" customHeight="1" x14ac:dyDescent="0.3"/>
    <row r="8738" ht="15" hidden="1" customHeight="1" x14ac:dyDescent="0.3"/>
    <row r="8739" ht="15" hidden="1" customHeight="1" x14ac:dyDescent="0.3"/>
    <row r="8740" ht="15" hidden="1" customHeight="1" x14ac:dyDescent="0.3"/>
    <row r="8741" ht="15" hidden="1" customHeight="1" x14ac:dyDescent="0.3"/>
    <row r="8742" ht="15" hidden="1" customHeight="1" x14ac:dyDescent="0.3"/>
    <row r="8743" ht="15" hidden="1" customHeight="1" x14ac:dyDescent="0.3"/>
    <row r="8744" ht="15" hidden="1" customHeight="1" x14ac:dyDescent="0.3"/>
    <row r="8745" ht="15" hidden="1" customHeight="1" x14ac:dyDescent="0.3"/>
    <row r="8746" ht="15" hidden="1" customHeight="1" x14ac:dyDescent="0.3"/>
    <row r="8747" ht="15" hidden="1" customHeight="1" x14ac:dyDescent="0.3"/>
    <row r="8748" ht="15" hidden="1" customHeight="1" x14ac:dyDescent="0.3"/>
    <row r="8749" ht="15" hidden="1" customHeight="1" x14ac:dyDescent="0.3"/>
    <row r="8750" ht="15" hidden="1" customHeight="1" x14ac:dyDescent="0.3"/>
    <row r="8751" ht="15" hidden="1" customHeight="1" x14ac:dyDescent="0.3"/>
    <row r="8752" ht="15" hidden="1" customHeight="1" x14ac:dyDescent="0.3"/>
    <row r="8753" ht="15" hidden="1" customHeight="1" x14ac:dyDescent="0.3"/>
    <row r="8754" ht="15" hidden="1" customHeight="1" x14ac:dyDescent="0.3"/>
    <row r="8755" ht="15" hidden="1" customHeight="1" x14ac:dyDescent="0.3"/>
    <row r="8756" ht="15" hidden="1" customHeight="1" x14ac:dyDescent="0.3"/>
    <row r="8757" ht="15" hidden="1" customHeight="1" x14ac:dyDescent="0.3"/>
    <row r="8758" ht="15" hidden="1" customHeight="1" x14ac:dyDescent="0.3"/>
    <row r="8759" ht="15" hidden="1" customHeight="1" x14ac:dyDescent="0.3"/>
    <row r="8760" ht="15" hidden="1" customHeight="1" x14ac:dyDescent="0.3"/>
    <row r="8761" ht="15" hidden="1" customHeight="1" x14ac:dyDescent="0.3"/>
    <row r="8762" ht="15" hidden="1" customHeight="1" x14ac:dyDescent="0.3"/>
    <row r="8763" ht="15" hidden="1" customHeight="1" x14ac:dyDescent="0.3"/>
    <row r="8764" ht="15" hidden="1" customHeight="1" x14ac:dyDescent="0.3"/>
    <row r="8765" ht="15" hidden="1" customHeight="1" x14ac:dyDescent="0.3"/>
    <row r="8766" ht="15" hidden="1" customHeight="1" x14ac:dyDescent="0.3"/>
    <row r="8767" ht="15" hidden="1" customHeight="1" x14ac:dyDescent="0.3"/>
    <row r="8768" ht="15" hidden="1" customHeight="1" x14ac:dyDescent="0.3"/>
    <row r="8769" ht="15" hidden="1" customHeight="1" x14ac:dyDescent="0.3"/>
    <row r="8770" ht="15" hidden="1" customHeight="1" x14ac:dyDescent="0.3"/>
    <row r="8771" ht="15" hidden="1" customHeight="1" x14ac:dyDescent="0.3"/>
    <row r="8772" ht="15" hidden="1" customHeight="1" x14ac:dyDescent="0.3"/>
    <row r="8773" ht="15" hidden="1" customHeight="1" x14ac:dyDescent="0.3"/>
    <row r="8774" ht="15" hidden="1" customHeight="1" x14ac:dyDescent="0.3"/>
    <row r="8775" ht="15" hidden="1" customHeight="1" x14ac:dyDescent="0.3"/>
    <row r="8776" ht="15" hidden="1" customHeight="1" x14ac:dyDescent="0.3"/>
    <row r="8777" ht="15" hidden="1" customHeight="1" x14ac:dyDescent="0.3"/>
    <row r="8778" ht="15" hidden="1" customHeight="1" x14ac:dyDescent="0.3"/>
    <row r="8779" ht="15" hidden="1" customHeight="1" x14ac:dyDescent="0.3"/>
    <row r="8780" ht="15" hidden="1" customHeight="1" x14ac:dyDescent="0.3"/>
    <row r="8781" ht="15" hidden="1" customHeight="1" x14ac:dyDescent="0.3"/>
    <row r="8782" ht="15" hidden="1" customHeight="1" x14ac:dyDescent="0.3"/>
    <row r="8783" ht="15" hidden="1" customHeight="1" x14ac:dyDescent="0.3"/>
    <row r="8784" ht="15" hidden="1" customHeight="1" x14ac:dyDescent="0.3"/>
    <row r="8785" ht="15" hidden="1" customHeight="1" x14ac:dyDescent="0.3"/>
    <row r="8786" ht="15" hidden="1" customHeight="1" x14ac:dyDescent="0.3"/>
    <row r="8787" ht="15" hidden="1" customHeight="1" x14ac:dyDescent="0.3"/>
    <row r="8788" ht="15" hidden="1" customHeight="1" x14ac:dyDescent="0.3"/>
    <row r="8789" ht="15" hidden="1" customHeight="1" x14ac:dyDescent="0.3"/>
    <row r="8790" ht="15" hidden="1" customHeight="1" x14ac:dyDescent="0.3"/>
    <row r="8791" ht="15" hidden="1" customHeight="1" x14ac:dyDescent="0.3"/>
    <row r="8792" ht="15" hidden="1" customHeight="1" x14ac:dyDescent="0.3"/>
    <row r="8793" ht="15" hidden="1" customHeight="1" x14ac:dyDescent="0.3"/>
    <row r="8794" ht="15" hidden="1" customHeight="1" x14ac:dyDescent="0.3"/>
    <row r="8795" ht="15" hidden="1" customHeight="1" x14ac:dyDescent="0.3"/>
    <row r="8796" ht="15" hidden="1" customHeight="1" x14ac:dyDescent="0.3"/>
    <row r="8797" ht="15" hidden="1" customHeight="1" x14ac:dyDescent="0.3"/>
    <row r="8798" ht="15" hidden="1" customHeight="1" x14ac:dyDescent="0.3"/>
    <row r="8799" ht="15" hidden="1" customHeight="1" x14ac:dyDescent="0.3"/>
    <row r="8800" ht="15" hidden="1" customHeight="1" x14ac:dyDescent="0.3"/>
    <row r="8801" ht="15" hidden="1" customHeight="1" x14ac:dyDescent="0.3"/>
    <row r="8802" ht="15" hidden="1" customHeight="1" x14ac:dyDescent="0.3"/>
    <row r="8803" ht="15" hidden="1" customHeight="1" x14ac:dyDescent="0.3"/>
    <row r="8804" ht="15" hidden="1" customHeight="1" x14ac:dyDescent="0.3"/>
    <row r="8805" ht="15" hidden="1" customHeight="1" x14ac:dyDescent="0.3"/>
    <row r="8806" ht="15" hidden="1" customHeight="1" x14ac:dyDescent="0.3"/>
    <row r="8807" ht="15" hidden="1" customHeight="1" x14ac:dyDescent="0.3"/>
    <row r="8808" ht="15" hidden="1" customHeight="1" x14ac:dyDescent="0.3"/>
    <row r="8809" ht="15" hidden="1" customHeight="1" x14ac:dyDescent="0.3"/>
    <row r="8810" ht="15" hidden="1" customHeight="1" x14ac:dyDescent="0.3"/>
    <row r="8811" ht="15" hidden="1" customHeight="1" x14ac:dyDescent="0.3"/>
    <row r="8812" ht="15" hidden="1" customHeight="1" x14ac:dyDescent="0.3"/>
    <row r="8813" ht="15" hidden="1" customHeight="1" x14ac:dyDescent="0.3"/>
    <row r="8814" ht="15" hidden="1" customHeight="1" x14ac:dyDescent="0.3"/>
    <row r="8815" ht="15" hidden="1" customHeight="1" x14ac:dyDescent="0.3"/>
    <row r="8816" ht="15" hidden="1" customHeight="1" x14ac:dyDescent="0.3"/>
    <row r="8817" ht="15" hidden="1" customHeight="1" x14ac:dyDescent="0.3"/>
    <row r="8818" ht="15" hidden="1" customHeight="1" x14ac:dyDescent="0.3"/>
    <row r="8819" ht="15" hidden="1" customHeight="1" x14ac:dyDescent="0.3"/>
    <row r="8820" ht="15" hidden="1" customHeight="1" x14ac:dyDescent="0.3"/>
    <row r="8821" ht="15" hidden="1" customHeight="1" x14ac:dyDescent="0.3"/>
    <row r="8822" ht="15" hidden="1" customHeight="1" x14ac:dyDescent="0.3"/>
    <row r="8823" ht="15" hidden="1" customHeight="1" x14ac:dyDescent="0.3"/>
    <row r="8824" ht="15" hidden="1" customHeight="1" x14ac:dyDescent="0.3"/>
    <row r="8825" ht="15" hidden="1" customHeight="1" x14ac:dyDescent="0.3"/>
    <row r="8826" ht="15" hidden="1" customHeight="1" x14ac:dyDescent="0.3"/>
    <row r="8827" ht="15" hidden="1" customHeight="1" x14ac:dyDescent="0.3"/>
    <row r="8828" ht="15" hidden="1" customHeight="1" x14ac:dyDescent="0.3"/>
    <row r="8829" ht="15" hidden="1" customHeight="1" x14ac:dyDescent="0.3"/>
    <row r="8830" ht="15" hidden="1" customHeight="1" x14ac:dyDescent="0.3"/>
    <row r="8831" ht="15" hidden="1" customHeight="1" x14ac:dyDescent="0.3"/>
    <row r="8832" ht="15" hidden="1" customHeight="1" x14ac:dyDescent="0.3"/>
    <row r="8833" ht="15" hidden="1" customHeight="1" x14ac:dyDescent="0.3"/>
    <row r="8834" ht="15" hidden="1" customHeight="1" x14ac:dyDescent="0.3"/>
    <row r="8835" ht="15" hidden="1" customHeight="1" x14ac:dyDescent="0.3"/>
    <row r="8836" ht="15" hidden="1" customHeight="1" x14ac:dyDescent="0.3"/>
    <row r="8837" ht="15" hidden="1" customHeight="1" x14ac:dyDescent="0.3"/>
    <row r="8838" ht="15" hidden="1" customHeight="1" x14ac:dyDescent="0.3"/>
    <row r="8839" ht="15" hidden="1" customHeight="1" x14ac:dyDescent="0.3"/>
    <row r="8840" ht="15" hidden="1" customHeight="1" x14ac:dyDescent="0.3"/>
    <row r="8841" ht="15" hidden="1" customHeight="1" x14ac:dyDescent="0.3"/>
    <row r="8842" ht="15" hidden="1" customHeight="1" x14ac:dyDescent="0.3"/>
    <row r="8843" ht="15" hidden="1" customHeight="1" x14ac:dyDescent="0.3"/>
    <row r="8844" ht="15" hidden="1" customHeight="1" x14ac:dyDescent="0.3"/>
    <row r="8845" ht="15" hidden="1" customHeight="1" x14ac:dyDescent="0.3"/>
    <row r="8846" ht="15" hidden="1" customHeight="1" x14ac:dyDescent="0.3"/>
    <row r="8847" ht="15" hidden="1" customHeight="1" x14ac:dyDescent="0.3"/>
    <row r="8848" ht="15" hidden="1" customHeight="1" x14ac:dyDescent="0.3"/>
    <row r="8849" ht="15" hidden="1" customHeight="1" x14ac:dyDescent="0.3"/>
    <row r="8850" ht="15" hidden="1" customHeight="1" x14ac:dyDescent="0.3"/>
    <row r="8851" ht="15" hidden="1" customHeight="1" x14ac:dyDescent="0.3"/>
    <row r="8852" ht="15" hidden="1" customHeight="1" x14ac:dyDescent="0.3"/>
    <row r="8853" ht="15" hidden="1" customHeight="1" x14ac:dyDescent="0.3"/>
    <row r="8854" ht="15" hidden="1" customHeight="1" x14ac:dyDescent="0.3"/>
    <row r="8855" ht="15" hidden="1" customHeight="1" x14ac:dyDescent="0.3"/>
    <row r="8856" ht="15" hidden="1" customHeight="1" x14ac:dyDescent="0.3"/>
    <row r="8857" ht="15" hidden="1" customHeight="1" x14ac:dyDescent="0.3"/>
    <row r="8858" ht="15" hidden="1" customHeight="1" x14ac:dyDescent="0.3"/>
    <row r="8859" ht="15" hidden="1" customHeight="1" x14ac:dyDescent="0.3"/>
    <row r="8860" ht="15" hidden="1" customHeight="1" x14ac:dyDescent="0.3"/>
    <row r="8861" ht="15" hidden="1" customHeight="1" x14ac:dyDescent="0.3"/>
    <row r="8862" ht="15" hidden="1" customHeight="1" x14ac:dyDescent="0.3"/>
    <row r="8863" ht="15" hidden="1" customHeight="1" x14ac:dyDescent="0.3"/>
    <row r="8864" ht="15" hidden="1" customHeight="1" x14ac:dyDescent="0.3"/>
    <row r="8865" ht="15" hidden="1" customHeight="1" x14ac:dyDescent="0.3"/>
    <row r="8866" ht="15" hidden="1" customHeight="1" x14ac:dyDescent="0.3"/>
    <row r="8867" ht="15" hidden="1" customHeight="1" x14ac:dyDescent="0.3"/>
    <row r="8868" ht="15" hidden="1" customHeight="1" x14ac:dyDescent="0.3"/>
    <row r="8869" ht="15" hidden="1" customHeight="1" x14ac:dyDescent="0.3"/>
    <row r="8870" ht="15" hidden="1" customHeight="1" x14ac:dyDescent="0.3"/>
    <row r="8871" ht="15" hidden="1" customHeight="1" x14ac:dyDescent="0.3"/>
    <row r="8872" ht="15" hidden="1" customHeight="1" x14ac:dyDescent="0.3"/>
    <row r="8873" ht="15" hidden="1" customHeight="1" x14ac:dyDescent="0.3"/>
    <row r="8874" ht="15" hidden="1" customHeight="1" x14ac:dyDescent="0.3"/>
    <row r="8875" ht="15" hidden="1" customHeight="1" x14ac:dyDescent="0.3"/>
    <row r="8876" ht="15" hidden="1" customHeight="1" x14ac:dyDescent="0.3"/>
    <row r="8877" ht="15" hidden="1" customHeight="1" x14ac:dyDescent="0.3"/>
    <row r="8878" ht="15" hidden="1" customHeight="1" x14ac:dyDescent="0.3"/>
    <row r="8879" ht="15" hidden="1" customHeight="1" x14ac:dyDescent="0.3"/>
    <row r="8880" ht="15" hidden="1" customHeight="1" x14ac:dyDescent="0.3"/>
    <row r="8881" ht="15" hidden="1" customHeight="1" x14ac:dyDescent="0.3"/>
    <row r="8882" ht="15" hidden="1" customHeight="1" x14ac:dyDescent="0.3"/>
    <row r="8883" ht="15" hidden="1" customHeight="1" x14ac:dyDescent="0.3"/>
    <row r="8884" ht="15" hidden="1" customHeight="1" x14ac:dyDescent="0.3"/>
    <row r="8885" ht="15" hidden="1" customHeight="1" x14ac:dyDescent="0.3"/>
    <row r="8886" ht="15" hidden="1" customHeight="1" x14ac:dyDescent="0.3"/>
    <row r="8887" ht="15" hidden="1" customHeight="1" x14ac:dyDescent="0.3"/>
    <row r="8888" ht="15" hidden="1" customHeight="1" x14ac:dyDescent="0.3"/>
    <row r="8889" ht="15" hidden="1" customHeight="1" x14ac:dyDescent="0.3"/>
    <row r="8890" ht="15" hidden="1" customHeight="1" x14ac:dyDescent="0.3"/>
    <row r="8891" ht="15" hidden="1" customHeight="1" x14ac:dyDescent="0.3"/>
    <row r="8892" ht="15" hidden="1" customHeight="1" x14ac:dyDescent="0.3"/>
    <row r="8893" ht="15" hidden="1" customHeight="1" x14ac:dyDescent="0.3"/>
    <row r="8894" ht="15" hidden="1" customHeight="1" x14ac:dyDescent="0.3"/>
    <row r="8895" ht="15" hidden="1" customHeight="1" x14ac:dyDescent="0.3"/>
    <row r="8896" ht="15" hidden="1" customHeight="1" x14ac:dyDescent="0.3"/>
    <row r="8897" ht="15" hidden="1" customHeight="1" x14ac:dyDescent="0.3"/>
    <row r="8898" ht="15" hidden="1" customHeight="1" x14ac:dyDescent="0.3"/>
    <row r="8899" ht="15" hidden="1" customHeight="1" x14ac:dyDescent="0.3"/>
    <row r="8900" ht="15" hidden="1" customHeight="1" x14ac:dyDescent="0.3"/>
    <row r="8901" ht="15" hidden="1" customHeight="1" x14ac:dyDescent="0.3"/>
    <row r="8902" ht="15" hidden="1" customHeight="1" x14ac:dyDescent="0.3"/>
    <row r="8903" ht="15" hidden="1" customHeight="1" x14ac:dyDescent="0.3"/>
    <row r="8904" ht="15" hidden="1" customHeight="1" x14ac:dyDescent="0.3"/>
    <row r="8905" ht="15" hidden="1" customHeight="1" x14ac:dyDescent="0.3"/>
    <row r="8906" ht="15" hidden="1" customHeight="1" x14ac:dyDescent="0.3"/>
    <row r="8907" ht="15" hidden="1" customHeight="1" x14ac:dyDescent="0.3"/>
    <row r="8908" ht="15" hidden="1" customHeight="1" x14ac:dyDescent="0.3"/>
    <row r="8909" ht="15" hidden="1" customHeight="1" x14ac:dyDescent="0.3"/>
    <row r="8910" ht="15" hidden="1" customHeight="1" x14ac:dyDescent="0.3"/>
    <row r="8911" ht="15" hidden="1" customHeight="1" x14ac:dyDescent="0.3"/>
    <row r="8912" ht="15" hidden="1" customHeight="1" x14ac:dyDescent="0.3"/>
    <row r="8913" ht="15" hidden="1" customHeight="1" x14ac:dyDescent="0.3"/>
    <row r="8914" ht="15" hidden="1" customHeight="1" x14ac:dyDescent="0.3"/>
    <row r="8915" ht="15" hidden="1" customHeight="1" x14ac:dyDescent="0.3"/>
    <row r="8916" ht="15" hidden="1" customHeight="1" x14ac:dyDescent="0.3"/>
    <row r="8917" ht="15" hidden="1" customHeight="1" x14ac:dyDescent="0.3"/>
    <row r="8918" ht="15" hidden="1" customHeight="1" x14ac:dyDescent="0.3"/>
    <row r="8919" ht="15" hidden="1" customHeight="1" x14ac:dyDescent="0.3"/>
    <row r="8920" ht="15" hidden="1" customHeight="1" x14ac:dyDescent="0.3"/>
    <row r="8921" ht="15" hidden="1" customHeight="1" x14ac:dyDescent="0.3"/>
    <row r="8922" ht="15" hidden="1" customHeight="1" x14ac:dyDescent="0.3"/>
    <row r="8923" ht="15" hidden="1" customHeight="1" x14ac:dyDescent="0.3"/>
    <row r="8924" ht="15" hidden="1" customHeight="1" x14ac:dyDescent="0.3"/>
    <row r="8925" ht="15" hidden="1" customHeight="1" x14ac:dyDescent="0.3"/>
    <row r="8926" ht="15" hidden="1" customHeight="1" x14ac:dyDescent="0.3"/>
    <row r="8927" ht="15" hidden="1" customHeight="1" x14ac:dyDescent="0.3"/>
    <row r="8928" ht="15" hidden="1" customHeight="1" x14ac:dyDescent="0.3"/>
    <row r="8929" ht="15" hidden="1" customHeight="1" x14ac:dyDescent="0.3"/>
    <row r="8930" ht="15" hidden="1" customHeight="1" x14ac:dyDescent="0.3"/>
    <row r="8931" ht="15" hidden="1" customHeight="1" x14ac:dyDescent="0.3"/>
    <row r="8932" ht="15" hidden="1" customHeight="1" x14ac:dyDescent="0.3"/>
    <row r="8933" ht="15" hidden="1" customHeight="1" x14ac:dyDescent="0.3"/>
    <row r="8934" ht="15" hidden="1" customHeight="1" x14ac:dyDescent="0.3"/>
    <row r="8935" ht="15" hidden="1" customHeight="1" x14ac:dyDescent="0.3"/>
    <row r="8936" ht="15" hidden="1" customHeight="1" x14ac:dyDescent="0.3"/>
    <row r="8937" ht="15" hidden="1" customHeight="1" x14ac:dyDescent="0.3"/>
    <row r="8938" ht="15" hidden="1" customHeight="1" x14ac:dyDescent="0.3"/>
    <row r="8939" ht="15" hidden="1" customHeight="1" x14ac:dyDescent="0.3"/>
    <row r="8940" ht="15" hidden="1" customHeight="1" x14ac:dyDescent="0.3"/>
    <row r="8941" ht="15" hidden="1" customHeight="1" x14ac:dyDescent="0.3"/>
    <row r="8942" ht="15" hidden="1" customHeight="1" x14ac:dyDescent="0.3"/>
    <row r="8943" ht="15" hidden="1" customHeight="1" x14ac:dyDescent="0.3"/>
    <row r="8944" ht="15" hidden="1" customHeight="1" x14ac:dyDescent="0.3"/>
    <row r="8945" ht="15" hidden="1" customHeight="1" x14ac:dyDescent="0.3"/>
    <row r="8946" ht="15" hidden="1" customHeight="1" x14ac:dyDescent="0.3"/>
    <row r="8947" ht="15" hidden="1" customHeight="1" x14ac:dyDescent="0.3"/>
    <row r="8948" ht="15" hidden="1" customHeight="1" x14ac:dyDescent="0.3"/>
    <row r="8949" ht="15" hidden="1" customHeight="1" x14ac:dyDescent="0.3"/>
    <row r="8950" ht="15" hidden="1" customHeight="1" x14ac:dyDescent="0.3"/>
    <row r="8951" ht="15" hidden="1" customHeight="1" x14ac:dyDescent="0.3"/>
    <row r="8952" ht="15" hidden="1" customHeight="1" x14ac:dyDescent="0.3"/>
    <row r="8953" ht="15" hidden="1" customHeight="1" x14ac:dyDescent="0.3"/>
    <row r="8954" ht="15" hidden="1" customHeight="1" x14ac:dyDescent="0.3"/>
    <row r="8955" ht="15" hidden="1" customHeight="1" x14ac:dyDescent="0.3"/>
    <row r="8956" ht="15" hidden="1" customHeight="1" x14ac:dyDescent="0.3"/>
    <row r="8957" ht="15" hidden="1" customHeight="1" x14ac:dyDescent="0.3"/>
    <row r="8958" ht="15" hidden="1" customHeight="1" x14ac:dyDescent="0.3"/>
    <row r="8959" ht="15" hidden="1" customHeight="1" x14ac:dyDescent="0.3"/>
    <row r="8960" ht="15" hidden="1" customHeight="1" x14ac:dyDescent="0.3"/>
    <row r="8961" ht="15" hidden="1" customHeight="1" x14ac:dyDescent="0.3"/>
    <row r="8962" ht="15" hidden="1" customHeight="1" x14ac:dyDescent="0.3"/>
    <row r="8963" ht="15" hidden="1" customHeight="1" x14ac:dyDescent="0.3"/>
    <row r="8964" ht="15" hidden="1" customHeight="1" x14ac:dyDescent="0.3"/>
    <row r="8965" ht="15" hidden="1" customHeight="1" x14ac:dyDescent="0.3"/>
    <row r="8966" ht="15" hidden="1" customHeight="1" x14ac:dyDescent="0.3"/>
    <row r="8967" ht="15" hidden="1" customHeight="1" x14ac:dyDescent="0.3"/>
    <row r="8968" ht="15" hidden="1" customHeight="1" x14ac:dyDescent="0.3"/>
    <row r="8969" ht="15" hidden="1" customHeight="1" x14ac:dyDescent="0.3"/>
    <row r="8970" ht="15" hidden="1" customHeight="1" x14ac:dyDescent="0.3"/>
    <row r="8971" ht="15" hidden="1" customHeight="1" x14ac:dyDescent="0.3"/>
    <row r="8972" ht="15" hidden="1" customHeight="1" x14ac:dyDescent="0.3"/>
    <row r="8973" ht="15" hidden="1" customHeight="1" x14ac:dyDescent="0.3"/>
    <row r="8974" ht="15" hidden="1" customHeight="1" x14ac:dyDescent="0.3"/>
    <row r="8975" ht="15" hidden="1" customHeight="1" x14ac:dyDescent="0.3"/>
    <row r="8976" ht="15" hidden="1" customHeight="1" x14ac:dyDescent="0.3"/>
    <row r="8977" ht="15" hidden="1" customHeight="1" x14ac:dyDescent="0.3"/>
    <row r="8978" ht="15" hidden="1" customHeight="1" x14ac:dyDescent="0.3"/>
    <row r="8979" ht="15" hidden="1" customHeight="1" x14ac:dyDescent="0.3"/>
    <row r="8980" ht="15" hidden="1" customHeight="1" x14ac:dyDescent="0.3"/>
    <row r="8981" ht="15" hidden="1" customHeight="1" x14ac:dyDescent="0.3"/>
    <row r="8982" ht="15" hidden="1" customHeight="1" x14ac:dyDescent="0.3"/>
    <row r="8983" ht="15" hidden="1" customHeight="1" x14ac:dyDescent="0.3"/>
    <row r="8984" ht="15" hidden="1" customHeight="1" x14ac:dyDescent="0.3"/>
    <row r="8985" ht="15" hidden="1" customHeight="1" x14ac:dyDescent="0.3"/>
    <row r="8986" ht="15" hidden="1" customHeight="1" x14ac:dyDescent="0.3"/>
    <row r="8987" ht="15" hidden="1" customHeight="1" x14ac:dyDescent="0.3"/>
    <row r="8988" ht="15" hidden="1" customHeight="1" x14ac:dyDescent="0.3"/>
    <row r="8989" ht="15" hidden="1" customHeight="1" x14ac:dyDescent="0.3"/>
    <row r="8990" ht="15" hidden="1" customHeight="1" x14ac:dyDescent="0.3"/>
    <row r="8991" ht="15" hidden="1" customHeight="1" x14ac:dyDescent="0.3"/>
    <row r="8992" ht="15" hidden="1" customHeight="1" x14ac:dyDescent="0.3"/>
    <row r="8993" ht="15" hidden="1" customHeight="1" x14ac:dyDescent="0.3"/>
    <row r="8994" ht="15" hidden="1" customHeight="1" x14ac:dyDescent="0.3"/>
    <row r="8995" ht="15" hidden="1" customHeight="1" x14ac:dyDescent="0.3"/>
    <row r="8996" ht="15" hidden="1" customHeight="1" x14ac:dyDescent="0.3"/>
    <row r="8997" ht="15" hidden="1" customHeight="1" x14ac:dyDescent="0.3"/>
    <row r="8998" ht="15" hidden="1" customHeight="1" x14ac:dyDescent="0.3"/>
    <row r="8999" ht="15" hidden="1" customHeight="1" x14ac:dyDescent="0.3"/>
    <row r="9000" ht="15" hidden="1" customHeight="1" x14ac:dyDescent="0.3"/>
    <row r="9001" ht="15" hidden="1" customHeight="1" x14ac:dyDescent="0.3"/>
    <row r="9002" ht="15" hidden="1" customHeight="1" x14ac:dyDescent="0.3"/>
    <row r="9003" ht="15" hidden="1" customHeight="1" x14ac:dyDescent="0.3"/>
    <row r="9004" ht="15" hidden="1" customHeight="1" x14ac:dyDescent="0.3"/>
    <row r="9005" ht="15" hidden="1" customHeight="1" x14ac:dyDescent="0.3"/>
    <row r="9006" ht="15" hidden="1" customHeight="1" x14ac:dyDescent="0.3"/>
    <row r="9007" ht="15" hidden="1" customHeight="1" x14ac:dyDescent="0.3"/>
    <row r="9008" ht="15" hidden="1" customHeight="1" x14ac:dyDescent="0.3"/>
    <row r="9009" ht="15" hidden="1" customHeight="1" x14ac:dyDescent="0.3"/>
    <row r="9010" ht="15" hidden="1" customHeight="1" x14ac:dyDescent="0.3"/>
    <row r="9011" ht="15" hidden="1" customHeight="1" x14ac:dyDescent="0.3"/>
    <row r="9012" ht="15" hidden="1" customHeight="1" x14ac:dyDescent="0.3"/>
    <row r="9013" ht="15" hidden="1" customHeight="1" x14ac:dyDescent="0.3"/>
    <row r="9014" ht="15" hidden="1" customHeight="1" x14ac:dyDescent="0.3"/>
    <row r="9015" ht="15" hidden="1" customHeight="1" x14ac:dyDescent="0.3"/>
    <row r="9016" ht="15" hidden="1" customHeight="1" x14ac:dyDescent="0.3"/>
    <row r="9017" ht="15" hidden="1" customHeight="1" x14ac:dyDescent="0.3"/>
    <row r="9018" ht="15" hidden="1" customHeight="1" x14ac:dyDescent="0.3"/>
    <row r="9019" ht="15" hidden="1" customHeight="1" x14ac:dyDescent="0.3"/>
    <row r="9020" ht="15" hidden="1" customHeight="1" x14ac:dyDescent="0.3"/>
    <row r="9021" ht="15" hidden="1" customHeight="1" x14ac:dyDescent="0.3"/>
    <row r="9022" ht="15" hidden="1" customHeight="1" x14ac:dyDescent="0.3"/>
    <row r="9023" ht="15" hidden="1" customHeight="1" x14ac:dyDescent="0.3"/>
    <row r="9024" ht="15" hidden="1" customHeight="1" x14ac:dyDescent="0.3"/>
    <row r="9025" ht="15" hidden="1" customHeight="1" x14ac:dyDescent="0.3"/>
    <row r="9026" ht="15" hidden="1" customHeight="1" x14ac:dyDescent="0.3"/>
    <row r="9027" ht="15" hidden="1" customHeight="1" x14ac:dyDescent="0.3"/>
    <row r="9028" ht="15" hidden="1" customHeight="1" x14ac:dyDescent="0.3"/>
    <row r="9029" ht="15" hidden="1" customHeight="1" x14ac:dyDescent="0.3"/>
    <row r="9030" ht="15" hidden="1" customHeight="1" x14ac:dyDescent="0.3"/>
    <row r="9031" ht="15" hidden="1" customHeight="1" x14ac:dyDescent="0.3"/>
    <row r="9032" ht="15" hidden="1" customHeight="1" x14ac:dyDescent="0.3"/>
    <row r="9033" ht="15" hidden="1" customHeight="1" x14ac:dyDescent="0.3"/>
    <row r="9034" ht="15" hidden="1" customHeight="1" x14ac:dyDescent="0.3"/>
    <row r="9035" ht="15" hidden="1" customHeight="1" x14ac:dyDescent="0.3"/>
    <row r="9036" ht="15" hidden="1" customHeight="1" x14ac:dyDescent="0.3"/>
    <row r="9037" ht="15" hidden="1" customHeight="1" x14ac:dyDescent="0.3"/>
    <row r="9038" ht="15" hidden="1" customHeight="1" x14ac:dyDescent="0.3"/>
    <row r="9039" ht="15" hidden="1" customHeight="1" x14ac:dyDescent="0.3"/>
    <row r="9040" ht="15" hidden="1" customHeight="1" x14ac:dyDescent="0.3"/>
    <row r="9041" ht="15" hidden="1" customHeight="1" x14ac:dyDescent="0.3"/>
    <row r="9042" ht="15" hidden="1" customHeight="1" x14ac:dyDescent="0.3"/>
    <row r="9043" ht="15" hidden="1" customHeight="1" x14ac:dyDescent="0.3"/>
    <row r="9044" ht="15" hidden="1" customHeight="1" x14ac:dyDescent="0.3"/>
    <row r="9045" ht="15" hidden="1" customHeight="1" x14ac:dyDescent="0.3"/>
    <row r="9046" ht="15" hidden="1" customHeight="1" x14ac:dyDescent="0.3"/>
    <row r="9047" ht="15" hidden="1" customHeight="1" x14ac:dyDescent="0.3"/>
    <row r="9048" ht="15" hidden="1" customHeight="1" x14ac:dyDescent="0.3"/>
    <row r="9049" ht="15" hidden="1" customHeight="1" x14ac:dyDescent="0.3"/>
    <row r="9050" ht="15" hidden="1" customHeight="1" x14ac:dyDescent="0.3"/>
    <row r="9051" ht="15" hidden="1" customHeight="1" x14ac:dyDescent="0.3"/>
    <row r="9052" ht="15" hidden="1" customHeight="1" x14ac:dyDescent="0.3"/>
    <row r="9053" ht="15" hidden="1" customHeight="1" x14ac:dyDescent="0.3"/>
    <row r="9054" ht="15" hidden="1" customHeight="1" x14ac:dyDescent="0.3"/>
    <row r="9055" ht="15" hidden="1" customHeight="1" x14ac:dyDescent="0.3"/>
    <row r="9056" ht="15" hidden="1" customHeight="1" x14ac:dyDescent="0.3"/>
    <row r="9057" ht="15" hidden="1" customHeight="1" x14ac:dyDescent="0.3"/>
    <row r="9058" ht="15" hidden="1" customHeight="1" x14ac:dyDescent="0.3"/>
    <row r="9059" ht="15" hidden="1" customHeight="1" x14ac:dyDescent="0.3"/>
    <row r="9060" ht="15" hidden="1" customHeight="1" x14ac:dyDescent="0.3"/>
    <row r="9061" ht="15" hidden="1" customHeight="1" x14ac:dyDescent="0.3"/>
    <row r="9062" ht="15" hidden="1" customHeight="1" x14ac:dyDescent="0.3"/>
    <row r="9063" ht="15" hidden="1" customHeight="1" x14ac:dyDescent="0.3"/>
    <row r="9064" ht="15" hidden="1" customHeight="1" x14ac:dyDescent="0.3"/>
    <row r="9065" ht="15" hidden="1" customHeight="1" x14ac:dyDescent="0.3"/>
    <row r="9066" ht="15" hidden="1" customHeight="1" x14ac:dyDescent="0.3"/>
    <row r="9067" ht="15" hidden="1" customHeight="1" x14ac:dyDescent="0.3"/>
    <row r="9068" ht="15" hidden="1" customHeight="1" x14ac:dyDescent="0.3"/>
    <row r="9069" ht="15" hidden="1" customHeight="1" x14ac:dyDescent="0.3"/>
    <row r="9070" ht="15" hidden="1" customHeight="1" x14ac:dyDescent="0.3"/>
    <row r="9071" ht="15" hidden="1" customHeight="1" x14ac:dyDescent="0.3"/>
    <row r="9072" ht="15" hidden="1" customHeight="1" x14ac:dyDescent="0.3"/>
    <row r="9073" ht="15" hidden="1" customHeight="1" x14ac:dyDescent="0.3"/>
    <row r="9074" ht="15" hidden="1" customHeight="1" x14ac:dyDescent="0.3"/>
    <row r="9075" ht="15" hidden="1" customHeight="1" x14ac:dyDescent="0.3"/>
    <row r="9076" ht="15" hidden="1" customHeight="1" x14ac:dyDescent="0.3"/>
    <row r="9077" ht="15" hidden="1" customHeight="1" x14ac:dyDescent="0.3"/>
    <row r="9078" ht="15" hidden="1" customHeight="1" x14ac:dyDescent="0.3"/>
    <row r="9079" ht="15" hidden="1" customHeight="1" x14ac:dyDescent="0.3"/>
    <row r="9080" ht="15" hidden="1" customHeight="1" x14ac:dyDescent="0.3"/>
    <row r="9081" ht="15" hidden="1" customHeight="1" x14ac:dyDescent="0.3"/>
    <row r="9082" ht="15" hidden="1" customHeight="1" x14ac:dyDescent="0.3"/>
    <row r="9083" ht="15" hidden="1" customHeight="1" x14ac:dyDescent="0.3"/>
    <row r="9084" ht="15" hidden="1" customHeight="1" x14ac:dyDescent="0.3"/>
    <row r="9085" ht="15" hidden="1" customHeight="1" x14ac:dyDescent="0.3"/>
    <row r="9086" ht="15" hidden="1" customHeight="1" x14ac:dyDescent="0.3"/>
    <row r="9087" ht="15" hidden="1" customHeight="1" x14ac:dyDescent="0.3"/>
    <row r="9088" ht="15" hidden="1" customHeight="1" x14ac:dyDescent="0.3"/>
    <row r="9089" ht="15" hidden="1" customHeight="1" x14ac:dyDescent="0.3"/>
    <row r="9090" ht="15" hidden="1" customHeight="1" x14ac:dyDescent="0.3"/>
    <row r="9091" ht="15" hidden="1" customHeight="1" x14ac:dyDescent="0.3"/>
    <row r="9092" ht="15" hidden="1" customHeight="1" x14ac:dyDescent="0.3"/>
    <row r="9093" ht="15" hidden="1" customHeight="1" x14ac:dyDescent="0.3"/>
    <row r="9094" ht="15" hidden="1" customHeight="1" x14ac:dyDescent="0.3"/>
    <row r="9095" ht="15" hidden="1" customHeight="1" x14ac:dyDescent="0.3"/>
    <row r="9096" ht="15" hidden="1" customHeight="1" x14ac:dyDescent="0.3"/>
    <row r="9097" ht="15" hidden="1" customHeight="1" x14ac:dyDescent="0.3"/>
    <row r="9098" ht="15" hidden="1" customHeight="1" x14ac:dyDescent="0.3"/>
    <row r="9099" ht="15" hidden="1" customHeight="1" x14ac:dyDescent="0.3"/>
    <row r="9100" ht="15" hidden="1" customHeight="1" x14ac:dyDescent="0.3"/>
    <row r="9101" ht="15" hidden="1" customHeight="1" x14ac:dyDescent="0.3"/>
    <row r="9102" ht="15" hidden="1" customHeight="1" x14ac:dyDescent="0.3"/>
    <row r="9103" ht="15" hidden="1" customHeight="1" x14ac:dyDescent="0.3"/>
    <row r="9104" ht="15" hidden="1" customHeight="1" x14ac:dyDescent="0.3"/>
    <row r="9105" ht="15" hidden="1" customHeight="1" x14ac:dyDescent="0.3"/>
    <row r="9106" ht="15" hidden="1" customHeight="1" x14ac:dyDescent="0.3"/>
    <row r="9107" ht="15" hidden="1" customHeight="1" x14ac:dyDescent="0.3"/>
    <row r="9108" ht="15" hidden="1" customHeight="1" x14ac:dyDescent="0.3"/>
    <row r="9109" ht="15" hidden="1" customHeight="1" x14ac:dyDescent="0.3"/>
    <row r="9110" ht="15" hidden="1" customHeight="1" x14ac:dyDescent="0.3"/>
    <row r="9111" ht="15" hidden="1" customHeight="1" x14ac:dyDescent="0.3"/>
    <row r="9112" ht="15" hidden="1" customHeight="1" x14ac:dyDescent="0.3"/>
    <row r="9113" ht="15" hidden="1" customHeight="1" x14ac:dyDescent="0.3"/>
    <row r="9114" ht="15" hidden="1" customHeight="1" x14ac:dyDescent="0.3"/>
    <row r="9115" ht="15" hidden="1" customHeight="1" x14ac:dyDescent="0.3"/>
    <row r="9116" ht="15" hidden="1" customHeight="1" x14ac:dyDescent="0.3"/>
    <row r="9117" ht="15" hidden="1" customHeight="1" x14ac:dyDescent="0.3"/>
    <row r="9118" ht="15" hidden="1" customHeight="1" x14ac:dyDescent="0.3"/>
    <row r="9119" ht="15" hidden="1" customHeight="1" x14ac:dyDescent="0.3"/>
    <row r="9120" ht="15" hidden="1" customHeight="1" x14ac:dyDescent="0.3"/>
    <row r="9121" ht="15" hidden="1" customHeight="1" x14ac:dyDescent="0.3"/>
    <row r="9122" ht="15" hidden="1" customHeight="1" x14ac:dyDescent="0.3"/>
    <row r="9123" ht="15" hidden="1" customHeight="1" x14ac:dyDescent="0.3"/>
    <row r="9124" ht="15" hidden="1" customHeight="1" x14ac:dyDescent="0.3"/>
    <row r="9125" ht="15" hidden="1" customHeight="1" x14ac:dyDescent="0.3"/>
    <row r="9126" ht="15" hidden="1" customHeight="1" x14ac:dyDescent="0.3"/>
    <row r="9127" ht="15" hidden="1" customHeight="1" x14ac:dyDescent="0.3"/>
    <row r="9128" ht="15" hidden="1" customHeight="1" x14ac:dyDescent="0.3"/>
    <row r="9129" ht="15" hidden="1" customHeight="1" x14ac:dyDescent="0.3"/>
    <row r="9130" ht="15" hidden="1" customHeight="1" x14ac:dyDescent="0.3"/>
    <row r="9131" ht="15" hidden="1" customHeight="1" x14ac:dyDescent="0.3"/>
    <row r="9132" ht="15" hidden="1" customHeight="1" x14ac:dyDescent="0.3"/>
    <row r="9133" ht="15" hidden="1" customHeight="1" x14ac:dyDescent="0.3"/>
    <row r="9134" ht="15" hidden="1" customHeight="1" x14ac:dyDescent="0.3"/>
    <row r="9135" ht="15" hidden="1" customHeight="1" x14ac:dyDescent="0.3"/>
    <row r="9136" ht="15" hidden="1" customHeight="1" x14ac:dyDescent="0.3"/>
    <row r="9137" ht="15" hidden="1" customHeight="1" x14ac:dyDescent="0.3"/>
    <row r="9138" ht="15" hidden="1" customHeight="1" x14ac:dyDescent="0.3"/>
    <row r="9139" ht="15" hidden="1" customHeight="1" x14ac:dyDescent="0.3"/>
    <row r="9140" ht="15" hidden="1" customHeight="1" x14ac:dyDescent="0.3"/>
    <row r="9141" ht="15" hidden="1" customHeight="1" x14ac:dyDescent="0.3"/>
    <row r="9142" ht="15" hidden="1" customHeight="1" x14ac:dyDescent="0.3"/>
    <row r="9143" ht="15" hidden="1" customHeight="1" x14ac:dyDescent="0.3"/>
    <row r="9144" ht="15" hidden="1" customHeight="1" x14ac:dyDescent="0.3"/>
    <row r="9145" ht="15" hidden="1" customHeight="1" x14ac:dyDescent="0.3"/>
    <row r="9146" ht="15" hidden="1" customHeight="1" x14ac:dyDescent="0.3"/>
    <row r="9147" ht="15" hidden="1" customHeight="1" x14ac:dyDescent="0.3"/>
    <row r="9148" ht="15" hidden="1" customHeight="1" x14ac:dyDescent="0.3"/>
    <row r="9149" ht="15" hidden="1" customHeight="1" x14ac:dyDescent="0.3"/>
    <row r="9150" ht="15" hidden="1" customHeight="1" x14ac:dyDescent="0.3"/>
    <row r="9151" ht="15" hidden="1" customHeight="1" x14ac:dyDescent="0.3"/>
    <row r="9152" ht="15" hidden="1" customHeight="1" x14ac:dyDescent="0.3"/>
    <row r="9153" ht="15" hidden="1" customHeight="1" x14ac:dyDescent="0.3"/>
    <row r="9154" ht="15" hidden="1" customHeight="1" x14ac:dyDescent="0.3"/>
    <row r="9155" ht="15" hidden="1" customHeight="1" x14ac:dyDescent="0.3"/>
    <row r="9156" ht="15" hidden="1" customHeight="1" x14ac:dyDescent="0.3"/>
    <row r="9157" ht="15" hidden="1" customHeight="1" x14ac:dyDescent="0.3"/>
    <row r="9158" ht="15" hidden="1" customHeight="1" x14ac:dyDescent="0.3"/>
    <row r="9159" ht="15" hidden="1" customHeight="1" x14ac:dyDescent="0.3"/>
    <row r="9160" ht="15" hidden="1" customHeight="1" x14ac:dyDescent="0.3"/>
    <row r="9161" ht="15" hidden="1" customHeight="1" x14ac:dyDescent="0.3"/>
    <row r="9162" ht="15" hidden="1" customHeight="1" x14ac:dyDescent="0.3"/>
    <row r="9163" ht="15" hidden="1" customHeight="1" x14ac:dyDescent="0.3"/>
    <row r="9164" ht="15" hidden="1" customHeight="1" x14ac:dyDescent="0.3"/>
    <row r="9165" ht="15" hidden="1" customHeight="1" x14ac:dyDescent="0.3"/>
    <row r="9166" ht="15" hidden="1" customHeight="1" x14ac:dyDescent="0.3"/>
    <row r="9167" ht="15" hidden="1" customHeight="1" x14ac:dyDescent="0.3"/>
    <row r="9168" ht="15" hidden="1" customHeight="1" x14ac:dyDescent="0.3"/>
    <row r="9169" ht="15" hidden="1" customHeight="1" x14ac:dyDescent="0.3"/>
    <row r="9170" ht="15" hidden="1" customHeight="1" x14ac:dyDescent="0.3"/>
    <row r="9171" ht="15" hidden="1" customHeight="1" x14ac:dyDescent="0.3"/>
    <row r="9172" ht="15" hidden="1" customHeight="1" x14ac:dyDescent="0.3"/>
    <row r="9173" ht="15" hidden="1" customHeight="1" x14ac:dyDescent="0.3"/>
    <row r="9174" ht="15" hidden="1" customHeight="1" x14ac:dyDescent="0.3"/>
    <row r="9175" ht="15" hidden="1" customHeight="1" x14ac:dyDescent="0.3"/>
    <row r="9176" ht="15" hidden="1" customHeight="1" x14ac:dyDescent="0.3"/>
    <row r="9177" ht="15" hidden="1" customHeight="1" x14ac:dyDescent="0.3"/>
    <row r="9178" ht="15" hidden="1" customHeight="1" x14ac:dyDescent="0.3"/>
    <row r="9179" ht="15" hidden="1" customHeight="1" x14ac:dyDescent="0.3"/>
    <row r="9180" ht="15" hidden="1" customHeight="1" x14ac:dyDescent="0.3"/>
    <row r="9181" ht="15" hidden="1" customHeight="1" x14ac:dyDescent="0.3"/>
    <row r="9182" ht="15" hidden="1" customHeight="1" x14ac:dyDescent="0.3"/>
    <row r="9183" ht="15" hidden="1" customHeight="1" x14ac:dyDescent="0.3"/>
    <row r="9184" ht="15" hidden="1" customHeight="1" x14ac:dyDescent="0.3"/>
    <row r="9185" ht="15" hidden="1" customHeight="1" x14ac:dyDescent="0.3"/>
    <row r="9186" ht="15" hidden="1" customHeight="1" x14ac:dyDescent="0.3"/>
    <row r="9187" ht="15" hidden="1" customHeight="1" x14ac:dyDescent="0.3"/>
    <row r="9188" ht="15" hidden="1" customHeight="1" x14ac:dyDescent="0.3"/>
    <row r="9189" ht="15" hidden="1" customHeight="1" x14ac:dyDescent="0.3"/>
    <row r="9190" ht="15" hidden="1" customHeight="1" x14ac:dyDescent="0.3"/>
    <row r="9191" ht="15" hidden="1" customHeight="1" x14ac:dyDescent="0.3"/>
    <row r="9192" ht="15" hidden="1" customHeight="1" x14ac:dyDescent="0.3"/>
    <row r="9193" ht="15" hidden="1" customHeight="1" x14ac:dyDescent="0.3"/>
    <row r="9194" ht="15" hidden="1" customHeight="1" x14ac:dyDescent="0.3"/>
    <row r="9195" ht="15" hidden="1" customHeight="1" x14ac:dyDescent="0.3"/>
    <row r="9196" ht="15" hidden="1" customHeight="1" x14ac:dyDescent="0.3"/>
    <row r="9197" ht="15" hidden="1" customHeight="1" x14ac:dyDescent="0.3"/>
    <row r="9198" ht="15" hidden="1" customHeight="1" x14ac:dyDescent="0.3"/>
    <row r="9199" ht="15" hidden="1" customHeight="1" x14ac:dyDescent="0.3"/>
    <row r="9200" ht="15" hidden="1" customHeight="1" x14ac:dyDescent="0.3"/>
    <row r="9201" ht="15" hidden="1" customHeight="1" x14ac:dyDescent="0.3"/>
    <row r="9202" ht="15" hidden="1" customHeight="1" x14ac:dyDescent="0.3"/>
    <row r="9203" ht="15" hidden="1" customHeight="1" x14ac:dyDescent="0.3"/>
    <row r="9204" ht="15" hidden="1" customHeight="1" x14ac:dyDescent="0.3"/>
    <row r="9205" ht="15" hidden="1" customHeight="1" x14ac:dyDescent="0.3"/>
    <row r="9206" ht="15" hidden="1" customHeight="1" x14ac:dyDescent="0.3"/>
    <row r="9207" ht="15" hidden="1" customHeight="1" x14ac:dyDescent="0.3"/>
    <row r="9208" ht="15" hidden="1" customHeight="1" x14ac:dyDescent="0.3"/>
    <row r="9209" ht="15" hidden="1" customHeight="1" x14ac:dyDescent="0.3"/>
    <row r="9210" ht="15" hidden="1" customHeight="1" x14ac:dyDescent="0.3"/>
    <row r="9211" ht="15" hidden="1" customHeight="1" x14ac:dyDescent="0.3"/>
    <row r="9212" ht="15" hidden="1" customHeight="1" x14ac:dyDescent="0.3"/>
    <row r="9213" ht="15" hidden="1" customHeight="1" x14ac:dyDescent="0.3"/>
    <row r="9214" ht="15" hidden="1" customHeight="1" x14ac:dyDescent="0.3"/>
    <row r="9215" ht="15" hidden="1" customHeight="1" x14ac:dyDescent="0.3"/>
    <row r="9216" ht="15" hidden="1" customHeight="1" x14ac:dyDescent="0.3"/>
    <row r="9217" ht="15" hidden="1" customHeight="1" x14ac:dyDescent="0.3"/>
    <row r="9218" ht="15" hidden="1" customHeight="1" x14ac:dyDescent="0.3"/>
    <row r="9219" ht="15" hidden="1" customHeight="1" x14ac:dyDescent="0.3"/>
    <row r="9220" ht="15" hidden="1" customHeight="1" x14ac:dyDescent="0.3"/>
    <row r="9221" ht="15" hidden="1" customHeight="1" x14ac:dyDescent="0.3"/>
    <row r="9222" ht="15" hidden="1" customHeight="1" x14ac:dyDescent="0.3"/>
    <row r="9223" ht="15" hidden="1" customHeight="1" x14ac:dyDescent="0.3"/>
    <row r="9224" ht="15" hidden="1" customHeight="1" x14ac:dyDescent="0.3"/>
    <row r="9225" ht="15" hidden="1" customHeight="1" x14ac:dyDescent="0.3"/>
    <row r="9226" ht="15" hidden="1" customHeight="1" x14ac:dyDescent="0.3"/>
    <row r="9227" ht="15" hidden="1" customHeight="1" x14ac:dyDescent="0.3"/>
    <row r="9228" ht="15" hidden="1" customHeight="1" x14ac:dyDescent="0.3"/>
    <row r="9229" ht="15" hidden="1" customHeight="1" x14ac:dyDescent="0.3"/>
    <row r="9230" ht="15" hidden="1" customHeight="1" x14ac:dyDescent="0.3"/>
    <row r="9231" ht="15" hidden="1" customHeight="1" x14ac:dyDescent="0.3"/>
    <row r="9232" ht="15" hidden="1" customHeight="1" x14ac:dyDescent="0.3"/>
    <row r="9233" ht="15" hidden="1" customHeight="1" x14ac:dyDescent="0.3"/>
    <row r="9234" ht="15" hidden="1" customHeight="1" x14ac:dyDescent="0.3"/>
    <row r="9235" ht="15" hidden="1" customHeight="1" x14ac:dyDescent="0.3"/>
    <row r="9236" ht="15" hidden="1" customHeight="1" x14ac:dyDescent="0.3"/>
    <row r="9237" ht="15" hidden="1" customHeight="1" x14ac:dyDescent="0.3"/>
    <row r="9238" ht="15" hidden="1" customHeight="1" x14ac:dyDescent="0.3"/>
    <row r="9239" ht="15" hidden="1" customHeight="1" x14ac:dyDescent="0.3"/>
    <row r="9240" ht="15" hidden="1" customHeight="1" x14ac:dyDescent="0.3"/>
    <row r="9241" ht="15" hidden="1" customHeight="1" x14ac:dyDescent="0.3"/>
    <row r="9242" ht="15" hidden="1" customHeight="1" x14ac:dyDescent="0.3"/>
    <row r="9243" ht="15" hidden="1" customHeight="1" x14ac:dyDescent="0.3"/>
    <row r="9244" ht="15" hidden="1" customHeight="1" x14ac:dyDescent="0.3"/>
    <row r="9245" ht="15" hidden="1" customHeight="1" x14ac:dyDescent="0.3"/>
    <row r="9246" ht="15" hidden="1" customHeight="1" x14ac:dyDescent="0.3"/>
    <row r="9247" ht="15" hidden="1" customHeight="1" x14ac:dyDescent="0.3"/>
    <row r="9248" ht="15" hidden="1" customHeight="1" x14ac:dyDescent="0.3"/>
    <row r="9249" ht="15" hidden="1" customHeight="1" x14ac:dyDescent="0.3"/>
    <row r="9250" ht="15" hidden="1" customHeight="1" x14ac:dyDescent="0.3"/>
    <row r="9251" ht="15" hidden="1" customHeight="1" x14ac:dyDescent="0.3"/>
    <row r="9252" ht="15" hidden="1" customHeight="1" x14ac:dyDescent="0.3"/>
    <row r="9253" ht="15" hidden="1" customHeight="1" x14ac:dyDescent="0.3"/>
    <row r="9254" ht="15" hidden="1" customHeight="1" x14ac:dyDescent="0.3"/>
    <row r="9255" ht="15" hidden="1" customHeight="1" x14ac:dyDescent="0.3"/>
    <row r="9256" ht="15" hidden="1" customHeight="1" x14ac:dyDescent="0.3"/>
    <row r="9257" ht="15" hidden="1" customHeight="1" x14ac:dyDescent="0.3"/>
    <row r="9258" ht="15" hidden="1" customHeight="1" x14ac:dyDescent="0.3"/>
    <row r="9259" ht="15" hidden="1" customHeight="1" x14ac:dyDescent="0.3"/>
    <row r="9260" ht="15" hidden="1" customHeight="1" x14ac:dyDescent="0.3"/>
    <row r="9261" ht="15" hidden="1" customHeight="1" x14ac:dyDescent="0.3"/>
    <row r="9262" ht="15" hidden="1" customHeight="1" x14ac:dyDescent="0.3"/>
    <row r="9263" ht="15" hidden="1" customHeight="1" x14ac:dyDescent="0.3"/>
    <row r="9264" ht="15" hidden="1" customHeight="1" x14ac:dyDescent="0.3"/>
    <row r="9265" ht="15" hidden="1" customHeight="1" x14ac:dyDescent="0.3"/>
    <row r="9266" ht="15" hidden="1" customHeight="1" x14ac:dyDescent="0.3"/>
    <row r="9267" ht="15" hidden="1" customHeight="1" x14ac:dyDescent="0.3"/>
    <row r="9268" ht="15" hidden="1" customHeight="1" x14ac:dyDescent="0.3"/>
    <row r="9269" ht="15" hidden="1" customHeight="1" x14ac:dyDescent="0.3"/>
    <row r="9270" ht="15" hidden="1" customHeight="1" x14ac:dyDescent="0.3"/>
    <row r="9271" ht="15" hidden="1" customHeight="1" x14ac:dyDescent="0.3"/>
    <row r="9272" ht="15" hidden="1" customHeight="1" x14ac:dyDescent="0.3"/>
    <row r="9273" ht="15" hidden="1" customHeight="1" x14ac:dyDescent="0.3"/>
    <row r="9274" ht="15" hidden="1" customHeight="1" x14ac:dyDescent="0.3"/>
    <row r="9275" ht="15" hidden="1" customHeight="1" x14ac:dyDescent="0.3"/>
    <row r="9276" ht="15" hidden="1" customHeight="1" x14ac:dyDescent="0.3"/>
    <row r="9277" ht="15" hidden="1" customHeight="1" x14ac:dyDescent="0.3"/>
    <row r="9278" ht="15" hidden="1" customHeight="1" x14ac:dyDescent="0.3"/>
    <row r="9279" ht="15" hidden="1" customHeight="1" x14ac:dyDescent="0.3"/>
    <row r="9280" ht="15" hidden="1" customHeight="1" x14ac:dyDescent="0.3"/>
    <row r="9281" ht="15" hidden="1" customHeight="1" x14ac:dyDescent="0.3"/>
    <row r="9282" ht="15" hidden="1" customHeight="1" x14ac:dyDescent="0.3"/>
    <row r="9283" ht="15" hidden="1" customHeight="1" x14ac:dyDescent="0.3"/>
    <row r="9284" ht="15" hidden="1" customHeight="1" x14ac:dyDescent="0.3"/>
    <row r="9285" ht="15" hidden="1" customHeight="1" x14ac:dyDescent="0.3"/>
    <row r="9286" ht="15" hidden="1" customHeight="1" x14ac:dyDescent="0.3"/>
    <row r="9287" ht="15" hidden="1" customHeight="1" x14ac:dyDescent="0.3"/>
    <row r="9288" ht="15" hidden="1" customHeight="1" x14ac:dyDescent="0.3"/>
    <row r="9289" ht="15" hidden="1" customHeight="1" x14ac:dyDescent="0.3"/>
    <row r="9290" ht="15" hidden="1" customHeight="1" x14ac:dyDescent="0.3"/>
    <row r="9291" ht="15" hidden="1" customHeight="1" x14ac:dyDescent="0.3"/>
    <row r="9292" ht="15" hidden="1" customHeight="1" x14ac:dyDescent="0.3"/>
    <row r="9293" ht="15" hidden="1" customHeight="1" x14ac:dyDescent="0.3"/>
    <row r="9294" ht="15" hidden="1" customHeight="1" x14ac:dyDescent="0.3"/>
    <row r="9295" ht="15" hidden="1" customHeight="1" x14ac:dyDescent="0.3"/>
    <row r="9296" ht="15" hidden="1" customHeight="1" x14ac:dyDescent="0.3"/>
    <row r="9297" ht="15" hidden="1" customHeight="1" x14ac:dyDescent="0.3"/>
    <row r="9298" ht="15" hidden="1" customHeight="1" x14ac:dyDescent="0.3"/>
    <row r="9299" ht="15" hidden="1" customHeight="1" x14ac:dyDescent="0.3"/>
    <row r="9300" ht="15" hidden="1" customHeight="1" x14ac:dyDescent="0.3"/>
    <row r="9301" ht="15" hidden="1" customHeight="1" x14ac:dyDescent="0.3"/>
    <row r="9302" ht="15" hidden="1" customHeight="1" x14ac:dyDescent="0.3"/>
    <row r="9303" ht="15" hidden="1" customHeight="1" x14ac:dyDescent="0.3"/>
    <row r="9304" ht="15" hidden="1" customHeight="1" x14ac:dyDescent="0.3"/>
    <row r="9305" ht="15" hidden="1" customHeight="1" x14ac:dyDescent="0.3"/>
    <row r="9306" ht="15" hidden="1" customHeight="1" x14ac:dyDescent="0.3"/>
    <row r="9307" ht="15" hidden="1" customHeight="1" x14ac:dyDescent="0.3"/>
    <row r="9308" ht="15" hidden="1" customHeight="1" x14ac:dyDescent="0.3"/>
    <row r="9309" ht="15" hidden="1" customHeight="1" x14ac:dyDescent="0.3"/>
    <row r="9310" ht="15" hidden="1" customHeight="1" x14ac:dyDescent="0.3"/>
    <row r="9311" ht="15" hidden="1" customHeight="1" x14ac:dyDescent="0.3"/>
    <row r="9312" ht="15" hidden="1" customHeight="1" x14ac:dyDescent="0.3"/>
    <row r="9313" ht="15" hidden="1" customHeight="1" x14ac:dyDescent="0.3"/>
    <row r="9314" ht="15" hidden="1" customHeight="1" x14ac:dyDescent="0.3"/>
    <row r="9315" ht="15" hidden="1" customHeight="1" x14ac:dyDescent="0.3"/>
    <row r="9316" ht="15" hidden="1" customHeight="1" x14ac:dyDescent="0.3"/>
    <row r="9317" ht="15" hidden="1" customHeight="1" x14ac:dyDescent="0.3"/>
    <row r="9318" ht="15" hidden="1" customHeight="1" x14ac:dyDescent="0.3"/>
    <row r="9319" ht="15" hidden="1" customHeight="1" x14ac:dyDescent="0.3"/>
    <row r="9320" ht="15" hidden="1" customHeight="1" x14ac:dyDescent="0.3"/>
    <row r="9321" ht="15" hidden="1" customHeight="1" x14ac:dyDescent="0.3"/>
    <row r="9322" ht="15" hidden="1" customHeight="1" x14ac:dyDescent="0.3"/>
    <row r="9323" ht="15" hidden="1" customHeight="1" x14ac:dyDescent="0.3"/>
    <row r="9324" ht="15" hidden="1" customHeight="1" x14ac:dyDescent="0.3"/>
    <row r="9325" ht="15" hidden="1" customHeight="1" x14ac:dyDescent="0.3"/>
    <row r="9326" ht="15" hidden="1" customHeight="1" x14ac:dyDescent="0.3"/>
    <row r="9327" ht="15" hidden="1" customHeight="1" x14ac:dyDescent="0.3"/>
    <row r="9328" ht="15" hidden="1" customHeight="1" x14ac:dyDescent="0.3"/>
    <row r="9329" ht="15" hidden="1" customHeight="1" x14ac:dyDescent="0.3"/>
    <row r="9330" ht="15" hidden="1" customHeight="1" x14ac:dyDescent="0.3"/>
    <row r="9331" ht="15" hidden="1" customHeight="1" x14ac:dyDescent="0.3"/>
    <row r="9332" ht="15" hidden="1" customHeight="1" x14ac:dyDescent="0.3"/>
    <row r="9333" ht="15" hidden="1" customHeight="1" x14ac:dyDescent="0.3"/>
    <row r="9334" ht="15" hidden="1" customHeight="1" x14ac:dyDescent="0.3"/>
    <row r="9335" ht="15" hidden="1" customHeight="1" x14ac:dyDescent="0.3"/>
    <row r="9336" ht="15" hidden="1" customHeight="1" x14ac:dyDescent="0.3"/>
    <row r="9337" ht="15" hidden="1" customHeight="1" x14ac:dyDescent="0.3"/>
    <row r="9338" ht="15" hidden="1" customHeight="1" x14ac:dyDescent="0.3"/>
    <row r="9339" ht="15" hidden="1" customHeight="1" x14ac:dyDescent="0.3"/>
    <row r="9340" ht="15" hidden="1" customHeight="1" x14ac:dyDescent="0.3"/>
    <row r="9341" ht="15" hidden="1" customHeight="1" x14ac:dyDescent="0.3"/>
    <row r="9342" ht="15" hidden="1" customHeight="1" x14ac:dyDescent="0.3"/>
    <row r="9343" ht="15" hidden="1" customHeight="1" x14ac:dyDescent="0.3"/>
    <row r="9344" ht="15" hidden="1" customHeight="1" x14ac:dyDescent="0.3"/>
    <row r="9345" ht="15" hidden="1" customHeight="1" x14ac:dyDescent="0.3"/>
    <row r="9346" ht="15" hidden="1" customHeight="1" x14ac:dyDescent="0.3"/>
    <row r="9347" ht="15" hidden="1" customHeight="1" x14ac:dyDescent="0.3"/>
    <row r="9348" ht="15" hidden="1" customHeight="1" x14ac:dyDescent="0.3"/>
    <row r="9349" ht="15" hidden="1" customHeight="1" x14ac:dyDescent="0.3"/>
    <row r="9350" ht="15" hidden="1" customHeight="1" x14ac:dyDescent="0.3"/>
    <row r="9351" ht="15" hidden="1" customHeight="1" x14ac:dyDescent="0.3"/>
    <row r="9352" ht="15" hidden="1" customHeight="1" x14ac:dyDescent="0.3"/>
    <row r="9353" ht="15" hidden="1" customHeight="1" x14ac:dyDescent="0.3"/>
    <row r="9354" ht="15" hidden="1" customHeight="1" x14ac:dyDescent="0.3"/>
    <row r="9355" ht="15" hidden="1" customHeight="1" x14ac:dyDescent="0.3"/>
    <row r="9356" ht="15" hidden="1" customHeight="1" x14ac:dyDescent="0.3"/>
    <row r="9357" ht="15" hidden="1" customHeight="1" x14ac:dyDescent="0.3"/>
    <row r="9358" ht="15" hidden="1" customHeight="1" x14ac:dyDescent="0.3"/>
    <row r="9359" ht="15" hidden="1" customHeight="1" x14ac:dyDescent="0.3"/>
    <row r="9360" ht="15" hidden="1" customHeight="1" x14ac:dyDescent="0.3"/>
    <row r="9361" ht="15" hidden="1" customHeight="1" x14ac:dyDescent="0.3"/>
    <row r="9362" ht="15" hidden="1" customHeight="1" x14ac:dyDescent="0.3"/>
    <row r="9363" ht="15" hidden="1" customHeight="1" x14ac:dyDescent="0.3"/>
    <row r="9364" ht="15" hidden="1" customHeight="1" x14ac:dyDescent="0.3"/>
    <row r="9365" ht="15" hidden="1" customHeight="1" x14ac:dyDescent="0.3"/>
    <row r="9366" ht="15" hidden="1" customHeight="1" x14ac:dyDescent="0.3"/>
    <row r="9367" ht="15" hidden="1" customHeight="1" x14ac:dyDescent="0.3"/>
    <row r="9368" ht="15" hidden="1" customHeight="1" x14ac:dyDescent="0.3"/>
    <row r="9369" ht="15" hidden="1" customHeight="1" x14ac:dyDescent="0.3"/>
    <row r="9370" ht="15" hidden="1" customHeight="1" x14ac:dyDescent="0.3"/>
    <row r="9371" ht="15" hidden="1" customHeight="1" x14ac:dyDescent="0.3"/>
    <row r="9372" ht="15" hidden="1" customHeight="1" x14ac:dyDescent="0.3"/>
    <row r="9373" ht="15" hidden="1" customHeight="1" x14ac:dyDescent="0.3"/>
    <row r="9374" ht="15" hidden="1" customHeight="1" x14ac:dyDescent="0.3"/>
    <row r="9375" ht="15" hidden="1" customHeight="1" x14ac:dyDescent="0.3"/>
    <row r="9376" ht="15" hidden="1" customHeight="1" x14ac:dyDescent="0.3"/>
    <row r="9377" ht="15" hidden="1" customHeight="1" x14ac:dyDescent="0.3"/>
    <row r="9378" ht="15" hidden="1" customHeight="1" x14ac:dyDescent="0.3"/>
    <row r="9379" ht="15" hidden="1" customHeight="1" x14ac:dyDescent="0.3"/>
    <row r="9380" ht="15" hidden="1" customHeight="1" x14ac:dyDescent="0.3"/>
    <row r="9381" ht="15" hidden="1" customHeight="1" x14ac:dyDescent="0.3"/>
    <row r="9382" ht="15" hidden="1" customHeight="1" x14ac:dyDescent="0.3"/>
    <row r="9383" ht="15" hidden="1" customHeight="1" x14ac:dyDescent="0.3"/>
    <row r="9384" ht="15" hidden="1" customHeight="1" x14ac:dyDescent="0.3"/>
    <row r="9385" ht="15" hidden="1" customHeight="1" x14ac:dyDescent="0.3"/>
    <row r="9386" ht="15" hidden="1" customHeight="1" x14ac:dyDescent="0.3"/>
    <row r="9387" ht="15" hidden="1" customHeight="1" x14ac:dyDescent="0.3"/>
    <row r="9388" ht="15" hidden="1" customHeight="1" x14ac:dyDescent="0.3"/>
    <row r="9389" ht="15" hidden="1" customHeight="1" x14ac:dyDescent="0.3"/>
    <row r="9390" ht="15" hidden="1" customHeight="1" x14ac:dyDescent="0.3"/>
    <row r="9391" ht="15" hidden="1" customHeight="1" x14ac:dyDescent="0.3"/>
    <row r="9392" ht="15" hidden="1" customHeight="1" x14ac:dyDescent="0.3"/>
    <row r="9393" ht="15" hidden="1" customHeight="1" x14ac:dyDescent="0.3"/>
    <row r="9394" ht="15" hidden="1" customHeight="1" x14ac:dyDescent="0.3"/>
    <row r="9395" ht="15" hidden="1" customHeight="1" x14ac:dyDescent="0.3"/>
    <row r="9396" ht="15" hidden="1" customHeight="1" x14ac:dyDescent="0.3"/>
    <row r="9397" ht="15" hidden="1" customHeight="1" x14ac:dyDescent="0.3"/>
    <row r="9398" ht="15" hidden="1" customHeight="1" x14ac:dyDescent="0.3"/>
    <row r="9399" ht="15" hidden="1" customHeight="1" x14ac:dyDescent="0.3"/>
    <row r="9400" ht="15" hidden="1" customHeight="1" x14ac:dyDescent="0.3"/>
    <row r="9401" ht="15" hidden="1" customHeight="1" x14ac:dyDescent="0.3"/>
    <row r="9402" ht="15" hidden="1" customHeight="1" x14ac:dyDescent="0.3"/>
    <row r="9403" ht="15" hidden="1" customHeight="1" x14ac:dyDescent="0.3"/>
    <row r="9404" ht="15" hidden="1" customHeight="1" x14ac:dyDescent="0.3"/>
    <row r="9405" ht="15" hidden="1" customHeight="1" x14ac:dyDescent="0.3"/>
    <row r="9406" ht="15" hidden="1" customHeight="1" x14ac:dyDescent="0.3"/>
    <row r="9407" ht="15" hidden="1" customHeight="1" x14ac:dyDescent="0.3"/>
    <row r="9408" ht="15" hidden="1" customHeight="1" x14ac:dyDescent="0.3"/>
    <row r="9409" ht="15" hidden="1" customHeight="1" x14ac:dyDescent="0.3"/>
    <row r="9410" ht="15" hidden="1" customHeight="1" x14ac:dyDescent="0.3"/>
    <row r="9411" ht="15" hidden="1" customHeight="1" x14ac:dyDescent="0.3"/>
    <row r="9412" ht="15" hidden="1" customHeight="1" x14ac:dyDescent="0.3"/>
    <row r="9413" ht="15" hidden="1" customHeight="1" x14ac:dyDescent="0.3"/>
    <row r="9414" ht="15" hidden="1" customHeight="1" x14ac:dyDescent="0.3"/>
    <row r="9415" ht="15" hidden="1" customHeight="1" x14ac:dyDescent="0.3"/>
    <row r="9416" ht="15" hidden="1" customHeight="1" x14ac:dyDescent="0.3"/>
    <row r="9417" ht="15" hidden="1" customHeight="1" x14ac:dyDescent="0.3"/>
    <row r="9418" ht="15" hidden="1" customHeight="1" x14ac:dyDescent="0.3"/>
    <row r="9419" ht="15" hidden="1" customHeight="1" x14ac:dyDescent="0.3"/>
    <row r="9420" ht="15" hidden="1" customHeight="1" x14ac:dyDescent="0.3"/>
    <row r="9421" ht="15" hidden="1" customHeight="1" x14ac:dyDescent="0.3"/>
    <row r="9422" ht="15" hidden="1" customHeight="1" x14ac:dyDescent="0.3"/>
    <row r="9423" ht="15" hidden="1" customHeight="1" x14ac:dyDescent="0.3"/>
    <row r="9424" ht="15" hidden="1" customHeight="1" x14ac:dyDescent="0.3"/>
    <row r="9425" ht="15" hidden="1" customHeight="1" x14ac:dyDescent="0.3"/>
    <row r="9426" ht="15" hidden="1" customHeight="1" x14ac:dyDescent="0.3"/>
    <row r="9427" ht="15" hidden="1" customHeight="1" x14ac:dyDescent="0.3"/>
    <row r="9428" ht="15" hidden="1" customHeight="1" x14ac:dyDescent="0.3"/>
    <row r="9429" ht="15" hidden="1" customHeight="1" x14ac:dyDescent="0.3"/>
    <row r="9430" ht="15" hidden="1" customHeight="1" x14ac:dyDescent="0.3"/>
    <row r="9431" ht="15" hidden="1" customHeight="1" x14ac:dyDescent="0.3"/>
    <row r="9432" ht="15" hidden="1" customHeight="1" x14ac:dyDescent="0.3"/>
    <row r="9433" ht="15" hidden="1" customHeight="1" x14ac:dyDescent="0.3"/>
    <row r="9434" ht="15" hidden="1" customHeight="1" x14ac:dyDescent="0.3"/>
    <row r="9435" ht="15" hidden="1" customHeight="1" x14ac:dyDescent="0.3"/>
    <row r="9436" ht="15" hidden="1" customHeight="1" x14ac:dyDescent="0.3"/>
    <row r="9437" ht="15" hidden="1" customHeight="1" x14ac:dyDescent="0.3"/>
    <row r="9438" ht="15" hidden="1" customHeight="1" x14ac:dyDescent="0.3"/>
    <row r="9439" ht="15" hidden="1" customHeight="1" x14ac:dyDescent="0.3"/>
    <row r="9440" ht="15" hidden="1" customHeight="1" x14ac:dyDescent="0.3"/>
    <row r="9441" ht="15" hidden="1" customHeight="1" x14ac:dyDescent="0.3"/>
    <row r="9442" ht="15" hidden="1" customHeight="1" x14ac:dyDescent="0.3"/>
    <row r="9443" ht="15" hidden="1" customHeight="1" x14ac:dyDescent="0.3"/>
    <row r="9444" ht="15" hidden="1" customHeight="1" x14ac:dyDescent="0.3"/>
    <row r="9445" ht="15" hidden="1" customHeight="1" x14ac:dyDescent="0.3"/>
    <row r="9446" ht="15" hidden="1" customHeight="1" x14ac:dyDescent="0.3"/>
    <row r="9447" ht="15" hidden="1" customHeight="1" x14ac:dyDescent="0.3"/>
    <row r="9448" ht="15" hidden="1" customHeight="1" x14ac:dyDescent="0.3"/>
    <row r="9449" ht="15" hidden="1" customHeight="1" x14ac:dyDescent="0.3"/>
    <row r="9450" ht="15" hidden="1" customHeight="1" x14ac:dyDescent="0.3"/>
    <row r="9451" ht="15" hidden="1" customHeight="1" x14ac:dyDescent="0.3"/>
    <row r="9452" ht="15" hidden="1" customHeight="1" x14ac:dyDescent="0.3"/>
    <row r="9453" ht="15" hidden="1" customHeight="1" x14ac:dyDescent="0.3"/>
    <row r="9454" ht="15" hidden="1" customHeight="1" x14ac:dyDescent="0.3"/>
    <row r="9455" ht="15" hidden="1" customHeight="1" x14ac:dyDescent="0.3"/>
    <row r="9456" ht="15" hidden="1" customHeight="1" x14ac:dyDescent="0.3"/>
    <row r="9457" ht="15" hidden="1" customHeight="1" x14ac:dyDescent="0.3"/>
    <row r="9458" ht="15" hidden="1" customHeight="1" x14ac:dyDescent="0.3"/>
    <row r="9459" ht="15" hidden="1" customHeight="1" x14ac:dyDescent="0.3"/>
    <row r="9460" ht="15" hidden="1" customHeight="1" x14ac:dyDescent="0.3"/>
    <row r="9461" ht="15" hidden="1" customHeight="1" x14ac:dyDescent="0.3"/>
    <row r="9462" ht="15" hidden="1" customHeight="1" x14ac:dyDescent="0.3"/>
    <row r="9463" ht="15" hidden="1" customHeight="1" x14ac:dyDescent="0.3"/>
    <row r="9464" ht="15" hidden="1" customHeight="1" x14ac:dyDescent="0.3"/>
    <row r="9465" ht="15" hidden="1" customHeight="1" x14ac:dyDescent="0.3"/>
    <row r="9466" ht="15" hidden="1" customHeight="1" x14ac:dyDescent="0.3"/>
    <row r="9467" ht="15" hidden="1" customHeight="1" x14ac:dyDescent="0.3"/>
    <row r="9468" ht="15" hidden="1" customHeight="1" x14ac:dyDescent="0.3"/>
    <row r="9469" ht="15" hidden="1" customHeight="1" x14ac:dyDescent="0.3"/>
    <row r="9470" ht="15" hidden="1" customHeight="1" x14ac:dyDescent="0.3"/>
    <row r="9471" ht="15" hidden="1" customHeight="1" x14ac:dyDescent="0.3"/>
    <row r="9472" ht="15" hidden="1" customHeight="1" x14ac:dyDescent="0.3"/>
    <row r="9473" ht="15" hidden="1" customHeight="1" x14ac:dyDescent="0.3"/>
    <row r="9474" ht="15" hidden="1" customHeight="1" x14ac:dyDescent="0.3"/>
    <row r="9475" ht="15" hidden="1" customHeight="1" x14ac:dyDescent="0.3"/>
    <row r="9476" ht="15" hidden="1" customHeight="1" x14ac:dyDescent="0.3"/>
    <row r="9477" ht="15" hidden="1" customHeight="1" x14ac:dyDescent="0.3"/>
    <row r="9478" ht="15" hidden="1" customHeight="1" x14ac:dyDescent="0.3"/>
    <row r="9479" ht="15" hidden="1" customHeight="1" x14ac:dyDescent="0.3"/>
    <row r="9480" ht="15" hidden="1" customHeight="1" x14ac:dyDescent="0.3"/>
    <row r="9481" ht="15" hidden="1" customHeight="1" x14ac:dyDescent="0.3"/>
    <row r="9482" ht="15" hidden="1" customHeight="1" x14ac:dyDescent="0.3"/>
    <row r="9483" ht="15" hidden="1" customHeight="1" x14ac:dyDescent="0.3"/>
    <row r="9484" ht="15" hidden="1" customHeight="1" x14ac:dyDescent="0.3"/>
    <row r="9485" ht="15" hidden="1" customHeight="1" x14ac:dyDescent="0.3"/>
    <row r="9486" ht="15" hidden="1" customHeight="1" x14ac:dyDescent="0.3"/>
    <row r="9487" ht="15" hidden="1" customHeight="1" x14ac:dyDescent="0.3"/>
    <row r="9488" ht="15" hidden="1" customHeight="1" x14ac:dyDescent="0.3"/>
    <row r="9489" ht="15" hidden="1" customHeight="1" x14ac:dyDescent="0.3"/>
    <row r="9490" ht="15" hidden="1" customHeight="1" x14ac:dyDescent="0.3"/>
    <row r="9491" ht="15" hidden="1" customHeight="1" x14ac:dyDescent="0.3"/>
    <row r="9492" ht="15" hidden="1" customHeight="1" x14ac:dyDescent="0.3"/>
    <row r="9493" ht="15" hidden="1" customHeight="1" x14ac:dyDescent="0.3"/>
    <row r="9494" ht="15" hidden="1" customHeight="1" x14ac:dyDescent="0.3"/>
    <row r="9495" ht="15" hidden="1" customHeight="1" x14ac:dyDescent="0.3"/>
    <row r="9496" ht="15" hidden="1" customHeight="1" x14ac:dyDescent="0.3"/>
    <row r="9497" ht="15" hidden="1" customHeight="1" x14ac:dyDescent="0.3"/>
    <row r="9498" ht="15" hidden="1" customHeight="1" x14ac:dyDescent="0.3"/>
    <row r="9499" ht="15" hidden="1" customHeight="1" x14ac:dyDescent="0.3"/>
    <row r="9500" ht="15" hidden="1" customHeight="1" x14ac:dyDescent="0.3"/>
    <row r="9501" ht="15" hidden="1" customHeight="1" x14ac:dyDescent="0.3"/>
    <row r="9502" ht="15" hidden="1" customHeight="1" x14ac:dyDescent="0.3"/>
    <row r="9503" ht="15" hidden="1" customHeight="1" x14ac:dyDescent="0.3"/>
    <row r="9504" ht="15" hidden="1" customHeight="1" x14ac:dyDescent="0.3"/>
    <row r="9505" ht="15" hidden="1" customHeight="1" x14ac:dyDescent="0.3"/>
    <row r="9506" ht="15" hidden="1" customHeight="1" x14ac:dyDescent="0.3"/>
    <row r="9507" ht="15" hidden="1" customHeight="1" x14ac:dyDescent="0.3"/>
    <row r="9508" ht="15" hidden="1" customHeight="1" x14ac:dyDescent="0.3"/>
    <row r="9509" ht="15" hidden="1" customHeight="1" x14ac:dyDescent="0.3"/>
    <row r="9510" ht="15" hidden="1" customHeight="1" x14ac:dyDescent="0.3"/>
    <row r="9511" ht="15" hidden="1" customHeight="1" x14ac:dyDescent="0.3"/>
    <row r="9512" ht="15" hidden="1" customHeight="1" x14ac:dyDescent="0.3"/>
    <row r="9513" ht="15" hidden="1" customHeight="1" x14ac:dyDescent="0.3"/>
    <row r="9514" ht="15" hidden="1" customHeight="1" x14ac:dyDescent="0.3"/>
    <row r="9515" ht="15" hidden="1" customHeight="1" x14ac:dyDescent="0.3"/>
    <row r="9516" ht="15" hidden="1" customHeight="1" x14ac:dyDescent="0.3"/>
    <row r="9517" ht="15" hidden="1" customHeight="1" x14ac:dyDescent="0.3"/>
    <row r="9518" ht="15" hidden="1" customHeight="1" x14ac:dyDescent="0.3"/>
    <row r="9519" ht="15" hidden="1" customHeight="1" x14ac:dyDescent="0.3"/>
    <row r="9520" ht="15" hidden="1" customHeight="1" x14ac:dyDescent="0.3"/>
    <row r="9521" ht="15" hidden="1" customHeight="1" x14ac:dyDescent="0.3"/>
    <row r="9522" ht="15" hidden="1" customHeight="1" x14ac:dyDescent="0.3"/>
    <row r="9523" ht="15" hidden="1" customHeight="1" x14ac:dyDescent="0.3"/>
    <row r="9524" ht="15" hidden="1" customHeight="1" x14ac:dyDescent="0.3"/>
    <row r="9525" ht="15" hidden="1" customHeight="1" x14ac:dyDescent="0.3"/>
    <row r="9526" ht="15" hidden="1" customHeight="1" x14ac:dyDescent="0.3"/>
    <row r="9527" ht="15" hidden="1" customHeight="1" x14ac:dyDescent="0.3"/>
    <row r="9528" ht="15" hidden="1" customHeight="1" x14ac:dyDescent="0.3"/>
    <row r="9529" ht="15" hidden="1" customHeight="1" x14ac:dyDescent="0.3"/>
    <row r="9530" ht="15" hidden="1" customHeight="1" x14ac:dyDescent="0.3"/>
    <row r="9531" ht="15" hidden="1" customHeight="1" x14ac:dyDescent="0.3"/>
    <row r="9532" ht="15" hidden="1" customHeight="1" x14ac:dyDescent="0.3"/>
    <row r="9533" ht="15" hidden="1" customHeight="1" x14ac:dyDescent="0.3"/>
    <row r="9534" ht="15" hidden="1" customHeight="1" x14ac:dyDescent="0.3"/>
    <row r="9535" ht="15" hidden="1" customHeight="1" x14ac:dyDescent="0.3"/>
    <row r="9536" ht="15" hidden="1" customHeight="1" x14ac:dyDescent="0.3"/>
    <row r="9537" ht="15" hidden="1" customHeight="1" x14ac:dyDescent="0.3"/>
    <row r="9538" ht="15" hidden="1" customHeight="1" x14ac:dyDescent="0.3"/>
    <row r="9539" ht="15" hidden="1" customHeight="1" x14ac:dyDescent="0.3"/>
    <row r="9540" ht="15" hidden="1" customHeight="1" x14ac:dyDescent="0.3"/>
    <row r="9541" ht="15" hidden="1" customHeight="1" x14ac:dyDescent="0.3"/>
    <row r="9542" ht="15" hidden="1" customHeight="1" x14ac:dyDescent="0.3"/>
    <row r="9543" ht="15" hidden="1" customHeight="1" x14ac:dyDescent="0.3"/>
    <row r="9544" ht="15" hidden="1" customHeight="1" x14ac:dyDescent="0.3"/>
    <row r="9545" ht="15" hidden="1" customHeight="1" x14ac:dyDescent="0.3"/>
    <row r="9546" ht="15" hidden="1" customHeight="1" x14ac:dyDescent="0.3"/>
    <row r="9547" ht="15" hidden="1" customHeight="1" x14ac:dyDescent="0.3"/>
    <row r="9548" ht="15" hidden="1" customHeight="1" x14ac:dyDescent="0.3"/>
    <row r="9549" ht="15" hidden="1" customHeight="1" x14ac:dyDescent="0.3"/>
    <row r="9550" ht="15" hidden="1" customHeight="1" x14ac:dyDescent="0.3"/>
    <row r="9551" ht="15" hidden="1" customHeight="1" x14ac:dyDescent="0.3"/>
    <row r="9552" ht="15" hidden="1" customHeight="1" x14ac:dyDescent="0.3"/>
    <row r="9553" ht="15" hidden="1" customHeight="1" x14ac:dyDescent="0.3"/>
    <row r="9554" ht="15" hidden="1" customHeight="1" x14ac:dyDescent="0.3"/>
    <row r="9555" ht="15" hidden="1" customHeight="1" x14ac:dyDescent="0.3"/>
    <row r="9556" ht="15" hidden="1" customHeight="1" x14ac:dyDescent="0.3"/>
    <row r="9557" ht="15" hidden="1" customHeight="1" x14ac:dyDescent="0.3"/>
    <row r="9558" ht="15" hidden="1" customHeight="1" x14ac:dyDescent="0.3"/>
    <row r="9559" ht="15" hidden="1" customHeight="1" x14ac:dyDescent="0.3"/>
    <row r="9560" ht="15" hidden="1" customHeight="1" x14ac:dyDescent="0.3"/>
    <row r="9561" ht="15" hidden="1" customHeight="1" x14ac:dyDescent="0.3"/>
    <row r="9562" ht="15" hidden="1" customHeight="1" x14ac:dyDescent="0.3"/>
    <row r="9563" ht="15" hidden="1" customHeight="1" x14ac:dyDescent="0.3"/>
    <row r="9564" ht="15" hidden="1" customHeight="1" x14ac:dyDescent="0.3"/>
    <row r="9565" ht="15" hidden="1" customHeight="1" x14ac:dyDescent="0.3"/>
    <row r="9566" ht="15" hidden="1" customHeight="1" x14ac:dyDescent="0.3"/>
    <row r="9567" ht="15" hidden="1" customHeight="1" x14ac:dyDescent="0.3"/>
    <row r="9568" ht="15" hidden="1" customHeight="1" x14ac:dyDescent="0.3"/>
    <row r="9569" ht="15" hidden="1" customHeight="1" x14ac:dyDescent="0.3"/>
    <row r="9570" ht="15" hidden="1" customHeight="1" x14ac:dyDescent="0.3"/>
    <row r="9571" ht="15" hidden="1" customHeight="1" x14ac:dyDescent="0.3"/>
    <row r="9572" ht="15" hidden="1" customHeight="1" x14ac:dyDescent="0.3"/>
    <row r="9573" ht="15" hidden="1" customHeight="1" x14ac:dyDescent="0.3"/>
    <row r="9574" ht="15" hidden="1" customHeight="1" x14ac:dyDescent="0.3"/>
    <row r="9575" ht="15" hidden="1" customHeight="1" x14ac:dyDescent="0.3"/>
    <row r="9576" ht="15" hidden="1" customHeight="1" x14ac:dyDescent="0.3"/>
    <row r="9577" ht="15" hidden="1" customHeight="1" x14ac:dyDescent="0.3"/>
    <row r="9578" ht="15" hidden="1" customHeight="1" x14ac:dyDescent="0.3"/>
    <row r="9579" ht="15" hidden="1" customHeight="1" x14ac:dyDescent="0.3"/>
    <row r="9580" ht="15" hidden="1" customHeight="1" x14ac:dyDescent="0.3"/>
    <row r="9581" ht="15" hidden="1" customHeight="1" x14ac:dyDescent="0.3"/>
    <row r="9582" ht="15" hidden="1" customHeight="1" x14ac:dyDescent="0.3"/>
    <row r="9583" ht="15" hidden="1" customHeight="1" x14ac:dyDescent="0.3"/>
    <row r="9584" ht="15" hidden="1" customHeight="1" x14ac:dyDescent="0.3"/>
    <row r="9585" ht="15" hidden="1" customHeight="1" x14ac:dyDescent="0.3"/>
    <row r="9586" ht="15" hidden="1" customHeight="1" x14ac:dyDescent="0.3"/>
    <row r="9587" ht="15" hidden="1" customHeight="1" x14ac:dyDescent="0.3"/>
    <row r="9588" ht="15" hidden="1" customHeight="1" x14ac:dyDescent="0.3"/>
    <row r="9589" ht="15" hidden="1" customHeight="1" x14ac:dyDescent="0.3"/>
    <row r="9590" ht="15" hidden="1" customHeight="1" x14ac:dyDescent="0.3"/>
    <row r="9591" ht="15" hidden="1" customHeight="1" x14ac:dyDescent="0.3"/>
    <row r="9592" ht="15" hidden="1" customHeight="1" x14ac:dyDescent="0.3"/>
    <row r="9593" ht="15" hidden="1" customHeight="1" x14ac:dyDescent="0.3"/>
    <row r="9594" ht="15" hidden="1" customHeight="1" x14ac:dyDescent="0.3"/>
    <row r="9595" ht="15" hidden="1" customHeight="1" x14ac:dyDescent="0.3"/>
    <row r="9596" ht="15" hidden="1" customHeight="1" x14ac:dyDescent="0.3"/>
    <row r="9597" ht="15" hidden="1" customHeight="1" x14ac:dyDescent="0.3"/>
    <row r="9598" ht="15" hidden="1" customHeight="1" x14ac:dyDescent="0.3"/>
    <row r="9599" ht="15" hidden="1" customHeight="1" x14ac:dyDescent="0.3"/>
    <row r="9600" ht="15" hidden="1" customHeight="1" x14ac:dyDescent="0.3"/>
    <row r="9601" ht="15" hidden="1" customHeight="1" x14ac:dyDescent="0.3"/>
    <row r="9602" ht="15" hidden="1" customHeight="1" x14ac:dyDescent="0.3"/>
    <row r="9603" ht="15" hidden="1" customHeight="1" x14ac:dyDescent="0.3"/>
    <row r="9604" ht="15" hidden="1" customHeight="1" x14ac:dyDescent="0.3"/>
    <row r="9605" ht="15" hidden="1" customHeight="1" x14ac:dyDescent="0.3"/>
    <row r="9606" ht="15" hidden="1" customHeight="1" x14ac:dyDescent="0.3"/>
    <row r="9607" ht="15" hidden="1" customHeight="1" x14ac:dyDescent="0.3"/>
    <row r="9608" ht="15" hidden="1" customHeight="1" x14ac:dyDescent="0.3"/>
    <row r="9609" ht="15" hidden="1" customHeight="1" x14ac:dyDescent="0.3"/>
    <row r="9610" ht="15" hidden="1" customHeight="1" x14ac:dyDescent="0.3"/>
    <row r="9611" ht="15" hidden="1" customHeight="1" x14ac:dyDescent="0.3"/>
    <row r="9612" ht="15" hidden="1" customHeight="1" x14ac:dyDescent="0.3"/>
    <row r="9613" ht="15" hidden="1" customHeight="1" x14ac:dyDescent="0.3"/>
    <row r="9614" ht="15" hidden="1" customHeight="1" x14ac:dyDescent="0.3"/>
    <row r="9615" ht="15" hidden="1" customHeight="1" x14ac:dyDescent="0.3"/>
    <row r="9616" ht="15" hidden="1" customHeight="1" x14ac:dyDescent="0.3"/>
    <row r="9617" ht="15" hidden="1" customHeight="1" x14ac:dyDescent="0.3"/>
    <row r="9618" ht="15" hidden="1" customHeight="1" x14ac:dyDescent="0.3"/>
    <row r="9619" ht="15" hidden="1" customHeight="1" x14ac:dyDescent="0.3"/>
    <row r="9620" ht="15" hidden="1" customHeight="1" x14ac:dyDescent="0.3"/>
    <row r="9621" ht="15" hidden="1" customHeight="1" x14ac:dyDescent="0.3"/>
    <row r="9622" ht="15" hidden="1" customHeight="1" x14ac:dyDescent="0.3"/>
    <row r="9623" ht="15" hidden="1" customHeight="1" x14ac:dyDescent="0.3"/>
    <row r="9624" ht="15" hidden="1" customHeight="1" x14ac:dyDescent="0.3"/>
    <row r="9625" ht="15" hidden="1" customHeight="1" x14ac:dyDescent="0.3"/>
    <row r="9626" ht="15" hidden="1" customHeight="1" x14ac:dyDescent="0.3"/>
    <row r="9627" ht="15" hidden="1" customHeight="1" x14ac:dyDescent="0.3"/>
    <row r="9628" ht="15" hidden="1" customHeight="1" x14ac:dyDescent="0.3"/>
    <row r="9629" ht="15" hidden="1" customHeight="1" x14ac:dyDescent="0.3"/>
    <row r="9630" ht="15" hidden="1" customHeight="1" x14ac:dyDescent="0.3"/>
    <row r="9631" ht="15" hidden="1" customHeight="1" x14ac:dyDescent="0.3"/>
    <row r="9632" ht="15" hidden="1" customHeight="1" x14ac:dyDescent="0.3"/>
    <row r="9633" ht="15" hidden="1" customHeight="1" x14ac:dyDescent="0.3"/>
    <row r="9634" ht="15" hidden="1" customHeight="1" x14ac:dyDescent="0.3"/>
    <row r="9635" ht="15" hidden="1" customHeight="1" x14ac:dyDescent="0.3"/>
    <row r="9636" ht="15" hidden="1" customHeight="1" x14ac:dyDescent="0.3"/>
    <row r="9637" ht="15" hidden="1" customHeight="1" x14ac:dyDescent="0.3"/>
    <row r="9638" ht="15" hidden="1" customHeight="1" x14ac:dyDescent="0.3"/>
    <row r="9639" ht="15" hidden="1" customHeight="1" x14ac:dyDescent="0.3"/>
    <row r="9640" ht="15" hidden="1" customHeight="1" x14ac:dyDescent="0.3"/>
    <row r="9641" ht="15" hidden="1" customHeight="1" x14ac:dyDescent="0.3"/>
    <row r="9642" ht="15" hidden="1" customHeight="1" x14ac:dyDescent="0.3"/>
    <row r="9643" ht="15" hidden="1" customHeight="1" x14ac:dyDescent="0.3"/>
    <row r="9644" ht="15" hidden="1" customHeight="1" x14ac:dyDescent="0.3"/>
    <row r="9645" ht="15" hidden="1" customHeight="1" x14ac:dyDescent="0.3"/>
    <row r="9646" ht="15" hidden="1" customHeight="1" x14ac:dyDescent="0.3"/>
    <row r="9647" ht="15" hidden="1" customHeight="1" x14ac:dyDescent="0.3"/>
    <row r="9648" ht="15" hidden="1" customHeight="1" x14ac:dyDescent="0.3"/>
    <row r="9649" ht="15" hidden="1" customHeight="1" x14ac:dyDescent="0.3"/>
    <row r="9650" ht="15" hidden="1" customHeight="1" x14ac:dyDescent="0.3"/>
    <row r="9651" ht="15" hidden="1" customHeight="1" x14ac:dyDescent="0.3"/>
    <row r="9652" ht="15" hidden="1" customHeight="1" x14ac:dyDescent="0.3"/>
    <row r="9653" ht="15" hidden="1" customHeight="1" x14ac:dyDescent="0.3"/>
    <row r="9654" ht="15" hidden="1" customHeight="1" x14ac:dyDescent="0.3"/>
    <row r="9655" ht="15" hidden="1" customHeight="1" x14ac:dyDescent="0.3"/>
    <row r="9656" ht="15" hidden="1" customHeight="1" x14ac:dyDescent="0.3"/>
    <row r="9657" ht="15" hidden="1" customHeight="1" x14ac:dyDescent="0.3"/>
    <row r="9658" ht="15" hidden="1" customHeight="1" x14ac:dyDescent="0.3"/>
    <row r="9659" ht="15" hidden="1" customHeight="1" x14ac:dyDescent="0.3"/>
    <row r="9660" ht="15" hidden="1" customHeight="1" x14ac:dyDescent="0.3"/>
    <row r="9661" ht="15" hidden="1" customHeight="1" x14ac:dyDescent="0.3"/>
    <row r="9662" ht="15" hidden="1" customHeight="1" x14ac:dyDescent="0.3"/>
    <row r="9663" ht="15" hidden="1" customHeight="1" x14ac:dyDescent="0.3"/>
    <row r="9664" ht="15" hidden="1" customHeight="1" x14ac:dyDescent="0.3"/>
    <row r="9665" ht="15" hidden="1" customHeight="1" x14ac:dyDescent="0.3"/>
    <row r="9666" ht="15" hidden="1" customHeight="1" x14ac:dyDescent="0.3"/>
    <row r="9667" ht="15" hidden="1" customHeight="1" x14ac:dyDescent="0.3"/>
    <row r="9668" ht="15" hidden="1" customHeight="1" x14ac:dyDescent="0.3"/>
    <row r="9669" ht="15" hidden="1" customHeight="1" x14ac:dyDescent="0.3"/>
    <row r="9670" ht="15" hidden="1" customHeight="1" x14ac:dyDescent="0.3"/>
    <row r="9671" ht="15" hidden="1" customHeight="1" x14ac:dyDescent="0.3"/>
    <row r="9672" ht="15" hidden="1" customHeight="1" x14ac:dyDescent="0.3"/>
    <row r="9673" ht="15" hidden="1" customHeight="1" x14ac:dyDescent="0.3"/>
    <row r="9674" ht="15" hidden="1" customHeight="1" x14ac:dyDescent="0.3"/>
    <row r="9675" ht="15" hidden="1" customHeight="1" x14ac:dyDescent="0.3"/>
    <row r="9676" ht="15" hidden="1" customHeight="1" x14ac:dyDescent="0.3"/>
    <row r="9677" ht="15" hidden="1" customHeight="1" x14ac:dyDescent="0.3"/>
    <row r="9678" ht="15" hidden="1" customHeight="1" x14ac:dyDescent="0.3"/>
    <row r="9679" ht="15" hidden="1" customHeight="1" x14ac:dyDescent="0.3"/>
    <row r="9680" ht="15" hidden="1" customHeight="1" x14ac:dyDescent="0.3"/>
    <row r="9681" ht="15" hidden="1" customHeight="1" x14ac:dyDescent="0.3"/>
    <row r="9682" ht="15" hidden="1" customHeight="1" x14ac:dyDescent="0.3"/>
    <row r="9683" ht="15" hidden="1" customHeight="1" x14ac:dyDescent="0.3"/>
    <row r="9684" ht="15" hidden="1" customHeight="1" x14ac:dyDescent="0.3"/>
    <row r="9685" ht="15" hidden="1" customHeight="1" x14ac:dyDescent="0.3"/>
    <row r="9686" ht="15" hidden="1" customHeight="1" x14ac:dyDescent="0.3"/>
    <row r="9687" ht="15" hidden="1" customHeight="1" x14ac:dyDescent="0.3"/>
    <row r="9688" ht="15" hidden="1" customHeight="1" x14ac:dyDescent="0.3"/>
    <row r="9689" ht="15" hidden="1" customHeight="1" x14ac:dyDescent="0.3"/>
    <row r="9690" ht="15" hidden="1" customHeight="1" x14ac:dyDescent="0.3"/>
    <row r="9691" ht="15" hidden="1" customHeight="1" x14ac:dyDescent="0.3"/>
    <row r="9692" ht="15" hidden="1" customHeight="1" x14ac:dyDescent="0.3"/>
    <row r="9693" ht="15" hidden="1" customHeight="1" x14ac:dyDescent="0.3"/>
    <row r="9694" ht="15" hidden="1" customHeight="1" x14ac:dyDescent="0.3"/>
    <row r="9695" ht="15" hidden="1" customHeight="1" x14ac:dyDescent="0.3"/>
    <row r="9696" ht="15" hidden="1" customHeight="1" x14ac:dyDescent="0.3"/>
    <row r="9697" ht="15" hidden="1" customHeight="1" x14ac:dyDescent="0.3"/>
    <row r="9698" ht="15" hidden="1" customHeight="1" x14ac:dyDescent="0.3"/>
    <row r="9699" ht="15" hidden="1" customHeight="1" x14ac:dyDescent="0.3"/>
    <row r="9700" ht="15" hidden="1" customHeight="1" x14ac:dyDescent="0.3"/>
    <row r="9701" ht="15" hidden="1" customHeight="1" x14ac:dyDescent="0.3"/>
    <row r="9702" ht="15" hidden="1" customHeight="1" x14ac:dyDescent="0.3"/>
    <row r="9703" ht="15" hidden="1" customHeight="1" x14ac:dyDescent="0.3"/>
    <row r="9704" ht="15" hidden="1" customHeight="1" x14ac:dyDescent="0.3"/>
    <row r="9705" ht="15" hidden="1" customHeight="1" x14ac:dyDescent="0.3"/>
    <row r="9706" ht="15" hidden="1" customHeight="1" x14ac:dyDescent="0.3"/>
    <row r="9707" ht="15" hidden="1" customHeight="1" x14ac:dyDescent="0.3"/>
    <row r="9708" ht="15" hidden="1" customHeight="1" x14ac:dyDescent="0.3"/>
    <row r="9709" ht="15" hidden="1" customHeight="1" x14ac:dyDescent="0.3"/>
    <row r="9710" ht="15" hidden="1" customHeight="1" x14ac:dyDescent="0.3"/>
    <row r="9711" ht="15" hidden="1" customHeight="1" x14ac:dyDescent="0.3"/>
    <row r="9712" ht="15" hidden="1" customHeight="1" x14ac:dyDescent="0.3"/>
    <row r="9713" ht="15" hidden="1" customHeight="1" x14ac:dyDescent="0.3"/>
    <row r="9714" ht="15" hidden="1" customHeight="1" x14ac:dyDescent="0.3"/>
    <row r="9715" ht="15" hidden="1" customHeight="1" x14ac:dyDescent="0.3"/>
    <row r="9716" ht="15" hidden="1" customHeight="1" x14ac:dyDescent="0.3"/>
    <row r="9717" ht="15" hidden="1" customHeight="1" x14ac:dyDescent="0.3"/>
    <row r="9718" ht="15" hidden="1" customHeight="1" x14ac:dyDescent="0.3"/>
    <row r="9719" ht="15" hidden="1" customHeight="1" x14ac:dyDescent="0.3"/>
    <row r="9720" ht="15" hidden="1" customHeight="1" x14ac:dyDescent="0.3"/>
    <row r="9721" ht="15" hidden="1" customHeight="1" x14ac:dyDescent="0.3"/>
    <row r="9722" ht="15" hidden="1" customHeight="1" x14ac:dyDescent="0.3"/>
    <row r="9723" ht="15" hidden="1" customHeight="1" x14ac:dyDescent="0.3"/>
    <row r="9724" ht="15" hidden="1" customHeight="1" x14ac:dyDescent="0.3"/>
    <row r="9725" ht="15" hidden="1" customHeight="1" x14ac:dyDescent="0.3"/>
    <row r="9726" ht="15" hidden="1" customHeight="1" x14ac:dyDescent="0.3"/>
    <row r="9727" ht="15" hidden="1" customHeight="1" x14ac:dyDescent="0.3"/>
    <row r="9728" ht="15" hidden="1" customHeight="1" x14ac:dyDescent="0.3"/>
    <row r="9729" ht="15" hidden="1" customHeight="1" x14ac:dyDescent="0.3"/>
    <row r="9730" ht="15" hidden="1" customHeight="1" x14ac:dyDescent="0.3"/>
    <row r="9731" ht="15" hidden="1" customHeight="1" x14ac:dyDescent="0.3"/>
    <row r="9732" ht="15" hidden="1" customHeight="1" x14ac:dyDescent="0.3"/>
    <row r="9733" ht="15" hidden="1" customHeight="1" x14ac:dyDescent="0.3"/>
    <row r="9734" ht="15" hidden="1" customHeight="1" x14ac:dyDescent="0.3"/>
    <row r="9735" ht="15" hidden="1" customHeight="1" x14ac:dyDescent="0.3"/>
    <row r="9736" ht="15" hidden="1" customHeight="1" x14ac:dyDescent="0.3"/>
    <row r="9737" ht="15" hidden="1" customHeight="1" x14ac:dyDescent="0.3"/>
    <row r="9738" ht="15" hidden="1" customHeight="1" x14ac:dyDescent="0.3"/>
    <row r="9739" ht="15" hidden="1" customHeight="1" x14ac:dyDescent="0.3"/>
    <row r="9740" ht="15" hidden="1" customHeight="1" x14ac:dyDescent="0.3"/>
    <row r="9741" ht="15" hidden="1" customHeight="1" x14ac:dyDescent="0.3"/>
    <row r="9742" ht="15" hidden="1" customHeight="1" x14ac:dyDescent="0.3"/>
    <row r="9743" ht="15" hidden="1" customHeight="1" x14ac:dyDescent="0.3"/>
    <row r="9744" ht="15" hidden="1" customHeight="1" x14ac:dyDescent="0.3"/>
    <row r="9745" ht="15" hidden="1" customHeight="1" x14ac:dyDescent="0.3"/>
    <row r="9746" ht="15" hidden="1" customHeight="1" x14ac:dyDescent="0.3"/>
    <row r="9747" ht="15" hidden="1" customHeight="1" x14ac:dyDescent="0.3"/>
    <row r="9748" ht="15" hidden="1" customHeight="1" x14ac:dyDescent="0.3"/>
    <row r="9749" ht="15" hidden="1" customHeight="1" x14ac:dyDescent="0.3"/>
    <row r="9750" ht="15" hidden="1" customHeight="1" x14ac:dyDescent="0.3"/>
    <row r="9751" ht="15" hidden="1" customHeight="1" x14ac:dyDescent="0.3"/>
    <row r="9752" ht="15" hidden="1" customHeight="1" x14ac:dyDescent="0.3"/>
    <row r="9753" ht="15" hidden="1" customHeight="1" x14ac:dyDescent="0.3"/>
    <row r="9754" ht="15" hidden="1" customHeight="1" x14ac:dyDescent="0.3"/>
    <row r="9755" ht="15" hidden="1" customHeight="1" x14ac:dyDescent="0.3"/>
    <row r="9756" ht="15" hidden="1" customHeight="1" x14ac:dyDescent="0.3"/>
    <row r="9757" ht="15" hidden="1" customHeight="1" x14ac:dyDescent="0.3"/>
    <row r="9758" ht="15" hidden="1" customHeight="1" x14ac:dyDescent="0.3"/>
    <row r="9759" ht="15" hidden="1" customHeight="1" x14ac:dyDescent="0.3"/>
    <row r="9760" ht="15" hidden="1" customHeight="1" x14ac:dyDescent="0.3"/>
    <row r="9761" ht="15" hidden="1" customHeight="1" x14ac:dyDescent="0.3"/>
    <row r="9762" ht="15" hidden="1" customHeight="1" x14ac:dyDescent="0.3"/>
    <row r="9763" ht="15" hidden="1" customHeight="1" x14ac:dyDescent="0.3"/>
    <row r="9764" ht="15" hidden="1" customHeight="1" x14ac:dyDescent="0.3"/>
    <row r="9765" ht="15" hidden="1" customHeight="1" x14ac:dyDescent="0.3"/>
    <row r="9766" ht="15" hidden="1" customHeight="1" x14ac:dyDescent="0.3"/>
    <row r="9767" ht="15" hidden="1" customHeight="1" x14ac:dyDescent="0.3"/>
    <row r="9768" ht="15" hidden="1" customHeight="1" x14ac:dyDescent="0.3"/>
    <row r="9769" ht="15" hidden="1" customHeight="1" x14ac:dyDescent="0.3"/>
    <row r="9770" ht="15" hidden="1" customHeight="1" x14ac:dyDescent="0.3"/>
    <row r="9771" ht="15" hidden="1" customHeight="1" x14ac:dyDescent="0.3"/>
    <row r="9772" ht="15" hidden="1" customHeight="1" x14ac:dyDescent="0.3"/>
    <row r="9773" ht="15" hidden="1" customHeight="1" x14ac:dyDescent="0.3"/>
    <row r="9774" ht="15" hidden="1" customHeight="1" x14ac:dyDescent="0.3"/>
    <row r="9775" ht="15" hidden="1" customHeight="1" x14ac:dyDescent="0.3"/>
    <row r="9776" ht="15" hidden="1" customHeight="1" x14ac:dyDescent="0.3"/>
    <row r="9777" ht="15" hidden="1" customHeight="1" x14ac:dyDescent="0.3"/>
    <row r="9778" ht="15" hidden="1" customHeight="1" x14ac:dyDescent="0.3"/>
    <row r="9779" ht="15" hidden="1" customHeight="1" x14ac:dyDescent="0.3"/>
    <row r="9780" ht="15" hidden="1" customHeight="1" x14ac:dyDescent="0.3"/>
    <row r="9781" ht="15" hidden="1" customHeight="1" x14ac:dyDescent="0.3"/>
    <row r="9782" ht="15" hidden="1" customHeight="1" x14ac:dyDescent="0.3"/>
    <row r="9783" ht="15" hidden="1" customHeight="1" x14ac:dyDescent="0.3"/>
    <row r="9784" ht="15" hidden="1" customHeight="1" x14ac:dyDescent="0.3"/>
    <row r="9785" ht="15" hidden="1" customHeight="1" x14ac:dyDescent="0.3"/>
    <row r="9786" ht="15" hidden="1" customHeight="1" x14ac:dyDescent="0.3"/>
    <row r="9787" ht="15" hidden="1" customHeight="1" x14ac:dyDescent="0.3"/>
    <row r="9788" ht="15" hidden="1" customHeight="1" x14ac:dyDescent="0.3"/>
    <row r="9789" ht="15" hidden="1" customHeight="1" x14ac:dyDescent="0.3"/>
    <row r="9790" ht="15" hidden="1" customHeight="1" x14ac:dyDescent="0.3"/>
    <row r="9791" ht="15" hidden="1" customHeight="1" x14ac:dyDescent="0.3"/>
    <row r="9792" ht="15" hidden="1" customHeight="1" x14ac:dyDescent="0.3"/>
    <row r="9793" ht="15" hidden="1" customHeight="1" x14ac:dyDescent="0.3"/>
    <row r="9794" ht="15" hidden="1" customHeight="1" x14ac:dyDescent="0.3"/>
    <row r="9795" ht="15" hidden="1" customHeight="1" x14ac:dyDescent="0.3"/>
    <row r="9796" ht="15" hidden="1" customHeight="1" x14ac:dyDescent="0.3"/>
    <row r="9797" ht="15" hidden="1" customHeight="1" x14ac:dyDescent="0.3"/>
    <row r="9798" ht="15" hidden="1" customHeight="1" x14ac:dyDescent="0.3"/>
    <row r="9799" ht="15" hidden="1" customHeight="1" x14ac:dyDescent="0.3"/>
    <row r="9800" ht="15" hidden="1" customHeight="1" x14ac:dyDescent="0.3"/>
    <row r="9801" ht="15" hidden="1" customHeight="1" x14ac:dyDescent="0.3"/>
    <row r="9802" ht="15" hidden="1" customHeight="1" x14ac:dyDescent="0.3"/>
    <row r="9803" ht="15" hidden="1" customHeight="1" x14ac:dyDescent="0.3"/>
    <row r="9804" ht="15" hidden="1" customHeight="1" x14ac:dyDescent="0.3"/>
    <row r="9805" ht="15" hidden="1" customHeight="1" x14ac:dyDescent="0.3"/>
    <row r="9806" ht="15" hidden="1" customHeight="1" x14ac:dyDescent="0.3"/>
    <row r="9807" ht="15" hidden="1" customHeight="1" x14ac:dyDescent="0.3"/>
    <row r="9808" ht="15" hidden="1" customHeight="1" x14ac:dyDescent="0.3"/>
    <row r="9809" ht="15" hidden="1" customHeight="1" x14ac:dyDescent="0.3"/>
    <row r="9810" ht="15" hidden="1" customHeight="1" x14ac:dyDescent="0.3"/>
    <row r="9811" ht="15" hidden="1" customHeight="1" x14ac:dyDescent="0.3"/>
    <row r="9812" ht="15" hidden="1" customHeight="1" x14ac:dyDescent="0.3"/>
    <row r="9813" ht="15" hidden="1" customHeight="1" x14ac:dyDescent="0.3"/>
    <row r="9814" ht="15" hidden="1" customHeight="1" x14ac:dyDescent="0.3"/>
    <row r="9815" ht="15" hidden="1" customHeight="1" x14ac:dyDescent="0.3"/>
    <row r="9816" ht="15" hidden="1" customHeight="1" x14ac:dyDescent="0.3"/>
    <row r="9817" ht="15" hidden="1" customHeight="1" x14ac:dyDescent="0.3"/>
    <row r="9818" ht="15" hidden="1" customHeight="1" x14ac:dyDescent="0.3"/>
    <row r="9819" ht="15" hidden="1" customHeight="1" x14ac:dyDescent="0.3"/>
    <row r="9820" ht="15" hidden="1" customHeight="1" x14ac:dyDescent="0.3"/>
    <row r="9821" ht="15" hidden="1" customHeight="1" x14ac:dyDescent="0.3"/>
    <row r="9822" ht="15" hidden="1" customHeight="1" x14ac:dyDescent="0.3"/>
    <row r="9823" ht="15" hidden="1" customHeight="1" x14ac:dyDescent="0.3"/>
    <row r="9824" ht="15" hidden="1" customHeight="1" x14ac:dyDescent="0.3"/>
    <row r="9825" ht="15" hidden="1" customHeight="1" x14ac:dyDescent="0.3"/>
    <row r="9826" ht="15" hidden="1" customHeight="1" x14ac:dyDescent="0.3"/>
    <row r="9827" ht="15" hidden="1" customHeight="1" x14ac:dyDescent="0.3"/>
    <row r="9828" ht="15" hidden="1" customHeight="1" x14ac:dyDescent="0.3"/>
    <row r="9829" ht="15" hidden="1" customHeight="1" x14ac:dyDescent="0.3"/>
    <row r="9830" ht="15" hidden="1" customHeight="1" x14ac:dyDescent="0.3"/>
    <row r="9831" ht="15" hidden="1" customHeight="1" x14ac:dyDescent="0.3"/>
    <row r="9832" ht="15" hidden="1" customHeight="1" x14ac:dyDescent="0.3"/>
    <row r="9833" ht="15" hidden="1" customHeight="1" x14ac:dyDescent="0.3"/>
    <row r="9834" ht="15" hidden="1" customHeight="1" x14ac:dyDescent="0.3"/>
    <row r="9835" ht="15" hidden="1" customHeight="1" x14ac:dyDescent="0.3"/>
    <row r="9836" ht="15" hidden="1" customHeight="1" x14ac:dyDescent="0.3"/>
    <row r="9837" ht="15" hidden="1" customHeight="1" x14ac:dyDescent="0.3"/>
    <row r="9838" ht="15" hidden="1" customHeight="1" x14ac:dyDescent="0.3"/>
    <row r="9839" ht="15" hidden="1" customHeight="1" x14ac:dyDescent="0.3"/>
    <row r="9840" ht="15" hidden="1" customHeight="1" x14ac:dyDescent="0.3"/>
    <row r="9841" ht="15" hidden="1" customHeight="1" x14ac:dyDescent="0.3"/>
    <row r="9842" ht="15" hidden="1" customHeight="1" x14ac:dyDescent="0.3"/>
    <row r="9843" ht="15" hidden="1" customHeight="1" x14ac:dyDescent="0.3"/>
    <row r="9844" ht="15" hidden="1" customHeight="1" x14ac:dyDescent="0.3"/>
    <row r="9845" ht="15" hidden="1" customHeight="1" x14ac:dyDescent="0.3"/>
    <row r="9846" ht="15" hidden="1" customHeight="1" x14ac:dyDescent="0.3"/>
    <row r="9847" ht="15" hidden="1" customHeight="1" x14ac:dyDescent="0.3"/>
    <row r="9848" ht="15" hidden="1" customHeight="1" x14ac:dyDescent="0.3"/>
    <row r="9849" ht="15" hidden="1" customHeight="1" x14ac:dyDescent="0.3"/>
    <row r="9850" ht="15" hidden="1" customHeight="1" x14ac:dyDescent="0.3"/>
    <row r="9851" ht="15" hidden="1" customHeight="1" x14ac:dyDescent="0.3"/>
    <row r="9852" ht="15" hidden="1" customHeight="1" x14ac:dyDescent="0.3"/>
    <row r="9853" ht="15" hidden="1" customHeight="1" x14ac:dyDescent="0.3"/>
    <row r="9854" ht="15" hidden="1" customHeight="1" x14ac:dyDescent="0.3"/>
    <row r="9855" ht="15" hidden="1" customHeight="1" x14ac:dyDescent="0.3"/>
    <row r="9856" ht="15" hidden="1" customHeight="1" x14ac:dyDescent="0.3"/>
    <row r="9857" ht="15" hidden="1" customHeight="1" x14ac:dyDescent="0.3"/>
    <row r="9858" ht="15" hidden="1" customHeight="1" x14ac:dyDescent="0.3"/>
    <row r="9859" ht="15" hidden="1" customHeight="1" x14ac:dyDescent="0.3"/>
    <row r="9860" ht="15" hidden="1" customHeight="1" x14ac:dyDescent="0.3"/>
    <row r="9861" ht="15" hidden="1" customHeight="1" x14ac:dyDescent="0.3"/>
    <row r="9862" ht="15" hidden="1" customHeight="1" x14ac:dyDescent="0.3"/>
    <row r="9863" ht="15" hidden="1" customHeight="1" x14ac:dyDescent="0.3"/>
    <row r="9864" ht="15" hidden="1" customHeight="1" x14ac:dyDescent="0.3"/>
    <row r="9865" ht="15" hidden="1" customHeight="1" x14ac:dyDescent="0.3"/>
    <row r="9866" ht="15" hidden="1" customHeight="1" x14ac:dyDescent="0.3"/>
    <row r="9867" ht="15" hidden="1" customHeight="1" x14ac:dyDescent="0.3"/>
    <row r="9868" ht="15" hidden="1" customHeight="1" x14ac:dyDescent="0.3"/>
    <row r="9869" ht="15" hidden="1" customHeight="1" x14ac:dyDescent="0.3"/>
    <row r="9870" ht="15" hidden="1" customHeight="1" x14ac:dyDescent="0.3"/>
    <row r="9871" ht="15" hidden="1" customHeight="1" x14ac:dyDescent="0.3"/>
    <row r="9872" ht="15" hidden="1" customHeight="1" x14ac:dyDescent="0.3"/>
    <row r="9873" ht="15" hidden="1" customHeight="1" x14ac:dyDescent="0.3"/>
    <row r="9874" ht="15" hidden="1" customHeight="1" x14ac:dyDescent="0.3"/>
    <row r="9875" ht="15" hidden="1" customHeight="1" x14ac:dyDescent="0.3"/>
    <row r="9876" ht="15" hidden="1" customHeight="1" x14ac:dyDescent="0.3"/>
    <row r="9877" ht="15" hidden="1" customHeight="1" x14ac:dyDescent="0.3"/>
    <row r="9878" ht="15" hidden="1" customHeight="1" x14ac:dyDescent="0.3"/>
    <row r="9879" ht="15" hidden="1" customHeight="1" x14ac:dyDescent="0.3"/>
    <row r="9880" ht="15" hidden="1" customHeight="1" x14ac:dyDescent="0.3"/>
    <row r="9881" ht="15" hidden="1" customHeight="1" x14ac:dyDescent="0.3"/>
    <row r="9882" ht="15" hidden="1" customHeight="1" x14ac:dyDescent="0.3"/>
    <row r="9883" ht="15" hidden="1" customHeight="1" x14ac:dyDescent="0.3"/>
    <row r="9884" ht="15" hidden="1" customHeight="1" x14ac:dyDescent="0.3"/>
    <row r="9885" ht="15" hidden="1" customHeight="1" x14ac:dyDescent="0.3"/>
    <row r="9886" ht="15" hidden="1" customHeight="1" x14ac:dyDescent="0.3"/>
    <row r="9887" ht="15" hidden="1" customHeight="1" x14ac:dyDescent="0.3"/>
    <row r="9888" ht="15" hidden="1" customHeight="1" x14ac:dyDescent="0.3"/>
    <row r="9889" ht="15" hidden="1" customHeight="1" x14ac:dyDescent="0.3"/>
    <row r="9890" ht="15" hidden="1" customHeight="1" x14ac:dyDescent="0.3"/>
    <row r="9891" ht="15" hidden="1" customHeight="1" x14ac:dyDescent="0.3"/>
    <row r="9892" ht="15" hidden="1" customHeight="1" x14ac:dyDescent="0.3"/>
    <row r="9893" ht="15" hidden="1" customHeight="1" x14ac:dyDescent="0.3"/>
    <row r="9894" ht="15" hidden="1" customHeight="1" x14ac:dyDescent="0.3"/>
    <row r="9895" ht="15" hidden="1" customHeight="1" x14ac:dyDescent="0.3"/>
    <row r="9896" ht="15" hidden="1" customHeight="1" x14ac:dyDescent="0.3"/>
    <row r="9897" ht="15" hidden="1" customHeight="1" x14ac:dyDescent="0.3"/>
    <row r="9898" ht="15" hidden="1" customHeight="1" x14ac:dyDescent="0.3"/>
    <row r="9899" ht="15" hidden="1" customHeight="1" x14ac:dyDescent="0.3"/>
    <row r="9900" ht="15" hidden="1" customHeight="1" x14ac:dyDescent="0.3"/>
    <row r="9901" ht="15" hidden="1" customHeight="1" x14ac:dyDescent="0.3"/>
    <row r="9902" ht="15" hidden="1" customHeight="1" x14ac:dyDescent="0.3"/>
    <row r="9903" ht="15" hidden="1" customHeight="1" x14ac:dyDescent="0.3"/>
    <row r="9904" ht="15" hidden="1" customHeight="1" x14ac:dyDescent="0.3"/>
    <row r="9905" ht="15" hidden="1" customHeight="1" x14ac:dyDescent="0.3"/>
    <row r="9906" ht="15" hidden="1" customHeight="1" x14ac:dyDescent="0.3"/>
    <row r="9907" ht="15" hidden="1" customHeight="1" x14ac:dyDescent="0.3"/>
    <row r="9908" ht="15" hidden="1" customHeight="1" x14ac:dyDescent="0.3"/>
    <row r="9909" ht="15" hidden="1" customHeight="1" x14ac:dyDescent="0.3"/>
    <row r="9910" ht="15" hidden="1" customHeight="1" x14ac:dyDescent="0.3"/>
    <row r="9911" ht="15" hidden="1" customHeight="1" x14ac:dyDescent="0.3"/>
    <row r="9912" ht="15" hidden="1" customHeight="1" x14ac:dyDescent="0.3"/>
    <row r="9913" ht="15" hidden="1" customHeight="1" x14ac:dyDescent="0.3"/>
    <row r="9914" ht="15" hidden="1" customHeight="1" x14ac:dyDescent="0.3"/>
    <row r="9915" ht="15" hidden="1" customHeight="1" x14ac:dyDescent="0.3"/>
    <row r="9916" ht="15" hidden="1" customHeight="1" x14ac:dyDescent="0.3"/>
    <row r="9917" ht="15" hidden="1" customHeight="1" x14ac:dyDescent="0.3"/>
    <row r="9918" ht="15" hidden="1" customHeight="1" x14ac:dyDescent="0.3"/>
    <row r="9919" ht="15" hidden="1" customHeight="1" x14ac:dyDescent="0.3"/>
    <row r="9920" ht="15" hidden="1" customHeight="1" x14ac:dyDescent="0.3"/>
    <row r="9921" ht="15" hidden="1" customHeight="1" x14ac:dyDescent="0.3"/>
    <row r="9922" ht="15" hidden="1" customHeight="1" x14ac:dyDescent="0.3"/>
    <row r="9923" ht="15" hidden="1" customHeight="1" x14ac:dyDescent="0.3"/>
    <row r="9924" ht="15" hidden="1" customHeight="1" x14ac:dyDescent="0.3"/>
    <row r="9925" ht="15" hidden="1" customHeight="1" x14ac:dyDescent="0.3"/>
    <row r="9926" ht="15" hidden="1" customHeight="1" x14ac:dyDescent="0.3"/>
    <row r="9927" ht="15" hidden="1" customHeight="1" x14ac:dyDescent="0.3"/>
    <row r="9928" ht="15" hidden="1" customHeight="1" x14ac:dyDescent="0.3"/>
    <row r="9929" ht="15" hidden="1" customHeight="1" x14ac:dyDescent="0.3"/>
    <row r="9930" ht="15" hidden="1" customHeight="1" x14ac:dyDescent="0.3"/>
    <row r="9931" ht="15" hidden="1" customHeight="1" x14ac:dyDescent="0.3"/>
    <row r="9932" ht="15" hidden="1" customHeight="1" x14ac:dyDescent="0.3"/>
    <row r="9933" ht="15" hidden="1" customHeight="1" x14ac:dyDescent="0.3"/>
    <row r="9934" ht="15" hidden="1" customHeight="1" x14ac:dyDescent="0.3"/>
    <row r="9935" ht="15" hidden="1" customHeight="1" x14ac:dyDescent="0.3"/>
    <row r="9936" ht="15" hidden="1" customHeight="1" x14ac:dyDescent="0.3"/>
    <row r="9937" ht="15" hidden="1" customHeight="1" x14ac:dyDescent="0.3"/>
    <row r="9938" ht="15" hidden="1" customHeight="1" x14ac:dyDescent="0.3"/>
    <row r="9939" ht="15" hidden="1" customHeight="1" x14ac:dyDescent="0.3"/>
    <row r="9940" ht="15" hidden="1" customHeight="1" x14ac:dyDescent="0.3"/>
    <row r="9941" ht="15" hidden="1" customHeight="1" x14ac:dyDescent="0.3"/>
    <row r="9942" ht="15" hidden="1" customHeight="1" x14ac:dyDescent="0.3"/>
    <row r="9943" ht="15" hidden="1" customHeight="1" x14ac:dyDescent="0.3"/>
    <row r="9944" ht="15" hidden="1" customHeight="1" x14ac:dyDescent="0.3"/>
    <row r="9945" ht="15" hidden="1" customHeight="1" x14ac:dyDescent="0.3"/>
    <row r="9946" ht="15" hidden="1" customHeight="1" x14ac:dyDescent="0.3"/>
    <row r="9947" ht="15" hidden="1" customHeight="1" x14ac:dyDescent="0.3"/>
    <row r="9948" ht="15" hidden="1" customHeight="1" x14ac:dyDescent="0.3"/>
    <row r="9949" ht="15" hidden="1" customHeight="1" x14ac:dyDescent="0.3"/>
    <row r="9950" ht="15" hidden="1" customHeight="1" x14ac:dyDescent="0.3"/>
    <row r="9951" ht="15" hidden="1" customHeight="1" x14ac:dyDescent="0.3"/>
    <row r="9952" ht="15" hidden="1" customHeight="1" x14ac:dyDescent="0.3"/>
    <row r="9953" ht="15" hidden="1" customHeight="1" x14ac:dyDescent="0.3"/>
    <row r="9954" ht="15" hidden="1" customHeight="1" x14ac:dyDescent="0.3"/>
    <row r="9955" ht="15" hidden="1" customHeight="1" x14ac:dyDescent="0.3"/>
    <row r="9956" ht="15" hidden="1" customHeight="1" x14ac:dyDescent="0.3"/>
    <row r="9957" ht="15" hidden="1" customHeight="1" x14ac:dyDescent="0.3"/>
    <row r="9958" ht="15" hidden="1" customHeight="1" x14ac:dyDescent="0.3"/>
    <row r="9959" ht="15" hidden="1" customHeight="1" x14ac:dyDescent="0.3"/>
    <row r="9960" ht="15" hidden="1" customHeight="1" x14ac:dyDescent="0.3"/>
    <row r="9961" ht="15" hidden="1" customHeight="1" x14ac:dyDescent="0.3"/>
    <row r="9962" ht="15" hidden="1" customHeight="1" x14ac:dyDescent="0.3"/>
    <row r="9963" ht="15" hidden="1" customHeight="1" x14ac:dyDescent="0.3"/>
    <row r="9964" ht="15" hidden="1" customHeight="1" x14ac:dyDescent="0.3"/>
    <row r="9965" ht="15" hidden="1" customHeight="1" x14ac:dyDescent="0.3"/>
    <row r="9966" ht="15" hidden="1" customHeight="1" x14ac:dyDescent="0.3"/>
    <row r="9967" ht="15" hidden="1" customHeight="1" x14ac:dyDescent="0.3"/>
    <row r="9968" ht="15" hidden="1" customHeight="1" x14ac:dyDescent="0.3"/>
    <row r="9969" ht="15" hidden="1" customHeight="1" x14ac:dyDescent="0.3"/>
    <row r="9970" ht="15" hidden="1" customHeight="1" x14ac:dyDescent="0.3"/>
    <row r="9971" ht="15" hidden="1" customHeight="1" x14ac:dyDescent="0.3"/>
    <row r="9972" ht="15" hidden="1" customHeight="1" x14ac:dyDescent="0.3"/>
    <row r="9973" ht="15" hidden="1" customHeight="1" x14ac:dyDescent="0.3"/>
    <row r="9974" ht="15" hidden="1" customHeight="1" x14ac:dyDescent="0.3"/>
    <row r="9975" ht="15" hidden="1" customHeight="1" x14ac:dyDescent="0.3"/>
    <row r="9976" ht="15" hidden="1" customHeight="1" x14ac:dyDescent="0.3"/>
    <row r="9977" ht="15" hidden="1" customHeight="1" x14ac:dyDescent="0.3"/>
    <row r="9978" ht="15" hidden="1" customHeight="1" x14ac:dyDescent="0.3"/>
    <row r="9979" ht="15" hidden="1" customHeight="1" x14ac:dyDescent="0.3"/>
    <row r="9980" ht="15" hidden="1" customHeight="1" x14ac:dyDescent="0.3"/>
    <row r="9981" ht="15" hidden="1" customHeight="1" x14ac:dyDescent="0.3"/>
    <row r="9982" ht="15" hidden="1" customHeight="1" x14ac:dyDescent="0.3"/>
    <row r="9983" ht="15" hidden="1" customHeight="1" x14ac:dyDescent="0.3"/>
    <row r="9984" ht="15" hidden="1" customHeight="1" x14ac:dyDescent="0.3"/>
    <row r="9985" ht="15" hidden="1" customHeight="1" x14ac:dyDescent="0.3"/>
    <row r="9986" ht="15" hidden="1" customHeight="1" x14ac:dyDescent="0.3"/>
    <row r="9987" ht="15" hidden="1" customHeight="1" x14ac:dyDescent="0.3"/>
    <row r="9988" ht="15" hidden="1" customHeight="1" x14ac:dyDescent="0.3"/>
    <row r="9989" ht="15" hidden="1" customHeight="1" x14ac:dyDescent="0.3"/>
    <row r="9990" ht="15" hidden="1" customHeight="1" x14ac:dyDescent="0.3"/>
    <row r="9991" ht="15" hidden="1" customHeight="1" x14ac:dyDescent="0.3"/>
    <row r="9992" ht="15" hidden="1" customHeight="1" x14ac:dyDescent="0.3"/>
    <row r="9993" ht="15" hidden="1" customHeight="1" x14ac:dyDescent="0.3"/>
    <row r="9994" ht="15" hidden="1" customHeight="1" x14ac:dyDescent="0.3"/>
    <row r="9995" ht="15" hidden="1" customHeight="1" x14ac:dyDescent="0.3"/>
    <row r="9996" ht="15" hidden="1" customHeight="1" x14ac:dyDescent="0.3"/>
    <row r="9997" ht="15" hidden="1" customHeight="1" x14ac:dyDescent="0.3"/>
    <row r="9998" ht="15" hidden="1" customHeight="1" x14ac:dyDescent="0.3"/>
    <row r="9999" ht="15" hidden="1" customHeight="1" x14ac:dyDescent="0.3"/>
    <row r="10000" ht="15" hidden="1" customHeight="1" x14ac:dyDescent="0.3"/>
    <row r="10001" ht="15" hidden="1" customHeight="1" x14ac:dyDescent="0.3"/>
    <row r="10002" ht="15" hidden="1" customHeight="1" x14ac:dyDescent="0.3"/>
    <row r="10003" ht="15" hidden="1" customHeight="1" x14ac:dyDescent="0.3"/>
    <row r="10004" ht="15" hidden="1" customHeight="1" x14ac:dyDescent="0.3"/>
    <row r="10005" ht="15" hidden="1" customHeight="1" x14ac:dyDescent="0.3"/>
    <row r="10006" ht="15" hidden="1" customHeight="1" x14ac:dyDescent="0.3"/>
    <row r="10007" ht="15" hidden="1" customHeight="1" x14ac:dyDescent="0.3"/>
    <row r="10008" ht="15" hidden="1" customHeight="1" x14ac:dyDescent="0.3"/>
    <row r="10009" ht="15" hidden="1" customHeight="1" x14ac:dyDescent="0.3"/>
    <row r="10010" ht="15" hidden="1" customHeight="1" x14ac:dyDescent="0.3"/>
    <row r="10011" ht="15" hidden="1" customHeight="1" x14ac:dyDescent="0.3"/>
    <row r="10012" ht="15" hidden="1" customHeight="1" x14ac:dyDescent="0.3"/>
    <row r="10013" ht="15" hidden="1" customHeight="1" x14ac:dyDescent="0.3"/>
    <row r="10014" ht="15" hidden="1" customHeight="1" x14ac:dyDescent="0.3"/>
    <row r="10015" ht="15" hidden="1" customHeight="1" x14ac:dyDescent="0.3"/>
    <row r="10016" ht="15" hidden="1" customHeight="1" x14ac:dyDescent="0.3"/>
    <row r="10017" ht="15" hidden="1" customHeight="1" x14ac:dyDescent="0.3"/>
    <row r="10018" ht="15" hidden="1" customHeight="1" x14ac:dyDescent="0.3"/>
    <row r="10019" ht="15" hidden="1" customHeight="1" x14ac:dyDescent="0.3"/>
    <row r="10020" ht="15" hidden="1" customHeight="1" x14ac:dyDescent="0.3"/>
    <row r="10021" ht="15" hidden="1" customHeight="1" x14ac:dyDescent="0.3"/>
    <row r="10022" ht="15" hidden="1" customHeight="1" x14ac:dyDescent="0.3"/>
    <row r="10023" ht="15" hidden="1" customHeight="1" x14ac:dyDescent="0.3"/>
    <row r="10024" ht="15" hidden="1" customHeight="1" x14ac:dyDescent="0.3"/>
    <row r="10025" ht="15" hidden="1" customHeight="1" x14ac:dyDescent="0.3"/>
    <row r="10026" ht="15" hidden="1" customHeight="1" x14ac:dyDescent="0.3"/>
    <row r="10027" ht="15" hidden="1" customHeight="1" x14ac:dyDescent="0.3"/>
    <row r="10028" ht="15" hidden="1" customHeight="1" x14ac:dyDescent="0.3"/>
    <row r="10029" ht="15" hidden="1" customHeight="1" x14ac:dyDescent="0.3"/>
    <row r="10030" ht="15" hidden="1" customHeight="1" x14ac:dyDescent="0.3"/>
    <row r="10031" ht="15" hidden="1" customHeight="1" x14ac:dyDescent="0.3"/>
    <row r="10032" ht="15" hidden="1" customHeight="1" x14ac:dyDescent="0.3"/>
    <row r="10033" ht="15" hidden="1" customHeight="1" x14ac:dyDescent="0.3"/>
    <row r="10034" ht="15" hidden="1" customHeight="1" x14ac:dyDescent="0.3"/>
    <row r="10035" ht="15" hidden="1" customHeight="1" x14ac:dyDescent="0.3"/>
    <row r="10036" ht="15" hidden="1" customHeight="1" x14ac:dyDescent="0.3"/>
    <row r="10037" ht="15" hidden="1" customHeight="1" x14ac:dyDescent="0.3"/>
    <row r="10038" ht="15" hidden="1" customHeight="1" x14ac:dyDescent="0.3"/>
    <row r="10039" ht="15" hidden="1" customHeight="1" x14ac:dyDescent="0.3"/>
    <row r="10040" ht="15" hidden="1" customHeight="1" x14ac:dyDescent="0.3"/>
    <row r="10041" ht="15" hidden="1" customHeight="1" x14ac:dyDescent="0.3"/>
    <row r="10042" ht="15" hidden="1" customHeight="1" x14ac:dyDescent="0.3"/>
    <row r="10043" ht="15" hidden="1" customHeight="1" x14ac:dyDescent="0.3"/>
    <row r="10044" ht="15" hidden="1" customHeight="1" x14ac:dyDescent="0.3"/>
    <row r="10045" ht="15" hidden="1" customHeight="1" x14ac:dyDescent="0.3"/>
    <row r="10046" ht="15" hidden="1" customHeight="1" x14ac:dyDescent="0.3"/>
    <row r="10047" ht="15" hidden="1" customHeight="1" x14ac:dyDescent="0.3"/>
    <row r="10048" ht="15" hidden="1" customHeight="1" x14ac:dyDescent="0.3"/>
    <row r="10049" ht="15" hidden="1" customHeight="1" x14ac:dyDescent="0.3"/>
    <row r="10050" ht="15" hidden="1" customHeight="1" x14ac:dyDescent="0.3"/>
    <row r="10051" ht="15" hidden="1" customHeight="1" x14ac:dyDescent="0.3"/>
    <row r="10052" ht="15" hidden="1" customHeight="1" x14ac:dyDescent="0.3"/>
    <row r="10053" ht="15" hidden="1" customHeight="1" x14ac:dyDescent="0.3"/>
    <row r="10054" ht="15" hidden="1" customHeight="1" x14ac:dyDescent="0.3"/>
    <row r="10055" ht="15" hidden="1" customHeight="1" x14ac:dyDescent="0.3"/>
    <row r="10056" ht="15" hidden="1" customHeight="1" x14ac:dyDescent="0.3"/>
    <row r="10057" ht="15" hidden="1" customHeight="1" x14ac:dyDescent="0.3"/>
    <row r="10058" ht="15" hidden="1" customHeight="1" x14ac:dyDescent="0.3"/>
    <row r="10059" ht="15" hidden="1" customHeight="1" x14ac:dyDescent="0.3"/>
    <row r="10060" ht="15" hidden="1" customHeight="1" x14ac:dyDescent="0.3"/>
    <row r="10061" ht="15" hidden="1" customHeight="1" x14ac:dyDescent="0.3"/>
    <row r="10062" ht="15" hidden="1" customHeight="1" x14ac:dyDescent="0.3"/>
    <row r="10063" ht="15" hidden="1" customHeight="1" x14ac:dyDescent="0.3"/>
    <row r="10064" ht="15" hidden="1" customHeight="1" x14ac:dyDescent="0.3"/>
    <row r="10065" ht="15" hidden="1" customHeight="1" x14ac:dyDescent="0.3"/>
    <row r="10066" ht="15" hidden="1" customHeight="1" x14ac:dyDescent="0.3"/>
    <row r="10067" ht="15" hidden="1" customHeight="1" x14ac:dyDescent="0.3"/>
    <row r="10068" ht="15" hidden="1" customHeight="1" x14ac:dyDescent="0.3"/>
    <row r="10069" ht="15" hidden="1" customHeight="1" x14ac:dyDescent="0.3"/>
    <row r="10070" ht="15" hidden="1" customHeight="1" x14ac:dyDescent="0.3"/>
    <row r="10071" ht="15" hidden="1" customHeight="1" x14ac:dyDescent="0.3"/>
    <row r="10072" ht="15" hidden="1" customHeight="1" x14ac:dyDescent="0.3"/>
    <row r="10073" ht="15" hidden="1" customHeight="1" x14ac:dyDescent="0.3"/>
    <row r="10074" ht="15" hidden="1" customHeight="1" x14ac:dyDescent="0.3"/>
    <row r="10075" ht="15" hidden="1" customHeight="1" x14ac:dyDescent="0.3"/>
    <row r="10076" ht="15" hidden="1" customHeight="1" x14ac:dyDescent="0.3"/>
    <row r="10077" ht="15" hidden="1" customHeight="1" x14ac:dyDescent="0.3"/>
    <row r="10078" ht="15" hidden="1" customHeight="1" x14ac:dyDescent="0.3"/>
    <row r="10079" ht="15" hidden="1" customHeight="1" x14ac:dyDescent="0.3"/>
    <row r="10080" ht="15" hidden="1" customHeight="1" x14ac:dyDescent="0.3"/>
    <row r="10081" ht="15" hidden="1" customHeight="1" x14ac:dyDescent="0.3"/>
    <row r="10082" ht="15" hidden="1" customHeight="1" x14ac:dyDescent="0.3"/>
    <row r="10083" ht="15" hidden="1" customHeight="1" x14ac:dyDescent="0.3"/>
    <row r="10084" ht="15" hidden="1" customHeight="1" x14ac:dyDescent="0.3"/>
    <row r="10085" ht="15" hidden="1" customHeight="1" x14ac:dyDescent="0.3"/>
    <row r="10086" ht="15" hidden="1" customHeight="1" x14ac:dyDescent="0.3"/>
    <row r="10087" ht="15" hidden="1" customHeight="1" x14ac:dyDescent="0.3"/>
    <row r="10088" ht="15" hidden="1" customHeight="1" x14ac:dyDescent="0.3"/>
    <row r="10089" ht="15" hidden="1" customHeight="1" x14ac:dyDescent="0.3"/>
    <row r="10090" ht="15" hidden="1" customHeight="1" x14ac:dyDescent="0.3"/>
    <row r="10091" ht="15" hidden="1" customHeight="1" x14ac:dyDescent="0.3"/>
    <row r="10092" ht="15" hidden="1" customHeight="1" x14ac:dyDescent="0.3"/>
    <row r="10093" ht="15" hidden="1" customHeight="1" x14ac:dyDescent="0.3"/>
    <row r="10094" ht="15" hidden="1" customHeight="1" x14ac:dyDescent="0.3"/>
    <row r="10095" ht="15" hidden="1" customHeight="1" x14ac:dyDescent="0.3"/>
    <row r="10096" ht="15" hidden="1" customHeight="1" x14ac:dyDescent="0.3"/>
    <row r="10097" ht="15" hidden="1" customHeight="1" x14ac:dyDescent="0.3"/>
    <row r="10098" ht="15" hidden="1" customHeight="1" x14ac:dyDescent="0.3"/>
    <row r="10099" ht="15" hidden="1" customHeight="1" x14ac:dyDescent="0.3"/>
    <row r="10100" ht="15" hidden="1" customHeight="1" x14ac:dyDescent="0.3"/>
    <row r="10101" ht="15" hidden="1" customHeight="1" x14ac:dyDescent="0.3"/>
    <row r="10102" ht="15" hidden="1" customHeight="1" x14ac:dyDescent="0.3"/>
    <row r="10103" ht="15" hidden="1" customHeight="1" x14ac:dyDescent="0.3"/>
    <row r="10104" ht="15" hidden="1" customHeight="1" x14ac:dyDescent="0.3"/>
    <row r="10105" ht="15" hidden="1" customHeight="1" x14ac:dyDescent="0.3"/>
    <row r="10106" ht="15" hidden="1" customHeight="1" x14ac:dyDescent="0.3"/>
    <row r="10107" ht="15" hidden="1" customHeight="1" x14ac:dyDescent="0.3"/>
    <row r="10108" ht="15" hidden="1" customHeight="1" x14ac:dyDescent="0.3"/>
    <row r="10109" ht="15" hidden="1" customHeight="1" x14ac:dyDescent="0.3"/>
    <row r="10110" ht="15" hidden="1" customHeight="1" x14ac:dyDescent="0.3"/>
    <row r="10111" ht="15" hidden="1" customHeight="1" x14ac:dyDescent="0.3"/>
    <row r="10112" ht="15" hidden="1" customHeight="1" x14ac:dyDescent="0.3"/>
    <row r="10113" ht="15" hidden="1" customHeight="1" x14ac:dyDescent="0.3"/>
    <row r="10114" ht="15" hidden="1" customHeight="1" x14ac:dyDescent="0.3"/>
    <row r="10115" ht="15" hidden="1" customHeight="1" x14ac:dyDescent="0.3"/>
    <row r="10116" ht="15" hidden="1" customHeight="1" x14ac:dyDescent="0.3"/>
    <row r="10117" ht="15" hidden="1" customHeight="1" x14ac:dyDescent="0.3"/>
    <row r="10118" ht="15" hidden="1" customHeight="1" x14ac:dyDescent="0.3"/>
    <row r="10119" ht="15" hidden="1" customHeight="1" x14ac:dyDescent="0.3"/>
    <row r="10120" ht="15" hidden="1" customHeight="1" x14ac:dyDescent="0.3"/>
    <row r="10121" ht="15" hidden="1" customHeight="1" x14ac:dyDescent="0.3"/>
    <row r="10122" ht="15" hidden="1" customHeight="1" x14ac:dyDescent="0.3"/>
    <row r="10123" ht="15" hidden="1" customHeight="1" x14ac:dyDescent="0.3"/>
    <row r="10124" ht="15" hidden="1" customHeight="1" x14ac:dyDescent="0.3"/>
    <row r="10125" ht="15" hidden="1" customHeight="1" x14ac:dyDescent="0.3"/>
    <row r="10126" ht="15" hidden="1" customHeight="1" x14ac:dyDescent="0.3"/>
    <row r="10127" ht="15" hidden="1" customHeight="1" x14ac:dyDescent="0.3"/>
    <row r="10128" ht="15" hidden="1" customHeight="1" x14ac:dyDescent="0.3"/>
    <row r="10129" ht="15" hidden="1" customHeight="1" x14ac:dyDescent="0.3"/>
    <row r="10130" ht="15" hidden="1" customHeight="1" x14ac:dyDescent="0.3"/>
    <row r="10131" ht="15" hidden="1" customHeight="1" x14ac:dyDescent="0.3"/>
    <row r="10132" ht="15" hidden="1" customHeight="1" x14ac:dyDescent="0.3"/>
    <row r="10133" ht="15" hidden="1" customHeight="1" x14ac:dyDescent="0.3"/>
    <row r="10134" ht="15" hidden="1" customHeight="1" x14ac:dyDescent="0.3"/>
    <row r="10135" ht="15" hidden="1" customHeight="1" x14ac:dyDescent="0.3"/>
    <row r="10136" ht="15" hidden="1" customHeight="1" x14ac:dyDescent="0.3"/>
    <row r="10137" ht="15" hidden="1" customHeight="1" x14ac:dyDescent="0.3"/>
    <row r="10138" ht="15" hidden="1" customHeight="1" x14ac:dyDescent="0.3"/>
    <row r="10139" ht="15" hidden="1" customHeight="1" x14ac:dyDescent="0.3"/>
    <row r="10140" ht="15" hidden="1" customHeight="1" x14ac:dyDescent="0.3"/>
    <row r="10141" ht="15" hidden="1" customHeight="1" x14ac:dyDescent="0.3"/>
    <row r="10142" ht="15" hidden="1" customHeight="1" x14ac:dyDescent="0.3"/>
    <row r="10143" ht="15" hidden="1" customHeight="1" x14ac:dyDescent="0.3"/>
    <row r="10144" ht="15" hidden="1" customHeight="1" x14ac:dyDescent="0.3"/>
    <row r="10145" ht="15" hidden="1" customHeight="1" x14ac:dyDescent="0.3"/>
    <row r="10146" ht="15" hidden="1" customHeight="1" x14ac:dyDescent="0.3"/>
    <row r="10147" ht="15" hidden="1" customHeight="1" x14ac:dyDescent="0.3"/>
    <row r="10148" ht="15" hidden="1" customHeight="1" x14ac:dyDescent="0.3"/>
    <row r="10149" ht="15" hidden="1" customHeight="1" x14ac:dyDescent="0.3"/>
    <row r="10150" ht="15" hidden="1" customHeight="1" x14ac:dyDescent="0.3"/>
    <row r="10151" ht="15" hidden="1" customHeight="1" x14ac:dyDescent="0.3"/>
    <row r="10152" ht="15" hidden="1" customHeight="1" x14ac:dyDescent="0.3"/>
    <row r="10153" ht="15" hidden="1" customHeight="1" x14ac:dyDescent="0.3"/>
    <row r="10154" ht="15" hidden="1" customHeight="1" x14ac:dyDescent="0.3"/>
    <row r="10155" ht="15" hidden="1" customHeight="1" x14ac:dyDescent="0.3"/>
    <row r="10156" ht="15" hidden="1" customHeight="1" x14ac:dyDescent="0.3"/>
    <row r="10157" ht="15" hidden="1" customHeight="1" x14ac:dyDescent="0.3"/>
    <row r="10158" ht="15" hidden="1" customHeight="1" x14ac:dyDescent="0.3"/>
    <row r="10159" ht="15" hidden="1" customHeight="1" x14ac:dyDescent="0.3"/>
    <row r="10160" ht="15" hidden="1" customHeight="1" x14ac:dyDescent="0.3"/>
    <row r="10161" ht="15" hidden="1" customHeight="1" x14ac:dyDescent="0.3"/>
    <row r="10162" ht="15" hidden="1" customHeight="1" x14ac:dyDescent="0.3"/>
    <row r="10163" ht="15" hidden="1" customHeight="1" x14ac:dyDescent="0.3"/>
    <row r="10164" ht="15" hidden="1" customHeight="1" x14ac:dyDescent="0.3"/>
    <row r="10165" ht="15" hidden="1" customHeight="1" x14ac:dyDescent="0.3"/>
    <row r="10166" ht="15" hidden="1" customHeight="1" x14ac:dyDescent="0.3"/>
    <row r="10167" ht="15" hidden="1" customHeight="1" x14ac:dyDescent="0.3"/>
    <row r="10168" ht="15" hidden="1" customHeight="1" x14ac:dyDescent="0.3"/>
    <row r="10169" ht="15" hidden="1" customHeight="1" x14ac:dyDescent="0.3"/>
    <row r="10170" ht="15" hidden="1" customHeight="1" x14ac:dyDescent="0.3"/>
    <row r="10171" ht="15" hidden="1" customHeight="1" x14ac:dyDescent="0.3"/>
    <row r="10172" ht="15" hidden="1" customHeight="1" x14ac:dyDescent="0.3"/>
    <row r="10173" ht="15" hidden="1" customHeight="1" x14ac:dyDescent="0.3"/>
    <row r="10174" ht="15" hidden="1" customHeight="1" x14ac:dyDescent="0.3"/>
    <row r="10175" ht="15" hidden="1" customHeight="1" x14ac:dyDescent="0.3"/>
    <row r="10176" ht="15" hidden="1" customHeight="1" x14ac:dyDescent="0.3"/>
    <row r="10177" ht="15" hidden="1" customHeight="1" x14ac:dyDescent="0.3"/>
    <row r="10178" ht="15" hidden="1" customHeight="1" x14ac:dyDescent="0.3"/>
    <row r="10179" ht="15" hidden="1" customHeight="1" x14ac:dyDescent="0.3"/>
    <row r="10180" ht="15" hidden="1" customHeight="1" x14ac:dyDescent="0.3"/>
    <row r="10181" ht="15" hidden="1" customHeight="1" x14ac:dyDescent="0.3"/>
    <row r="10182" ht="15" hidden="1" customHeight="1" x14ac:dyDescent="0.3"/>
    <row r="10183" ht="15" hidden="1" customHeight="1" x14ac:dyDescent="0.3"/>
    <row r="10184" ht="15" hidden="1" customHeight="1" x14ac:dyDescent="0.3"/>
    <row r="10185" ht="15" hidden="1" customHeight="1" x14ac:dyDescent="0.3"/>
    <row r="10186" ht="15" hidden="1" customHeight="1" x14ac:dyDescent="0.3"/>
    <row r="10187" ht="15" hidden="1" customHeight="1" x14ac:dyDescent="0.3"/>
    <row r="10188" ht="15" hidden="1" customHeight="1" x14ac:dyDescent="0.3"/>
    <row r="10189" ht="15" hidden="1" customHeight="1" x14ac:dyDescent="0.3"/>
    <row r="10190" ht="15" hidden="1" customHeight="1" x14ac:dyDescent="0.3"/>
    <row r="10191" ht="15" hidden="1" customHeight="1" x14ac:dyDescent="0.3"/>
    <row r="10192" ht="15" hidden="1" customHeight="1" x14ac:dyDescent="0.3"/>
    <row r="10193" ht="15" hidden="1" customHeight="1" x14ac:dyDescent="0.3"/>
    <row r="10194" ht="15" hidden="1" customHeight="1" x14ac:dyDescent="0.3"/>
    <row r="10195" ht="15" hidden="1" customHeight="1" x14ac:dyDescent="0.3"/>
    <row r="10196" ht="15" hidden="1" customHeight="1" x14ac:dyDescent="0.3"/>
    <row r="10197" ht="15" hidden="1" customHeight="1" x14ac:dyDescent="0.3"/>
    <row r="10198" ht="15" hidden="1" customHeight="1" x14ac:dyDescent="0.3"/>
    <row r="10199" ht="15" hidden="1" customHeight="1" x14ac:dyDescent="0.3"/>
    <row r="10200" ht="15" hidden="1" customHeight="1" x14ac:dyDescent="0.3"/>
    <row r="10201" ht="15" hidden="1" customHeight="1" x14ac:dyDescent="0.3"/>
    <row r="10202" ht="15" hidden="1" customHeight="1" x14ac:dyDescent="0.3"/>
    <row r="10203" ht="15" hidden="1" customHeight="1" x14ac:dyDescent="0.3"/>
    <row r="10204" ht="15" hidden="1" customHeight="1" x14ac:dyDescent="0.3"/>
    <row r="10205" ht="15" hidden="1" customHeight="1" x14ac:dyDescent="0.3"/>
    <row r="10206" ht="15" hidden="1" customHeight="1" x14ac:dyDescent="0.3"/>
    <row r="10207" ht="15" hidden="1" customHeight="1" x14ac:dyDescent="0.3"/>
    <row r="10208" ht="15" hidden="1" customHeight="1" x14ac:dyDescent="0.3"/>
    <row r="10209" ht="15" hidden="1" customHeight="1" x14ac:dyDescent="0.3"/>
    <row r="10210" ht="15" hidden="1" customHeight="1" x14ac:dyDescent="0.3"/>
    <row r="10211" ht="15" hidden="1" customHeight="1" x14ac:dyDescent="0.3"/>
    <row r="10212" ht="15" hidden="1" customHeight="1" x14ac:dyDescent="0.3"/>
    <row r="10213" ht="15" hidden="1" customHeight="1" x14ac:dyDescent="0.3"/>
    <row r="10214" ht="15" hidden="1" customHeight="1" x14ac:dyDescent="0.3"/>
    <row r="10215" ht="15" hidden="1" customHeight="1" x14ac:dyDescent="0.3"/>
    <row r="10216" ht="15" hidden="1" customHeight="1" x14ac:dyDescent="0.3"/>
    <row r="10217" ht="15" hidden="1" customHeight="1" x14ac:dyDescent="0.3"/>
    <row r="10218" ht="15" hidden="1" customHeight="1" x14ac:dyDescent="0.3"/>
    <row r="10219" ht="15" hidden="1" customHeight="1" x14ac:dyDescent="0.3"/>
    <row r="10220" ht="15" hidden="1" customHeight="1" x14ac:dyDescent="0.3"/>
    <row r="10221" ht="15" hidden="1" customHeight="1" x14ac:dyDescent="0.3"/>
    <row r="10222" ht="15" hidden="1" customHeight="1" x14ac:dyDescent="0.3"/>
    <row r="10223" ht="15" hidden="1" customHeight="1" x14ac:dyDescent="0.3"/>
    <row r="10224" ht="15" hidden="1" customHeight="1" x14ac:dyDescent="0.3"/>
    <row r="10225" ht="15" hidden="1" customHeight="1" x14ac:dyDescent="0.3"/>
    <row r="10226" ht="15" hidden="1" customHeight="1" x14ac:dyDescent="0.3"/>
    <row r="10227" ht="15" hidden="1" customHeight="1" x14ac:dyDescent="0.3"/>
    <row r="10228" ht="15" hidden="1" customHeight="1" x14ac:dyDescent="0.3"/>
    <row r="10229" ht="15" hidden="1" customHeight="1" x14ac:dyDescent="0.3"/>
    <row r="10230" ht="15" hidden="1" customHeight="1" x14ac:dyDescent="0.3"/>
    <row r="10231" ht="15" hidden="1" customHeight="1" x14ac:dyDescent="0.3"/>
    <row r="10232" ht="15" hidden="1" customHeight="1" x14ac:dyDescent="0.3"/>
    <row r="10233" ht="15" hidden="1" customHeight="1" x14ac:dyDescent="0.3"/>
    <row r="10234" ht="15" hidden="1" customHeight="1" x14ac:dyDescent="0.3"/>
    <row r="10235" ht="15" hidden="1" customHeight="1" x14ac:dyDescent="0.3"/>
    <row r="10236" ht="15" hidden="1" customHeight="1" x14ac:dyDescent="0.3"/>
    <row r="10237" ht="15" hidden="1" customHeight="1" x14ac:dyDescent="0.3"/>
    <row r="10238" ht="15" hidden="1" customHeight="1" x14ac:dyDescent="0.3"/>
    <row r="10239" ht="15" hidden="1" customHeight="1" x14ac:dyDescent="0.3"/>
    <row r="10240" ht="15" hidden="1" customHeight="1" x14ac:dyDescent="0.3"/>
    <row r="10241" ht="15" hidden="1" customHeight="1" x14ac:dyDescent="0.3"/>
    <row r="10242" ht="15" hidden="1" customHeight="1" x14ac:dyDescent="0.3"/>
    <row r="10243" ht="15" hidden="1" customHeight="1" x14ac:dyDescent="0.3"/>
    <row r="10244" ht="15" hidden="1" customHeight="1" x14ac:dyDescent="0.3"/>
    <row r="10245" ht="15" hidden="1" customHeight="1" x14ac:dyDescent="0.3"/>
    <row r="10246" ht="15" hidden="1" customHeight="1" x14ac:dyDescent="0.3"/>
    <row r="10247" ht="15" hidden="1" customHeight="1" x14ac:dyDescent="0.3"/>
    <row r="10248" ht="15" hidden="1" customHeight="1" x14ac:dyDescent="0.3"/>
    <row r="10249" ht="15" hidden="1" customHeight="1" x14ac:dyDescent="0.3"/>
    <row r="10250" ht="15" hidden="1" customHeight="1" x14ac:dyDescent="0.3"/>
    <row r="10251" ht="15" hidden="1" customHeight="1" x14ac:dyDescent="0.3"/>
    <row r="10252" ht="15" hidden="1" customHeight="1" x14ac:dyDescent="0.3"/>
    <row r="10253" ht="15" hidden="1" customHeight="1" x14ac:dyDescent="0.3"/>
    <row r="10254" ht="15" hidden="1" customHeight="1" x14ac:dyDescent="0.3"/>
    <row r="10255" ht="15" hidden="1" customHeight="1" x14ac:dyDescent="0.3"/>
    <row r="10256" ht="15" hidden="1" customHeight="1" x14ac:dyDescent="0.3"/>
    <row r="10257" ht="15" hidden="1" customHeight="1" x14ac:dyDescent="0.3"/>
    <row r="10258" ht="15" hidden="1" customHeight="1" x14ac:dyDescent="0.3"/>
    <row r="10259" ht="15" hidden="1" customHeight="1" x14ac:dyDescent="0.3"/>
    <row r="10260" ht="15" hidden="1" customHeight="1" x14ac:dyDescent="0.3"/>
    <row r="10261" ht="15" hidden="1" customHeight="1" x14ac:dyDescent="0.3"/>
    <row r="10262" ht="15" hidden="1" customHeight="1" x14ac:dyDescent="0.3"/>
    <row r="10263" ht="15" hidden="1" customHeight="1" x14ac:dyDescent="0.3"/>
    <row r="10264" ht="15" hidden="1" customHeight="1" x14ac:dyDescent="0.3"/>
    <row r="10265" ht="15" hidden="1" customHeight="1" x14ac:dyDescent="0.3"/>
    <row r="10266" ht="15" hidden="1" customHeight="1" x14ac:dyDescent="0.3"/>
    <row r="10267" ht="15" hidden="1" customHeight="1" x14ac:dyDescent="0.3"/>
    <row r="10268" ht="15" hidden="1" customHeight="1" x14ac:dyDescent="0.3"/>
    <row r="10269" ht="15" hidden="1" customHeight="1" x14ac:dyDescent="0.3"/>
    <row r="10270" ht="15" hidden="1" customHeight="1" x14ac:dyDescent="0.3"/>
    <row r="10271" ht="15" hidden="1" customHeight="1" x14ac:dyDescent="0.3"/>
    <row r="10272" ht="15" hidden="1" customHeight="1" x14ac:dyDescent="0.3"/>
    <row r="10273" ht="15" hidden="1" customHeight="1" x14ac:dyDescent="0.3"/>
    <row r="10274" ht="15" hidden="1" customHeight="1" x14ac:dyDescent="0.3"/>
    <row r="10275" ht="15" hidden="1" customHeight="1" x14ac:dyDescent="0.3"/>
    <row r="10276" ht="15" hidden="1" customHeight="1" x14ac:dyDescent="0.3"/>
    <row r="10277" ht="15" hidden="1" customHeight="1" x14ac:dyDescent="0.3"/>
    <row r="10278" ht="15" hidden="1" customHeight="1" x14ac:dyDescent="0.3"/>
    <row r="10279" ht="15" hidden="1" customHeight="1" x14ac:dyDescent="0.3"/>
    <row r="10280" ht="15" hidden="1" customHeight="1" x14ac:dyDescent="0.3"/>
    <row r="10281" ht="15" hidden="1" customHeight="1" x14ac:dyDescent="0.3"/>
    <row r="10282" ht="15" hidden="1" customHeight="1" x14ac:dyDescent="0.3"/>
    <row r="10283" ht="15" hidden="1" customHeight="1" x14ac:dyDescent="0.3"/>
    <row r="10284" ht="15" hidden="1" customHeight="1" x14ac:dyDescent="0.3"/>
    <row r="10285" ht="15" hidden="1" customHeight="1" x14ac:dyDescent="0.3"/>
    <row r="10286" ht="15" hidden="1" customHeight="1" x14ac:dyDescent="0.3"/>
    <row r="10287" ht="15" hidden="1" customHeight="1" x14ac:dyDescent="0.3"/>
    <row r="10288" ht="15" hidden="1" customHeight="1" x14ac:dyDescent="0.3"/>
    <row r="10289" ht="15" hidden="1" customHeight="1" x14ac:dyDescent="0.3"/>
    <row r="10290" ht="15" hidden="1" customHeight="1" x14ac:dyDescent="0.3"/>
    <row r="10291" ht="15" hidden="1" customHeight="1" x14ac:dyDescent="0.3"/>
    <row r="10292" ht="15" hidden="1" customHeight="1" x14ac:dyDescent="0.3"/>
    <row r="10293" ht="15" hidden="1" customHeight="1" x14ac:dyDescent="0.3"/>
    <row r="10294" ht="15" hidden="1" customHeight="1" x14ac:dyDescent="0.3"/>
    <row r="10295" ht="15" hidden="1" customHeight="1" x14ac:dyDescent="0.3"/>
    <row r="10296" ht="15" hidden="1" customHeight="1" x14ac:dyDescent="0.3"/>
    <row r="10297" ht="15" hidden="1" customHeight="1" x14ac:dyDescent="0.3"/>
    <row r="10298" ht="15" hidden="1" customHeight="1" x14ac:dyDescent="0.3"/>
    <row r="10299" ht="15" hidden="1" customHeight="1" x14ac:dyDescent="0.3"/>
    <row r="10300" ht="15" hidden="1" customHeight="1" x14ac:dyDescent="0.3"/>
    <row r="10301" ht="15" hidden="1" customHeight="1" x14ac:dyDescent="0.3"/>
    <row r="10302" ht="15" hidden="1" customHeight="1" x14ac:dyDescent="0.3"/>
    <row r="10303" ht="15" hidden="1" customHeight="1" x14ac:dyDescent="0.3"/>
    <row r="10304" ht="15" hidden="1" customHeight="1" x14ac:dyDescent="0.3"/>
    <row r="10305" ht="15" hidden="1" customHeight="1" x14ac:dyDescent="0.3"/>
    <row r="10306" ht="15" hidden="1" customHeight="1" x14ac:dyDescent="0.3"/>
    <row r="10307" ht="15" hidden="1" customHeight="1" x14ac:dyDescent="0.3"/>
    <row r="10308" ht="15" hidden="1" customHeight="1" x14ac:dyDescent="0.3"/>
    <row r="10309" ht="15" hidden="1" customHeight="1" x14ac:dyDescent="0.3"/>
    <row r="10310" ht="15" hidden="1" customHeight="1" x14ac:dyDescent="0.3"/>
    <row r="10311" ht="15" hidden="1" customHeight="1" x14ac:dyDescent="0.3"/>
    <row r="10312" ht="15" hidden="1" customHeight="1" x14ac:dyDescent="0.3"/>
    <row r="10313" ht="15" hidden="1" customHeight="1" x14ac:dyDescent="0.3"/>
    <row r="10314" ht="15" hidden="1" customHeight="1" x14ac:dyDescent="0.3"/>
    <row r="10315" ht="15" hidden="1" customHeight="1" x14ac:dyDescent="0.3"/>
    <row r="10316" ht="15" hidden="1" customHeight="1" x14ac:dyDescent="0.3"/>
    <row r="10317" ht="15" hidden="1" customHeight="1" x14ac:dyDescent="0.3"/>
    <row r="10318" ht="15" hidden="1" customHeight="1" x14ac:dyDescent="0.3"/>
    <row r="10319" ht="15" hidden="1" customHeight="1" x14ac:dyDescent="0.3"/>
    <row r="10320" ht="15" hidden="1" customHeight="1" x14ac:dyDescent="0.3"/>
    <row r="10321" ht="15" hidden="1" customHeight="1" x14ac:dyDescent="0.3"/>
    <row r="10322" ht="15" hidden="1" customHeight="1" x14ac:dyDescent="0.3"/>
    <row r="10323" ht="15" hidden="1" customHeight="1" x14ac:dyDescent="0.3"/>
    <row r="10324" ht="15" hidden="1" customHeight="1" x14ac:dyDescent="0.3"/>
    <row r="10325" ht="15" hidden="1" customHeight="1" x14ac:dyDescent="0.3"/>
    <row r="10326" ht="15" hidden="1" customHeight="1" x14ac:dyDescent="0.3"/>
    <row r="10327" ht="15" hidden="1" customHeight="1" x14ac:dyDescent="0.3"/>
    <row r="10328" ht="15" hidden="1" customHeight="1" x14ac:dyDescent="0.3"/>
    <row r="10329" ht="15" hidden="1" customHeight="1" x14ac:dyDescent="0.3"/>
    <row r="10330" ht="15" hidden="1" customHeight="1" x14ac:dyDescent="0.3"/>
    <row r="10331" ht="15" hidden="1" customHeight="1" x14ac:dyDescent="0.3"/>
    <row r="10332" ht="15" hidden="1" customHeight="1" x14ac:dyDescent="0.3"/>
    <row r="10333" ht="15" hidden="1" customHeight="1" x14ac:dyDescent="0.3"/>
    <row r="10334" ht="15" hidden="1" customHeight="1" x14ac:dyDescent="0.3"/>
    <row r="10335" ht="15" hidden="1" customHeight="1" x14ac:dyDescent="0.3"/>
    <row r="10336" ht="15" hidden="1" customHeight="1" x14ac:dyDescent="0.3"/>
    <row r="10337" ht="15" hidden="1" customHeight="1" x14ac:dyDescent="0.3"/>
    <row r="10338" ht="15" hidden="1" customHeight="1" x14ac:dyDescent="0.3"/>
    <row r="10339" ht="15" hidden="1" customHeight="1" x14ac:dyDescent="0.3"/>
    <row r="10340" ht="15" hidden="1" customHeight="1" x14ac:dyDescent="0.3"/>
    <row r="10341" ht="15" hidden="1" customHeight="1" x14ac:dyDescent="0.3"/>
    <row r="10342" ht="15" hidden="1" customHeight="1" x14ac:dyDescent="0.3"/>
    <row r="10343" ht="15" hidden="1" customHeight="1" x14ac:dyDescent="0.3"/>
    <row r="10344" ht="15" hidden="1" customHeight="1" x14ac:dyDescent="0.3"/>
    <row r="10345" ht="15" hidden="1" customHeight="1" x14ac:dyDescent="0.3"/>
    <row r="10346" ht="15" hidden="1" customHeight="1" x14ac:dyDescent="0.3"/>
    <row r="10347" ht="15" hidden="1" customHeight="1" x14ac:dyDescent="0.3"/>
    <row r="10348" ht="15" hidden="1" customHeight="1" x14ac:dyDescent="0.3"/>
    <row r="10349" ht="15" hidden="1" customHeight="1" x14ac:dyDescent="0.3"/>
    <row r="10350" ht="15" hidden="1" customHeight="1" x14ac:dyDescent="0.3"/>
    <row r="10351" ht="15" hidden="1" customHeight="1" x14ac:dyDescent="0.3"/>
    <row r="10352" ht="15" hidden="1" customHeight="1" x14ac:dyDescent="0.3"/>
    <row r="10353" ht="15" hidden="1" customHeight="1" x14ac:dyDescent="0.3"/>
    <row r="10354" ht="15" hidden="1" customHeight="1" x14ac:dyDescent="0.3"/>
    <row r="10355" ht="15" hidden="1" customHeight="1" x14ac:dyDescent="0.3"/>
    <row r="10356" ht="15" hidden="1" customHeight="1" x14ac:dyDescent="0.3"/>
    <row r="10357" ht="15" hidden="1" customHeight="1" x14ac:dyDescent="0.3"/>
    <row r="10358" ht="15" hidden="1" customHeight="1" x14ac:dyDescent="0.3"/>
    <row r="10359" ht="15" hidden="1" customHeight="1" x14ac:dyDescent="0.3"/>
    <row r="10360" ht="15" hidden="1" customHeight="1" x14ac:dyDescent="0.3"/>
    <row r="10361" ht="15" hidden="1" customHeight="1" x14ac:dyDescent="0.3"/>
    <row r="10362" ht="15" hidden="1" customHeight="1" x14ac:dyDescent="0.3"/>
    <row r="10363" ht="15" hidden="1" customHeight="1" x14ac:dyDescent="0.3"/>
    <row r="10364" ht="15" hidden="1" customHeight="1" x14ac:dyDescent="0.3"/>
    <row r="10365" ht="15" hidden="1" customHeight="1" x14ac:dyDescent="0.3"/>
    <row r="10366" ht="15" hidden="1" customHeight="1" x14ac:dyDescent="0.3"/>
    <row r="10367" ht="15" hidden="1" customHeight="1" x14ac:dyDescent="0.3"/>
    <row r="10368" ht="15" hidden="1" customHeight="1" x14ac:dyDescent="0.3"/>
    <row r="10369" ht="15" hidden="1" customHeight="1" x14ac:dyDescent="0.3"/>
    <row r="10370" ht="15" hidden="1" customHeight="1" x14ac:dyDescent="0.3"/>
    <row r="10371" ht="15" hidden="1" customHeight="1" x14ac:dyDescent="0.3"/>
    <row r="10372" ht="15" hidden="1" customHeight="1" x14ac:dyDescent="0.3"/>
    <row r="10373" ht="15" hidden="1" customHeight="1" x14ac:dyDescent="0.3"/>
    <row r="10374" ht="15" hidden="1" customHeight="1" x14ac:dyDescent="0.3"/>
    <row r="10375" ht="15" hidden="1" customHeight="1" x14ac:dyDescent="0.3"/>
    <row r="10376" ht="15" hidden="1" customHeight="1" x14ac:dyDescent="0.3"/>
    <row r="10377" ht="15" hidden="1" customHeight="1" x14ac:dyDescent="0.3"/>
    <row r="10378" ht="15" hidden="1" customHeight="1" x14ac:dyDescent="0.3"/>
    <row r="10379" ht="15" hidden="1" customHeight="1" x14ac:dyDescent="0.3"/>
    <row r="10380" ht="15" hidden="1" customHeight="1" x14ac:dyDescent="0.3"/>
    <row r="10381" ht="15" hidden="1" customHeight="1" x14ac:dyDescent="0.3"/>
    <row r="10382" ht="15" hidden="1" customHeight="1" x14ac:dyDescent="0.3"/>
    <row r="10383" ht="15" hidden="1" customHeight="1" x14ac:dyDescent="0.3"/>
    <row r="10384" ht="15" hidden="1" customHeight="1" x14ac:dyDescent="0.3"/>
    <row r="10385" ht="15" hidden="1" customHeight="1" x14ac:dyDescent="0.3"/>
    <row r="10386" ht="15" hidden="1" customHeight="1" x14ac:dyDescent="0.3"/>
    <row r="10387" ht="15" hidden="1" customHeight="1" x14ac:dyDescent="0.3"/>
    <row r="10388" ht="15" hidden="1" customHeight="1" x14ac:dyDescent="0.3"/>
    <row r="10389" ht="15" hidden="1" customHeight="1" x14ac:dyDescent="0.3"/>
    <row r="10390" ht="15" hidden="1" customHeight="1" x14ac:dyDescent="0.3"/>
    <row r="10391" ht="15" hidden="1" customHeight="1" x14ac:dyDescent="0.3"/>
    <row r="10392" ht="15" hidden="1" customHeight="1" x14ac:dyDescent="0.3"/>
    <row r="10393" ht="15" hidden="1" customHeight="1" x14ac:dyDescent="0.3"/>
    <row r="10394" ht="15" hidden="1" customHeight="1" x14ac:dyDescent="0.3"/>
    <row r="10395" ht="15" hidden="1" customHeight="1" x14ac:dyDescent="0.3"/>
    <row r="10396" ht="15" hidden="1" customHeight="1" x14ac:dyDescent="0.3"/>
    <row r="10397" ht="15" hidden="1" customHeight="1" x14ac:dyDescent="0.3"/>
    <row r="10398" ht="15" hidden="1" customHeight="1" x14ac:dyDescent="0.3"/>
    <row r="10399" ht="15" hidden="1" customHeight="1" x14ac:dyDescent="0.3"/>
    <row r="10400" ht="15" hidden="1" customHeight="1" x14ac:dyDescent="0.3"/>
    <row r="10401" ht="15" hidden="1" customHeight="1" x14ac:dyDescent="0.3"/>
    <row r="10402" ht="15" hidden="1" customHeight="1" x14ac:dyDescent="0.3"/>
    <row r="10403" ht="15" hidden="1" customHeight="1" x14ac:dyDescent="0.3"/>
    <row r="10404" ht="15" hidden="1" customHeight="1" x14ac:dyDescent="0.3"/>
    <row r="10405" ht="15" hidden="1" customHeight="1" x14ac:dyDescent="0.3"/>
    <row r="10406" ht="15" hidden="1" customHeight="1" x14ac:dyDescent="0.3"/>
    <row r="10407" ht="15" hidden="1" customHeight="1" x14ac:dyDescent="0.3"/>
    <row r="10408" ht="15" hidden="1" customHeight="1" x14ac:dyDescent="0.3"/>
    <row r="10409" ht="15" hidden="1" customHeight="1" x14ac:dyDescent="0.3"/>
    <row r="10410" ht="15" hidden="1" customHeight="1" x14ac:dyDescent="0.3"/>
    <row r="10411" ht="15" hidden="1" customHeight="1" x14ac:dyDescent="0.3"/>
    <row r="10412" ht="15" hidden="1" customHeight="1" x14ac:dyDescent="0.3"/>
    <row r="10413" ht="15" hidden="1" customHeight="1" x14ac:dyDescent="0.3"/>
    <row r="10414" ht="15" hidden="1" customHeight="1" x14ac:dyDescent="0.3"/>
    <row r="10415" ht="15" hidden="1" customHeight="1" x14ac:dyDescent="0.3"/>
    <row r="10416" ht="15" hidden="1" customHeight="1" x14ac:dyDescent="0.3"/>
    <row r="10417" ht="15" hidden="1" customHeight="1" x14ac:dyDescent="0.3"/>
    <row r="10418" ht="15" hidden="1" customHeight="1" x14ac:dyDescent="0.3"/>
    <row r="10419" ht="15" hidden="1" customHeight="1" x14ac:dyDescent="0.3"/>
    <row r="10420" ht="15" hidden="1" customHeight="1" x14ac:dyDescent="0.3"/>
    <row r="10421" ht="15" hidden="1" customHeight="1" x14ac:dyDescent="0.3"/>
    <row r="10422" ht="15" hidden="1" customHeight="1" x14ac:dyDescent="0.3"/>
    <row r="10423" ht="15" hidden="1" customHeight="1" x14ac:dyDescent="0.3"/>
    <row r="10424" ht="15" hidden="1" customHeight="1" x14ac:dyDescent="0.3"/>
    <row r="10425" ht="15" hidden="1" customHeight="1" x14ac:dyDescent="0.3"/>
    <row r="10426" ht="15" hidden="1" customHeight="1" x14ac:dyDescent="0.3"/>
    <row r="10427" ht="15" hidden="1" customHeight="1" x14ac:dyDescent="0.3"/>
    <row r="10428" ht="15" hidden="1" customHeight="1" x14ac:dyDescent="0.3"/>
    <row r="10429" ht="15" hidden="1" customHeight="1" x14ac:dyDescent="0.3"/>
    <row r="10430" ht="15" hidden="1" customHeight="1" x14ac:dyDescent="0.3"/>
    <row r="10431" ht="15" hidden="1" customHeight="1" x14ac:dyDescent="0.3"/>
    <row r="10432" ht="15" hidden="1" customHeight="1" x14ac:dyDescent="0.3"/>
    <row r="10433" ht="15" hidden="1" customHeight="1" x14ac:dyDescent="0.3"/>
    <row r="10434" ht="15" hidden="1" customHeight="1" x14ac:dyDescent="0.3"/>
    <row r="10435" ht="15" hidden="1" customHeight="1" x14ac:dyDescent="0.3"/>
    <row r="10436" ht="15" hidden="1" customHeight="1" x14ac:dyDescent="0.3"/>
    <row r="10437" ht="15" hidden="1" customHeight="1" x14ac:dyDescent="0.3"/>
    <row r="10438" ht="15" hidden="1" customHeight="1" x14ac:dyDescent="0.3"/>
    <row r="10439" ht="15" hidden="1" customHeight="1" x14ac:dyDescent="0.3"/>
    <row r="10440" ht="15" hidden="1" customHeight="1" x14ac:dyDescent="0.3"/>
    <row r="10441" ht="15" hidden="1" customHeight="1" x14ac:dyDescent="0.3"/>
    <row r="10442" ht="15" hidden="1" customHeight="1" x14ac:dyDescent="0.3"/>
    <row r="10443" ht="15" hidden="1" customHeight="1" x14ac:dyDescent="0.3"/>
    <row r="10444" ht="15" hidden="1" customHeight="1" x14ac:dyDescent="0.3"/>
    <row r="10445" ht="15" hidden="1" customHeight="1" x14ac:dyDescent="0.3"/>
    <row r="10446" ht="15" hidden="1" customHeight="1" x14ac:dyDescent="0.3"/>
    <row r="10447" ht="15" hidden="1" customHeight="1" x14ac:dyDescent="0.3"/>
    <row r="10448" ht="15" hidden="1" customHeight="1" x14ac:dyDescent="0.3"/>
    <row r="10449" ht="15" hidden="1" customHeight="1" x14ac:dyDescent="0.3"/>
    <row r="10450" ht="15" hidden="1" customHeight="1" x14ac:dyDescent="0.3"/>
    <row r="10451" ht="15" hidden="1" customHeight="1" x14ac:dyDescent="0.3"/>
    <row r="10452" ht="15" hidden="1" customHeight="1" x14ac:dyDescent="0.3"/>
    <row r="10453" ht="15" hidden="1" customHeight="1" x14ac:dyDescent="0.3"/>
    <row r="10454" ht="15" hidden="1" customHeight="1" x14ac:dyDescent="0.3"/>
    <row r="10455" ht="15" hidden="1" customHeight="1" x14ac:dyDescent="0.3"/>
    <row r="10456" ht="15" hidden="1" customHeight="1" x14ac:dyDescent="0.3"/>
    <row r="10457" ht="15" hidden="1" customHeight="1" x14ac:dyDescent="0.3"/>
    <row r="10458" ht="15" hidden="1" customHeight="1" x14ac:dyDescent="0.3"/>
    <row r="10459" ht="15" hidden="1" customHeight="1" x14ac:dyDescent="0.3"/>
    <row r="10460" ht="15" hidden="1" customHeight="1" x14ac:dyDescent="0.3"/>
    <row r="10461" ht="15" hidden="1" customHeight="1" x14ac:dyDescent="0.3"/>
    <row r="10462" ht="15" hidden="1" customHeight="1" x14ac:dyDescent="0.3"/>
    <row r="10463" ht="15" hidden="1" customHeight="1" x14ac:dyDescent="0.3"/>
    <row r="10464" ht="15" hidden="1" customHeight="1" x14ac:dyDescent="0.3"/>
    <row r="10465" ht="15" hidden="1" customHeight="1" x14ac:dyDescent="0.3"/>
    <row r="10466" ht="15" hidden="1" customHeight="1" x14ac:dyDescent="0.3"/>
    <row r="10467" ht="15" hidden="1" customHeight="1" x14ac:dyDescent="0.3"/>
    <row r="10468" ht="15" hidden="1" customHeight="1" x14ac:dyDescent="0.3"/>
    <row r="10469" ht="15" hidden="1" customHeight="1" x14ac:dyDescent="0.3"/>
    <row r="10470" ht="15" hidden="1" customHeight="1" x14ac:dyDescent="0.3"/>
    <row r="10471" ht="15" hidden="1" customHeight="1" x14ac:dyDescent="0.3"/>
    <row r="10472" ht="15" hidden="1" customHeight="1" x14ac:dyDescent="0.3"/>
    <row r="10473" ht="15" hidden="1" customHeight="1" x14ac:dyDescent="0.3"/>
    <row r="10474" ht="15" hidden="1" customHeight="1" x14ac:dyDescent="0.3"/>
    <row r="10475" ht="15" hidden="1" customHeight="1" x14ac:dyDescent="0.3"/>
    <row r="10476" ht="15" hidden="1" customHeight="1" x14ac:dyDescent="0.3"/>
    <row r="10477" ht="15" hidden="1" customHeight="1" x14ac:dyDescent="0.3"/>
    <row r="10478" ht="15" hidden="1" customHeight="1" x14ac:dyDescent="0.3"/>
    <row r="10479" ht="15" hidden="1" customHeight="1" x14ac:dyDescent="0.3"/>
    <row r="10480" ht="15" hidden="1" customHeight="1" x14ac:dyDescent="0.3"/>
    <row r="10481" ht="15" hidden="1" customHeight="1" x14ac:dyDescent="0.3"/>
    <row r="10482" ht="15" hidden="1" customHeight="1" x14ac:dyDescent="0.3"/>
    <row r="10483" ht="15" hidden="1" customHeight="1" x14ac:dyDescent="0.3"/>
    <row r="10484" ht="15" hidden="1" customHeight="1" x14ac:dyDescent="0.3"/>
    <row r="10485" ht="15" hidden="1" customHeight="1" x14ac:dyDescent="0.3"/>
    <row r="10486" ht="15" hidden="1" customHeight="1" x14ac:dyDescent="0.3"/>
    <row r="10487" ht="15" hidden="1" customHeight="1" x14ac:dyDescent="0.3"/>
    <row r="10488" ht="15" hidden="1" customHeight="1" x14ac:dyDescent="0.3"/>
    <row r="10489" ht="15" hidden="1" customHeight="1" x14ac:dyDescent="0.3"/>
    <row r="10490" ht="15" hidden="1" customHeight="1" x14ac:dyDescent="0.3"/>
    <row r="10491" ht="15" hidden="1" customHeight="1" x14ac:dyDescent="0.3"/>
    <row r="10492" ht="15" hidden="1" customHeight="1" x14ac:dyDescent="0.3"/>
    <row r="10493" ht="15" hidden="1" customHeight="1" x14ac:dyDescent="0.3"/>
    <row r="10494" ht="15" hidden="1" customHeight="1" x14ac:dyDescent="0.3"/>
    <row r="10495" ht="15" hidden="1" customHeight="1" x14ac:dyDescent="0.3"/>
    <row r="10496" ht="15" hidden="1" customHeight="1" x14ac:dyDescent="0.3"/>
    <row r="10497" ht="15" hidden="1" customHeight="1" x14ac:dyDescent="0.3"/>
    <row r="10498" ht="15" hidden="1" customHeight="1" x14ac:dyDescent="0.3"/>
    <row r="10499" ht="15" hidden="1" customHeight="1" x14ac:dyDescent="0.3"/>
    <row r="10500" ht="15" hidden="1" customHeight="1" x14ac:dyDescent="0.3"/>
    <row r="10501" ht="15" hidden="1" customHeight="1" x14ac:dyDescent="0.3"/>
    <row r="10502" ht="15" hidden="1" customHeight="1" x14ac:dyDescent="0.3"/>
    <row r="10503" ht="15" hidden="1" customHeight="1" x14ac:dyDescent="0.3"/>
    <row r="10504" ht="15" hidden="1" customHeight="1" x14ac:dyDescent="0.3"/>
    <row r="10505" ht="15" hidden="1" customHeight="1" x14ac:dyDescent="0.3"/>
    <row r="10506" ht="15" hidden="1" customHeight="1" x14ac:dyDescent="0.3"/>
    <row r="10507" ht="15" hidden="1" customHeight="1" x14ac:dyDescent="0.3"/>
    <row r="10508" ht="15" hidden="1" customHeight="1" x14ac:dyDescent="0.3"/>
    <row r="10509" ht="15" hidden="1" customHeight="1" x14ac:dyDescent="0.3"/>
    <row r="10510" ht="15" hidden="1" customHeight="1" x14ac:dyDescent="0.3"/>
    <row r="10511" ht="15" hidden="1" customHeight="1" x14ac:dyDescent="0.3"/>
    <row r="10512" ht="15" hidden="1" customHeight="1" x14ac:dyDescent="0.3"/>
    <row r="10513" ht="15" hidden="1" customHeight="1" x14ac:dyDescent="0.3"/>
    <row r="10514" ht="15" hidden="1" customHeight="1" x14ac:dyDescent="0.3"/>
    <row r="10515" ht="15" hidden="1" customHeight="1" x14ac:dyDescent="0.3"/>
    <row r="10516" ht="15" hidden="1" customHeight="1" x14ac:dyDescent="0.3"/>
    <row r="10517" ht="15" hidden="1" customHeight="1" x14ac:dyDescent="0.3"/>
    <row r="10518" ht="15" hidden="1" customHeight="1" x14ac:dyDescent="0.3"/>
    <row r="10519" ht="15" hidden="1" customHeight="1" x14ac:dyDescent="0.3"/>
    <row r="10520" ht="15" hidden="1" customHeight="1" x14ac:dyDescent="0.3"/>
    <row r="10521" ht="15" hidden="1" customHeight="1" x14ac:dyDescent="0.3"/>
    <row r="10522" ht="15" hidden="1" customHeight="1" x14ac:dyDescent="0.3"/>
    <row r="10523" ht="15" hidden="1" customHeight="1" x14ac:dyDescent="0.3"/>
    <row r="10524" ht="15" hidden="1" customHeight="1" x14ac:dyDescent="0.3"/>
    <row r="10525" ht="15" hidden="1" customHeight="1" x14ac:dyDescent="0.3"/>
    <row r="10526" ht="15" hidden="1" customHeight="1" x14ac:dyDescent="0.3"/>
    <row r="10527" ht="15" hidden="1" customHeight="1" x14ac:dyDescent="0.3"/>
    <row r="10528" ht="15" hidden="1" customHeight="1" x14ac:dyDescent="0.3"/>
    <row r="10529" ht="15" hidden="1" customHeight="1" x14ac:dyDescent="0.3"/>
    <row r="10530" ht="15" hidden="1" customHeight="1" x14ac:dyDescent="0.3"/>
    <row r="10531" ht="15" hidden="1" customHeight="1" x14ac:dyDescent="0.3"/>
    <row r="10532" ht="15" hidden="1" customHeight="1" x14ac:dyDescent="0.3"/>
    <row r="10533" ht="15" hidden="1" customHeight="1" x14ac:dyDescent="0.3"/>
    <row r="10534" ht="15" hidden="1" customHeight="1" x14ac:dyDescent="0.3"/>
    <row r="10535" ht="15" hidden="1" customHeight="1" x14ac:dyDescent="0.3"/>
    <row r="10536" ht="15" hidden="1" customHeight="1" x14ac:dyDescent="0.3"/>
    <row r="10537" ht="15" hidden="1" customHeight="1" x14ac:dyDescent="0.3"/>
    <row r="10538" ht="15" hidden="1" customHeight="1" x14ac:dyDescent="0.3"/>
    <row r="10539" ht="15" hidden="1" customHeight="1" x14ac:dyDescent="0.3"/>
    <row r="10540" ht="15" hidden="1" customHeight="1" x14ac:dyDescent="0.3"/>
    <row r="10541" ht="15" hidden="1" customHeight="1" x14ac:dyDescent="0.3"/>
    <row r="10542" ht="15" hidden="1" customHeight="1" x14ac:dyDescent="0.3"/>
    <row r="10543" ht="15" hidden="1" customHeight="1" x14ac:dyDescent="0.3"/>
    <row r="10544" ht="15" hidden="1" customHeight="1" x14ac:dyDescent="0.3"/>
    <row r="10545" ht="15" hidden="1" customHeight="1" x14ac:dyDescent="0.3"/>
    <row r="10546" ht="15" hidden="1" customHeight="1" x14ac:dyDescent="0.3"/>
    <row r="10547" ht="15" hidden="1" customHeight="1" x14ac:dyDescent="0.3"/>
    <row r="10548" ht="15" hidden="1" customHeight="1" x14ac:dyDescent="0.3"/>
    <row r="10549" ht="15" hidden="1" customHeight="1" x14ac:dyDescent="0.3"/>
    <row r="10550" ht="15" hidden="1" customHeight="1" x14ac:dyDescent="0.3"/>
    <row r="10551" ht="15" hidden="1" customHeight="1" x14ac:dyDescent="0.3"/>
    <row r="10552" ht="15" hidden="1" customHeight="1" x14ac:dyDescent="0.3"/>
    <row r="10553" ht="15" hidden="1" customHeight="1" x14ac:dyDescent="0.3"/>
    <row r="10554" ht="15" hidden="1" customHeight="1" x14ac:dyDescent="0.3"/>
    <row r="10555" ht="15" hidden="1" customHeight="1" x14ac:dyDescent="0.3"/>
    <row r="10556" ht="15" hidden="1" customHeight="1" x14ac:dyDescent="0.3"/>
    <row r="10557" ht="15" hidden="1" customHeight="1" x14ac:dyDescent="0.3"/>
    <row r="10558" ht="15" hidden="1" customHeight="1" x14ac:dyDescent="0.3"/>
    <row r="10559" ht="15" hidden="1" customHeight="1" x14ac:dyDescent="0.3"/>
    <row r="10560" ht="15" hidden="1" customHeight="1" x14ac:dyDescent="0.3"/>
    <row r="10561" ht="15" hidden="1" customHeight="1" x14ac:dyDescent="0.3"/>
    <row r="10562" ht="15" hidden="1" customHeight="1" x14ac:dyDescent="0.3"/>
    <row r="10563" ht="15" hidden="1" customHeight="1" x14ac:dyDescent="0.3"/>
    <row r="10564" ht="15" hidden="1" customHeight="1" x14ac:dyDescent="0.3"/>
    <row r="10565" ht="15" hidden="1" customHeight="1" x14ac:dyDescent="0.3"/>
    <row r="10566" ht="15" hidden="1" customHeight="1" x14ac:dyDescent="0.3"/>
    <row r="10567" ht="15" hidden="1" customHeight="1" x14ac:dyDescent="0.3"/>
    <row r="10568" ht="15" hidden="1" customHeight="1" x14ac:dyDescent="0.3"/>
    <row r="10569" ht="15" hidden="1" customHeight="1" x14ac:dyDescent="0.3"/>
    <row r="10570" ht="15" hidden="1" customHeight="1" x14ac:dyDescent="0.3"/>
    <row r="10571" ht="15" hidden="1" customHeight="1" x14ac:dyDescent="0.3"/>
    <row r="10572" ht="15" hidden="1" customHeight="1" x14ac:dyDescent="0.3"/>
    <row r="10573" ht="15" hidden="1" customHeight="1" x14ac:dyDescent="0.3"/>
    <row r="10574" ht="15" hidden="1" customHeight="1" x14ac:dyDescent="0.3"/>
    <row r="10575" ht="15" hidden="1" customHeight="1" x14ac:dyDescent="0.3"/>
    <row r="10576" ht="15" hidden="1" customHeight="1" x14ac:dyDescent="0.3"/>
    <row r="10577" ht="15" hidden="1" customHeight="1" x14ac:dyDescent="0.3"/>
    <row r="10578" ht="15" hidden="1" customHeight="1" x14ac:dyDescent="0.3"/>
    <row r="10579" ht="15" hidden="1" customHeight="1" x14ac:dyDescent="0.3"/>
    <row r="10580" ht="15" hidden="1" customHeight="1" x14ac:dyDescent="0.3"/>
    <row r="10581" ht="15" hidden="1" customHeight="1" x14ac:dyDescent="0.3"/>
    <row r="10582" ht="15" hidden="1" customHeight="1" x14ac:dyDescent="0.3"/>
    <row r="10583" ht="15" hidden="1" customHeight="1" x14ac:dyDescent="0.3"/>
    <row r="10584" ht="15" hidden="1" customHeight="1" x14ac:dyDescent="0.3"/>
    <row r="10585" ht="15" hidden="1" customHeight="1" x14ac:dyDescent="0.3"/>
    <row r="10586" ht="15" hidden="1" customHeight="1" x14ac:dyDescent="0.3"/>
    <row r="10587" ht="15" hidden="1" customHeight="1" x14ac:dyDescent="0.3"/>
    <row r="10588" ht="15" hidden="1" customHeight="1" x14ac:dyDescent="0.3"/>
    <row r="10589" ht="15" hidden="1" customHeight="1" x14ac:dyDescent="0.3"/>
    <row r="10590" ht="15" hidden="1" customHeight="1" x14ac:dyDescent="0.3"/>
    <row r="10591" ht="15" hidden="1" customHeight="1" x14ac:dyDescent="0.3"/>
    <row r="10592" ht="15" hidden="1" customHeight="1" x14ac:dyDescent="0.3"/>
    <row r="10593" ht="15" hidden="1" customHeight="1" x14ac:dyDescent="0.3"/>
    <row r="10594" ht="15" hidden="1" customHeight="1" x14ac:dyDescent="0.3"/>
    <row r="10595" ht="15" hidden="1" customHeight="1" x14ac:dyDescent="0.3"/>
    <row r="10596" ht="15" hidden="1" customHeight="1" x14ac:dyDescent="0.3"/>
    <row r="10597" ht="15" hidden="1" customHeight="1" x14ac:dyDescent="0.3"/>
    <row r="10598" ht="15" hidden="1" customHeight="1" x14ac:dyDescent="0.3"/>
    <row r="10599" ht="15" hidden="1" customHeight="1" x14ac:dyDescent="0.3"/>
    <row r="10600" ht="15" hidden="1" customHeight="1" x14ac:dyDescent="0.3"/>
    <row r="10601" ht="15" hidden="1" customHeight="1" x14ac:dyDescent="0.3"/>
    <row r="10602" ht="15" hidden="1" customHeight="1" x14ac:dyDescent="0.3"/>
    <row r="10603" ht="15" hidden="1" customHeight="1" x14ac:dyDescent="0.3"/>
    <row r="10604" ht="15" hidden="1" customHeight="1" x14ac:dyDescent="0.3"/>
    <row r="10605" ht="15" hidden="1" customHeight="1" x14ac:dyDescent="0.3"/>
    <row r="10606" ht="15" hidden="1" customHeight="1" x14ac:dyDescent="0.3"/>
    <row r="10607" ht="15" hidden="1" customHeight="1" x14ac:dyDescent="0.3"/>
    <row r="10608" ht="15" hidden="1" customHeight="1" x14ac:dyDescent="0.3"/>
    <row r="10609" ht="15" hidden="1" customHeight="1" x14ac:dyDescent="0.3"/>
    <row r="10610" ht="15" hidden="1" customHeight="1" x14ac:dyDescent="0.3"/>
    <row r="10611" ht="15" hidden="1" customHeight="1" x14ac:dyDescent="0.3"/>
    <row r="10612" ht="15" hidden="1" customHeight="1" x14ac:dyDescent="0.3"/>
    <row r="10613" ht="15" hidden="1" customHeight="1" x14ac:dyDescent="0.3"/>
    <row r="10614" ht="15" hidden="1" customHeight="1" x14ac:dyDescent="0.3"/>
    <row r="10615" ht="15" hidden="1" customHeight="1" x14ac:dyDescent="0.3"/>
    <row r="10616" ht="15" hidden="1" customHeight="1" x14ac:dyDescent="0.3"/>
    <row r="10617" ht="15" hidden="1" customHeight="1" x14ac:dyDescent="0.3"/>
    <row r="10618" ht="15" hidden="1" customHeight="1" x14ac:dyDescent="0.3"/>
    <row r="10619" ht="15" hidden="1" customHeight="1" x14ac:dyDescent="0.3"/>
    <row r="10620" ht="15" hidden="1" customHeight="1" x14ac:dyDescent="0.3"/>
    <row r="10621" ht="15" hidden="1" customHeight="1" x14ac:dyDescent="0.3"/>
    <row r="10622" ht="15" hidden="1" customHeight="1" x14ac:dyDescent="0.3"/>
    <row r="10623" ht="15" hidden="1" customHeight="1" x14ac:dyDescent="0.3"/>
    <row r="10624" ht="15" hidden="1" customHeight="1" x14ac:dyDescent="0.3"/>
    <row r="10625" ht="15" hidden="1" customHeight="1" x14ac:dyDescent="0.3"/>
    <row r="10626" ht="15" hidden="1" customHeight="1" x14ac:dyDescent="0.3"/>
    <row r="10627" ht="15" hidden="1" customHeight="1" x14ac:dyDescent="0.3"/>
    <row r="10628" ht="15" hidden="1" customHeight="1" x14ac:dyDescent="0.3"/>
    <row r="10629" ht="15" hidden="1" customHeight="1" x14ac:dyDescent="0.3"/>
    <row r="10630" ht="15" hidden="1" customHeight="1" x14ac:dyDescent="0.3"/>
    <row r="10631" ht="15" hidden="1" customHeight="1" x14ac:dyDescent="0.3"/>
    <row r="10632" ht="15" hidden="1" customHeight="1" x14ac:dyDescent="0.3"/>
    <row r="10633" ht="15" hidden="1" customHeight="1" x14ac:dyDescent="0.3"/>
    <row r="10634" ht="15" hidden="1" customHeight="1" x14ac:dyDescent="0.3"/>
    <row r="10635" ht="15" hidden="1" customHeight="1" x14ac:dyDescent="0.3"/>
    <row r="10636" ht="15" hidden="1" customHeight="1" x14ac:dyDescent="0.3"/>
    <row r="10637" ht="15" hidden="1" customHeight="1" x14ac:dyDescent="0.3"/>
    <row r="10638" ht="15" hidden="1" customHeight="1" x14ac:dyDescent="0.3"/>
    <row r="10639" ht="15" hidden="1" customHeight="1" x14ac:dyDescent="0.3"/>
    <row r="10640" ht="15" hidden="1" customHeight="1" x14ac:dyDescent="0.3"/>
    <row r="10641" ht="15" hidden="1" customHeight="1" x14ac:dyDescent="0.3"/>
    <row r="10642" ht="15" hidden="1" customHeight="1" x14ac:dyDescent="0.3"/>
    <row r="10643" ht="15" hidden="1" customHeight="1" x14ac:dyDescent="0.3"/>
    <row r="10644" ht="15" hidden="1" customHeight="1" x14ac:dyDescent="0.3"/>
    <row r="10645" ht="15" hidden="1" customHeight="1" x14ac:dyDescent="0.3"/>
    <row r="10646" ht="15" hidden="1" customHeight="1" x14ac:dyDescent="0.3"/>
    <row r="10647" ht="15" hidden="1" customHeight="1" x14ac:dyDescent="0.3"/>
    <row r="10648" ht="15" hidden="1" customHeight="1" x14ac:dyDescent="0.3"/>
    <row r="10649" ht="15" hidden="1" customHeight="1" x14ac:dyDescent="0.3"/>
    <row r="10650" ht="15" hidden="1" customHeight="1" x14ac:dyDescent="0.3"/>
    <row r="10651" ht="15" hidden="1" customHeight="1" x14ac:dyDescent="0.3"/>
    <row r="10652" ht="15" hidden="1" customHeight="1" x14ac:dyDescent="0.3"/>
    <row r="10653" ht="15" hidden="1" customHeight="1" x14ac:dyDescent="0.3"/>
    <row r="10654" ht="15" hidden="1" customHeight="1" x14ac:dyDescent="0.3"/>
    <row r="10655" ht="15" hidden="1" customHeight="1" x14ac:dyDescent="0.3"/>
    <row r="10656" ht="15" hidden="1" customHeight="1" x14ac:dyDescent="0.3"/>
    <row r="10657" ht="15" hidden="1" customHeight="1" x14ac:dyDescent="0.3"/>
    <row r="10658" ht="15" hidden="1" customHeight="1" x14ac:dyDescent="0.3"/>
    <row r="10659" ht="15" hidden="1" customHeight="1" x14ac:dyDescent="0.3"/>
    <row r="10660" ht="15" hidden="1" customHeight="1" x14ac:dyDescent="0.3"/>
    <row r="10661" ht="15" hidden="1" customHeight="1" x14ac:dyDescent="0.3"/>
    <row r="10662" ht="15" hidden="1" customHeight="1" x14ac:dyDescent="0.3"/>
    <row r="10663" ht="15" hidden="1" customHeight="1" x14ac:dyDescent="0.3"/>
    <row r="10664" ht="15" hidden="1" customHeight="1" x14ac:dyDescent="0.3"/>
    <row r="10665" ht="15" hidden="1" customHeight="1" x14ac:dyDescent="0.3"/>
    <row r="10666" ht="15" hidden="1" customHeight="1" x14ac:dyDescent="0.3"/>
    <row r="10667" ht="15" hidden="1" customHeight="1" x14ac:dyDescent="0.3"/>
    <row r="10668" ht="15" hidden="1" customHeight="1" x14ac:dyDescent="0.3"/>
    <row r="10669" ht="15" hidden="1" customHeight="1" x14ac:dyDescent="0.3"/>
    <row r="10670" ht="15" hidden="1" customHeight="1" x14ac:dyDescent="0.3"/>
    <row r="10671" ht="15" hidden="1" customHeight="1" x14ac:dyDescent="0.3"/>
    <row r="10672" ht="15" hidden="1" customHeight="1" x14ac:dyDescent="0.3"/>
    <row r="10673" ht="15" hidden="1" customHeight="1" x14ac:dyDescent="0.3"/>
    <row r="10674" ht="15" hidden="1" customHeight="1" x14ac:dyDescent="0.3"/>
    <row r="10675" ht="15" hidden="1" customHeight="1" x14ac:dyDescent="0.3"/>
    <row r="10676" ht="15" hidden="1" customHeight="1" x14ac:dyDescent="0.3"/>
    <row r="10677" ht="15" hidden="1" customHeight="1" x14ac:dyDescent="0.3"/>
    <row r="10678" ht="15" hidden="1" customHeight="1" x14ac:dyDescent="0.3"/>
    <row r="10679" ht="15" hidden="1" customHeight="1" x14ac:dyDescent="0.3"/>
    <row r="10680" ht="15" hidden="1" customHeight="1" x14ac:dyDescent="0.3"/>
    <row r="10681" ht="15" hidden="1" customHeight="1" x14ac:dyDescent="0.3"/>
    <row r="10682" ht="15" hidden="1" customHeight="1" x14ac:dyDescent="0.3"/>
    <row r="10683" ht="15" hidden="1" customHeight="1" x14ac:dyDescent="0.3"/>
    <row r="10684" ht="15" hidden="1" customHeight="1" x14ac:dyDescent="0.3"/>
    <row r="10685" ht="15" hidden="1" customHeight="1" x14ac:dyDescent="0.3"/>
    <row r="10686" ht="15" hidden="1" customHeight="1" x14ac:dyDescent="0.3"/>
    <row r="10687" ht="15" hidden="1" customHeight="1" x14ac:dyDescent="0.3"/>
    <row r="10688" ht="15" hidden="1" customHeight="1" x14ac:dyDescent="0.3"/>
    <row r="10689" ht="15" hidden="1" customHeight="1" x14ac:dyDescent="0.3"/>
    <row r="10690" ht="15" hidden="1" customHeight="1" x14ac:dyDescent="0.3"/>
    <row r="10691" ht="15" hidden="1" customHeight="1" x14ac:dyDescent="0.3"/>
    <row r="10692" ht="15" hidden="1" customHeight="1" x14ac:dyDescent="0.3"/>
    <row r="10693" ht="15" hidden="1" customHeight="1" x14ac:dyDescent="0.3"/>
    <row r="10694" ht="15" hidden="1" customHeight="1" x14ac:dyDescent="0.3"/>
    <row r="10695" ht="15" hidden="1" customHeight="1" x14ac:dyDescent="0.3"/>
    <row r="10696" ht="15" hidden="1" customHeight="1" x14ac:dyDescent="0.3"/>
    <row r="10697" ht="15" hidden="1" customHeight="1" x14ac:dyDescent="0.3"/>
    <row r="10698" ht="15" hidden="1" customHeight="1" x14ac:dyDescent="0.3"/>
    <row r="10699" ht="15" hidden="1" customHeight="1" x14ac:dyDescent="0.3"/>
    <row r="10700" ht="15" hidden="1" customHeight="1" x14ac:dyDescent="0.3"/>
    <row r="10701" ht="15" hidden="1" customHeight="1" x14ac:dyDescent="0.3"/>
    <row r="10702" ht="15" hidden="1" customHeight="1" x14ac:dyDescent="0.3"/>
    <row r="10703" ht="15" hidden="1" customHeight="1" x14ac:dyDescent="0.3"/>
    <row r="10704" ht="15" hidden="1" customHeight="1" x14ac:dyDescent="0.3"/>
    <row r="10705" ht="15" hidden="1" customHeight="1" x14ac:dyDescent="0.3"/>
    <row r="10706" ht="15" hidden="1" customHeight="1" x14ac:dyDescent="0.3"/>
    <row r="10707" ht="15" hidden="1" customHeight="1" x14ac:dyDescent="0.3"/>
    <row r="10708" ht="15" hidden="1" customHeight="1" x14ac:dyDescent="0.3"/>
    <row r="10709" ht="15" hidden="1" customHeight="1" x14ac:dyDescent="0.3"/>
    <row r="10710" ht="15" hidden="1" customHeight="1" x14ac:dyDescent="0.3"/>
    <row r="10711" ht="15" hidden="1" customHeight="1" x14ac:dyDescent="0.3"/>
    <row r="10712" ht="15" hidden="1" customHeight="1" x14ac:dyDescent="0.3"/>
    <row r="10713" ht="15" hidden="1" customHeight="1" x14ac:dyDescent="0.3"/>
    <row r="10714" ht="15" hidden="1" customHeight="1" x14ac:dyDescent="0.3"/>
    <row r="10715" ht="15" hidden="1" customHeight="1" x14ac:dyDescent="0.3"/>
    <row r="10716" ht="15" hidden="1" customHeight="1" x14ac:dyDescent="0.3"/>
    <row r="10717" ht="15" hidden="1" customHeight="1" x14ac:dyDescent="0.3"/>
    <row r="10718" ht="15" hidden="1" customHeight="1" x14ac:dyDescent="0.3"/>
    <row r="10719" ht="15" hidden="1" customHeight="1" x14ac:dyDescent="0.3"/>
    <row r="10720" ht="15" hidden="1" customHeight="1" x14ac:dyDescent="0.3"/>
    <row r="10721" ht="15" hidden="1" customHeight="1" x14ac:dyDescent="0.3"/>
    <row r="10722" ht="15" hidden="1" customHeight="1" x14ac:dyDescent="0.3"/>
    <row r="10723" ht="15" hidden="1" customHeight="1" x14ac:dyDescent="0.3"/>
    <row r="10724" ht="15" hidden="1" customHeight="1" x14ac:dyDescent="0.3"/>
    <row r="10725" ht="15" hidden="1" customHeight="1" x14ac:dyDescent="0.3"/>
    <row r="10726" ht="15" hidden="1" customHeight="1" x14ac:dyDescent="0.3"/>
    <row r="10727" ht="15" hidden="1" customHeight="1" x14ac:dyDescent="0.3"/>
    <row r="10728" ht="15" hidden="1" customHeight="1" x14ac:dyDescent="0.3"/>
    <row r="10729" ht="15" hidden="1" customHeight="1" x14ac:dyDescent="0.3"/>
    <row r="10730" ht="15" hidden="1" customHeight="1" x14ac:dyDescent="0.3"/>
    <row r="10731" ht="15" hidden="1" customHeight="1" x14ac:dyDescent="0.3"/>
    <row r="10732" ht="15" hidden="1" customHeight="1" x14ac:dyDescent="0.3"/>
    <row r="10733" ht="15" hidden="1" customHeight="1" x14ac:dyDescent="0.3"/>
    <row r="10734" ht="15" hidden="1" customHeight="1" x14ac:dyDescent="0.3"/>
    <row r="10735" ht="15" hidden="1" customHeight="1" x14ac:dyDescent="0.3"/>
    <row r="10736" ht="15" hidden="1" customHeight="1" x14ac:dyDescent="0.3"/>
    <row r="10737" ht="15" hidden="1" customHeight="1" x14ac:dyDescent="0.3"/>
    <row r="10738" ht="15" hidden="1" customHeight="1" x14ac:dyDescent="0.3"/>
    <row r="10739" ht="15" hidden="1" customHeight="1" x14ac:dyDescent="0.3"/>
    <row r="10740" ht="15" hidden="1" customHeight="1" x14ac:dyDescent="0.3"/>
    <row r="10741" ht="15" hidden="1" customHeight="1" x14ac:dyDescent="0.3"/>
    <row r="10742" ht="15" hidden="1" customHeight="1" x14ac:dyDescent="0.3"/>
    <row r="10743" ht="15" hidden="1" customHeight="1" x14ac:dyDescent="0.3"/>
    <row r="10744" ht="15" hidden="1" customHeight="1" x14ac:dyDescent="0.3"/>
    <row r="10745" ht="15" hidden="1" customHeight="1" x14ac:dyDescent="0.3"/>
    <row r="10746" ht="15" hidden="1" customHeight="1" x14ac:dyDescent="0.3"/>
    <row r="10747" ht="15" hidden="1" customHeight="1" x14ac:dyDescent="0.3"/>
    <row r="10748" ht="15" hidden="1" customHeight="1" x14ac:dyDescent="0.3"/>
    <row r="10749" ht="15" hidden="1" customHeight="1" x14ac:dyDescent="0.3"/>
    <row r="10750" ht="15" hidden="1" customHeight="1" x14ac:dyDescent="0.3"/>
    <row r="10751" ht="15" hidden="1" customHeight="1" x14ac:dyDescent="0.3"/>
    <row r="10752" ht="15" hidden="1" customHeight="1" x14ac:dyDescent="0.3"/>
    <row r="10753" ht="15" hidden="1" customHeight="1" x14ac:dyDescent="0.3"/>
    <row r="10754" ht="15" hidden="1" customHeight="1" x14ac:dyDescent="0.3"/>
    <row r="10755" ht="15" hidden="1" customHeight="1" x14ac:dyDescent="0.3"/>
    <row r="10756" ht="15" hidden="1" customHeight="1" x14ac:dyDescent="0.3"/>
    <row r="10757" ht="15" hidden="1" customHeight="1" x14ac:dyDescent="0.3"/>
    <row r="10758" ht="15" hidden="1" customHeight="1" x14ac:dyDescent="0.3"/>
    <row r="10759" ht="15" hidden="1" customHeight="1" x14ac:dyDescent="0.3"/>
    <row r="10760" ht="15" hidden="1" customHeight="1" x14ac:dyDescent="0.3"/>
    <row r="10761" ht="15" hidden="1" customHeight="1" x14ac:dyDescent="0.3"/>
    <row r="10762" ht="15" hidden="1" customHeight="1" x14ac:dyDescent="0.3"/>
    <row r="10763" ht="15" hidden="1" customHeight="1" x14ac:dyDescent="0.3"/>
    <row r="10764" ht="15" hidden="1" customHeight="1" x14ac:dyDescent="0.3"/>
    <row r="10765" ht="15" hidden="1" customHeight="1" x14ac:dyDescent="0.3"/>
    <row r="10766" ht="15" hidden="1" customHeight="1" x14ac:dyDescent="0.3"/>
    <row r="10767" ht="15" hidden="1" customHeight="1" x14ac:dyDescent="0.3"/>
    <row r="10768" ht="15" hidden="1" customHeight="1" x14ac:dyDescent="0.3"/>
    <row r="10769" ht="15" hidden="1" customHeight="1" x14ac:dyDescent="0.3"/>
    <row r="10770" ht="15" hidden="1" customHeight="1" x14ac:dyDescent="0.3"/>
    <row r="10771" ht="15" hidden="1" customHeight="1" x14ac:dyDescent="0.3"/>
    <row r="10772" ht="15" hidden="1" customHeight="1" x14ac:dyDescent="0.3"/>
    <row r="10773" ht="15" hidden="1" customHeight="1" x14ac:dyDescent="0.3"/>
    <row r="10774" ht="15" hidden="1" customHeight="1" x14ac:dyDescent="0.3"/>
    <row r="10775" ht="15" hidden="1" customHeight="1" x14ac:dyDescent="0.3"/>
    <row r="10776" ht="15" hidden="1" customHeight="1" x14ac:dyDescent="0.3"/>
    <row r="10777" ht="15" hidden="1" customHeight="1" x14ac:dyDescent="0.3"/>
    <row r="10778" ht="15" hidden="1" customHeight="1" x14ac:dyDescent="0.3"/>
    <row r="10779" ht="15" hidden="1" customHeight="1" x14ac:dyDescent="0.3"/>
    <row r="10780" ht="15" hidden="1" customHeight="1" x14ac:dyDescent="0.3"/>
    <row r="10781" ht="15" hidden="1" customHeight="1" x14ac:dyDescent="0.3"/>
    <row r="10782" ht="15" hidden="1" customHeight="1" x14ac:dyDescent="0.3"/>
    <row r="10783" ht="15" hidden="1" customHeight="1" x14ac:dyDescent="0.3"/>
    <row r="10784" ht="15" hidden="1" customHeight="1" x14ac:dyDescent="0.3"/>
    <row r="10785" ht="15" hidden="1" customHeight="1" x14ac:dyDescent="0.3"/>
    <row r="10786" ht="15" hidden="1" customHeight="1" x14ac:dyDescent="0.3"/>
    <row r="10787" ht="15" hidden="1" customHeight="1" x14ac:dyDescent="0.3"/>
    <row r="10788" ht="15" hidden="1" customHeight="1" x14ac:dyDescent="0.3"/>
    <row r="10789" ht="15" hidden="1" customHeight="1" x14ac:dyDescent="0.3"/>
    <row r="10790" ht="15" hidden="1" customHeight="1" x14ac:dyDescent="0.3"/>
    <row r="10791" ht="15" hidden="1" customHeight="1" x14ac:dyDescent="0.3"/>
    <row r="10792" ht="15" hidden="1" customHeight="1" x14ac:dyDescent="0.3"/>
    <row r="10793" ht="15" hidden="1" customHeight="1" x14ac:dyDescent="0.3"/>
    <row r="10794" ht="15" hidden="1" customHeight="1" x14ac:dyDescent="0.3"/>
    <row r="10795" ht="15" hidden="1" customHeight="1" x14ac:dyDescent="0.3"/>
    <row r="10796" ht="15" hidden="1" customHeight="1" x14ac:dyDescent="0.3"/>
    <row r="10797" ht="15" hidden="1" customHeight="1" x14ac:dyDescent="0.3"/>
    <row r="10798" ht="15" hidden="1" customHeight="1" x14ac:dyDescent="0.3"/>
    <row r="10799" ht="15" hidden="1" customHeight="1" x14ac:dyDescent="0.3"/>
    <row r="10800" ht="15" hidden="1" customHeight="1" x14ac:dyDescent="0.3"/>
    <row r="10801" ht="15" hidden="1" customHeight="1" x14ac:dyDescent="0.3"/>
    <row r="10802" ht="15" hidden="1" customHeight="1" x14ac:dyDescent="0.3"/>
    <row r="10803" ht="15" hidden="1" customHeight="1" x14ac:dyDescent="0.3"/>
    <row r="10804" ht="15" hidden="1" customHeight="1" x14ac:dyDescent="0.3"/>
    <row r="10805" ht="15" hidden="1" customHeight="1" x14ac:dyDescent="0.3"/>
    <row r="10806" ht="15" hidden="1" customHeight="1" x14ac:dyDescent="0.3"/>
    <row r="10807" ht="15" hidden="1" customHeight="1" x14ac:dyDescent="0.3"/>
    <row r="10808" ht="15" hidden="1" customHeight="1" x14ac:dyDescent="0.3"/>
    <row r="10809" ht="15" hidden="1" customHeight="1" x14ac:dyDescent="0.3"/>
    <row r="10810" ht="15" hidden="1" customHeight="1" x14ac:dyDescent="0.3"/>
    <row r="10811" ht="15" hidden="1" customHeight="1" x14ac:dyDescent="0.3"/>
    <row r="10812" ht="15" hidden="1" customHeight="1" x14ac:dyDescent="0.3"/>
    <row r="10813" ht="15" hidden="1" customHeight="1" x14ac:dyDescent="0.3"/>
    <row r="10814" ht="15" hidden="1" customHeight="1" x14ac:dyDescent="0.3"/>
    <row r="10815" ht="15" hidden="1" customHeight="1" x14ac:dyDescent="0.3"/>
    <row r="10816" ht="15" hidden="1" customHeight="1" x14ac:dyDescent="0.3"/>
    <row r="10817" ht="15" hidden="1" customHeight="1" x14ac:dyDescent="0.3"/>
    <row r="10818" ht="15" hidden="1" customHeight="1" x14ac:dyDescent="0.3"/>
    <row r="10819" ht="15" hidden="1" customHeight="1" x14ac:dyDescent="0.3"/>
    <row r="10820" ht="15" hidden="1" customHeight="1" x14ac:dyDescent="0.3"/>
    <row r="10821" ht="15" hidden="1" customHeight="1" x14ac:dyDescent="0.3"/>
    <row r="10822" ht="15" hidden="1" customHeight="1" x14ac:dyDescent="0.3"/>
    <row r="10823" ht="15" hidden="1" customHeight="1" x14ac:dyDescent="0.3"/>
    <row r="10824" ht="15" hidden="1" customHeight="1" x14ac:dyDescent="0.3"/>
    <row r="10825" ht="15" hidden="1" customHeight="1" x14ac:dyDescent="0.3"/>
    <row r="10826" ht="15" hidden="1" customHeight="1" x14ac:dyDescent="0.3"/>
    <row r="10827" ht="15" hidden="1" customHeight="1" x14ac:dyDescent="0.3"/>
    <row r="10828" ht="15" hidden="1" customHeight="1" x14ac:dyDescent="0.3"/>
    <row r="10829" ht="15" hidden="1" customHeight="1" x14ac:dyDescent="0.3"/>
    <row r="10830" ht="15" hidden="1" customHeight="1" x14ac:dyDescent="0.3"/>
    <row r="10831" ht="15" hidden="1" customHeight="1" x14ac:dyDescent="0.3"/>
    <row r="10832" ht="15" hidden="1" customHeight="1" x14ac:dyDescent="0.3"/>
    <row r="10833" ht="15" hidden="1" customHeight="1" x14ac:dyDescent="0.3"/>
    <row r="10834" ht="15" hidden="1" customHeight="1" x14ac:dyDescent="0.3"/>
    <row r="10835" ht="15" hidden="1" customHeight="1" x14ac:dyDescent="0.3"/>
    <row r="10836" ht="15" hidden="1" customHeight="1" x14ac:dyDescent="0.3"/>
    <row r="10837" ht="15" hidden="1" customHeight="1" x14ac:dyDescent="0.3"/>
    <row r="10838" ht="15" hidden="1" customHeight="1" x14ac:dyDescent="0.3"/>
    <row r="10839" ht="15" hidden="1" customHeight="1" x14ac:dyDescent="0.3"/>
    <row r="10840" ht="15" hidden="1" customHeight="1" x14ac:dyDescent="0.3"/>
    <row r="10841" ht="15" hidden="1" customHeight="1" x14ac:dyDescent="0.3"/>
    <row r="10842" ht="15" hidden="1" customHeight="1" x14ac:dyDescent="0.3"/>
    <row r="10843" ht="15" hidden="1" customHeight="1" x14ac:dyDescent="0.3"/>
    <row r="10844" ht="15" hidden="1" customHeight="1" x14ac:dyDescent="0.3"/>
    <row r="10845" ht="15" hidden="1" customHeight="1" x14ac:dyDescent="0.3"/>
    <row r="10846" ht="15" hidden="1" customHeight="1" x14ac:dyDescent="0.3"/>
    <row r="10847" ht="15" hidden="1" customHeight="1" x14ac:dyDescent="0.3"/>
    <row r="10848" ht="15" hidden="1" customHeight="1" x14ac:dyDescent="0.3"/>
    <row r="10849" ht="15" hidden="1" customHeight="1" x14ac:dyDescent="0.3"/>
    <row r="10850" ht="15" hidden="1" customHeight="1" x14ac:dyDescent="0.3"/>
    <row r="10851" ht="15" hidden="1" customHeight="1" x14ac:dyDescent="0.3"/>
    <row r="10852" ht="15" hidden="1" customHeight="1" x14ac:dyDescent="0.3"/>
    <row r="10853" ht="15" hidden="1" customHeight="1" x14ac:dyDescent="0.3"/>
    <row r="10854" ht="15" hidden="1" customHeight="1" x14ac:dyDescent="0.3"/>
    <row r="10855" ht="15" hidden="1" customHeight="1" x14ac:dyDescent="0.3"/>
    <row r="10856" ht="15" hidden="1" customHeight="1" x14ac:dyDescent="0.3"/>
    <row r="10857" ht="15" hidden="1" customHeight="1" x14ac:dyDescent="0.3"/>
    <row r="10858" ht="15" hidden="1" customHeight="1" x14ac:dyDescent="0.3"/>
    <row r="10859" ht="15" hidden="1" customHeight="1" x14ac:dyDescent="0.3"/>
    <row r="10860" ht="15" hidden="1" customHeight="1" x14ac:dyDescent="0.3"/>
    <row r="10861" ht="15" hidden="1" customHeight="1" x14ac:dyDescent="0.3"/>
    <row r="10862" ht="15" hidden="1" customHeight="1" x14ac:dyDescent="0.3"/>
    <row r="10863" ht="15" hidden="1" customHeight="1" x14ac:dyDescent="0.3"/>
    <row r="10864" ht="15" hidden="1" customHeight="1" x14ac:dyDescent="0.3"/>
    <row r="10865" ht="15" hidden="1" customHeight="1" x14ac:dyDescent="0.3"/>
    <row r="10866" ht="15" hidden="1" customHeight="1" x14ac:dyDescent="0.3"/>
    <row r="10867" ht="15" hidden="1" customHeight="1" x14ac:dyDescent="0.3"/>
    <row r="10868" ht="15" hidden="1" customHeight="1" x14ac:dyDescent="0.3"/>
    <row r="10869" ht="15" hidden="1" customHeight="1" x14ac:dyDescent="0.3"/>
    <row r="10870" ht="15" hidden="1" customHeight="1" x14ac:dyDescent="0.3"/>
    <row r="10871" ht="15" hidden="1" customHeight="1" x14ac:dyDescent="0.3"/>
    <row r="10872" ht="15" hidden="1" customHeight="1" x14ac:dyDescent="0.3"/>
    <row r="10873" ht="15" hidden="1" customHeight="1" x14ac:dyDescent="0.3"/>
    <row r="10874" ht="15" hidden="1" customHeight="1" x14ac:dyDescent="0.3"/>
    <row r="10875" ht="15" hidden="1" customHeight="1" x14ac:dyDescent="0.3"/>
    <row r="10876" ht="15" hidden="1" customHeight="1" x14ac:dyDescent="0.3"/>
    <row r="10877" ht="15" hidden="1" customHeight="1" x14ac:dyDescent="0.3"/>
    <row r="10878" ht="15" hidden="1" customHeight="1" x14ac:dyDescent="0.3"/>
    <row r="10879" ht="15" hidden="1" customHeight="1" x14ac:dyDescent="0.3"/>
    <row r="10880" ht="15" hidden="1" customHeight="1" x14ac:dyDescent="0.3"/>
    <row r="10881" ht="15" hidden="1" customHeight="1" x14ac:dyDescent="0.3"/>
    <row r="10882" ht="15" hidden="1" customHeight="1" x14ac:dyDescent="0.3"/>
    <row r="10883" ht="15" hidden="1" customHeight="1" x14ac:dyDescent="0.3"/>
    <row r="10884" ht="15" hidden="1" customHeight="1" x14ac:dyDescent="0.3"/>
    <row r="10885" ht="15" hidden="1" customHeight="1" x14ac:dyDescent="0.3"/>
    <row r="10886" ht="15" hidden="1" customHeight="1" x14ac:dyDescent="0.3"/>
    <row r="10887" ht="15" hidden="1" customHeight="1" x14ac:dyDescent="0.3"/>
    <row r="10888" ht="15" hidden="1" customHeight="1" x14ac:dyDescent="0.3"/>
    <row r="10889" ht="15" hidden="1" customHeight="1" x14ac:dyDescent="0.3"/>
    <row r="10890" ht="15" hidden="1" customHeight="1" x14ac:dyDescent="0.3"/>
    <row r="10891" ht="15" hidden="1" customHeight="1" x14ac:dyDescent="0.3"/>
    <row r="10892" ht="15" hidden="1" customHeight="1" x14ac:dyDescent="0.3"/>
    <row r="10893" ht="15" hidden="1" customHeight="1" x14ac:dyDescent="0.3"/>
    <row r="10894" ht="15" hidden="1" customHeight="1" x14ac:dyDescent="0.3"/>
    <row r="10895" ht="15" hidden="1" customHeight="1" x14ac:dyDescent="0.3"/>
    <row r="10896" ht="15" hidden="1" customHeight="1" x14ac:dyDescent="0.3"/>
    <row r="10897" ht="15" hidden="1" customHeight="1" x14ac:dyDescent="0.3"/>
    <row r="10898" ht="15" hidden="1" customHeight="1" x14ac:dyDescent="0.3"/>
    <row r="10899" ht="15" hidden="1" customHeight="1" x14ac:dyDescent="0.3"/>
    <row r="10900" ht="15" hidden="1" customHeight="1" x14ac:dyDescent="0.3"/>
    <row r="10901" ht="15" hidden="1" customHeight="1" x14ac:dyDescent="0.3"/>
    <row r="10902" ht="15" hidden="1" customHeight="1" x14ac:dyDescent="0.3"/>
    <row r="10903" ht="15" hidden="1" customHeight="1" x14ac:dyDescent="0.3"/>
    <row r="10904" ht="15" hidden="1" customHeight="1" x14ac:dyDescent="0.3"/>
    <row r="10905" ht="15" hidden="1" customHeight="1" x14ac:dyDescent="0.3"/>
    <row r="10906" ht="15" hidden="1" customHeight="1" x14ac:dyDescent="0.3"/>
    <row r="10907" ht="15" hidden="1" customHeight="1" x14ac:dyDescent="0.3"/>
    <row r="10908" ht="15" hidden="1" customHeight="1" x14ac:dyDescent="0.3"/>
    <row r="10909" ht="15" hidden="1" customHeight="1" x14ac:dyDescent="0.3"/>
    <row r="10910" ht="15" hidden="1" customHeight="1" x14ac:dyDescent="0.3"/>
    <row r="10911" ht="15" hidden="1" customHeight="1" x14ac:dyDescent="0.3"/>
    <row r="10912" ht="15" hidden="1" customHeight="1" x14ac:dyDescent="0.3"/>
    <row r="10913" ht="15" hidden="1" customHeight="1" x14ac:dyDescent="0.3"/>
    <row r="10914" ht="15" hidden="1" customHeight="1" x14ac:dyDescent="0.3"/>
    <row r="10915" ht="15" hidden="1" customHeight="1" x14ac:dyDescent="0.3"/>
    <row r="10916" ht="15" hidden="1" customHeight="1" x14ac:dyDescent="0.3"/>
    <row r="10917" ht="15" hidden="1" customHeight="1" x14ac:dyDescent="0.3"/>
    <row r="10918" ht="15" hidden="1" customHeight="1" x14ac:dyDescent="0.3"/>
    <row r="10919" ht="15" hidden="1" customHeight="1" x14ac:dyDescent="0.3"/>
    <row r="10920" ht="15" hidden="1" customHeight="1" x14ac:dyDescent="0.3"/>
    <row r="10921" ht="15" hidden="1" customHeight="1" x14ac:dyDescent="0.3"/>
    <row r="10922" ht="15" hidden="1" customHeight="1" x14ac:dyDescent="0.3"/>
    <row r="10923" ht="15" hidden="1" customHeight="1" x14ac:dyDescent="0.3"/>
    <row r="10924" ht="15" hidden="1" customHeight="1" x14ac:dyDescent="0.3"/>
    <row r="10925" ht="15" hidden="1" customHeight="1" x14ac:dyDescent="0.3"/>
    <row r="10926" ht="15" hidden="1" customHeight="1" x14ac:dyDescent="0.3"/>
    <row r="10927" ht="15" hidden="1" customHeight="1" x14ac:dyDescent="0.3"/>
    <row r="10928" ht="15" hidden="1" customHeight="1" x14ac:dyDescent="0.3"/>
    <row r="10929" ht="15" hidden="1" customHeight="1" x14ac:dyDescent="0.3"/>
    <row r="10930" ht="15" hidden="1" customHeight="1" x14ac:dyDescent="0.3"/>
    <row r="10931" ht="15" hidden="1" customHeight="1" x14ac:dyDescent="0.3"/>
    <row r="10932" ht="15" hidden="1" customHeight="1" x14ac:dyDescent="0.3"/>
    <row r="10933" ht="15" hidden="1" customHeight="1" x14ac:dyDescent="0.3"/>
    <row r="10934" ht="15" hidden="1" customHeight="1" x14ac:dyDescent="0.3"/>
    <row r="10935" ht="15" hidden="1" customHeight="1" x14ac:dyDescent="0.3"/>
    <row r="10936" ht="15" hidden="1" customHeight="1" x14ac:dyDescent="0.3"/>
    <row r="10937" ht="15" hidden="1" customHeight="1" x14ac:dyDescent="0.3"/>
    <row r="10938" ht="15" hidden="1" customHeight="1" x14ac:dyDescent="0.3"/>
    <row r="10939" ht="15" hidden="1" customHeight="1" x14ac:dyDescent="0.3"/>
    <row r="10940" ht="15" hidden="1" customHeight="1" x14ac:dyDescent="0.3"/>
    <row r="10941" ht="15" hidden="1" customHeight="1" x14ac:dyDescent="0.3"/>
    <row r="10942" ht="15" hidden="1" customHeight="1" x14ac:dyDescent="0.3"/>
    <row r="10943" ht="15" hidden="1" customHeight="1" x14ac:dyDescent="0.3"/>
    <row r="10944" ht="15" hidden="1" customHeight="1" x14ac:dyDescent="0.3"/>
    <row r="10945" ht="15" hidden="1" customHeight="1" x14ac:dyDescent="0.3"/>
    <row r="10946" ht="15" hidden="1" customHeight="1" x14ac:dyDescent="0.3"/>
    <row r="10947" ht="15" hidden="1" customHeight="1" x14ac:dyDescent="0.3"/>
    <row r="10948" ht="15" hidden="1" customHeight="1" x14ac:dyDescent="0.3"/>
    <row r="10949" ht="15" hidden="1" customHeight="1" x14ac:dyDescent="0.3"/>
    <row r="10950" ht="15" hidden="1" customHeight="1" x14ac:dyDescent="0.3"/>
    <row r="10951" ht="15" hidden="1" customHeight="1" x14ac:dyDescent="0.3"/>
    <row r="10952" ht="15" hidden="1" customHeight="1" x14ac:dyDescent="0.3"/>
    <row r="10953" ht="15" hidden="1" customHeight="1" x14ac:dyDescent="0.3"/>
    <row r="10954" ht="15" hidden="1" customHeight="1" x14ac:dyDescent="0.3"/>
    <row r="10955" ht="15" hidden="1" customHeight="1" x14ac:dyDescent="0.3"/>
    <row r="10956" ht="15" hidden="1" customHeight="1" x14ac:dyDescent="0.3"/>
    <row r="10957" ht="15" hidden="1" customHeight="1" x14ac:dyDescent="0.3"/>
    <row r="10958" ht="15" hidden="1" customHeight="1" x14ac:dyDescent="0.3"/>
    <row r="10959" ht="15" hidden="1" customHeight="1" x14ac:dyDescent="0.3"/>
    <row r="10960" ht="15" hidden="1" customHeight="1" x14ac:dyDescent="0.3"/>
    <row r="10961" ht="15" hidden="1" customHeight="1" x14ac:dyDescent="0.3"/>
    <row r="10962" ht="15" hidden="1" customHeight="1" x14ac:dyDescent="0.3"/>
    <row r="10963" ht="15" hidden="1" customHeight="1" x14ac:dyDescent="0.3"/>
    <row r="10964" ht="15" hidden="1" customHeight="1" x14ac:dyDescent="0.3"/>
    <row r="10965" ht="15" hidden="1" customHeight="1" x14ac:dyDescent="0.3"/>
    <row r="10966" ht="15" hidden="1" customHeight="1" x14ac:dyDescent="0.3"/>
    <row r="10967" ht="15" hidden="1" customHeight="1" x14ac:dyDescent="0.3"/>
    <row r="10968" ht="15" hidden="1" customHeight="1" x14ac:dyDescent="0.3"/>
    <row r="10969" ht="15" hidden="1" customHeight="1" x14ac:dyDescent="0.3"/>
    <row r="10970" ht="15" hidden="1" customHeight="1" x14ac:dyDescent="0.3"/>
    <row r="10971" ht="15" hidden="1" customHeight="1" x14ac:dyDescent="0.3"/>
    <row r="10972" ht="15" hidden="1" customHeight="1" x14ac:dyDescent="0.3"/>
    <row r="10973" ht="15" hidden="1" customHeight="1" x14ac:dyDescent="0.3"/>
    <row r="10974" ht="15" hidden="1" customHeight="1" x14ac:dyDescent="0.3"/>
    <row r="10975" ht="15" hidden="1" customHeight="1" x14ac:dyDescent="0.3"/>
    <row r="10976" ht="15" hidden="1" customHeight="1" x14ac:dyDescent="0.3"/>
    <row r="10977" ht="15" hidden="1" customHeight="1" x14ac:dyDescent="0.3"/>
    <row r="10978" ht="15" hidden="1" customHeight="1" x14ac:dyDescent="0.3"/>
    <row r="10979" ht="15" hidden="1" customHeight="1" x14ac:dyDescent="0.3"/>
    <row r="10980" ht="15" hidden="1" customHeight="1" x14ac:dyDescent="0.3"/>
    <row r="10981" ht="15" hidden="1" customHeight="1" x14ac:dyDescent="0.3"/>
    <row r="10982" ht="15" hidden="1" customHeight="1" x14ac:dyDescent="0.3"/>
    <row r="10983" ht="15" hidden="1" customHeight="1" x14ac:dyDescent="0.3"/>
    <row r="10984" ht="15" hidden="1" customHeight="1" x14ac:dyDescent="0.3"/>
    <row r="10985" ht="15" hidden="1" customHeight="1" x14ac:dyDescent="0.3"/>
    <row r="10986" ht="15" hidden="1" customHeight="1" x14ac:dyDescent="0.3"/>
    <row r="10987" ht="15" hidden="1" customHeight="1" x14ac:dyDescent="0.3"/>
    <row r="10988" ht="15" hidden="1" customHeight="1" x14ac:dyDescent="0.3"/>
    <row r="10989" ht="15" hidden="1" customHeight="1" x14ac:dyDescent="0.3"/>
    <row r="10990" ht="15" hidden="1" customHeight="1" x14ac:dyDescent="0.3"/>
    <row r="10991" ht="15" hidden="1" customHeight="1" x14ac:dyDescent="0.3"/>
    <row r="10992" ht="15" hidden="1" customHeight="1" x14ac:dyDescent="0.3"/>
    <row r="10993" ht="15" hidden="1" customHeight="1" x14ac:dyDescent="0.3"/>
    <row r="10994" ht="15" hidden="1" customHeight="1" x14ac:dyDescent="0.3"/>
    <row r="10995" ht="15" hidden="1" customHeight="1" x14ac:dyDescent="0.3"/>
    <row r="10996" ht="15" hidden="1" customHeight="1" x14ac:dyDescent="0.3"/>
    <row r="10997" ht="15" hidden="1" customHeight="1" x14ac:dyDescent="0.3"/>
    <row r="10998" ht="15" hidden="1" customHeight="1" x14ac:dyDescent="0.3"/>
    <row r="10999" ht="15" hidden="1" customHeight="1" x14ac:dyDescent="0.3"/>
    <row r="11000" ht="15" hidden="1" customHeight="1" x14ac:dyDescent="0.3"/>
    <row r="11001" ht="15" hidden="1" customHeight="1" x14ac:dyDescent="0.3"/>
    <row r="11002" ht="15" hidden="1" customHeight="1" x14ac:dyDescent="0.3"/>
    <row r="11003" ht="15" hidden="1" customHeight="1" x14ac:dyDescent="0.3"/>
    <row r="11004" ht="15" hidden="1" customHeight="1" x14ac:dyDescent="0.3"/>
    <row r="11005" ht="15" hidden="1" customHeight="1" x14ac:dyDescent="0.3"/>
    <row r="11006" ht="15" hidden="1" customHeight="1" x14ac:dyDescent="0.3"/>
    <row r="11007" ht="15" hidden="1" customHeight="1" x14ac:dyDescent="0.3"/>
    <row r="11008" ht="15" hidden="1" customHeight="1" x14ac:dyDescent="0.3"/>
    <row r="11009" ht="15" hidden="1" customHeight="1" x14ac:dyDescent="0.3"/>
    <row r="11010" ht="15" hidden="1" customHeight="1" x14ac:dyDescent="0.3"/>
    <row r="11011" ht="15" hidden="1" customHeight="1" x14ac:dyDescent="0.3"/>
    <row r="11012" ht="15" hidden="1" customHeight="1" x14ac:dyDescent="0.3"/>
    <row r="11013" ht="15" hidden="1" customHeight="1" x14ac:dyDescent="0.3"/>
    <row r="11014" ht="15" hidden="1" customHeight="1" x14ac:dyDescent="0.3"/>
    <row r="11015" ht="15" hidden="1" customHeight="1" x14ac:dyDescent="0.3"/>
    <row r="11016" ht="15" hidden="1" customHeight="1" x14ac:dyDescent="0.3"/>
    <row r="11017" ht="15" hidden="1" customHeight="1" x14ac:dyDescent="0.3"/>
    <row r="11018" ht="15" hidden="1" customHeight="1" x14ac:dyDescent="0.3"/>
    <row r="11019" ht="15" hidden="1" customHeight="1" x14ac:dyDescent="0.3"/>
    <row r="11020" ht="15" hidden="1" customHeight="1" x14ac:dyDescent="0.3"/>
    <row r="11021" ht="15" hidden="1" customHeight="1" x14ac:dyDescent="0.3"/>
    <row r="11022" ht="15" hidden="1" customHeight="1" x14ac:dyDescent="0.3"/>
    <row r="11023" ht="15" hidden="1" customHeight="1" x14ac:dyDescent="0.3"/>
    <row r="11024" ht="15" hidden="1" customHeight="1" x14ac:dyDescent="0.3"/>
    <row r="11025" ht="15" hidden="1" customHeight="1" x14ac:dyDescent="0.3"/>
    <row r="11026" ht="15" hidden="1" customHeight="1" x14ac:dyDescent="0.3"/>
    <row r="11027" ht="15" hidden="1" customHeight="1" x14ac:dyDescent="0.3"/>
    <row r="11028" ht="15" hidden="1" customHeight="1" x14ac:dyDescent="0.3"/>
    <row r="11029" ht="15" hidden="1" customHeight="1" x14ac:dyDescent="0.3"/>
    <row r="11030" ht="15" hidden="1" customHeight="1" x14ac:dyDescent="0.3"/>
    <row r="11031" ht="15" hidden="1" customHeight="1" x14ac:dyDescent="0.3"/>
    <row r="11032" ht="15" hidden="1" customHeight="1" x14ac:dyDescent="0.3"/>
    <row r="11033" ht="15" hidden="1" customHeight="1" x14ac:dyDescent="0.3"/>
    <row r="11034" ht="15" hidden="1" customHeight="1" x14ac:dyDescent="0.3"/>
    <row r="11035" ht="15" hidden="1" customHeight="1" x14ac:dyDescent="0.3"/>
    <row r="11036" ht="15" hidden="1" customHeight="1" x14ac:dyDescent="0.3"/>
    <row r="11037" ht="15" hidden="1" customHeight="1" x14ac:dyDescent="0.3"/>
    <row r="11038" ht="15" hidden="1" customHeight="1" x14ac:dyDescent="0.3"/>
    <row r="11039" ht="15" hidden="1" customHeight="1" x14ac:dyDescent="0.3"/>
    <row r="11040" ht="15" hidden="1" customHeight="1" x14ac:dyDescent="0.3"/>
    <row r="11041" ht="15" hidden="1" customHeight="1" x14ac:dyDescent="0.3"/>
    <row r="11042" ht="15" hidden="1" customHeight="1" x14ac:dyDescent="0.3"/>
    <row r="11043" ht="15" hidden="1" customHeight="1" x14ac:dyDescent="0.3"/>
    <row r="11044" ht="15" hidden="1" customHeight="1" x14ac:dyDescent="0.3"/>
    <row r="11045" ht="15" hidden="1" customHeight="1" x14ac:dyDescent="0.3"/>
    <row r="11046" ht="15" hidden="1" customHeight="1" x14ac:dyDescent="0.3"/>
    <row r="11047" ht="15" hidden="1" customHeight="1" x14ac:dyDescent="0.3"/>
    <row r="11048" ht="15" hidden="1" customHeight="1" x14ac:dyDescent="0.3"/>
    <row r="11049" ht="15" hidden="1" customHeight="1" x14ac:dyDescent="0.3"/>
    <row r="11050" ht="15" hidden="1" customHeight="1" x14ac:dyDescent="0.3"/>
    <row r="11051" ht="15" hidden="1" customHeight="1" x14ac:dyDescent="0.3"/>
    <row r="11052" ht="15" hidden="1" customHeight="1" x14ac:dyDescent="0.3"/>
    <row r="11053" ht="15" hidden="1" customHeight="1" x14ac:dyDescent="0.3"/>
    <row r="11054" ht="15" hidden="1" customHeight="1" x14ac:dyDescent="0.3"/>
    <row r="11055" ht="15" hidden="1" customHeight="1" x14ac:dyDescent="0.3"/>
    <row r="11056" ht="15" hidden="1" customHeight="1" x14ac:dyDescent="0.3"/>
    <row r="11057" ht="15" hidden="1" customHeight="1" x14ac:dyDescent="0.3"/>
    <row r="11058" ht="15" hidden="1" customHeight="1" x14ac:dyDescent="0.3"/>
    <row r="11059" ht="15" hidden="1" customHeight="1" x14ac:dyDescent="0.3"/>
    <row r="11060" ht="15" hidden="1" customHeight="1" x14ac:dyDescent="0.3"/>
    <row r="11061" ht="15" hidden="1" customHeight="1" x14ac:dyDescent="0.3"/>
    <row r="11062" ht="15" hidden="1" customHeight="1" x14ac:dyDescent="0.3"/>
    <row r="11063" ht="15" hidden="1" customHeight="1" x14ac:dyDescent="0.3"/>
    <row r="11064" ht="15" hidden="1" customHeight="1" x14ac:dyDescent="0.3"/>
    <row r="11065" ht="15" hidden="1" customHeight="1" x14ac:dyDescent="0.3"/>
    <row r="11066" ht="15" hidden="1" customHeight="1" x14ac:dyDescent="0.3"/>
    <row r="11067" ht="15" hidden="1" customHeight="1" x14ac:dyDescent="0.3"/>
    <row r="11068" ht="15" hidden="1" customHeight="1" x14ac:dyDescent="0.3"/>
    <row r="11069" ht="15" hidden="1" customHeight="1" x14ac:dyDescent="0.3"/>
    <row r="11070" ht="15" hidden="1" customHeight="1" x14ac:dyDescent="0.3"/>
    <row r="11071" ht="15" hidden="1" customHeight="1" x14ac:dyDescent="0.3"/>
    <row r="11072" ht="15" hidden="1" customHeight="1" x14ac:dyDescent="0.3"/>
    <row r="11073" ht="15" hidden="1" customHeight="1" x14ac:dyDescent="0.3"/>
    <row r="11074" ht="15" hidden="1" customHeight="1" x14ac:dyDescent="0.3"/>
    <row r="11075" ht="15" hidden="1" customHeight="1" x14ac:dyDescent="0.3"/>
    <row r="11076" ht="15" hidden="1" customHeight="1" x14ac:dyDescent="0.3"/>
    <row r="11077" ht="15" hidden="1" customHeight="1" x14ac:dyDescent="0.3"/>
    <row r="11078" ht="15" hidden="1" customHeight="1" x14ac:dyDescent="0.3"/>
    <row r="11079" ht="15" hidden="1" customHeight="1" x14ac:dyDescent="0.3"/>
    <row r="11080" ht="15" hidden="1" customHeight="1" x14ac:dyDescent="0.3"/>
    <row r="11081" ht="15" hidden="1" customHeight="1" x14ac:dyDescent="0.3"/>
    <row r="11082" ht="15" hidden="1" customHeight="1" x14ac:dyDescent="0.3"/>
    <row r="11083" ht="15" hidden="1" customHeight="1" x14ac:dyDescent="0.3"/>
    <row r="11084" ht="15" hidden="1" customHeight="1" x14ac:dyDescent="0.3"/>
    <row r="11085" ht="15" hidden="1" customHeight="1" x14ac:dyDescent="0.3"/>
    <row r="11086" ht="15" hidden="1" customHeight="1" x14ac:dyDescent="0.3"/>
    <row r="11087" ht="15" hidden="1" customHeight="1" x14ac:dyDescent="0.3"/>
    <row r="11088" ht="15" hidden="1" customHeight="1" x14ac:dyDescent="0.3"/>
    <row r="11089" ht="15" hidden="1" customHeight="1" x14ac:dyDescent="0.3"/>
    <row r="11090" ht="15" hidden="1" customHeight="1" x14ac:dyDescent="0.3"/>
    <row r="11091" ht="15" hidden="1" customHeight="1" x14ac:dyDescent="0.3"/>
    <row r="11092" ht="15" hidden="1" customHeight="1" x14ac:dyDescent="0.3"/>
    <row r="11093" ht="15" hidden="1" customHeight="1" x14ac:dyDescent="0.3"/>
    <row r="11094" ht="15" hidden="1" customHeight="1" x14ac:dyDescent="0.3"/>
    <row r="11095" ht="15" hidden="1" customHeight="1" x14ac:dyDescent="0.3"/>
    <row r="11096" ht="15" hidden="1" customHeight="1" x14ac:dyDescent="0.3"/>
    <row r="11097" ht="15" hidden="1" customHeight="1" x14ac:dyDescent="0.3"/>
    <row r="11098" ht="15" hidden="1" customHeight="1" x14ac:dyDescent="0.3"/>
    <row r="11099" ht="15" hidden="1" customHeight="1" x14ac:dyDescent="0.3"/>
    <row r="11100" ht="15" hidden="1" customHeight="1" x14ac:dyDescent="0.3"/>
    <row r="11101" ht="15" hidden="1" customHeight="1" x14ac:dyDescent="0.3"/>
    <row r="11102" ht="15" hidden="1" customHeight="1" x14ac:dyDescent="0.3"/>
    <row r="11103" ht="15" hidden="1" customHeight="1" x14ac:dyDescent="0.3"/>
    <row r="11104" ht="15" hidden="1" customHeight="1" x14ac:dyDescent="0.3"/>
    <row r="11105" ht="15" hidden="1" customHeight="1" x14ac:dyDescent="0.3"/>
    <row r="11106" ht="15" hidden="1" customHeight="1" x14ac:dyDescent="0.3"/>
    <row r="11107" ht="15" hidden="1" customHeight="1" x14ac:dyDescent="0.3"/>
    <row r="11108" ht="15" hidden="1" customHeight="1" x14ac:dyDescent="0.3"/>
    <row r="11109" ht="15" hidden="1" customHeight="1" x14ac:dyDescent="0.3"/>
    <row r="11110" ht="15" hidden="1" customHeight="1" x14ac:dyDescent="0.3"/>
    <row r="11111" ht="15" hidden="1" customHeight="1" x14ac:dyDescent="0.3"/>
    <row r="11112" ht="15" hidden="1" customHeight="1" x14ac:dyDescent="0.3"/>
    <row r="11113" ht="15" hidden="1" customHeight="1" x14ac:dyDescent="0.3"/>
    <row r="11114" ht="15" hidden="1" customHeight="1" x14ac:dyDescent="0.3"/>
    <row r="11115" ht="15" hidden="1" customHeight="1" x14ac:dyDescent="0.3"/>
    <row r="11116" ht="15" hidden="1" customHeight="1" x14ac:dyDescent="0.3"/>
    <row r="11117" ht="15" hidden="1" customHeight="1" x14ac:dyDescent="0.3"/>
    <row r="11118" ht="15" hidden="1" customHeight="1" x14ac:dyDescent="0.3"/>
    <row r="11119" ht="15" hidden="1" customHeight="1" x14ac:dyDescent="0.3"/>
    <row r="11120" ht="15" hidden="1" customHeight="1" x14ac:dyDescent="0.3"/>
    <row r="11121" ht="15" hidden="1" customHeight="1" x14ac:dyDescent="0.3"/>
    <row r="11122" ht="15" hidden="1" customHeight="1" x14ac:dyDescent="0.3"/>
    <row r="11123" ht="15" hidden="1" customHeight="1" x14ac:dyDescent="0.3"/>
    <row r="11124" ht="15" hidden="1" customHeight="1" x14ac:dyDescent="0.3"/>
    <row r="11125" ht="15" hidden="1" customHeight="1" x14ac:dyDescent="0.3"/>
    <row r="11126" ht="15" hidden="1" customHeight="1" x14ac:dyDescent="0.3"/>
    <row r="11127" ht="15" hidden="1" customHeight="1" x14ac:dyDescent="0.3"/>
    <row r="11128" ht="15" hidden="1" customHeight="1" x14ac:dyDescent="0.3"/>
    <row r="11129" ht="15" hidden="1" customHeight="1" x14ac:dyDescent="0.3"/>
    <row r="11130" ht="15" hidden="1" customHeight="1" x14ac:dyDescent="0.3"/>
    <row r="11131" ht="15" hidden="1" customHeight="1" x14ac:dyDescent="0.3"/>
    <row r="11132" ht="15" hidden="1" customHeight="1" x14ac:dyDescent="0.3"/>
    <row r="11133" ht="15" hidden="1" customHeight="1" x14ac:dyDescent="0.3"/>
    <row r="11134" ht="15" hidden="1" customHeight="1" x14ac:dyDescent="0.3"/>
    <row r="11135" ht="15" hidden="1" customHeight="1" x14ac:dyDescent="0.3"/>
    <row r="11136" ht="15" hidden="1" customHeight="1" x14ac:dyDescent="0.3"/>
    <row r="11137" ht="15" hidden="1" customHeight="1" x14ac:dyDescent="0.3"/>
    <row r="11138" ht="15" hidden="1" customHeight="1" x14ac:dyDescent="0.3"/>
    <row r="11139" ht="15" hidden="1" customHeight="1" x14ac:dyDescent="0.3"/>
    <row r="11140" ht="15" hidden="1" customHeight="1" x14ac:dyDescent="0.3"/>
    <row r="11141" ht="15" hidden="1" customHeight="1" x14ac:dyDescent="0.3"/>
    <row r="11142" ht="15" hidden="1" customHeight="1" x14ac:dyDescent="0.3"/>
    <row r="11143" ht="15" hidden="1" customHeight="1" x14ac:dyDescent="0.3"/>
    <row r="11144" ht="15" hidden="1" customHeight="1" x14ac:dyDescent="0.3"/>
    <row r="11145" ht="15" hidden="1" customHeight="1" x14ac:dyDescent="0.3"/>
    <row r="11146" ht="15" hidden="1" customHeight="1" x14ac:dyDescent="0.3"/>
    <row r="11147" ht="15" hidden="1" customHeight="1" x14ac:dyDescent="0.3"/>
    <row r="11148" ht="15" hidden="1" customHeight="1" x14ac:dyDescent="0.3"/>
    <row r="11149" ht="15" hidden="1" customHeight="1" x14ac:dyDescent="0.3"/>
    <row r="11150" ht="15" hidden="1" customHeight="1" x14ac:dyDescent="0.3"/>
    <row r="11151" ht="15" hidden="1" customHeight="1" x14ac:dyDescent="0.3"/>
    <row r="11152" ht="15" hidden="1" customHeight="1" x14ac:dyDescent="0.3"/>
    <row r="11153" ht="15" hidden="1" customHeight="1" x14ac:dyDescent="0.3"/>
    <row r="11154" ht="15" hidden="1" customHeight="1" x14ac:dyDescent="0.3"/>
    <row r="11155" ht="15" hidden="1" customHeight="1" x14ac:dyDescent="0.3"/>
    <row r="11156" ht="15" hidden="1" customHeight="1" x14ac:dyDescent="0.3"/>
    <row r="11157" ht="15" hidden="1" customHeight="1" x14ac:dyDescent="0.3"/>
    <row r="11158" ht="15" hidden="1" customHeight="1" x14ac:dyDescent="0.3"/>
    <row r="11159" ht="15" hidden="1" customHeight="1" x14ac:dyDescent="0.3"/>
    <row r="11160" ht="15" hidden="1" customHeight="1" x14ac:dyDescent="0.3"/>
    <row r="11161" ht="15" hidden="1" customHeight="1" x14ac:dyDescent="0.3"/>
    <row r="11162" ht="15" hidden="1" customHeight="1" x14ac:dyDescent="0.3"/>
    <row r="11163" ht="15" hidden="1" customHeight="1" x14ac:dyDescent="0.3"/>
    <row r="11164" ht="15" hidden="1" customHeight="1" x14ac:dyDescent="0.3"/>
    <row r="11165" ht="15" hidden="1" customHeight="1" x14ac:dyDescent="0.3"/>
    <row r="11166" ht="15" hidden="1" customHeight="1" x14ac:dyDescent="0.3"/>
    <row r="11167" ht="15" hidden="1" customHeight="1" x14ac:dyDescent="0.3"/>
    <row r="11168" ht="15" hidden="1" customHeight="1" x14ac:dyDescent="0.3"/>
    <row r="11169" ht="15" hidden="1" customHeight="1" x14ac:dyDescent="0.3"/>
    <row r="11170" ht="15" hidden="1" customHeight="1" x14ac:dyDescent="0.3"/>
    <row r="11171" ht="15" hidden="1" customHeight="1" x14ac:dyDescent="0.3"/>
    <row r="11172" ht="15" hidden="1" customHeight="1" x14ac:dyDescent="0.3"/>
    <row r="11173" ht="15" hidden="1" customHeight="1" x14ac:dyDescent="0.3"/>
    <row r="11174" ht="15" hidden="1" customHeight="1" x14ac:dyDescent="0.3"/>
    <row r="11175" ht="15" hidden="1" customHeight="1" x14ac:dyDescent="0.3"/>
    <row r="11176" ht="15" hidden="1" customHeight="1" x14ac:dyDescent="0.3"/>
    <row r="11177" ht="15" hidden="1" customHeight="1" x14ac:dyDescent="0.3"/>
    <row r="11178" ht="15" hidden="1" customHeight="1" x14ac:dyDescent="0.3"/>
    <row r="11179" ht="15" hidden="1" customHeight="1" x14ac:dyDescent="0.3"/>
    <row r="11180" ht="15" hidden="1" customHeight="1" x14ac:dyDescent="0.3"/>
    <row r="11181" ht="15" hidden="1" customHeight="1" x14ac:dyDescent="0.3"/>
    <row r="11182" ht="15" hidden="1" customHeight="1" x14ac:dyDescent="0.3"/>
    <row r="11183" ht="15" hidden="1" customHeight="1" x14ac:dyDescent="0.3"/>
    <row r="11184" ht="15" hidden="1" customHeight="1" x14ac:dyDescent="0.3"/>
    <row r="11185" ht="15" hidden="1" customHeight="1" x14ac:dyDescent="0.3"/>
    <row r="11186" ht="15" hidden="1" customHeight="1" x14ac:dyDescent="0.3"/>
    <row r="11187" ht="15" hidden="1" customHeight="1" x14ac:dyDescent="0.3"/>
    <row r="11188" ht="15" hidden="1" customHeight="1" x14ac:dyDescent="0.3"/>
    <row r="11189" ht="15" hidden="1" customHeight="1" x14ac:dyDescent="0.3"/>
    <row r="11190" ht="15" hidden="1" customHeight="1" x14ac:dyDescent="0.3"/>
    <row r="11191" ht="15" hidden="1" customHeight="1" x14ac:dyDescent="0.3"/>
    <row r="11192" ht="15" hidden="1" customHeight="1" x14ac:dyDescent="0.3"/>
    <row r="11193" ht="15" hidden="1" customHeight="1" x14ac:dyDescent="0.3"/>
    <row r="11194" ht="15" hidden="1" customHeight="1" x14ac:dyDescent="0.3"/>
    <row r="11195" ht="15" hidden="1" customHeight="1" x14ac:dyDescent="0.3"/>
    <row r="11196" ht="15" hidden="1" customHeight="1" x14ac:dyDescent="0.3"/>
    <row r="11197" ht="15" hidden="1" customHeight="1" x14ac:dyDescent="0.3"/>
    <row r="11198" ht="15" hidden="1" customHeight="1" x14ac:dyDescent="0.3"/>
    <row r="11199" ht="15" hidden="1" customHeight="1" x14ac:dyDescent="0.3"/>
    <row r="11200" ht="15" hidden="1" customHeight="1" x14ac:dyDescent="0.3"/>
    <row r="11201" ht="15" hidden="1" customHeight="1" x14ac:dyDescent="0.3"/>
    <row r="11202" ht="15" hidden="1" customHeight="1" x14ac:dyDescent="0.3"/>
    <row r="11203" ht="15" hidden="1" customHeight="1" x14ac:dyDescent="0.3"/>
    <row r="11204" ht="15" hidden="1" customHeight="1" x14ac:dyDescent="0.3"/>
    <row r="11205" ht="15" hidden="1" customHeight="1" x14ac:dyDescent="0.3"/>
    <row r="11206" ht="15" hidden="1" customHeight="1" x14ac:dyDescent="0.3"/>
    <row r="11207" ht="15" hidden="1" customHeight="1" x14ac:dyDescent="0.3"/>
    <row r="11208" ht="15" hidden="1" customHeight="1" x14ac:dyDescent="0.3"/>
    <row r="11209" ht="15" hidden="1" customHeight="1" x14ac:dyDescent="0.3"/>
    <row r="11210" ht="15" hidden="1" customHeight="1" x14ac:dyDescent="0.3"/>
    <row r="11211" ht="15" hidden="1" customHeight="1" x14ac:dyDescent="0.3"/>
    <row r="11212" ht="15" hidden="1" customHeight="1" x14ac:dyDescent="0.3"/>
    <row r="11213" ht="15" hidden="1" customHeight="1" x14ac:dyDescent="0.3"/>
    <row r="11214" ht="15" hidden="1" customHeight="1" x14ac:dyDescent="0.3"/>
    <row r="11215" ht="15" hidden="1" customHeight="1" x14ac:dyDescent="0.3"/>
    <row r="11216" ht="15" hidden="1" customHeight="1" x14ac:dyDescent="0.3"/>
    <row r="11217" ht="15" hidden="1" customHeight="1" x14ac:dyDescent="0.3"/>
    <row r="11218" ht="15" hidden="1" customHeight="1" x14ac:dyDescent="0.3"/>
    <row r="11219" ht="15" hidden="1" customHeight="1" x14ac:dyDescent="0.3"/>
    <row r="11220" ht="15" hidden="1" customHeight="1" x14ac:dyDescent="0.3"/>
    <row r="11221" ht="15" hidden="1" customHeight="1" x14ac:dyDescent="0.3"/>
    <row r="11222" ht="15" hidden="1" customHeight="1" x14ac:dyDescent="0.3"/>
    <row r="11223" ht="15" hidden="1" customHeight="1" x14ac:dyDescent="0.3"/>
    <row r="11224" ht="15" hidden="1" customHeight="1" x14ac:dyDescent="0.3"/>
    <row r="11225" ht="15" hidden="1" customHeight="1" x14ac:dyDescent="0.3"/>
    <row r="11226" ht="15" hidden="1" customHeight="1" x14ac:dyDescent="0.3"/>
    <row r="11227" ht="15" hidden="1" customHeight="1" x14ac:dyDescent="0.3"/>
    <row r="11228" ht="15" hidden="1" customHeight="1" x14ac:dyDescent="0.3"/>
    <row r="11229" ht="15" hidden="1" customHeight="1" x14ac:dyDescent="0.3"/>
    <row r="11230" ht="15" hidden="1" customHeight="1" x14ac:dyDescent="0.3"/>
    <row r="11231" ht="15" hidden="1" customHeight="1" x14ac:dyDescent="0.3"/>
    <row r="11232" ht="15" hidden="1" customHeight="1" x14ac:dyDescent="0.3"/>
    <row r="11233" ht="15" hidden="1" customHeight="1" x14ac:dyDescent="0.3"/>
    <row r="11234" ht="15" hidden="1" customHeight="1" x14ac:dyDescent="0.3"/>
    <row r="11235" ht="15" hidden="1" customHeight="1" x14ac:dyDescent="0.3"/>
    <row r="11236" ht="15" hidden="1" customHeight="1" x14ac:dyDescent="0.3"/>
    <row r="11237" ht="15" hidden="1" customHeight="1" x14ac:dyDescent="0.3"/>
    <row r="11238" ht="15" hidden="1" customHeight="1" x14ac:dyDescent="0.3"/>
    <row r="11239" ht="15" hidden="1" customHeight="1" x14ac:dyDescent="0.3"/>
    <row r="11240" ht="15" hidden="1" customHeight="1" x14ac:dyDescent="0.3"/>
    <row r="11241" ht="15" hidden="1" customHeight="1" x14ac:dyDescent="0.3"/>
    <row r="11242" ht="15" hidden="1" customHeight="1" x14ac:dyDescent="0.3"/>
    <row r="11243" ht="15" hidden="1" customHeight="1" x14ac:dyDescent="0.3"/>
    <row r="11244" ht="15" hidden="1" customHeight="1" x14ac:dyDescent="0.3"/>
    <row r="11245" ht="15" hidden="1" customHeight="1" x14ac:dyDescent="0.3"/>
    <row r="11246" ht="15" hidden="1" customHeight="1" x14ac:dyDescent="0.3"/>
    <row r="11247" ht="15" hidden="1" customHeight="1" x14ac:dyDescent="0.3"/>
    <row r="11248" ht="15" hidden="1" customHeight="1" x14ac:dyDescent="0.3"/>
    <row r="11249" ht="15" hidden="1" customHeight="1" x14ac:dyDescent="0.3"/>
    <row r="11250" ht="15" hidden="1" customHeight="1" x14ac:dyDescent="0.3"/>
    <row r="11251" ht="15" hidden="1" customHeight="1" x14ac:dyDescent="0.3"/>
    <row r="11252" ht="15" hidden="1" customHeight="1" x14ac:dyDescent="0.3"/>
    <row r="11253" ht="15" hidden="1" customHeight="1" x14ac:dyDescent="0.3"/>
    <row r="11254" ht="15" hidden="1" customHeight="1" x14ac:dyDescent="0.3"/>
    <row r="11255" ht="15" hidden="1" customHeight="1" x14ac:dyDescent="0.3"/>
    <row r="11256" ht="15" hidden="1" customHeight="1" x14ac:dyDescent="0.3"/>
    <row r="11257" ht="15" hidden="1" customHeight="1" x14ac:dyDescent="0.3"/>
    <row r="11258" ht="15" hidden="1" customHeight="1" x14ac:dyDescent="0.3"/>
    <row r="11259" ht="15" hidden="1" customHeight="1" x14ac:dyDescent="0.3"/>
    <row r="11260" ht="15" hidden="1" customHeight="1" x14ac:dyDescent="0.3"/>
    <row r="11261" ht="15" hidden="1" customHeight="1" x14ac:dyDescent="0.3"/>
    <row r="11262" ht="15" hidden="1" customHeight="1" x14ac:dyDescent="0.3"/>
    <row r="11263" ht="15" hidden="1" customHeight="1" x14ac:dyDescent="0.3"/>
    <row r="11264" ht="15" hidden="1" customHeight="1" x14ac:dyDescent="0.3"/>
    <row r="11265" ht="15" hidden="1" customHeight="1" x14ac:dyDescent="0.3"/>
    <row r="11266" ht="15" hidden="1" customHeight="1" x14ac:dyDescent="0.3"/>
    <row r="11267" ht="15" hidden="1" customHeight="1" x14ac:dyDescent="0.3"/>
    <row r="11268" ht="15" hidden="1" customHeight="1" x14ac:dyDescent="0.3"/>
    <row r="11269" ht="15" hidden="1" customHeight="1" x14ac:dyDescent="0.3"/>
    <row r="11270" ht="15" hidden="1" customHeight="1" x14ac:dyDescent="0.3"/>
    <row r="11271" ht="15" hidden="1" customHeight="1" x14ac:dyDescent="0.3"/>
    <row r="11272" ht="15" hidden="1" customHeight="1" x14ac:dyDescent="0.3"/>
    <row r="11273" ht="15" hidden="1" customHeight="1" x14ac:dyDescent="0.3"/>
    <row r="11274" ht="15" hidden="1" customHeight="1" x14ac:dyDescent="0.3"/>
    <row r="11275" ht="15" hidden="1" customHeight="1" x14ac:dyDescent="0.3"/>
    <row r="11276" ht="15" hidden="1" customHeight="1" x14ac:dyDescent="0.3"/>
    <row r="11277" ht="15" hidden="1" customHeight="1" x14ac:dyDescent="0.3"/>
    <row r="11278" ht="15" hidden="1" customHeight="1" x14ac:dyDescent="0.3"/>
    <row r="11279" ht="15" hidden="1" customHeight="1" x14ac:dyDescent="0.3"/>
    <row r="11280" ht="15" hidden="1" customHeight="1" x14ac:dyDescent="0.3"/>
    <row r="11281" ht="15" hidden="1" customHeight="1" x14ac:dyDescent="0.3"/>
    <row r="11282" ht="15" hidden="1" customHeight="1" x14ac:dyDescent="0.3"/>
    <row r="11283" ht="15" hidden="1" customHeight="1" x14ac:dyDescent="0.3"/>
    <row r="11284" ht="15" hidden="1" customHeight="1" x14ac:dyDescent="0.3"/>
    <row r="11285" ht="15" hidden="1" customHeight="1" x14ac:dyDescent="0.3"/>
    <row r="11286" ht="15" hidden="1" customHeight="1" x14ac:dyDescent="0.3"/>
    <row r="11287" ht="15" hidden="1" customHeight="1" x14ac:dyDescent="0.3"/>
    <row r="11288" ht="15" hidden="1" customHeight="1" x14ac:dyDescent="0.3"/>
    <row r="11289" ht="15" hidden="1" customHeight="1" x14ac:dyDescent="0.3"/>
    <row r="11290" ht="15" hidden="1" customHeight="1" x14ac:dyDescent="0.3"/>
    <row r="11291" ht="15" hidden="1" customHeight="1" x14ac:dyDescent="0.3"/>
    <row r="11292" ht="15" hidden="1" customHeight="1" x14ac:dyDescent="0.3"/>
    <row r="11293" ht="15" hidden="1" customHeight="1" x14ac:dyDescent="0.3"/>
    <row r="11294" ht="15" hidden="1" customHeight="1" x14ac:dyDescent="0.3"/>
    <row r="11295" ht="15" hidden="1" customHeight="1" x14ac:dyDescent="0.3"/>
    <row r="11296" ht="15" hidden="1" customHeight="1" x14ac:dyDescent="0.3"/>
    <row r="11297" ht="15" hidden="1" customHeight="1" x14ac:dyDescent="0.3"/>
    <row r="11298" ht="15" hidden="1" customHeight="1" x14ac:dyDescent="0.3"/>
    <row r="11299" ht="15" hidden="1" customHeight="1" x14ac:dyDescent="0.3"/>
    <row r="11300" ht="15" hidden="1" customHeight="1" x14ac:dyDescent="0.3"/>
    <row r="11301" ht="15" hidden="1" customHeight="1" x14ac:dyDescent="0.3"/>
    <row r="11302" ht="15" hidden="1" customHeight="1" x14ac:dyDescent="0.3"/>
    <row r="11303" ht="15" hidden="1" customHeight="1" x14ac:dyDescent="0.3"/>
    <row r="11304" ht="15" hidden="1" customHeight="1" x14ac:dyDescent="0.3"/>
    <row r="11305" ht="15" hidden="1" customHeight="1" x14ac:dyDescent="0.3"/>
    <row r="11306" ht="15" hidden="1" customHeight="1" x14ac:dyDescent="0.3"/>
    <row r="11307" ht="15" hidden="1" customHeight="1" x14ac:dyDescent="0.3"/>
    <row r="11308" ht="15" hidden="1" customHeight="1" x14ac:dyDescent="0.3"/>
    <row r="11309" ht="15" hidden="1" customHeight="1" x14ac:dyDescent="0.3"/>
    <row r="11310" ht="15" hidden="1" customHeight="1" x14ac:dyDescent="0.3"/>
    <row r="11311" ht="15" hidden="1" customHeight="1" x14ac:dyDescent="0.3"/>
    <row r="11312" ht="15" hidden="1" customHeight="1" x14ac:dyDescent="0.3"/>
    <row r="11313" ht="15" hidden="1" customHeight="1" x14ac:dyDescent="0.3"/>
    <row r="11314" ht="15" hidden="1" customHeight="1" x14ac:dyDescent="0.3"/>
    <row r="11315" ht="15" hidden="1" customHeight="1" x14ac:dyDescent="0.3"/>
    <row r="11316" ht="15" hidden="1" customHeight="1" x14ac:dyDescent="0.3"/>
    <row r="11317" ht="15" hidden="1" customHeight="1" x14ac:dyDescent="0.3"/>
    <row r="11318" ht="15" hidden="1" customHeight="1" x14ac:dyDescent="0.3"/>
    <row r="11319" ht="15" hidden="1" customHeight="1" x14ac:dyDescent="0.3"/>
    <row r="11320" ht="15" hidden="1" customHeight="1" x14ac:dyDescent="0.3"/>
    <row r="11321" ht="15" hidden="1" customHeight="1" x14ac:dyDescent="0.3"/>
    <row r="11322" ht="15" hidden="1" customHeight="1" x14ac:dyDescent="0.3"/>
    <row r="11323" ht="15" hidden="1" customHeight="1" x14ac:dyDescent="0.3"/>
    <row r="11324" ht="15" hidden="1" customHeight="1" x14ac:dyDescent="0.3"/>
    <row r="11325" ht="15" hidden="1" customHeight="1" x14ac:dyDescent="0.3"/>
    <row r="11326" ht="15" hidden="1" customHeight="1" x14ac:dyDescent="0.3"/>
    <row r="11327" ht="15" hidden="1" customHeight="1" x14ac:dyDescent="0.3"/>
    <row r="11328" ht="15" hidden="1" customHeight="1" x14ac:dyDescent="0.3"/>
    <row r="11329" ht="15" hidden="1" customHeight="1" x14ac:dyDescent="0.3"/>
    <row r="11330" ht="15" hidden="1" customHeight="1" x14ac:dyDescent="0.3"/>
    <row r="11331" ht="15" hidden="1" customHeight="1" x14ac:dyDescent="0.3"/>
    <row r="11332" ht="15" hidden="1" customHeight="1" x14ac:dyDescent="0.3"/>
    <row r="11333" ht="15" hidden="1" customHeight="1" x14ac:dyDescent="0.3"/>
    <row r="11334" ht="15" hidden="1" customHeight="1" x14ac:dyDescent="0.3"/>
    <row r="11335" ht="15" hidden="1" customHeight="1" x14ac:dyDescent="0.3"/>
    <row r="11336" ht="15" hidden="1" customHeight="1" x14ac:dyDescent="0.3"/>
    <row r="11337" ht="15" hidden="1" customHeight="1" x14ac:dyDescent="0.3"/>
    <row r="11338" ht="15" hidden="1" customHeight="1" x14ac:dyDescent="0.3"/>
    <row r="11339" ht="15" hidden="1" customHeight="1" x14ac:dyDescent="0.3"/>
    <row r="11340" ht="15" hidden="1" customHeight="1" x14ac:dyDescent="0.3"/>
    <row r="11341" ht="15" hidden="1" customHeight="1" x14ac:dyDescent="0.3"/>
    <row r="11342" ht="15" hidden="1" customHeight="1" x14ac:dyDescent="0.3"/>
    <row r="11343" ht="15" hidden="1" customHeight="1" x14ac:dyDescent="0.3"/>
    <row r="11344" ht="15" hidden="1" customHeight="1" x14ac:dyDescent="0.3"/>
    <row r="11345" ht="15" hidden="1" customHeight="1" x14ac:dyDescent="0.3"/>
    <row r="11346" ht="15" hidden="1" customHeight="1" x14ac:dyDescent="0.3"/>
    <row r="11347" ht="15" hidden="1" customHeight="1" x14ac:dyDescent="0.3"/>
    <row r="11348" ht="15" hidden="1" customHeight="1" x14ac:dyDescent="0.3"/>
    <row r="11349" ht="15" hidden="1" customHeight="1" x14ac:dyDescent="0.3"/>
    <row r="11350" ht="15" hidden="1" customHeight="1" x14ac:dyDescent="0.3"/>
    <row r="11351" ht="15" hidden="1" customHeight="1" x14ac:dyDescent="0.3"/>
    <row r="11352" ht="15" hidden="1" customHeight="1" x14ac:dyDescent="0.3"/>
    <row r="11353" ht="15" hidden="1" customHeight="1" x14ac:dyDescent="0.3"/>
    <row r="11354" ht="15" hidden="1" customHeight="1" x14ac:dyDescent="0.3"/>
    <row r="11355" ht="15" hidden="1" customHeight="1" x14ac:dyDescent="0.3"/>
    <row r="11356" ht="15" hidden="1" customHeight="1" x14ac:dyDescent="0.3"/>
    <row r="11357" ht="15" hidden="1" customHeight="1" x14ac:dyDescent="0.3"/>
    <row r="11358" ht="15" hidden="1" customHeight="1" x14ac:dyDescent="0.3"/>
    <row r="11359" ht="15" hidden="1" customHeight="1" x14ac:dyDescent="0.3"/>
    <row r="11360" ht="15" hidden="1" customHeight="1" x14ac:dyDescent="0.3"/>
    <row r="11361" ht="15" hidden="1" customHeight="1" x14ac:dyDescent="0.3"/>
    <row r="11362" ht="15" hidden="1" customHeight="1" x14ac:dyDescent="0.3"/>
    <row r="11363" ht="15" hidden="1" customHeight="1" x14ac:dyDescent="0.3"/>
    <row r="11364" ht="15" hidden="1" customHeight="1" x14ac:dyDescent="0.3"/>
    <row r="11365" ht="15" hidden="1" customHeight="1" x14ac:dyDescent="0.3"/>
    <row r="11366" ht="15" hidden="1" customHeight="1" x14ac:dyDescent="0.3"/>
    <row r="11367" ht="15" hidden="1" customHeight="1" x14ac:dyDescent="0.3"/>
    <row r="11368" ht="15" hidden="1" customHeight="1" x14ac:dyDescent="0.3"/>
    <row r="11369" ht="15" hidden="1" customHeight="1" x14ac:dyDescent="0.3"/>
    <row r="11370" ht="15" hidden="1" customHeight="1" x14ac:dyDescent="0.3"/>
    <row r="11371" ht="15" hidden="1" customHeight="1" x14ac:dyDescent="0.3"/>
    <row r="11372" ht="15" hidden="1" customHeight="1" x14ac:dyDescent="0.3"/>
    <row r="11373" ht="15" hidden="1" customHeight="1" x14ac:dyDescent="0.3"/>
    <row r="11374" ht="15" hidden="1" customHeight="1" x14ac:dyDescent="0.3"/>
    <row r="11375" ht="15" hidden="1" customHeight="1" x14ac:dyDescent="0.3"/>
    <row r="11376" ht="15" hidden="1" customHeight="1" x14ac:dyDescent="0.3"/>
    <row r="11377" ht="15" hidden="1" customHeight="1" x14ac:dyDescent="0.3"/>
    <row r="11378" ht="15" hidden="1" customHeight="1" x14ac:dyDescent="0.3"/>
    <row r="11379" ht="15" hidden="1" customHeight="1" x14ac:dyDescent="0.3"/>
    <row r="11380" ht="15" hidden="1" customHeight="1" x14ac:dyDescent="0.3"/>
    <row r="11381" ht="15" hidden="1" customHeight="1" x14ac:dyDescent="0.3"/>
    <row r="11382" ht="15" hidden="1" customHeight="1" x14ac:dyDescent="0.3"/>
    <row r="11383" ht="15" hidden="1" customHeight="1" x14ac:dyDescent="0.3"/>
    <row r="11384" ht="15" hidden="1" customHeight="1" x14ac:dyDescent="0.3"/>
    <row r="11385" ht="15" hidden="1" customHeight="1" x14ac:dyDescent="0.3"/>
    <row r="11386" ht="15" hidden="1" customHeight="1" x14ac:dyDescent="0.3"/>
    <row r="11387" ht="15" hidden="1" customHeight="1" x14ac:dyDescent="0.3"/>
    <row r="11388" ht="15" hidden="1" customHeight="1" x14ac:dyDescent="0.3"/>
    <row r="11389" ht="15" hidden="1" customHeight="1" x14ac:dyDescent="0.3"/>
    <row r="11390" ht="15" hidden="1" customHeight="1" x14ac:dyDescent="0.3"/>
    <row r="11391" ht="15" hidden="1" customHeight="1" x14ac:dyDescent="0.3"/>
    <row r="11392" ht="15" hidden="1" customHeight="1" x14ac:dyDescent="0.3"/>
    <row r="11393" ht="15" hidden="1" customHeight="1" x14ac:dyDescent="0.3"/>
    <row r="11394" ht="15" hidden="1" customHeight="1" x14ac:dyDescent="0.3"/>
    <row r="11395" ht="15" hidden="1" customHeight="1" x14ac:dyDescent="0.3"/>
    <row r="11396" ht="15" hidden="1" customHeight="1" x14ac:dyDescent="0.3"/>
    <row r="11397" ht="15" hidden="1" customHeight="1" x14ac:dyDescent="0.3"/>
    <row r="11398" ht="15" hidden="1" customHeight="1" x14ac:dyDescent="0.3"/>
    <row r="11399" ht="15" hidden="1" customHeight="1" x14ac:dyDescent="0.3"/>
    <row r="11400" ht="15" hidden="1" customHeight="1" x14ac:dyDescent="0.3"/>
    <row r="11401" ht="15" hidden="1" customHeight="1" x14ac:dyDescent="0.3"/>
    <row r="11402" ht="15" hidden="1" customHeight="1" x14ac:dyDescent="0.3"/>
    <row r="11403" ht="15" hidden="1" customHeight="1" x14ac:dyDescent="0.3"/>
    <row r="11404" ht="15" hidden="1" customHeight="1" x14ac:dyDescent="0.3"/>
    <row r="11405" ht="15" hidden="1" customHeight="1" x14ac:dyDescent="0.3"/>
    <row r="11406" ht="15" hidden="1" customHeight="1" x14ac:dyDescent="0.3"/>
    <row r="11407" ht="15" hidden="1" customHeight="1" x14ac:dyDescent="0.3"/>
    <row r="11408" ht="15" hidden="1" customHeight="1" x14ac:dyDescent="0.3"/>
    <row r="11409" ht="15" hidden="1" customHeight="1" x14ac:dyDescent="0.3"/>
    <row r="11410" ht="15" hidden="1" customHeight="1" x14ac:dyDescent="0.3"/>
    <row r="11411" ht="15" hidden="1" customHeight="1" x14ac:dyDescent="0.3"/>
    <row r="11412" ht="15" hidden="1" customHeight="1" x14ac:dyDescent="0.3"/>
    <row r="11413" ht="15" hidden="1" customHeight="1" x14ac:dyDescent="0.3"/>
    <row r="11414" ht="15" hidden="1" customHeight="1" x14ac:dyDescent="0.3"/>
    <row r="11415" ht="15" hidden="1" customHeight="1" x14ac:dyDescent="0.3"/>
    <row r="11416" ht="15" hidden="1" customHeight="1" x14ac:dyDescent="0.3"/>
    <row r="11417" ht="15" hidden="1" customHeight="1" x14ac:dyDescent="0.3"/>
    <row r="11418" ht="15" hidden="1" customHeight="1" x14ac:dyDescent="0.3"/>
    <row r="11419" ht="15" hidden="1" customHeight="1" x14ac:dyDescent="0.3"/>
    <row r="11420" ht="15" hidden="1" customHeight="1" x14ac:dyDescent="0.3"/>
    <row r="11421" ht="15" hidden="1" customHeight="1" x14ac:dyDescent="0.3"/>
    <row r="11422" ht="15" hidden="1" customHeight="1" x14ac:dyDescent="0.3"/>
    <row r="11423" ht="15" hidden="1" customHeight="1" x14ac:dyDescent="0.3"/>
    <row r="11424" ht="15" hidden="1" customHeight="1" x14ac:dyDescent="0.3"/>
    <row r="11425" ht="15" hidden="1" customHeight="1" x14ac:dyDescent="0.3"/>
    <row r="11426" ht="15" hidden="1" customHeight="1" x14ac:dyDescent="0.3"/>
    <row r="11427" ht="15" hidden="1" customHeight="1" x14ac:dyDescent="0.3"/>
    <row r="11428" ht="15" hidden="1" customHeight="1" x14ac:dyDescent="0.3"/>
    <row r="11429" ht="15" hidden="1" customHeight="1" x14ac:dyDescent="0.3"/>
    <row r="11430" ht="15" hidden="1" customHeight="1" x14ac:dyDescent="0.3"/>
    <row r="11431" ht="15" hidden="1" customHeight="1" x14ac:dyDescent="0.3"/>
    <row r="11432" ht="15" hidden="1" customHeight="1" x14ac:dyDescent="0.3"/>
    <row r="11433" ht="15" hidden="1" customHeight="1" x14ac:dyDescent="0.3"/>
    <row r="11434" ht="15" hidden="1" customHeight="1" x14ac:dyDescent="0.3"/>
    <row r="11435" ht="15" hidden="1" customHeight="1" x14ac:dyDescent="0.3"/>
    <row r="11436" ht="15" hidden="1" customHeight="1" x14ac:dyDescent="0.3"/>
    <row r="11437" ht="15" hidden="1" customHeight="1" x14ac:dyDescent="0.3"/>
    <row r="11438" ht="15" hidden="1" customHeight="1" x14ac:dyDescent="0.3"/>
    <row r="11439" ht="15" hidden="1" customHeight="1" x14ac:dyDescent="0.3"/>
    <row r="11440" ht="15" hidden="1" customHeight="1" x14ac:dyDescent="0.3"/>
    <row r="11441" ht="15" hidden="1" customHeight="1" x14ac:dyDescent="0.3"/>
    <row r="11442" ht="15" hidden="1" customHeight="1" x14ac:dyDescent="0.3"/>
    <row r="11443" ht="15" hidden="1" customHeight="1" x14ac:dyDescent="0.3"/>
    <row r="11444" ht="15" hidden="1" customHeight="1" x14ac:dyDescent="0.3"/>
    <row r="11445" ht="15" hidden="1" customHeight="1" x14ac:dyDescent="0.3"/>
    <row r="11446" ht="15" hidden="1" customHeight="1" x14ac:dyDescent="0.3"/>
    <row r="11447" ht="15" hidden="1" customHeight="1" x14ac:dyDescent="0.3"/>
    <row r="11448" ht="15" hidden="1" customHeight="1" x14ac:dyDescent="0.3"/>
    <row r="11449" ht="15" hidden="1" customHeight="1" x14ac:dyDescent="0.3"/>
    <row r="11450" ht="15" hidden="1" customHeight="1" x14ac:dyDescent="0.3"/>
    <row r="11451" ht="15" hidden="1" customHeight="1" x14ac:dyDescent="0.3"/>
    <row r="11452" ht="15" hidden="1" customHeight="1" x14ac:dyDescent="0.3"/>
    <row r="11453" ht="15" hidden="1" customHeight="1" x14ac:dyDescent="0.3"/>
    <row r="11454" ht="15" hidden="1" customHeight="1" x14ac:dyDescent="0.3"/>
    <row r="11455" ht="15" hidden="1" customHeight="1" x14ac:dyDescent="0.3"/>
    <row r="11456" ht="15" hidden="1" customHeight="1" x14ac:dyDescent="0.3"/>
    <row r="11457" ht="15" hidden="1" customHeight="1" x14ac:dyDescent="0.3"/>
    <row r="11458" ht="15" hidden="1" customHeight="1" x14ac:dyDescent="0.3"/>
    <row r="11459" ht="15" hidden="1" customHeight="1" x14ac:dyDescent="0.3"/>
    <row r="11460" ht="15" hidden="1" customHeight="1" x14ac:dyDescent="0.3"/>
    <row r="11461" ht="15" hidden="1" customHeight="1" x14ac:dyDescent="0.3"/>
    <row r="11462" ht="15" hidden="1" customHeight="1" x14ac:dyDescent="0.3"/>
    <row r="11463" ht="15" hidden="1" customHeight="1" x14ac:dyDescent="0.3"/>
    <row r="11464" ht="15" hidden="1" customHeight="1" x14ac:dyDescent="0.3"/>
    <row r="11465" ht="15" hidden="1" customHeight="1" x14ac:dyDescent="0.3"/>
    <row r="11466" ht="15" hidden="1" customHeight="1" x14ac:dyDescent="0.3"/>
    <row r="11467" ht="15" hidden="1" customHeight="1" x14ac:dyDescent="0.3"/>
    <row r="11468" ht="15" hidden="1" customHeight="1" x14ac:dyDescent="0.3"/>
    <row r="11469" ht="15" hidden="1" customHeight="1" x14ac:dyDescent="0.3"/>
    <row r="11470" ht="15" hidden="1" customHeight="1" x14ac:dyDescent="0.3"/>
    <row r="11471" ht="15" hidden="1" customHeight="1" x14ac:dyDescent="0.3"/>
    <row r="11472" ht="15" hidden="1" customHeight="1" x14ac:dyDescent="0.3"/>
    <row r="11473" ht="15" hidden="1" customHeight="1" x14ac:dyDescent="0.3"/>
    <row r="11474" ht="15" hidden="1" customHeight="1" x14ac:dyDescent="0.3"/>
    <row r="11475" ht="15" hidden="1" customHeight="1" x14ac:dyDescent="0.3"/>
    <row r="11476" ht="15" hidden="1" customHeight="1" x14ac:dyDescent="0.3"/>
    <row r="11477" ht="15" hidden="1" customHeight="1" x14ac:dyDescent="0.3"/>
    <row r="11478" ht="15" hidden="1" customHeight="1" x14ac:dyDescent="0.3"/>
    <row r="11479" ht="15" hidden="1" customHeight="1" x14ac:dyDescent="0.3"/>
    <row r="11480" ht="15" hidden="1" customHeight="1" x14ac:dyDescent="0.3"/>
    <row r="11481" ht="15" hidden="1" customHeight="1" x14ac:dyDescent="0.3"/>
    <row r="11482" ht="15" hidden="1" customHeight="1" x14ac:dyDescent="0.3"/>
    <row r="11483" ht="15" hidden="1" customHeight="1" x14ac:dyDescent="0.3"/>
    <row r="11484" ht="15" hidden="1" customHeight="1" x14ac:dyDescent="0.3"/>
    <row r="11485" ht="15" hidden="1" customHeight="1" x14ac:dyDescent="0.3"/>
    <row r="11486" ht="15" hidden="1" customHeight="1" x14ac:dyDescent="0.3"/>
    <row r="11487" ht="15" hidden="1" customHeight="1" x14ac:dyDescent="0.3"/>
    <row r="11488" ht="15" hidden="1" customHeight="1" x14ac:dyDescent="0.3"/>
    <row r="11489" ht="15" hidden="1" customHeight="1" x14ac:dyDescent="0.3"/>
    <row r="11490" ht="15" hidden="1" customHeight="1" x14ac:dyDescent="0.3"/>
    <row r="11491" ht="15" hidden="1" customHeight="1" x14ac:dyDescent="0.3"/>
    <row r="11492" ht="15" hidden="1" customHeight="1" x14ac:dyDescent="0.3"/>
    <row r="11493" ht="15" hidden="1" customHeight="1" x14ac:dyDescent="0.3"/>
    <row r="11494" ht="15" hidden="1" customHeight="1" x14ac:dyDescent="0.3"/>
    <row r="11495" ht="15" hidden="1" customHeight="1" x14ac:dyDescent="0.3"/>
    <row r="11496" ht="15" hidden="1" customHeight="1" x14ac:dyDescent="0.3"/>
    <row r="11497" ht="15" hidden="1" customHeight="1" x14ac:dyDescent="0.3"/>
    <row r="11498" ht="15" hidden="1" customHeight="1" x14ac:dyDescent="0.3"/>
    <row r="11499" ht="15" hidden="1" customHeight="1" x14ac:dyDescent="0.3"/>
    <row r="11500" ht="15" hidden="1" customHeight="1" x14ac:dyDescent="0.3"/>
    <row r="11501" ht="15" hidden="1" customHeight="1" x14ac:dyDescent="0.3"/>
    <row r="11502" ht="15" hidden="1" customHeight="1" x14ac:dyDescent="0.3"/>
    <row r="11503" ht="15" hidden="1" customHeight="1" x14ac:dyDescent="0.3"/>
    <row r="11504" ht="15" hidden="1" customHeight="1" x14ac:dyDescent="0.3"/>
    <row r="11505" ht="15" hidden="1" customHeight="1" x14ac:dyDescent="0.3"/>
    <row r="11506" ht="15" hidden="1" customHeight="1" x14ac:dyDescent="0.3"/>
    <row r="11507" ht="15" hidden="1" customHeight="1" x14ac:dyDescent="0.3"/>
    <row r="11508" ht="15" hidden="1" customHeight="1" x14ac:dyDescent="0.3"/>
    <row r="11509" ht="15" hidden="1" customHeight="1" x14ac:dyDescent="0.3"/>
    <row r="11510" ht="15" hidden="1" customHeight="1" x14ac:dyDescent="0.3"/>
    <row r="11511" ht="15" hidden="1" customHeight="1" x14ac:dyDescent="0.3"/>
    <row r="11512" ht="15" hidden="1" customHeight="1" x14ac:dyDescent="0.3"/>
    <row r="11513" ht="15" hidden="1" customHeight="1" x14ac:dyDescent="0.3"/>
    <row r="11514" ht="15" hidden="1" customHeight="1" x14ac:dyDescent="0.3"/>
    <row r="11515" ht="15" hidden="1" customHeight="1" x14ac:dyDescent="0.3"/>
    <row r="11516" ht="15" hidden="1" customHeight="1" x14ac:dyDescent="0.3"/>
    <row r="11517" ht="15" hidden="1" customHeight="1" x14ac:dyDescent="0.3"/>
    <row r="11518" ht="15" hidden="1" customHeight="1" x14ac:dyDescent="0.3"/>
    <row r="11519" ht="15" hidden="1" customHeight="1" x14ac:dyDescent="0.3"/>
    <row r="11520" ht="15" hidden="1" customHeight="1" x14ac:dyDescent="0.3"/>
    <row r="11521" ht="15" hidden="1" customHeight="1" x14ac:dyDescent="0.3"/>
    <row r="11522" ht="15" hidden="1" customHeight="1" x14ac:dyDescent="0.3"/>
    <row r="11523" ht="15" hidden="1" customHeight="1" x14ac:dyDescent="0.3"/>
    <row r="11524" ht="15" hidden="1" customHeight="1" x14ac:dyDescent="0.3"/>
    <row r="11525" ht="15" hidden="1" customHeight="1" x14ac:dyDescent="0.3"/>
    <row r="11526" ht="15" hidden="1" customHeight="1" x14ac:dyDescent="0.3"/>
    <row r="11527" ht="15" hidden="1" customHeight="1" x14ac:dyDescent="0.3"/>
    <row r="11528" ht="15" hidden="1" customHeight="1" x14ac:dyDescent="0.3"/>
    <row r="11529" ht="15" hidden="1" customHeight="1" x14ac:dyDescent="0.3"/>
    <row r="11530" ht="15" hidden="1" customHeight="1" x14ac:dyDescent="0.3"/>
    <row r="11531" ht="15" hidden="1" customHeight="1" x14ac:dyDescent="0.3"/>
    <row r="11532" ht="15" hidden="1" customHeight="1" x14ac:dyDescent="0.3"/>
    <row r="11533" ht="15" hidden="1" customHeight="1" x14ac:dyDescent="0.3"/>
    <row r="11534" ht="15" hidden="1" customHeight="1" x14ac:dyDescent="0.3"/>
    <row r="11535" ht="15" hidden="1" customHeight="1" x14ac:dyDescent="0.3"/>
    <row r="11536" ht="15" hidden="1" customHeight="1" x14ac:dyDescent="0.3"/>
    <row r="11537" ht="15" hidden="1" customHeight="1" x14ac:dyDescent="0.3"/>
    <row r="11538" ht="15" hidden="1" customHeight="1" x14ac:dyDescent="0.3"/>
    <row r="11539" ht="15" hidden="1" customHeight="1" x14ac:dyDescent="0.3"/>
    <row r="11540" ht="15" hidden="1" customHeight="1" x14ac:dyDescent="0.3"/>
    <row r="11541" ht="15" hidden="1" customHeight="1" x14ac:dyDescent="0.3"/>
    <row r="11542" ht="15" hidden="1" customHeight="1" x14ac:dyDescent="0.3"/>
    <row r="11543" ht="15" hidden="1" customHeight="1" x14ac:dyDescent="0.3"/>
    <row r="11544" ht="15" hidden="1" customHeight="1" x14ac:dyDescent="0.3"/>
    <row r="11545" ht="15" hidden="1" customHeight="1" x14ac:dyDescent="0.3"/>
    <row r="11546" ht="15" hidden="1" customHeight="1" x14ac:dyDescent="0.3"/>
    <row r="11547" ht="15" hidden="1" customHeight="1" x14ac:dyDescent="0.3"/>
    <row r="11548" ht="15" hidden="1" customHeight="1" x14ac:dyDescent="0.3"/>
    <row r="11549" ht="15" hidden="1" customHeight="1" x14ac:dyDescent="0.3"/>
    <row r="11550" ht="15" hidden="1" customHeight="1" x14ac:dyDescent="0.3"/>
    <row r="11551" ht="15" hidden="1" customHeight="1" x14ac:dyDescent="0.3"/>
    <row r="11552" ht="15" hidden="1" customHeight="1" x14ac:dyDescent="0.3"/>
    <row r="11553" ht="15" hidden="1" customHeight="1" x14ac:dyDescent="0.3"/>
    <row r="11554" ht="15" hidden="1" customHeight="1" x14ac:dyDescent="0.3"/>
    <row r="11555" ht="15" hidden="1" customHeight="1" x14ac:dyDescent="0.3"/>
    <row r="11556" ht="15" hidden="1" customHeight="1" x14ac:dyDescent="0.3"/>
    <row r="11557" ht="15" hidden="1" customHeight="1" x14ac:dyDescent="0.3"/>
    <row r="11558" ht="15" hidden="1" customHeight="1" x14ac:dyDescent="0.3"/>
    <row r="11559" ht="15" hidden="1" customHeight="1" x14ac:dyDescent="0.3"/>
    <row r="11560" ht="15" hidden="1" customHeight="1" x14ac:dyDescent="0.3"/>
    <row r="11561" ht="15" hidden="1" customHeight="1" x14ac:dyDescent="0.3"/>
    <row r="11562" ht="15" hidden="1" customHeight="1" x14ac:dyDescent="0.3"/>
    <row r="11563" ht="15" hidden="1" customHeight="1" x14ac:dyDescent="0.3"/>
    <row r="11564" ht="15" hidden="1" customHeight="1" x14ac:dyDescent="0.3"/>
    <row r="11565" ht="15" hidden="1" customHeight="1" x14ac:dyDescent="0.3"/>
    <row r="11566" ht="15" hidden="1" customHeight="1" x14ac:dyDescent="0.3"/>
    <row r="11567" ht="15" hidden="1" customHeight="1" x14ac:dyDescent="0.3"/>
    <row r="11568" ht="15" hidden="1" customHeight="1" x14ac:dyDescent="0.3"/>
    <row r="11569" ht="15" hidden="1" customHeight="1" x14ac:dyDescent="0.3"/>
    <row r="11570" ht="15" hidden="1" customHeight="1" x14ac:dyDescent="0.3"/>
    <row r="11571" ht="15" hidden="1" customHeight="1" x14ac:dyDescent="0.3"/>
    <row r="11572" ht="15" hidden="1" customHeight="1" x14ac:dyDescent="0.3"/>
    <row r="11573" ht="15" hidden="1" customHeight="1" x14ac:dyDescent="0.3"/>
    <row r="11574" ht="15" hidden="1" customHeight="1" x14ac:dyDescent="0.3"/>
    <row r="11575" ht="15" hidden="1" customHeight="1" x14ac:dyDescent="0.3"/>
    <row r="11576" ht="15" hidden="1" customHeight="1" x14ac:dyDescent="0.3"/>
    <row r="11577" ht="15" hidden="1" customHeight="1" x14ac:dyDescent="0.3"/>
    <row r="11578" ht="15" hidden="1" customHeight="1" x14ac:dyDescent="0.3"/>
    <row r="11579" ht="15" hidden="1" customHeight="1" x14ac:dyDescent="0.3"/>
    <row r="11580" ht="15" hidden="1" customHeight="1" x14ac:dyDescent="0.3"/>
    <row r="11581" ht="15" hidden="1" customHeight="1" x14ac:dyDescent="0.3"/>
    <row r="11582" ht="15" hidden="1" customHeight="1" x14ac:dyDescent="0.3"/>
    <row r="11583" ht="15" hidden="1" customHeight="1" x14ac:dyDescent="0.3"/>
    <row r="11584" ht="15" hidden="1" customHeight="1" x14ac:dyDescent="0.3"/>
    <row r="11585" ht="15" hidden="1" customHeight="1" x14ac:dyDescent="0.3"/>
    <row r="11586" ht="15" hidden="1" customHeight="1" x14ac:dyDescent="0.3"/>
    <row r="11587" ht="15" hidden="1" customHeight="1" x14ac:dyDescent="0.3"/>
    <row r="11588" ht="15" hidden="1" customHeight="1" x14ac:dyDescent="0.3"/>
    <row r="11589" ht="15" hidden="1" customHeight="1" x14ac:dyDescent="0.3"/>
    <row r="11590" ht="15" hidden="1" customHeight="1" x14ac:dyDescent="0.3"/>
    <row r="11591" ht="15" hidden="1" customHeight="1" x14ac:dyDescent="0.3"/>
    <row r="11592" ht="15" hidden="1" customHeight="1" x14ac:dyDescent="0.3"/>
    <row r="11593" ht="15" hidden="1" customHeight="1" x14ac:dyDescent="0.3"/>
    <row r="11594" ht="15" hidden="1" customHeight="1" x14ac:dyDescent="0.3"/>
    <row r="11595" ht="15" hidden="1" customHeight="1" x14ac:dyDescent="0.3"/>
    <row r="11596" ht="15" hidden="1" customHeight="1" x14ac:dyDescent="0.3"/>
    <row r="11597" ht="15" hidden="1" customHeight="1" x14ac:dyDescent="0.3"/>
    <row r="11598" ht="15" hidden="1" customHeight="1" x14ac:dyDescent="0.3"/>
    <row r="11599" ht="15" hidden="1" customHeight="1" x14ac:dyDescent="0.3"/>
    <row r="11600" ht="15" hidden="1" customHeight="1" x14ac:dyDescent="0.3"/>
    <row r="11601" ht="15" hidden="1" customHeight="1" x14ac:dyDescent="0.3"/>
    <row r="11602" ht="15" hidden="1" customHeight="1" x14ac:dyDescent="0.3"/>
    <row r="11603" ht="15" hidden="1" customHeight="1" x14ac:dyDescent="0.3"/>
    <row r="11604" ht="15" hidden="1" customHeight="1" x14ac:dyDescent="0.3"/>
    <row r="11605" ht="15" hidden="1" customHeight="1" x14ac:dyDescent="0.3"/>
    <row r="11606" ht="15" hidden="1" customHeight="1" x14ac:dyDescent="0.3"/>
    <row r="11607" ht="15" hidden="1" customHeight="1" x14ac:dyDescent="0.3"/>
    <row r="11608" ht="15" hidden="1" customHeight="1" x14ac:dyDescent="0.3"/>
    <row r="11609" ht="15" hidden="1" customHeight="1" x14ac:dyDescent="0.3"/>
    <row r="11610" ht="15" hidden="1" customHeight="1" x14ac:dyDescent="0.3"/>
    <row r="11611" ht="15" hidden="1" customHeight="1" x14ac:dyDescent="0.3"/>
    <row r="11612" ht="15" hidden="1" customHeight="1" x14ac:dyDescent="0.3"/>
    <row r="11613" ht="15" hidden="1" customHeight="1" x14ac:dyDescent="0.3"/>
    <row r="11614" ht="15" hidden="1" customHeight="1" x14ac:dyDescent="0.3"/>
    <row r="11615" ht="15" hidden="1" customHeight="1" x14ac:dyDescent="0.3"/>
    <row r="11616" ht="15" hidden="1" customHeight="1" x14ac:dyDescent="0.3"/>
    <row r="11617" ht="15" hidden="1" customHeight="1" x14ac:dyDescent="0.3"/>
    <row r="11618" ht="15" hidden="1" customHeight="1" x14ac:dyDescent="0.3"/>
    <row r="11619" ht="15" hidden="1" customHeight="1" x14ac:dyDescent="0.3"/>
    <row r="11620" ht="15" hidden="1" customHeight="1" x14ac:dyDescent="0.3"/>
    <row r="11621" ht="15" hidden="1" customHeight="1" x14ac:dyDescent="0.3"/>
    <row r="11622" ht="15" hidden="1" customHeight="1" x14ac:dyDescent="0.3"/>
    <row r="11623" ht="15" hidden="1" customHeight="1" x14ac:dyDescent="0.3"/>
    <row r="11624" ht="15" hidden="1" customHeight="1" x14ac:dyDescent="0.3"/>
    <row r="11625" ht="15" hidden="1" customHeight="1" x14ac:dyDescent="0.3"/>
    <row r="11626" ht="15" hidden="1" customHeight="1" x14ac:dyDescent="0.3"/>
    <row r="11627" ht="15" hidden="1" customHeight="1" x14ac:dyDescent="0.3"/>
    <row r="11628" ht="15" hidden="1" customHeight="1" x14ac:dyDescent="0.3"/>
    <row r="11629" ht="15" hidden="1" customHeight="1" x14ac:dyDescent="0.3"/>
    <row r="11630" ht="15" hidden="1" customHeight="1" x14ac:dyDescent="0.3"/>
    <row r="11631" ht="15" hidden="1" customHeight="1" x14ac:dyDescent="0.3"/>
    <row r="11632" ht="15" hidden="1" customHeight="1" x14ac:dyDescent="0.3"/>
    <row r="11633" ht="15" hidden="1" customHeight="1" x14ac:dyDescent="0.3"/>
    <row r="11634" ht="15" hidden="1" customHeight="1" x14ac:dyDescent="0.3"/>
    <row r="11635" ht="15" hidden="1" customHeight="1" x14ac:dyDescent="0.3"/>
    <row r="11636" ht="15" hidden="1" customHeight="1" x14ac:dyDescent="0.3"/>
    <row r="11637" ht="15" hidden="1" customHeight="1" x14ac:dyDescent="0.3"/>
    <row r="11638" ht="15" hidden="1" customHeight="1" x14ac:dyDescent="0.3"/>
    <row r="11639" ht="15" hidden="1" customHeight="1" x14ac:dyDescent="0.3"/>
    <row r="11640" ht="15" hidden="1" customHeight="1" x14ac:dyDescent="0.3"/>
    <row r="11641" ht="15" hidden="1" customHeight="1" x14ac:dyDescent="0.3"/>
    <row r="11642" ht="15" hidden="1" customHeight="1" x14ac:dyDescent="0.3"/>
    <row r="11643" ht="15" hidden="1" customHeight="1" x14ac:dyDescent="0.3"/>
    <row r="11644" ht="15" hidden="1" customHeight="1" x14ac:dyDescent="0.3"/>
    <row r="11645" ht="15" hidden="1" customHeight="1" x14ac:dyDescent="0.3"/>
    <row r="11646" ht="15" hidden="1" customHeight="1" x14ac:dyDescent="0.3"/>
    <row r="11647" ht="15" hidden="1" customHeight="1" x14ac:dyDescent="0.3"/>
    <row r="11648" ht="15" hidden="1" customHeight="1" x14ac:dyDescent="0.3"/>
    <row r="11649" ht="15" hidden="1" customHeight="1" x14ac:dyDescent="0.3"/>
    <row r="11650" ht="15" hidden="1" customHeight="1" x14ac:dyDescent="0.3"/>
    <row r="11651" ht="15" hidden="1" customHeight="1" x14ac:dyDescent="0.3"/>
    <row r="11652" ht="15" hidden="1" customHeight="1" x14ac:dyDescent="0.3"/>
    <row r="11653" ht="15" hidden="1" customHeight="1" x14ac:dyDescent="0.3"/>
    <row r="11654" ht="15" hidden="1" customHeight="1" x14ac:dyDescent="0.3"/>
    <row r="11655" ht="15" hidden="1" customHeight="1" x14ac:dyDescent="0.3"/>
    <row r="11656" ht="15" hidden="1" customHeight="1" x14ac:dyDescent="0.3"/>
    <row r="11657" ht="15" hidden="1" customHeight="1" x14ac:dyDescent="0.3"/>
    <row r="11658" ht="15" hidden="1" customHeight="1" x14ac:dyDescent="0.3"/>
    <row r="11659" ht="15" hidden="1" customHeight="1" x14ac:dyDescent="0.3"/>
    <row r="11660" ht="15" hidden="1" customHeight="1" x14ac:dyDescent="0.3"/>
    <row r="11661" ht="15" hidden="1" customHeight="1" x14ac:dyDescent="0.3"/>
    <row r="11662" ht="15" hidden="1" customHeight="1" x14ac:dyDescent="0.3"/>
    <row r="11663" ht="15" hidden="1" customHeight="1" x14ac:dyDescent="0.3"/>
    <row r="11664" ht="15" hidden="1" customHeight="1" x14ac:dyDescent="0.3"/>
    <row r="11665" ht="15" hidden="1" customHeight="1" x14ac:dyDescent="0.3"/>
    <row r="11666" ht="15" hidden="1" customHeight="1" x14ac:dyDescent="0.3"/>
    <row r="11667" ht="15" hidden="1" customHeight="1" x14ac:dyDescent="0.3"/>
    <row r="11668" ht="15" hidden="1" customHeight="1" x14ac:dyDescent="0.3"/>
    <row r="11669" ht="15" hidden="1" customHeight="1" x14ac:dyDescent="0.3"/>
    <row r="11670" ht="15" hidden="1" customHeight="1" x14ac:dyDescent="0.3"/>
    <row r="11671" ht="15" hidden="1" customHeight="1" x14ac:dyDescent="0.3"/>
    <row r="11672" ht="15" hidden="1" customHeight="1" x14ac:dyDescent="0.3"/>
    <row r="11673" ht="15" hidden="1" customHeight="1" x14ac:dyDescent="0.3"/>
    <row r="11674" ht="15" hidden="1" customHeight="1" x14ac:dyDescent="0.3"/>
    <row r="11675" ht="15" hidden="1" customHeight="1" x14ac:dyDescent="0.3"/>
    <row r="11676" ht="15" hidden="1" customHeight="1" x14ac:dyDescent="0.3"/>
    <row r="11677" ht="15" hidden="1" customHeight="1" x14ac:dyDescent="0.3"/>
    <row r="11678" ht="15" hidden="1" customHeight="1" x14ac:dyDescent="0.3"/>
    <row r="11679" ht="15" hidden="1" customHeight="1" x14ac:dyDescent="0.3"/>
    <row r="11680" ht="15" hidden="1" customHeight="1" x14ac:dyDescent="0.3"/>
    <row r="11681" ht="15" hidden="1" customHeight="1" x14ac:dyDescent="0.3"/>
    <row r="11682" ht="15" hidden="1" customHeight="1" x14ac:dyDescent="0.3"/>
    <row r="11683" ht="15" hidden="1" customHeight="1" x14ac:dyDescent="0.3"/>
    <row r="11684" ht="15" hidden="1" customHeight="1" x14ac:dyDescent="0.3"/>
    <row r="11685" ht="15" hidden="1" customHeight="1" x14ac:dyDescent="0.3"/>
    <row r="11686" ht="15" hidden="1" customHeight="1" x14ac:dyDescent="0.3"/>
    <row r="11687" ht="15" hidden="1" customHeight="1" x14ac:dyDescent="0.3"/>
    <row r="11688" ht="15" hidden="1" customHeight="1" x14ac:dyDescent="0.3"/>
    <row r="11689" ht="15" hidden="1" customHeight="1" x14ac:dyDescent="0.3"/>
    <row r="11690" ht="15" hidden="1" customHeight="1" x14ac:dyDescent="0.3"/>
    <row r="11691" ht="15" hidden="1" customHeight="1" x14ac:dyDescent="0.3"/>
    <row r="11692" ht="15" hidden="1" customHeight="1" x14ac:dyDescent="0.3"/>
    <row r="11693" ht="15" hidden="1" customHeight="1" x14ac:dyDescent="0.3"/>
    <row r="11694" ht="15" hidden="1" customHeight="1" x14ac:dyDescent="0.3"/>
    <row r="11695" ht="15" hidden="1" customHeight="1" x14ac:dyDescent="0.3"/>
    <row r="11696" ht="15" hidden="1" customHeight="1" x14ac:dyDescent="0.3"/>
    <row r="11697" ht="15" hidden="1" customHeight="1" x14ac:dyDescent="0.3"/>
    <row r="11698" ht="15" hidden="1" customHeight="1" x14ac:dyDescent="0.3"/>
    <row r="11699" ht="15" hidden="1" customHeight="1" x14ac:dyDescent="0.3"/>
    <row r="11700" ht="15" hidden="1" customHeight="1" x14ac:dyDescent="0.3"/>
    <row r="11701" ht="15" hidden="1" customHeight="1" x14ac:dyDescent="0.3"/>
    <row r="11702" ht="15" hidden="1" customHeight="1" x14ac:dyDescent="0.3"/>
    <row r="11703" ht="15" hidden="1" customHeight="1" x14ac:dyDescent="0.3"/>
    <row r="11704" ht="15" hidden="1" customHeight="1" x14ac:dyDescent="0.3"/>
    <row r="11705" ht="15" hidden="1" customHeight="1" x14ac:dyDescent="0.3"/>
    <row r="11706" ht="15" hidden="1" customHeight="1" x14ac:dyDescent="0.3"/>
    <row r="11707" ht="15" hidden="1" customHeight="1" x14ac:dyDescent="0.3"/>
    <row r="11708" ht="15" hidden="1" customHeight="1" x14ac:dyDescent="0.3"/>
    <row r="11709" ht="15" hidden="1" customHeight="1" x14ac:dyDescent="0.3"/>
    <row r="11710" ht="15" hidden="1" customHeight="1" x14ac:dyDescent="0.3"/>
    <row r="11711" ht="15" hidden="1" customHeight="1" x14ac:dyDescent="0.3"/>
    <row r="11712" ht="15" hidden="1" customHeight="1" x14ac:dyDescent="0.3"/>
    <row r="11713" ht="15" hidden="1" customHeight="1" x14ac:dyDescent="0.3"/>
    <row r="11714" ht="15" hidden="1" customHeight="1" x14ac:dyDescent="0.3"/>
    <row r="11715" ht="15" hidden="1" customHeight="1" x14ac:dyDescent="0.3"/>
    <row r="11716" ht="15" hidden="1" customHeight="1" x14ac:dyDescent="0.3"/>
    <row r="11717" ht="15" hidden="1" customHeight="1" x14ac:dyDescent="0.3"/>
    <row r="11718" ht="15" hidden="1" customHeight="1" x14ac:dyDescent="0.3"/>
    <row r="11719" ht="15" hidden="1" customHeight="1" x14ac:dyDescent="0.3"/>
    <row r="11720" ht="15" hidden="1" customHeight="1" x14ac:dyDescent="0.3"/>
    <row r="11721" ht="15" hidden="1" customHeight="1" x14ac:dyDescent="0.3"/>
    <row r="11722" ht="15" hidden="1" customHeight="1" x14ac:dyDescent="0.3"/>
    <row r="11723" ht="15" hidden="1" customHeight="1" x14ac:dyDescent="0.3"/>
    <row r="11724" ht="15" hidden="1" customHeight="1" x14ac:dyDescent="0.3"/>
    <row r="11725" ht="15" hidden="1" customHeight="1" x14ac:dyDescent="0.3"/>
    <row r="11726" ht="15" hidden="1" customHeight="1" x14ac:dyDescent="0.3"/>
    <row r="11727" ht="15" hidden="1" customHeight="1" x14ac:dyDescent="0.3"/>
    <row r="11728" ht="15" hidden="1" customHeight="1" x14ac:dyDescent="0.3"/>
    <row r="11729" ht="15" hidden="1" customHeight="1" x14ac:dyDescent="0.3"/>
    <row r="11730" ht="15" hidden="1" customHeight="1" x14ac:dyDescent="0.3"/>
    <row r="11731" ht="15" hidden="1" customHeight="1" x14ac:dyDescent="0.3"/>
    <row r="11732" ht="15" hidden="1" customHeight="1" x14ac:dyDescent="0.3"/>
    <row r="11733" ht="15" hidden="1" customHeight="1" x14ac:dyDescent="0.3"/>
    <row r="11734" ht="15" hidden="1" customHeight="1" x14ac:dyDescent="0.3"/>
    <row r="11735" ht="15" hidden="1" customHeight="1" x14ac:dyDescent="0.3"/>
    <row r="11736" ht="15" hidden="1" customHeight="1" x14ac:dyDescent="0.3"/>
    <row r="11737" ht="15" hidden="1" customHeight="1" x14ac:dyDescent="0.3"/>
    <row r="11738" ht="15" hidden="1" customHeight="1" x14ac:dyDescent="0.3"/>
    <row r="11739" ht="15" hidden="1" customHeight="1" x14ac:dyDescent="0.3"/>
    <row r="11740" ht="15" hidden="1" customHeight="1" x14ac:dyDescent="0.3"/>
    <row r="11741" ht="15" hidden="1" customHeight="1" x14ac:dyDescent="0.3"/>
    <row r="11742" ht="15" hidden="1" customHeight="1" x14ac:dyDescent="0.3"/>
    <row r="11743" ht="15" hidden="1" customHeight="1" x14ac:dyDescent="0.3"/>
    <row r="11744" ht="15" hidden="1" customHeight="1" x14ac:dyDescent="0.3"/>
    <row r="11745" ht="15" hidden="1" customHeight="1" x14ac:dyDescent="0.3"/>
    <row r="11746" ht="15" hidden="1" customHeight="1" x14ac:dyDescent="0.3"/>
    <row r="11747" ht="15" hidden="1" customHeight="1" x14ac:dyDescent="0.3"/>
    <row r="11748" ht="15" hidden="1" customHeight="1" x14ac:dyDescent="0.3"/>
    <row r="11749" ht="15" hidden="1" customHeight="1" x14ac:dyDescent="0.3"/>
    <row r="11750" ht="15" hidden="1" customHeight="1" x14ac:dyDescent="0.3"/>
    <row r="11751" ht="15" hidden="1" customHeight="1" x14ac:dyDescent="0.3"/>
    <row r="11752" ht="15" hidden="1" customHeight="1" x14ac:dyDescent="0.3"/>
    <row r="11753" ht="15" hidden="1" customHeight="1" x14ac:dyDescent="0.3"/>
    <row r="11754" ht="15" hidden="1" customHeight="1" x14ac:dyDescent="0.3"/>
    <row r="11755" ht="15" hidden="1" customHeight="1" x14ac:dyDescent="0.3"/>
    <row r="11756" ht="15" hidden="1" customHeight="1" x14ac:dyDescent="0.3"/>
    <row r="11757" ht="15" hidden="1" customHeight="1" x14ac:dyDescent="0.3"/>
    <row r="11758" ht="15" hidden="1" customHeight="1" x14ac:dyDescent="0.3"/>
    <row r="11759" ht="15" hidden="1" customHeight="1" x14ac:dyDescent="0.3"/>
    <row r="11760" ht="15" hidden="1" customHeight="1" x14ac:dyDescent="0.3"/>
    <row r="11761" ht="15" hidden="1" customHeight="1" x14ac:dyDescent="0.3"/>
    <row r="11762" ht="15" hidden="1" customHeight="1" x14ac:dyDescent="0.3"/>
    <row r="11763" ht="15" hidden="1" customHeight="1" x14ac:dyDescent="0.3"/>
    <row r="11764" ht="15" hidden="1" customHeight="1" x14ac:dyDescent="0.3"/>
    <row r="11765" ht="15" hidden="1" customHeight="1" x14ac:dyDescent="0.3"/>
    <row r="11766" ht="15" hidden="1" customHeight="1" x14ac:dyDescent="0.3"/>
    <row r="11767" ht="15" hidden="1" customHeight="1" x14ac:dyDescent="0.3"/>
    <row r="11768" ht="15" hidden="1" customHeight="1" x14ac:dyDescent="0.3"/>
    <row r="11769" ht="15" hidden="1" customHeight="1" x14ac:dyDescent="0.3"/>
    <row r="11770" ht="15" hidden="1" customHeight="1" x14ac:dyDescent="0.3"/>
    <row r="11771" ht="15" hidden="1" customHeight="1" x14ac:dyDescent="0.3"/>
    <row r="11772" ht="15" hidden="1" customHeight="1" x14ac:dyDescent="0.3"/>
    <row r="11773" ht="15" hidden="1" customHeight="1" x14ac:dyDescent="0.3"/>
    <row r="11774" ht="15" hidden="1" customHeight="1" x14ac:dyDescent="0.3"/>
    <row r="11775" ht="15" hidden="1" customHeight="1" x14ac:dyDescent="0.3"/>
    <row r="11776" ht="15" hidden="1" customHeight="1" x14ac:dyDescent="0.3"/>
    <row r="11777" ht="15" hidden="1" customHeight="1" x14ac:dyDescent="0.3"/>
    <row r="11778" ht="15" hidden="1" customHeight="1" x14ac:dyDescent="0.3"/>
    <row r="11779" ht="15" hidden="1" customHeight="1" x14ac:dyDescent="0.3"/>
    <row r="11780" ht="15" hidden="1" customHeight="1" x14ac:dyDescent="0.3"/>
    <row r="11781" ht="15" hidden="1" customHeight="1" x14ac:dyDescent="0.3"/>
    <row r="11782" ht="15" hidden="1" customHeight="1" x14ac:dyDescent="0.3"/>
    <row r="11783" ht="15" hidden="1" customHeight="1" x14ac:dyDescent="0.3"/>
    <row r="11784" ht="15" hidden="1" customHeight="1" x14ac:dyDescent="0.3"/>
    <row r="11785" ht="15" hidden="1" customHeight="1" x14ac:dyDescent="0.3"/>
    <row r="11786" ht="15" hidden="1" customHeight="1" x14ac:dyDescent="0.3"/>
    <row r="11787" ht="15" hidden="1" customHeight="1" x14ac:dyDescent="0.3"/>
    <row r="11788" ht="15" hidden="1" customHeight="1" x14ac:dyDescent="0.3"/>
    <row r="11789" ht="15" hidden="1" customHeight="1" x14ac:dyDescent="0.3"/>
    <row r="11790" ht="15" hidden="1" customHeight="1" x14ac:dyDescent="0.3"/>
    <row r="11791" ht="15" hidden="1" customHeight="1" x14ac:dyDescent="0.3"/>
    <row r="11792" ht="15" hidden="1" customHeight="1" x14ac:dyDescent="0.3"/>
    <row r="11793" ht="15" hidden="1" customHeight="1" x14ac:dyDescent="0.3"/>
    <row r="11794" ht="15" hidden="1" customHeight="1" x14ac:dyDescent="0.3"/>
    <row r="11795" ht="15" hidden="1" customHeight="1" x14ac:dyDescent="0.3"/>
    <row r="11796" ht="15" hidden="1" customHeight="1" x14ac:dyDescent="0.3"/>
    <row r="11797" ht="15" hidden="1" customHeight="1" x14ac:dyDescent="0.3"/>
    <row r="11798" ht="15" hidden="1" customHeight="1" x14ac:dyDescent="0.3"/>
    <row r="11799" ht="15" hidden="1" customHeight="1" x14ac:dyDescent="0.3"/>
    <row r="11800" ht="15" hidden="1" customHeight="1" x14ac:dyDescent="0.3"/>
    <row r="11801" ht="15" hidden="1" customHeight="1" x14ac:dyDescent="0.3"/>
    <row r="11802" ht="15" hidden="1" customHeight="1" x14ac:dyDescent="0.3"/>
    <row r="11803" ht="15" hidden="1" customHeight="1" x14ac:dyDescent="0.3"/>
    <row r="11804" ht="15" hidden="1" customHeight="1" x14ac:dyDescent="0.3"/>
    <row r="11805" ht="15" hidden="1" customHeight="1" x14ac:dyDescent="0.3"/>
    <row r="11806" ht="15" hidden="1" customHeight="1" x14ac:dyDescent="0.3"/>
    <row r="11807" ht="15" hidden="1" customHeight="1" x14ac:dyDescent="0.3"/>
    <row r="11808" ht="15" hidden="1" customHeight="1" x14ac:dyDescent="0.3"/>
    <row r="11809" ht="15" hidden="1" customHeight="1" x14ac:dyDescent="0.3"/>
    <row r="11810" ht="15" hidden="1" customHeight="1" x14ac:dyDescent="0.3"/>
    <row r="11811" ht="15" hidden="1" customHeight="1" x14ac:dyDescent="0.3"/>
    <row r="11812" ht="15" hidden="1" customHeight="1" x14ac:dyDescent="0.3"/>
    <row r="11813" ht="15" hidden="1" customHeight="1" x14ac:dyDescent="0.3"/>
    <row r="11814" ht="15" hidden="1" customHeight="1" x14ac:dyDescent="0.3"/>
    <row r="11815" ht="15" hidden="1" customHeight="1" x14ac:dyDescent="0.3"/>
    <row r="11816" ht="15" hidden="1" customHeight="1" x14ac:dyDescent="0.3"/>
    <row r="11817" ht="15" hidden="1" customHeight="1" x14ac:dyDescent="0.3"/>
    <row r="11818" ht="15" hidden="1" customHeight="1" x14ac:dyDescent="0.3"/>
    <row r="11819" ht="15" hidden="1" customHeight="1" x14ac:dyDescent="0.3"/>
    <row r="11820" ht="15" hidden="1" customHeight="1" x14ac:dyDescent="0.3"/>
    <row r="11821" ht="15" hidden="1" customHeight="1" x14ac:dyDescent="0.3"/>
    <row r="11822" ht="15" hidden="1" customHeight="1" x14ac:dyDescent="0.3"/>
    <row r="11823" ht="15" hidden="1" customHeight="1" x14ac:dyDescent="0.3"/>
    <row r="11824" ht="15" hidden="1" customHeight="1" x14ac:dyDescent="0.3"/>
    <row r="11825" ht="15" hidden="1" customHeight="1" x14ac:dyDescent="0.3"/>
    <row r="11826" ht="15" hidden="1" customHeight="1" x14ac:dyDescent="0.3"/>
    <row r="11827" ht="15" hidden="1" customHeight="1" x14ac:dyDescent="0.3"/>
    <row r="11828" ht="15" hidden="1" customHeight="1" x14ac:dyDescent="0.3"/>
    <row r="11829" ht="15" hidden="1" customHeight="1" x14ac:dyDescent="0.3"/>
    <row r="11830" ht="15" hidden="1" customHeight="1" x14ac:dyDescent="0.3"/>
    <row r="11831" ht="15" hidden="1" customHeight="1" x14ac:dyDescent="0.3"/>
    <row r="11832" ht="15" hidden="1" customHeight="1" x14ac:dyDescent="0.3"/>
    <row r="11833" ht="15" hidden="1" customHeight="1" x14ac:dyDescent="0.3"/>
    <row r="11834" ht="15" hidden="1" customHeight="1" x14ac:dyDescent="0.3"/>
    <row r="11835" ht="15" hidden="1" customHeight="1" x14ac:dyDescent="0.3"/>
    <row r="11836" ht="15" hidden="1" customHeight="1" x14ac:dyDescent="0.3"/>
    <row r="11837" ht="15" hidden="1" customHeight="1" x14ac:dyDescent="0.3"/>
    <row r="11838" ht="15" hidden="1" customHeight="1" x14ac:dyDescent="0.3"/>
    <row r="11839" ht="15" hidden="1" customHeight="1" x14ac:dyDescent="0.3"/>
    <row r="11840" ht="15" hidden="1" customHeight="1" x14ac:dyDescent="0.3"/>
    <row r="11841" ht="15" hidden="1" customHeight="1" x14ac:dyDescent="0.3"/>
    <row r="11842" ht="15" hidden="1" customHeight="1" x14ac:dyDescent="0.3"/>
    <row r="11843" ht="15" hidden="1" customHeight="1" x14ac:dyDescent="0.3"/>
    <row r="11844" ht="15" hidden="1" customHeight="1" x14ac:dyDescent="0.3"/>
    <row r="11845" ht="15" hidden="1" customHeight="1" x14ac:dyDescent="0.3"/>
    <row r="11846" ht="15" hidden="1" customHeight="1" x14ac:dyDescent="0.3"/>
    <row r="11847" ht="15" hidden="1" customHeight="1" x14ac:dyDescent="0.3"/>
    <row r="11848" ht="15" hidden="1" customHeight="1" x14ac:dyDescent="0.3"/>
    <row r="11849" ht="15" hidden="1" customHeight="1" x14ac:dyDescent="0.3"/>
    <row r="11850" ht="15" hidden="1" customHeight="1" x14ac:dyDescent="0.3"/>
    <row r="11851" ht="15" hidden="1" customHeight="1" x14ac:dyDescent="0.3"/>
    <row r="11852" ht="15" hidden="1" customHeight="1" x14ac:dyDescent="0.3"/>
    <row r="11853" ht="15" hidden="1" customHeight="1" x14ac:dyDescent="0.3"/>
    <row r="11854" ht="15" hidden="1" customHeight="1" x14ac:dyDescent="0.3"/>
    <row r="11855" ht="15" hidden="1" customHeight="1" x14ac:dyDescent="0.3"/>
    <row r="11856" ht="15" hidden="1" customHeight="1" x14ac:dyDescent="0.3"/>
    <row r="11857" ht="15" hidden="1" customHeight="1" x14ac:dyDescent="0.3"/>
    <row r="11858" ht="15" hidden="1" customHeight="1" x14ac:dyDescent="0.3"/>
    <row r="11859" ht="15" hidden="1" customHeight="1" x14ac:dyDescent="0.3"/>
    <row r="11860" ht="15" hidden="1" customHeight="1" x14ac:dyDescent="0.3"/>
    <row r="11861" ht="15" hidden="1" customHeight="1" x14ac:dyDescent="0.3"/>
    <row r="11862" ht="15" hidden="1" customHeight="1" x14ac:dyDescent="0.3"/>
    <row r="11863" ht="15" hidden="1" customHeight="1" x14ac:dyDescent="0.3"/>
    <row r="11864" ht="15" hidden="1" customHeight="1" x14ac:dyDescent="0.3"/>
    <row r="11865" ht="15" hidden="1" customHeight="1" x14ac:dyDescent="0.3"/>
    <row r="11866" ht="15" hidden="1" customHeight="1" x14ac:dyDescent="0.3"/>
    <row r="11867" ht="15" hidden="1" customHeight="1" x14ac:dyDescent="0.3"/>
    <row r="11868" ht="15" hidden="1" customHeight="1" x14ac:dyDescent="0.3"/>
    <row r="11869" ht="15" hidden="1" customHeight="1" x14ac:dyDescent="0.3"/>
    <row r="11870" ht="15" hidden="1" customHeight="1" x14ac:dyDescent="0.3"/>
    <row r="11871" ht="15" hidden="1" customHeight="1" x14ac:dyDescent="0.3"/>
    <row r="11872" ht="15" hidden="1" customHeight="1" x14ac:dyDescent="0.3"/>
    <row r="11873" ht="15" hidden="1" customHeight="1" x14ac:dyDescent="0.3"/>
    <row r="11874" ht="15" hidden="1" customHeight="1" x14ac:dyDescent="0.3"/>
    <row r="11875" ht="15" hidden="1" customHeight="1" x14ac:dyDescent="0.3"/>
    <row r="11876" ht="15" hidden="1" customHeight="1" x14ac:dyDescent="0.3"/>
    <row r="11877" ht="15" hidden="1" customHeight="1" x14ac:dyDescent="0.3"/>
    <row r="11878" ht="15" hidden="1" customHeight="1" x14ac:dyDescent="0.3"/>
    <row r="11879" ht="15" hidden="1" customHeight="1" x14ac:dyDescent="0.3"/>
    <row r="11880" ht="15" hidden="1" customHeight="1" x14ac:dyDescent="0.3"/>
    <row r="11881" ht="15" hidden="1" customHeight="1" x14ac:dyDescent="0.3"/>
    <row r="11882" ht="15" hidden="1" customHeight="1" x14ac:dyDescent="0.3"/>
    <row r="11883" ht="15" hidden="1" customHeight="1" x14ac:dyDescent="0.3"/>
    <row r="11884" ht="15" hidden="1" customHeight="1" x14ac:dyDescent="0.3"/>
    <row r="11885" ht="15" hidden="1" customHeight="1" x14ac:dyDescent="0.3"/>
    <row r="11886" ht="15" hidden="1" customHeight="1" x14ac:dyDescent="0.3"/>
    <row r="11887" ht="15" hidden="1" customHeight="1" x14ac:dyDescent="0.3"/>
    <row r="11888" ht="15" hidden="1" customHeight="1" x14ac:dyDescent="0.3"/>
    <row r="11889" ht="15" hidden="1" customHeight="1" x14ac:dyDescent="0.3"/>
    <row r="11890" ht="15" hidden="1" customHeight="1" x14ac:dyDescent="0.3"/>
    <row r="11891" ht="15" hidden="1" customHeight="1" x14ac:dyDescent="0.3"/>
    <row r="11892" ht="15" hidden="1" customHeight="1" x14ac:dyDescent="0.3"/>
    <row r="11893" ht="15" hidden="1" customHeight="1" x14ac:dyDescent="0.3"/>
    <row r="11894" ht="15" hidden="1" customHeight="1" x14ac:dyDescent="0.3"/>
    <row r="11895" ht="15" hidden="1" customHeight="1" x14ac:dyDescent="0.3"/>
    <row r="11896" ht="15" hidden="1" customHeight="1" x14ac:dyDescent="0.3"/>
    <row r="11897" ht="15" hidden="1" customHeight="1" x14ac:dyDescent="0.3"/>
    <row r="11898" ht="15" hidden="1" customHeight="1" x14ac:dyDescent="0.3"/>
    <row r="11899" ht="15" hidden="1" customHeight="1" x14ac:dyDescent="0.3"/>
    <row r="11900" ht="15" hidden="1" customHeight="1" x14ac:dyDescent="0.3"/>
    <row r="11901" ht="15" hidden="1" customHeight="1" x14ac:dyDescent="0.3"/>
    <row r="11902" ht="15" hidden="1" customHeight="1" x14ac:dyDescent="0.3"/>
    <row r="11903" ht="15" hidden="1" customHeight="1" x14ac:dyDescent="0.3"/>
    <row r="11904" ht="15" hidden="1" customHeight="1" x14ac:dyDescent="0.3"/>
    <row r="11905" ht="15" hidden="1" customHeight="1" x14ac:dyDescent="0.3"/>
    <row r="11906" ht="15" hidden="1" customHeight="1" x14ac:dyDescent="0.3"/>
    <row r="11907" ht="15" hidden="1" customHeight="1" x14ac:dyDescent="0.3"/>
    <row r="11908" ht="15" hidden="1" customHeight="1" x14ac:dyDescent="0.3"/>
    <row r="11909" ht="15" hidden="1" customHeight="1" x14ac:dyDescent="0.3"/>
    <row r="11910" ht="15" hidden="1" customHeight="1" x14ac:dyDescent="0.3"/>
    <row r="11911" ht="15" hidden="1" customHeight="1" x14ac:dyDescent="0.3"/>
    <row r="11912" ht="15" hidden="1" customHeight="1" x14ac:dyDescent="0.3"/>
    <row r="11913" ht="15" hidden="1" customHeight="1" x14ac:dyDescent="0.3"/>
    <row r="11914" ht="15" hidden="1" customHeight="1" x14ac:dyDescent="0.3"/>
    <row r="11915" ht="15" hidden="1" customHeight="1" x14ac:dyDescent="0.3"/>
    <row r="11916" ht="15" hidden="1" customHeight="1" x14ac:dyDescent="0.3"/>
    <row r="11917" ht="15" hidden="1" customHeight="1" x14ac:dyDescent="0.3"/>
    <row r="11918" ht="15" hidden="1" customHeight="1" x14ac:dyDescent="0.3"/>
    <row r="11919" ht="15" hidden="1" customHeight="1" x14ac:dyDescent="0.3"/>
    <row r="11920" ht="15" hidden="1" customHeight="1" x14ac:dyDescent="0.3"/>
    <row r="11921" ht="15" hidden="1" customHeight="1" x14ac:dyDescent="0.3"/>
    <row r="11922" ht="15" hidden="1" customHeight="1" x14ac:dyDescent="0.3"/>
    <row r="11923" ht="15" hidden="1" customHeight="1" x14ac:dyDescent="0.3"/>
    <row r="11924" ht="15" hidden="1" customHeight="1" x14ac:dyDescent="0.3"/>
    <row r="11925" ht="15" hidden="1" customHeight="1" x14ac:dyDescent="0.3"/>
    <row r="11926" ht="15" hidden="1" customHeight="1" x14ac:dyDescent="0.3"/>
    <row r="11927" ht="15" hidden="1" customHeight="1" x14ac:dyDescent="0.3"/>
    <row r="11928" ht="15" hidden="1" customHeight="1" x14ac:dyDescent="0.3"/>
    <row r="11929" ht="15" hidden="1" customHeight="1" x14ac:dyDescent="0.3"/>
    <row r="11930" ht="15" hidden="1" customHeight="1" x14ac:dyDescent="0.3"/>
    <row r="11931" ht="15" hidden="1" customHeight="1" x14ac:dyDescent="0.3"/>
    <row r="11932" ht="15" hidden="1" customHeight="1" x14ac:dyDescent="0.3"/>
    <row r="11933" ht="15" hidden="1" customHeight="1" x14ac:dyDescent="0.3"/>
    <row r="11934" ht="15" hidden="1" customHeight="1" x14ac:dyDescent="0.3"/>
    <row r="11935" ht="15" hidden="1" customHeight="1" x14ac:dyDescent="0.3"/>
    <row r="11936" ht="15" hidden="1" customHeight="1" x14ac:dyDescent="0.3"/>
    <row r="11937" ht="15" hidden="1" customHeight="1" x14ac:dyDescent="0.3"/>
    <row r="11938" ht="15" hidden="1" customHeight="1" x14ac:dyDescent="0.3"/>
    <row r="11939" ht="15" hidden="1" customHeight="1" x14ac:dyDescent="0.3"/>
    <row r="11940" ht="15" hidden="1" customHeight="1" x14ac:dyDescent="0.3"/>
    <row r="11941" ht="15" hidden="1" customHeight="1" x14ac:dyDescent="0.3"/>
    <row r="11942" ht="15" hidden="1" customHeight="1" x14ac:dyDescent="0.3"/>
    <row r="11943" ht="15" hidden="1" customHeight="1" x14ac:dyDescent="0.3"/>
    <row r="11944" ht="15" hidden="1" customHeight="1" x14ac:dyDescent="0.3"/>
    <row r="11945" ht="15" hidden="1" customHeight="1" x14ac:dyDescent="0.3"/>
    <row r="11946" ht="15" hidden="1" customHeight="1" x14ac:dyDescent="0.3"/>
    <row r="11947" ht="15" hidden="1" customHeight="1" x14ac:dyDescent="0.3"/>
    <row r="11948" ht="15" hidden="1" customHeight="1" x14ac:dyDescent="0.3"/>
    <row r="11949" ht="15" hidden="1" customHeight="1" x14ac:dyDescent="0.3"/>
    <row r="11950" ht="15" hidden="1" customHeight="1" x14ac:dyDescent="0.3"/>
    <row r="11951" ht="15" hidden="1" customHeight="1" x14ac:dyDescent="0.3"/>
    <row r="11952" ht="15" hidden="1" customHeight="1" x14ac:dyDescent="0.3"/>
    <row r="11953" ht="15" hidden="1" customHeight="1" x14ac:dyDescent="0.3"/>
    <row r="11954" ht="15" hidden="1" customHeight="1" x14ac:dyDescent="0.3"/>
    <row r="11955" ht="15" hidden="1" customHeight="1" x14ac:dyDescent="0.3"/>
    <row r="11956" ht="15" hidden="1" customHeight="1" x14ac:dyDescent="0.3"/>
    <row r="11957" ht="15" hidden="1" customHeight="1" x14ac:dyDescent="0.3"/>
    <row r="11958" ht="15" hidden="1" customHeight="1" x14ac:dyDescent="0.3"/>
    <row r="11959" ht="15" hidden="1" customHeight="1" x14ac:dyDescent="0.3"/>
    <row r="11960" ht="15" hidden="1" customHeight="1" x14ac:dyDescent="0.3"/>
    <row r="11961" ht="15" hidden="1" customHeight="1" x14ac:dyDescent="0.3"/>
    <row r="11962" ht="15" hidden="1" customHeight="1" x14ac:dyDescent="0.3"/>
    <row r="11963" ht="15" hidden="1" customHeight="1" x14ac:dyDescent="0.3"/>
    <row r="11964" ht="15" hidden="1" customHeight="1" x14ac:dyDescent="0.3"/>
    <row r="11965" ht="15" hidden="1" customHeight="1" x14ac:dyDescent="0.3"/>
    <row r="11966" ht="15" hidden="1" customHeight="1" x14ac:dyDescent="0.3"/>
    <row r="11967" ht="15" hidden="1" customHeight="1" x14ac:dyDescent="0.3"/>
    <row r="11968" ht="15" hidden="1" customHeight="1" x14ac:dyDescent="0.3"/>
    <row r="11969" ht="15" hidden="1" customHeight="1" x14ac:dyDescent="0.3"/>
    <row r="11970" ht="15" hidden="1" customHeight="1" x14ac:dyDescent="0.3"/>
    <row r="11971" ht="15" hidden="1" customHeight="1" x14ac:dyDescent="0.3"/>
    <row r="11972" ht="15" hidden="1" customHeight="1" x14ac:dyDescent="0.3"/>
    <row r="11973" ht="15" hidden="1" customHeight="1" x14ac:dyDescent="0.3"/>
    <row r="11974" ht="15" hidden="1" customHeight="1" x14ac:dyDescent="0.3"/>
    <row r="11975" ht="15" hidden="1" customHeight="1" x14ac:dyDescent="0.3"/>
    <row r="11976" ht="15" hidden="1" customHeight="1" x14ac:dyDescent="0.3"/>
    <row r="11977" ht="15" hidden="1" customHeight="1" x14ac:dyDescent="0.3"/>
    <row r="11978" ht="15" hidden="1" customHeight="1" x14ac:dyDescent="0.3"/>
    <row r="11979" ht="15" hidden="1" customHeight="1" x14ac:dyDescent="0.3"/>
    <row r="11980" ht="15" hidden="1" customHeight="1" x14ac:dyDescent="0.3"/>
    <row r="11981" ht="15" hidden="1" customHeight="1" x14ac:dyDescent="0.3"/>
    <row r="11982" ht="15" hidden="1" customHeight="1" x14ac:dyDescent="0.3"/>
    <row r="11983" ht="15" hidden="1" customHeight="1" x14ac:dyDescent="0.3"/>
    <row r="11984" ht="15" hidden="1" customHeight="1" x14ac:dyDescent="0.3"/>
    <row r="11985" ht="15" hidden="1" customHeight="1" x14ac:dyDescent="0.3"/>
    <row r="11986" ht="15" hidden="1" customHeight="1" x14ac:dyDescent="0.3"/>
    <row r="11987" ht="15" hidden="1" customHeight="1" x14ac:dyDescent="0.3"/>
    <row r="11988" ht="15" hidden="1" customHeight="1" x14ac:dyDescent="0.3"/>
    <row r="11989" ht="15" hidden="1" customHeight="1" x14ac:dyDescent="0.3"/>
    <row r="11990" ht="15" hidden="1" customHeight="1" x14ac:dyDescent="0.3"/>
    <row r="11991" ht="15" hidden="1" customHeight="1" x14ac:dyDescent="0.3"/>
    <row r="11992" ht="15" hidden="1" customHeight="1" x14ac:dyDescent="0.3"/>
    <row r="11993" ht="15" hidden="1" customHeight="1" x14ac:dyDescent="0.3"/>
    <row r="11994" ht="15" hidden="1" customHeight="1" x14ac:dyDescent="0.3"/>
    <row r="11995" ht="15" hidden="1" customHeight="1" x14ac:dyDescent="0.3"/>
    <row r="11996" ht="15" hidden="1" customHeight="1" x14ac:dyDescent="0.3"/>
    <row r="11997" ht="15" hidden="1" customHeight="1" x14ac:dyDescent="0.3"/>
    <row r="11998" ht="15" hidden="1" customHeight="1" x14ac:dyDescent="0.3"/>
    <row r="11999" ht="15" hidden="1" customHeight="1" x14ac:dyDescent="0.3"/>
    <row r="12000" ht="15" hidden="1" customHeight="1" x14ac:dyDescent="0.3"/>
    <row r="12001" ht="15" hidden="1" customHeight="1" x14ac:dyDescent="0.3"/>
    <row r="12002" ht="15" hidden="1" customHeight="1" x14ac:dyDescent="0.3"/>
    <row r="12003" ht="15" hidden="1" customHeight="1" x14ac:dyDescent="0.3"/>
    <row r="12004" ht="15" hidden="1" customHeight="1" x14ac:dyDescent="0.3"/>
    <row r="12005" ht="15" hidden="1" customHeight="1" x14ac:dyDescent="0.3"/>
    <row r="12006" ht="15" hidden="1" customHeight="1" x14ac:dyDescent="0.3"/>
    <row r="12007" ht="15" hidden="1" customHeight="1" x14ac:dyDescent="0.3"/>
    <row r="12008" ht="15" hidden="1" customHeight="1" x14ac:dyDescent="0.3"/>
    <row r="12009" ht="15" hidden="1" customHeight="1" x14ac:dyDescent="0.3"/>
    <row r="12010" ht="15" hidden="1" customHeight="1" x14ac:dyDescent="0.3"/>
    <row r="12011" ht="15" hidden="1" customHeight="1" x14ac:dyDescent="0.3"/>
    <row r="12012" ht="15" hidden="1" customHeight="1" x14ac:dyDescent="0.3"/>
    <row r="12013" ht="15" hidden="1" customHeight="1" x14ac:dyDescent="0.3"/>
    <row r="12014" ht="15" hidden="1" customHeight="1" x14ac:dyDescent="0.3"/>
    <row r="12015" ht="15" hidden="1" customHeight="1" x14ac:dyDescent="0.3"/>
    <row r="12016" ht="15" hidden="1" customHeight="1" x14ac:dyDescent="0.3"/>
    <row r="12017" ht="15" hidden="1" customHeight="1" x14ac:dyDescent="0.3"/>
    <row r="12018" ht="15" hidden="1" customHeight="1" x14ac:dyDescent="0.3"/>
    <row r="12019" ht="15" hidden="1" customHeight="1" x14ac:dyDescent="0.3"/>
    <row r="12020" ht="15" hidden="1" customHeight="1" x14ac:dyDescent="0.3"/>
    <row r="12021" ht="15" hidden="1" customHeight="1" x14ac:dyDescent="0.3"/>
    <row r="12022" ht="15" hidden="1" customHeight="1" x14ac:dyDescent="0.3"/>
    <row r="12023" ht="15" hidden="1" customHeight="1" x14ac:dyDescent="0.3"/>
    <row r="12024" ht="15" hidden="1" customHeight="1" x14ac:dyDescent="0.3"/>
    <row r="12025" ht="15" hidden="1" customHeight="1" x14ac:dyDescent="0.3"/>
    <row r="12026" ht="15" hidden="1" customHeight="1" x14ac:dyDescent="0.3"/>
    <row r="12027" ht="15" hidden="1" customHeight="1" x14ac:dyDescent="0.3"/>
    <row r="12028" ht="15" hidden="1" customHeight="1" x14ac:dyDescent="0.3"/>
    <row r="12029" ht="15" hidden="1" customHeight="1" x14ac:dyDescent="0.3"/>
    <row r="12030" ht="15" hidden="1" customHeight="1" x14ac:dyDescent="0.3"/>
    <row r="12031" ht="15" hidden="1" customHeight="1" x14ac:dyDescent="0.3"/>
    <row r="12032" ht="15" hidden="1" customHeight="1" x14ac:dyDescent="0.3"/>
    <row r="12033" ht="15" hidden="1" customHeight="1" x14ac:dyDescent="0.3"/>
    <row r="12034" ht="15" hidden="1" customHeight="1" x14ac:dyDescent="0.3"/>
    <row r="12035" ht="15" hidden="1" customHeight="1" x14ac:dyDescent="0.3"/>
    <row r="12036" ht="15" hidden="1" customHeight="1" x14ac:dyDescent="0.3"/>
    <row r="12037" ht="15" hidden="1" customHeight="1" x14ac:dyDescent="0.3"/>
    <row r="12038" ht="15" hidden="1" customHeight="1" x14ac:dyDescent="0.3"/>
    <row r="12039" ht="15" hidden="1" customHeight="1" x14ac:dyDescent="0.3"/>
    <row r="12040" ht="15" hidden="1" customHeight="1" x14ac:dyDescent="0.3"/>
    <row r="12041" ht="15" hidden="1" customHeight="1" x14ac:dyDescent="0.3"/>
    <row r="12042" ht="15" hidden="1" customHeight="1" x14ac:dyDescent="0.3"/>
    <row r="12043" ht="15" hidden="1" customHeight="1" x14ac:dyDescent="0.3"/>
    <row r="12044" ht="15" hidden="1" customHeight="1" x14ac:dyDescent="0.3"/>
    <row r="12045" ht="15" hidden="1" customHeight="1" x14ac:dyDescent="0.3"/>
    <row r="12046" ht="15" hidden="1" customHeight="1" x14ac:dyDescent="0.3"/>
    <row r="12047" ht="15" hidden="1" customHeight="1" x14ac:dyDescent="0.3"/>
    <row r="12048" ht="15" hidden="1" customHeight="1" x14ac:dyDescent="0.3"/>
    <row r="12049" ht="15" hidden="1" customHeight="1" x14ac:dyDescent="0.3"/>
    <row r="12050" ht="15" hidden="1" customHeight="1" x14ac:dyDescent="0.3"/>
    <row r="12051" ht="15" hidden="1" customHeight="1" x14ac:dyDescent="0.3"/>
    <row r="12052" ht="15" hidden="1" customHeight="1" x14ac:dyDescent="0.3"/>
    <row r="12053" ht="15" hidden="1" customHeight="1" x14ac:dyDescent="0.3"/>
    <row r="12054" ht="15" hidden="1" customHeight="1" x14ac:dyDescent="0.3"/>
    <row r="12055" ht="15" hidden="1" customHeight="1" x14ac:dyDescent="0.3"/>
    <row r="12056" ht="15" hidden="1" customHeight="1" x14ac:dyDescent="0.3"/>
    <row r="12057" ht="15" hidden="1" customHeight="1" x14ac:dyDescent="0.3"/>
    <row r="12058" ht="15" hidden="1" customHeight="1" x14ac:dyDescent="0.3"/>
    <row r="12059" ht="15" hidden="1" customHeight="1" x14ac:dyDescent="0.3"/>
    <row r="12060" ht="15" hidden="1" customHeight="1" x14ac:dyDescent="0.3"/>
    <row r="12061" ht="15" hidden="1" customHeight="1" x14ac:dyDescent="0.3"/>
    <row r="12062" ht="15" hidden="1" customHeight="1" x14ac:dyDescent="0.3"/>
    <row r="12063" ht="15" hidden="1" customHeight="1" x14ac:dyDescent="0.3"/>
    <row r="12064" ht="15" hidden="1" customHeight="1" x14ac:dyDescent="0.3"/>
    <row r="12065" ht="15" hidden="1" customHeight="1" x14ac:dyDescent="0.3"/>
    <row r="12066" ht="15" hidden="1" customHeight="1" x14ac:dyDescent="0.3"/>
    <row r="12067" ht="15" hidden="1" customHeight="1" x14ac:dyDescent="0.3"/>
    <row r="12068" ht="15" hidden="1" customHeight="1" x14ac:dyDescent="0.3"/>
    <row r="12069" ht="15" hidden="1" customHeight="1" x14ac:dyDescent="0.3"/>
    <row r="12070" ht="15" hidden="1" customHeight="1" x14ac:dyDescent="0.3"/>
    <row r="12071" ht="15" hidden="1" customHeight="1" x14ac:dyDescent="0.3"/>
    <row r="12072" ht="15" hidden="1" customHeight="1" x14ac:dyDescent="0.3"/>
    <row r="12073" ht="15" hidden="1" customHeight="1" x14ac:dyDescent="0.3"/>
    <row r="12074" ht="15" hidden="1" customHeight="1" x14ac:dyDescent="0.3"/>
    <row r="12075" ht="15" hidden="1" customHeight="1" x14ac:dyDescent="0.3"/>
    <row r="12076" ht="15" hidden="1" customHeight="1" x14ac:dyDescent="0.3"/>
    <row r="12077" ht="15" hidden="1" customHeight="1" x14ac:dyDescent="0.3"/>
    <row r="12078" ht="15" hidden="1" customHeight="1" x14ac:dyDescent="0.3"/>
    <row r="12079" ht="15" hidden="1" customHeight="1" x14ac:dyDescent="0.3"/>
    <row r="12080" ht="15" hidden="1" customHeight="1" x14ac:dyDescent="0.3"/>
    <row r="12081" ht="15" hidden="1" customHeight="1" x14ac:dyDescent="0.3"/>
    <row r="12082" ht="15" hidden="1" customHeight="1" x14ac:dyDescent="0.3"/>
    <row r="12083" ht="15" hidden="1" customHeight="1" x14ac:dyDescent="0.3"/>
    <row r="12084" ht="15" hidden="1" customHeight="1" x14ac:dyDescent="0.3"/>
    <row r="12085" ht="15" hidden="1" customHeight="1" x14ac:dyDescent="0.3"/>
    <row r="12086" ht="15" hidden="1" customHeight="1" x14ac:dyDescent="0.3"/>
    <row r="12087" ht="15" hidden="1" customHeight="1" x14ac:dyDescent="0.3"/>
    <row r="12088" ht="15" hidden="1" customHeight="1" x14ac:dyDescent="0.3"/>
    <row r="12089" ht="15" hidden="1" customHeight="1" x14ac:dyDescent="0.3"/>
    <row r="12090" ht="15" hidden="1" customHeight="1" x14ac:dyDescent="0.3"/>
    <row r="12091" ht="15" hidden="1" customHeight="1" x14ac:dyDescent="0.3"/>
    <row r="12092" ht="15" hidden="1" customHeight="1" x14ac:dyDescent="0.3"/>
    <row r="12093" ht="15" hidden="1" customHeight="1" x14ac:dyDescent="0.3"/>
    <row r="12094" ht="15" hidden="1" customHeight="1" x14ac:dyDescent="0.3"/>
    <row r="12095" ht="15" hidden="1" customHeight="1" x14ac:dyDescent="0.3"/>
    <row r="12096" ht="15" hidden="1" customHeight="1" x14ac:dyDescent="0.3"/>
    <row r="12097" ht="15" hidden="1" customHeight="1" x14ac:dyDescent="0.3"/>
    <row r="12098" ht="15" hidden="1" customHeight="1" x14ac:dyDescent="0.3"/>
    <row r="12099" ht="15" hidden="1" customHeight="1" x14ac:dyDescent="0.3"/>
    <row r="12100" ht="15" hidden="1" customHeight="1" x14ac:dyDescent="0.3"/>
    <row r="12101" ht="15" hidden="1" customHeight="1" x14ac:dyDescent="0.3"/>
    <row r="12102" ht="15" hidden="1" customHeight="1" x14ac:dyDescent="0.3"/>
    <row r="12103" ht="15" hidden="1" customHeight="1" x14ac:dyDescent="0.3"/>
    <row r="12104" ht="15" hidden="1" customHeight="1" x14ac:dyDescent="0.3"/>
    <row r="12105" ht="15" hidden="1" customHeight="1" x14ac:dyDescent="0.3"/>
    <row r="12106" ht="15" hidden="1" customHeight="1" x14ac:dyDescent="0.3"/>
    <row r="12107" ht="15" hidden="1" customHeight="1" x14ac:dyDescent="0.3"/>
    <row r="12108" ht="15" hidden="1" customHeight="1" x14ac:dyDescent="0.3"/>
    <row r="12109" ht="15" hidden="1" customHeight="1" x14ac:dyDescent="0.3"/>
    <row r="12110" ht="15" hidden="1" customHeight="1" x14ac:dyDescent="0.3"/>
    <row r="12111" ht="15" hidden="1" customHeight="1" x14ac:dyDescent="0.3"/>
    <row r="12112" ht="15" hidden="1" customHeight="1" x14ac:dyDescent="0.3"/>
    <row r="12113" ht="15" hidden="1" customHeight="1" x14ac:dyDescent="0.3"/>
    <row r="12114" ht="15" hidden="1" customHeight="1" x14ac:dyDescent="0.3"/>
    <row r="12115" ht="15" hidden="1" customHeight="1" x14ac:dyDescent="0.3"/>
    <row r="12116" ht="15" hidden="1" customHeight="1" x14ac:dyDescent="0.3"/>
    <row r="12117" ht="15" hidden="1" customHeight="1" x14ac:dyDescent="0.3"/>
    <row r="12118" ht="15" hidden="1" customHeight="1" x14ac:dyDescent="0.3"/>
    <row r="12119" ht="15" hidden="1" customHeight="1" x14ac:dyDescent="0.3"/>
    <row r="12120" ht="15" hidden="1" customHeight="1" x14ac:dyDescent="0.3"/>
    <row r="12121" ht="15" hidden="1" customHeight="1" x14ac:dyDescent="0.3"/>
    <row r="12122" ht="15" hidden="1" customHeight="1" x14ac:dyDescent="0.3"/>
    <row r="12123" ht="15" hidden="1" customHeight="1" x14ac:dyDescent="0.3"/>
    <row r="12124" ht="15" hidden="1" customHeight="1" x14ac:dyDescent="0.3"/>
    <row r="12125" ht="15" hidden="1" customHeight="1" x14ac:dyDescent="0.3"/>
    <row r="12126" ht="15" hidden="1" customHeight="1" x14ac:dyDescent="0.3"/>
    <row r="12127" ht="15" hidden="1" customHeight="1" x14ac:dyDescent="0.3"/>
    <row r="12128" ht="15" hidden="1" customHeight="1" x14ac:dyDescent="0.3"/>
    <row r="12129" ht="15" hidden="1" customHeight="1" x14ac:dyDescent="0.3"/>
    <row r="12130" ht="15" hidden="1" customHeight="1" x14ac:dyDescent="0.3"/>
    <row r="12131" ht="15" hidden="1" customHeight="1" x14ac:dyDescent="0.3"/>
    <row r="12132" ht="15" hidden="1" customHeight="1" x14ac:dyDescent="0.3"/>
    <row r="12133" ht="15" hidden="1" customHeight="1" x14ac:dyDescent="0.3"/>
    <row r="12134" ht="15" hidden="1" customHeight="1" x14ac:dyDescent="0.3"/>
    <row r="12135" ht="15" hidden="1" customHeight="1" x14ac:dyDescent="0.3"/>
    <row r="12136" ht="15" hidden="1" customHeight="1" x14ac:dyDescent="0.3"/>
    <row r="12137" ht="15" hidden="1" customHeight="1" x14ac:dyDescent="0.3"/>
    <row r="12138" ht="15" hidden="1" customHeight="1" x14ac:dyDescent="0.3"/>
    <row r="12139" ht="15" hidden="1" customHeight="1" x14ac:dyDescent="0.3"/>
    <row r="12140" ht="15" hidden="1" customHeight="1" x14ac:dyDescent="0.3"/>
    <row r="12141" ht="15" hidden="1" customHeight="1" x14ac:dyDescent="0.3"/>
    <row r="12142" ht="15" hidden="1" customHeight="1" x14ac:dyDescent="0.3"/>
    <row r="12143" ht="15" hidden="1" customHeight="1" x14ac:dyDescent="0.3"/>
    <row r="12144" ht="15" hidden="1" customHeight="1" x14ac:dyDescent="0.3"/>
    <row r="12145" ht="15" hidden="1" customHeight="1" x14ac:dyDescent="0.3"/>
    <row r="12146" ht="15" hidden="1" customHeight="1" x14ac:dyDescent="0.3"/>
    <row r="12147" ht="15" hidden="1" customHeight="1" x14ac:dyDescent="0.3"/>
    <row r="12148" ht="15" hidden="1" customHeight="1" x14ac:dyDescent="0.3"/>
    <row r="12149" ht="15" hidden="1" customHeight="1" x14ac:dyDescent="0.3"/>
    <row r="12150" ht="15" hidden="1" customHeight="1" x14ac:dyDescent="0.3"/>
    <row r="12151" ht="15" hidden="1" customHeight="1" x14ac:dyDescent="0.3"/>
    <row r="12152" ht="15" hidden="1" customHeight="1" x14ac:dyDescent="0.3"/>
    <row r="12153" ht="15" hidden="1" customHeight="1" x14ac:dyDescent="0.3"/>
    <row r="12154" ht="15" hidden="1" customHeight="1" x14ac:dyDescent="0.3"/>
    <row r="12155" ht="15" hidden="1" customHeight="1" x14ac:dyDescent="0.3"/>
    <row r="12156" ht="15" hidden="1" customHeight="1" x14ac:dyDescent="0.3"/>
    <row r="12157" ht="15" hidden="1" customHeight="1" x14ac:dyDescent="0.3"/>
    <row r="12158" ht="15" hidden="1" customHeight="1" x14ac:dyDescent="0.3"/>
    <row r="12159" ht="15" hidden="1" customHeight="1" x14ac:dyDescent="0.3"/>
    <row r="12160" ht="15" hidden="1" customHeight="1" x14ac:dyDescent="0.3"/>
    <row r="12161" ht="15" hidden="1" customHeight="1" x14ac:dyDescent="0.3"/>
    <row r="12162" ht="15" hidden="1" customHeight="1" x14ac:dyDescent="0.3"/>
    <row r="12163" ht="15" hidden="1" customHeight="1" x14ac:dyDescent="0.3"/>
    <row r="12164" ht="15" hidden="1" customHeight="1" x14ac:dyDescent="0.3"/>
    <row r="12165" ht="15" hidden="1" customHeight="1" x14ac:dyDescent="0.3"/>
    <row r="12166" ht="15" hidden="1" customHeight="1" x14ac:dyDescent="0.3"/>
    <row r="12167" ht="15" hidden="1" customHeight="1" x14ac:dyDescent="0.3"/>
    <row r="12168" ht="15" hidden="1" customHeight="1" x14ac:dyDescent="0.3"/>
    <row r="12169" ht="15" hidden="1" customHeight="1" x14ac:dyDescent="0.3"/>
    <row r="12170" ht="15" hidden="1" customHeight="1" x14ac:dyDescent="0.3"/>
    <row r="12171" ht="15" hidden="1" customHeight="1" x14ac:dyDescent="0.3"/>
    <row r="12172" ht="15" hidden="1" customHeight="1" x14ac:dyDescent="0.3"/>
    <row r="12173" ht="15" hidden="1" customHeight="1" x14ac:dyDescent="0.3"/>
    <row r="12174" ht="15" hidden="1" customHeight="1" x14ac:dyDescent="0.3"/>
    <row r="12175" ht="15" hidden="1" customHeight="1" x14ac:dyDescent="0.3"/>
    <row r="12176" ht="15" hidden="1" customHeight="1" x14ac:dyDescent="0.3"/>
    <row r="12177" ht="15" hidden="1" customHeight="1" x14ac:dyDescent="0.3"/>
    <row r="12178" ht="15" hidden="1" customHeight="1" x14ac:dyDescent="0.3"/>
    <row r="12179" ht="15" hidden="1" customHeight="1" x14ac:dyDescent="0.3"/>
    <row r="12180" ht="15" hidden="1" customHeight="1" x14ac:dyDescent="0.3"/>
    <row r="12181" ht="15" hidden="1" customHeight="1" x14ac:dyDescent="0.3"/>
    <row r="12182" ht="15" hidden="1" customHeight="1" x14ac:dyDescent="0.3"/>
    <row r="12183" ht="15" hidden="1" customHeight="1" x14ac:dyDescent="0.3"/>
    <row r="12184" ht="15" hidden="1" customHeight="1" x14ac:dyDescent="0.3"/>
    <row r="12185" ht="15" hidden="1" customHeight="1" x14ac:dyDescent="0.3"/>
    <row r="12186" ht="15" hidden="1" customHeight="1" x14ac:dyDescent="0.3"/>
    <row r="12187" ht="15" hidden="1" customHeight="1" x14ac:dyDescent="0.3"/>
    <row r="12188" ht="15" hidden="1" customHeight="1" x14ac:dyDescent="0.3"/>
    <row r="12189" ht="15" hidden="1" customHeight="1" x14ac:dyDescent="0.3"/>
    <row r="12190" ht="15" hidden="1" customHeight="1" x14ac:dyDescent="0.3"/>
    <row r="12191" ht="15" hidden="1" customHeight="1" x14ac:dyDescent="0.3"/>
    <row r="12192" ht="15" hidden="1" customHeight="1" x14ac:dyDescent="0.3"/>
    <row r="12193" ht="15" hidden="1" customHeight="1" x14ac:dyDescent="0.3"/>
    <row r="12194" ht="15" hidden="1" customHeight="1" x14ac:dyDescent="0.3"/>
    <row r="12195" ht="15" hidden="1" customHeight="1" x14ac:dyDescent="0.3"/>
    <row r="12196" ht="15" hidden="1" customHeight="1" x14ac:dyDescent="0.3"/>
    <row r="12197" ht="15" hidden="1" customHeight="1" x14ac:dyDescent="0.3"/>
    <row r="12198" ht="15" hidden="1" customHeight="1" x14ac:dyDescent="0.3"/>
    <row r="12199" ht="15" hidden="1" customHeight="1" x14ac:dyDescent="0.3"/>
    <row r="12200" ht="15" hidden="1" customHeight="1" x14ac:dyDescent="0.3"/>
    <row r="12201" ht="15" hidden="1" customHeight="1" x14ac:dyDescent="0.3"/>
    <row r="12202" ht="15" hidden="1" customHeight="1" x14ac:dyDescent="0.3"/>
    <row r="12203" ht="15" hidden="1" customHeight="1" x14ac:dyDescent="0.3"/>
    <row r="12204" ht="15" hidden="1" customHeight="1" x14ac:dyDescent="0.3"/>
    <row r="12205" ht="15" hidden="1" customHeight="1" x14ac:dyDescent="0.3"/>
    <row r="12206" ht="15" hidden="1" customHeight="1" x14ac:dyDescent="0.3"/>
    <row r="12207" ht="15" hidden="1" customHeight="1" x14ac:dyDescent="0.3"/>
    <row r="12208" ht="15" hidden="1" customHeight="1" x14ac:dyDescent="0.3"/>
    <row r="12209" ht="15" hidden="1" customHeight="1" x14ac:dyDescent="0.3"/>
    <row r="12210" ht="15" hidden="1" customHeight="1" x14ac:dyDescent="0.3"/>
    <row r="12211" ht="15" hidden="1" customHeight="1" x14ac:dyDescent="0.3"/>
    <row r="12212" ht="15" hidden="1" customHeight="1" x14ac:dyDescent="0.3"/>
    <row r="12213" ht="15" hidden="1" customHeight="1" x14ac:dyDescent="0.3"/>
    <row r="12214" ht="15" hidden="1" customHeight="1" x14ac:dyDescent="0.3"/>
    <row r="12215" ht="15" hidden="1" customHeight="1" x14ac:dyDescent="0.3"/>
    <row r="12216" ht="15" hidden="1" customHeight="1" x14ac:dyDescent="0.3"/>
    <row r="12217" ht="15" hidden="1" customHeight="1" x14ac:dyDescent="0.3"/>
    <row r="12218" ht="15" hidden="1" customHeight="1" x14ac:dyDescent="0.3"/>
    <row r="12219" ht="15" hidden="1" customHeight="1" x14ac:dyDescent="0.3"/>
    <row r="12220" ht="15" hidden="1" customHeight="1" x14ac:dyDescent="0.3"/>
    <row r="12221" ht="15" hidden="1" customHeight="1" x14ac:dyDescent="0.3"/>
    <row r="12222" ht="15" hidden="1" customHeight="1" x14ac:dyDescent="0.3"/>
    <row r="12223" ht="15" hidden="1" customHeight="1" x14ac:dyDescent="0.3"/>
    <row r="12224" ht="15" hidden="1" customHeight="1" x14ac:dyDescent="0.3"/>
    <row r="12225" ht="15" hidden="1" customHeight="1" x14ac:dyDescent="0.3"/>
    <row r="12226" ht="15" hidden="1" customHeight="1" x14ac:dyDescent="0.3"/>
    <row r="12227" ht="15" hidden="1" customHeight="1" x14ac:dyDescent="0.3"/>
    <row r="12228" ht="15" hidden="1" customHeight="1" x14ac:dyDescent="0.3"/>
    <row r="12229" ht="15" hidden="1" customHeight="1" x14ac:dyDescent="0.3"/>
    <row r="12230" ht="15" hidden="1" customHeight="1" x14ac:dyDescent="0.3"/>
    <row r="12231" ht="15" hidden="1" customHeight="1" x14ac:dyDescent="0.3"/>
    <row r="12232" ht="15" hidden="1" customHeight="1" x14ac:dyDescent="0.3"/>
    <row r="12233" ht="15" hidden="1" customHeight="1" x14ac:dyDescent="0.3"/>
    <row r="12234" ht="15" hidden="1" customHeight="1" x14ac:dyDescent="0.3"/>
    <row r="12235" ht="15" hidden="1" customHeight="1" x14ac:dyDescent="0.3"/>
    <row r="12236" ht="15" hidden="1" customHeight="1" x14ac:dyDescent="0.3"/>
    <row r="12237" ht="15" hidden="1" customHeight="1" x14ac:dyDescent="0.3"/>
    <row r="12238" ht="15" hidden="1" customHeight="1" x14ac:dyDescent="0.3"/>
    <row r="12239" ht="15" hidden="1" customHeight="1" x14ac:dyDescent="0.3"/>
    <row r="12240" ht="15" hidden="1" customHeight="1" x14ac:dyDescent="0.3"/>
    <row r="12241" ht="15" hidden="1" customHeight="1" x14ac:dyDescent="0.3"/>
    <row r="12242" ht="15" hidden="1" customHeight="1" x14ac:dyDescent="0.3"/>
    <row r="12243" ht="15" hidden="1" customHeight="1" x14ac:dyDescent="0.3"/>
    <row r="12244" ht="15" hidden="1" customHeight="1" x14ac:dyDescent="0.3"/>
    <row r="12245" ht="15" hidden="1" customHeight="1" x14ac:dyDescent="0.3"/>
    <row r="12246" ht="15" hidden="1" customHeight="1" x14ac:dyDescent="0.3"/>
    <row r="12247" ht="15" hidden="1" customHeight="1" x14ac:dyDescent="0.3"/>
    <row r="12248" ht="15" hidden="1" customHeight="1" x14ac:dyDescent="0.3"/>
    <row r="12249" ht="15" hidden="1" customHeight="1" x14ac:dyDescent="0.3"/>
    <row r="12250" ht="15" hidden="1" customHeight="1" x14ac:dyDescent="0.3"/>
    <row r="12251" ht="15" hidden="1" customHeight="1" x14ac:dyDescent="0.3"/>
    <row r="12252" ht="15" hidden="1" customHeight="1" x14ac:dyDescent="0.3"/>
    <row r="12253" ht="15" hidden="1" customHeight="1" x14ac:dyDescent="0.3"/>
    <row r="12254" ht="15" hidden="1" customHeight="1" x14ac:dyDescent="0.3"/>
    <row r="12255" ht="15" hidden="1" customHeight="1" x14ac:dyDescent="0.3"/>
    <row r="12256" ht="15" hidden="1" customHeight="1" x14ac:dyDescent="0.3"/>
    <row r="12257" ht="15" hidden="1" customHeight="1" x14ac:dyDescent="0.3"/>
    <row r="12258" ht="15" hidden="1" customHeight="1" x14ac:dyDescent="0.3"/>
    <row r="12259" ht="15" hidden="1" customHeight="1" x14ac:dyDescent="0.3"/>
    <row r="12260" ht="15" hidden="1" customHeight="1" x14ac:dyDescent="0.3"/>
    <row r="12261" ht="15" hidden="1" customHeight="1" x14ac:dyDescent="0.3"/>
    <row r="12262" ht="15" hidden="1" customHeight="1" x14ac:dyDescent="0.3"/>
    <row r="12263" ht="15" hidden="1" customHeight="1" x14ac:dyDescent="0.3"/>
    <row r="12264" ht="15" hidden="1" customHeight="1" x14ac:dyDescent="0.3"/>
    <row r="12265" ht="15" hidden="1" customHeight="1" x14ac:dyDescent="0.3"/>
    <row r="12266" ht="15" hidden="1" customHeight="1" x14ac:dyDescent="0.3"/>
    <row r="12267" ht="15" hidden="1" customHeight="1" x14ac:dyDescent="0.3"/>
    <row r="12268" ht="15" hidden="1" customHeight="1" x14ac:dyDescent="0.3"/>
    <row r="12269" ht="15" hidden="1" customHeight="1" x14ac:dyDescent="0.3"/>
    <row r="12270" ht="15" hidden="1" customHeight="1" x14ac:dyDescent="0.3"/>
    <row r="12271" ht="15" hidden="1" customHeight="1" x14ac:dyDescent="0.3"/>
    <row r="12272" ht="15" hidden="1" customHeight="1" x14ac:dyDescent="0.3"/>
    <row r="12273" ht="15" hidden="1" customHeight="1" x14ac:dyDescent="0.3"/>
    <row r="12274" ht="15" hidden="1" customHeight="1" x14ac:dyDescent="0.3"/>
    <row r="12275" ht="15" hidden="1" customHeight="1" x14ac:dyDescent="0.3"/>
    <row r="12276" ht="15" hidden="1" customHeight="1" x14ac:dyDescent="0.3"/>
    <row r="12277" ht="15" hidden="1" customHeight="1" x14ac:dyDescent="0.3"/>
    <row r="12278" ht="15" hidden="1" customHeight="1" x14ac:dyDescent="0.3"/>
    <row r="12279" ht="15" hidden="1" customHeight="1" x14ac:dyDescent="0.3"/>
    <row r="12280" ht="15" hidden="1" customHeight="1" x14ac:dyDescent="0.3"/>
    <row r="12281" ht="15" hidden="1" customHeight="1" x14ac:dyDescent="0.3"/>
    <row r="12282" ht="15" hidden="1" customHeight="1" x14ac:dyDescent="0.3"/>
    <row r="12283" ht="15" hidden="1" customHeight="1" x14ac:dyDescent="0.3"/>
    <row r="12284" ht="15" hidden="1" customHeight="1" x14ac:dyDescent="0.3"/>
    <row r="12285" ht="15" hidden="1" customHeight="1" x14ac:dyDescent="0.3"/>
    <row r="12286" ht="15" hidden="1" customHeight="1" x14ac:dyDescent="0.3"/>
    <row r="12287" ht="15" hidden="1" customHeight="1" x14ac:dyDescent="0.3"/>
    <row r="12288" ht="15" hidden="1" customHeight="1" x14ac:dyDescent="0.3"/>
    <row r="12289" ht="15" hidden="1" customHeight="1" x14ac:dyDescent="0.3"/>
    <row r="12290" ht="15" hidden="1" customHeight="1" x14ac:dyDescent="0.3"/>
    <row r="12291" ht="15" hidden="1" customHeight="1" x14ac:dyDescent="0.3"/>
    <row r="12292" ht="15" hidden="1" customHeight="1" x14ac:dyDescent="0.3"/>
    <row r="12293" ht="15" hidden="1" customHeight="1" x14ac:dyDescent="0.3"/>
    <row r="12294" ht="15" hidden="1" customHeight="1" x14ac:dyDescent="0.3"/>
    <row r="12295" ht="15" hidden="1" customHeight="1" x14ac:dyDescent="0.3"/>
    <row r="12296" ht="15" hidden="1" customHeight="1" x14ac:dyDescent="0.3"/>
    <row r="12297" ht="15" hidden="1" customHeight="1" x14ac:dyDescent="0.3"/>
    <row r="12298" ht="15" hidden="1" customHeight="1" x14ac:dyDescent="0.3"/>
    <row r="12299" ht="15" hidden="1" customHeight="1" x14ac:dyDescent="0.3"/>
    <row r="12300" ht="15" hidden="1" customHeight="1" x14ac:dyDescent="0.3"/>
    <row r="12301" ht="15" hidden="1" customHeight="1" x14ac:dyDescent="0.3"/>
    <row r="12302" ht="15" hidden="1" customHeight="1" x14ac:dyDescent="0.3"/>
    <row r="12303" ht="15" hidden="1" customHeight="1" x14ac:dyDescent="0.3"/>
    <row r="12304" ht="15" hidden="1" customHeight="1" x14ac:dyDescent="0.3"/>
    <row r="12305" ht="15" hidden="1" customHeight="1" x14ac:dyDescent="0.3"/>
    <row r="12306" ht="15" hidden="1" customHeight="1" x14ac:dyDescent="0.3"/>
    <row r="12307" ht="15" hidden="1" customHeight="1" x14ac:dyDescent="0.3"/>
    <row r="12308" ht="15" hidden="1" customHeight="1" x14ac:dyDescent="0.3"/>
    <row r="12309" ht="15" hidden="1" customHeight="1" x14ac:dyDescent="0.3"/>
    <row r="12310" ht="15" hidden="1" customHeight="1" x14ac:dyDescent="0.3"/>
    <row r="12311" ht="15" hidden="1" customHeight="1" x14ac:dyDescent="0.3"/>
    <row r="12312" ht="15" hidden="1" customHeight="1" x14ac:dyDescent="0.3"/>
    <row r="12313" ht="15" hidden="1" customHeight="1" x14ac:dyDescent="0.3"/>
    <row r="12314" ht="15" hidden="1" customHeight="1" x14ac:dyDescent="0.3"/>
    <row r="12315" ht="15" hidden="1" customHeight="1" x14ac:dyDescent="0.3"/>
    <row r="12316" ht="15" hidden="1" customHeight="1" x14ac:dyDescent="0.3"/>
    <row r="12317" ht="15" hidden="1" customHeight="1" x14ac:dyDescent="0.3"/>
    <row r="12318" ht="15" hidden="1" customHeight="1" x14ac:dyDescent="0.3"/>
    <row r="12319" ht="15" hidden="1" customHeight="1" x14ac:dyDescent="0.3"/>
    <row r="12320" ht="15" hidden="1" customHeight="1" x14ac:dyDescent="0.3"/>
    <row r="12321" ht="15" hidden="1" customHeight="1" x14ac:dyDescent="0.3"/>
    <row r="12322" ht="15" hidden="1" customHeight="1" x14ac:dyDescent="0.3"/>
    <row r="12323" ht="15" hidden="1" customHeight="1" x14ac:dyDescent="0.3"/>
    <row r="12324" ht="15" hidden="1" customHeight="1" x14ac:dyDescent="0.3"/>
    <row r="12325" ht="15" hidden="1" customHeight="1" x14ac:dyDescent="0.3"/>
    <row r="12326" ht="15" hidden="1" customHeight="1" x14ac:dyDescent="0.3"/>
    <row r="12327" ht="15" hidden="1" customHeight="1" x14ac:dyDescent="0.3"/>
    <row r="12328" ht="15" hidden="1" customHeight="1" x14ac:dyDescent="0.3"/>
    <row r="12329" ht="15" hidden="1" customHeight="1" x14ac:dyDescent="0.3"/>
    <row r="12330" ht="15" hidden="1" customHeight="1" x14ac:dyDescent="0.3"/>
    <row r="12331" ht="15" hidden="1" customHeight="1" x14ac:dyDescent="0.3"/>
    <row r="12332" ht="15" hidden="1" customHeight="1" x14ac:dyDescent="0.3"/>
    <row r="12333" ht="15" hidden="1" customHeight="1" x14ac:dyDescent="0.3"/>
    <row r="12334" ht="15" hidden="1" customHeight="1" x14ac:dyDescent="0.3"/>
    <row r="12335" ht="15" hidden="1" customHeight="1" x14ac:dyDescent="0.3"/>
    <row r="12336" ht="15" hidden="1" customHeight="1" x14ac:dyDescent="0.3"/>
    <row r="12337" ht="15" hidden="1" customHeight="1" x14ac:dyDescent="0.3"/>
    <row r="12338" ht="15" hidden="1" customHeight="1" x14ac:dyDescent="0.3"/>
    <row r="12339" ht="15" hidden="1" customHeight="1" x14ac:dyDescent="0.3"/>
    <row r="12340" ht="15" hidden="1" customHeight="1" x14ac:dyDescent="0.3"/>
    <row r="12341" ht="15" hidden="1" customHeight="1" x14ac:dyDescent="0.3"/>
    <row r="12342" ht="15" hidden="1" customHeight="1" x14ac:dyDescent="0.3"/>
    <row r="12343" ht="15" hidden="1" customHeight="1" x14ac:dyDescent="0.3"/>
    <row r="12344" ht="15" hidden="1" customHeight="1" x14ac:dyDescent="0.3"/>
    <row r="12345" ht="15" hidden="1" customHeight="1" x14ac:dyDescent="0.3"/>
    <row r="12346" ht="15" hidden="1" customHeight="1" x14ac:dyDescent="0.3"/>
    <row r="12347" ht="15" hidden="1" customHeight="1" x14ac:dyDescent="0.3"/>
    <row r="12348" ht="15" hidden="1" customHeight="1" x14ac:dyDescent="0.3"/>
    <row r="12349" ht="15" hidden="1" customHeight="1" x14ac:dyDescent="0.3"/>
    <row r="12350" ht="15" hidden="1" customHeight="1" x14ac:dyDescent="0.3"/>
    <row r="12351" ht="15" hidden="1" customHeight="1" x14ac:dyDescent="0.3"/>
    <row r="12352" ht="15" hidden="1" customHeight="1" x14ac:dyDescent="0.3"/>
    <row r="12353" ht="15" hidden="1" customHeight="1" x14ac:dyDescent="0.3"/>
    <row r="12354" ht="15" hidden="1" customHeight="1" x14ac:dyDescent="0.3"/>
    <row r="12355" ht="15" hidden="1" customHeight="1" x14ac:dyDescent="0.3"/>
    <row r="12356" ht="15" hidden="1" customHeight="1" x14ac:dyDescent="0.3"/>
    <row r="12357" ht="15" hidden="1" customHeight="1" x14ac:dyDescent="0.3"/>
    <row r="12358" ht="15" hidden="1" customHeight="1" x14ac:dyDescent="0.3"/>
    <row r="12359" ht="15" hidden="1" customHeight="1" x14ac:dyDescent="0.3"/>
    <row r="12360" ht="15" hidden="1" customHeight="1" x14ac:dyDescent="0.3"/>
    <row r="12361" ht="15" hidden="1" customHeight="1" x14ac:dyDescent="0.3"/>
    <row r="12362" ht="15" hidden="1" customHeight="1" x14ac:dyDescent="0.3"/>
    <row r="12363" ht="15" hidden="1" customHeight="1" x14ac:dyDescent="0.3"/>
    <row r="12364" ht="15" hidden="1" customHeight="1" x14ac:dyDescent="0.3"/>
    <row r="12365" ht="15" hidden="1" customHeight="1" x14ac:dyDescent="0.3"/>
    <row r="12366" ht="15" hidden="1" customHeight="1" x14ac:dyDescent="0.3"/>
    <row r="12367" ht="15" hidden="1" customHeight="1" x14ac:dyDescent="0.3"/>
    <row r="12368" ht="15" hidden="1" customHeight="1" x14ac:dyDescent="0.3"/>
    <row r="12369" ht="15" hidden="1" customHeight="1" x14ac:dyDescent="0.3"/>
    <row r="12370" ht="15" hidden="1" customHeight="1" x14ac:dyDescent="0.3"/>
    <row r="12371" ht="15" hidden="1" customHeight="1" x14ac:dyDescent="0.3"/>
    <row r="12372" ht="15" hidden="1" customHeight="1" x14ac:dyDescent="0.3"/>
    <row r="12373" ht="15" hidden="1" customHeight="1" x14ac:dyDescent="0.3"/>
    <row r="12374" ht="15" hidden="1" customHeight="1" x14ac:dyDescent="0.3"/>
    <row r="12375" ht="15" hidden="1" customHeight="1" x14ac:dyDescent="0.3"/>
    <row r="12376" ht="15" hidden="1" customHeight="1" x14ac:dyDescent="0.3"/>
    <row r="12377" ht="15" hidden="1" customHeight="1" x14ac:dyDescent="0.3"/>
    <row r="12378" ht="15" hidden="1" customHeight="1" x14ac:dyDescent="0.3"/>
    <row r="12379" ht="15" hidden="1" customHeight="1" x14ac:dyDescent="0.3"/>
    <row r="12380" ht="15" hidden="1" customHeight="1" x14ac:dyDescent="0.3"/>
    <row r="12381" ht="15" hidden="1" customHeight="1" x14ac:dyDescent="0.3"/>
    <row r="12382" ht="15" hidden="1" customHeight="1" x14ac:dyDescent="0.3"/>
    <row r="12383" ht="15" hidden="1" customHeight="1" x14ac:dyDescent="0.3"/>
    <row r="12384" ht="15" hidden="1" customHeight="1" x14ac:dyDescent="0.3"/>
    <row r="12385" ht="15" hidden="1" customHeight="1" x14ac:dyDescent="0.3"/>
    <row r="12386" ht="15" hidden="1" customHeight="1" x14ac:dyDescent="0.3"/>
    <row r="12387" ht="15" hidden="1" customHeight="1" x14ac:dyDescent="0.3"/>
    <row r="12388" ht="15" hidden="1" customHeight="1" x14ac:dyDescent="0.3"/>
    <row r="12389" ht="15" hidden="1" customHeight="1" x14ac:dyDescent="0.3"/>
    <row r="12390" ht="15" hidden="1" customHeight="1" x14ac:dyDescent="0.3"/>
    <row r="12391" ht="15" hidden="1" customHeight="1" x14ac:dyDescent="0.3"/>
    <row r="12392" ht="15" hidden="1" customHeight="1" x14ac:dyDescent="0.3"/>
    <row r="12393" ht="15" hidden="1" customHeight="1" x14ac:dyDescent="0.3"/>
    <row r="12394" ht="15" hidden="1" customHeight="1" x14ac:dyDescent="0.3"/>
    <row r="12395" ht="15" hidden="1" customHeight="1" x14ac:dyDescent="0.3"/>
    <row r="12396" ht="15" hidden="1" customHeight="1" x14ac:dyDescent="0.3"/>
    <row r="12397" ht="15" hidden="1" customHeight="1" x14ac:dyDescent="0.3"/>
    <row r="12398" ht="15" hidden="1" customHeight="1" x14ac:dyDescent="0.3"/>
    <row r="12399" ht="15" hidden="1" customHeight="1" x14ac:dyDescent="0.3"/>
    <row r="12400" ht="15" hidden="1" customHeight="1" x14ac:dyDescent="0.3"/>
    <row r="12401" ht="15" hidden="1" customHeight="1" x14ac:dyDescent="0.3"/>
    <row r="12402" ht="15" hidden="1" customHeight="1" x14ac:dyDescent="0.3"/>
    <row r="12403" ht="15" hidden="1" customHeight="1" x14ac:dyDescent="0.3"/>
    <row r="12404" ht="15" hidden="1" customHeight="1" x14ac:dyDescent="0.3"/>
    <row r="12405" ht="15" hidden="1" customHeight="1" x14ac:dyDescent="0.3"/>
    <row r="12406" ht="15" hidden="1" customHeight="1" x14ac:dyDescent="0.3"/>
    <row r="12407" ht="15" hidden="1" customHeight="1" x14ac:dyDescent="0.3"/>
    <row r="12408" ht="15" hidden="1" customHeight="1" x14ac:dyDescent="0.3"/>
    <row r="12409" ht="15" hidden="1" customHeight="1" x14ac:dyDescent="0.3"/>
    <row r="12410" ht="15" hidden="1" customHeight="1" x14ac:dyDescent="0.3"/>
    <row r="12411" ht="15" hidden="1" customHeight="1" x14ac:dyDescent="0.3"/>
    <row r="12412" ht="15" hidden="1" customHeight="1" x14ac:dyDescent="0.3"/>
    <row r="12413" ht="15" hidden="1" customHeight="1" x14ac:dyDescent="0.3"/>
    <row r="12414" ht="15" hidden="1" customHeight="1" x14ac:dyDescent="0.3"/>
    <row r="12415" ht="15" hidden="1" customHeight="1" x14ac:dyDescent="0.3"/>
    <row r="12416" ht="15" hidden="1" customHeight="1" x14ac:dyDescent="0.3"/>
    <row r="12417" ht="15" hidden="1" customHeight="1" x14ac:dyDescent="0.3"/>
    <row r="12418" ht="15" hidden="1" customHeight="1" x14ac:dyDescent="0.3"/>
    <row r="12419" ht="15" hidden="1" customHeight="1" x14ac:dyDescent="0.3"/>
    <row r="12420" ht="15" hidden="1" customHeight="1" x14ac:dyDescent="0.3"/>
    <row r="12421" ht="15" hidden="1" customHeight="1" x14ac:dyDescent="0.3"/>
    <row r="12422" ht="15" hidden="1" customHeight="1" x14ac:dyDescent="0.3"/>
    <row r="12423" ht="15" hidden="1" customHeight="1" x14ac:dyDescent="0.3"/>
    <row r="12424" ht="15" hidden="1" customHeight="1" x14ac:dyDescent="0.3"/>
    <row r="12425" ht="15" hidden="1" customHeight="1" x14ac:dyDescent="0.3"/>
    <row r="12426" ht="15" hidden="1" customHeight="1" x14ac:dyDescent="0.3"/>
    <row r="12427" ht="15" hidden="1" customHeight="1" x14ac:dyDescent="0.3"/>
    <row r="12428" ht="15" hidden="1" customHeight="1" x14ac:dyDescent="0.3"/>
    <row r="12429" ht="15" hidden="1" customHeight="1" x14ac:dyDescent="0.3"/>
    <row r="12430" ht="15" hidden="1" customHeight="1" x14ac:dyDescent="0.3"/>
    <row r="12431" ht="15" hidden="1" customHeight="1" x14ac:dyDescent="0.3"/>
    <row r="12432" ht="15" hidden="1" customHeight="1" x14ac:dyDescent="0.3"/>
    <row r="12433" ht="15" hidden="1" customHeight="1" x14ac:dyDescent="0.3"/>
    <row r="12434" ht="15" hidden="1" customHeight="1" x14ac:dyDescent="0.3"/>
    <row r="12435" ht="15" hidden="1" customHeight="1" x14ac:dyDescent="0.3"/>
    <row r="12436" ht="15" hidden="1" customHeight="1" x14ac:dyDescent="0.3"/>
    <row r="12437" ht="15" hidden="1" customHeight="1" x14ac:dyDescent="0.3"/>
    <row r="12438" ht="15" hidden="1" customHeight="1" x14ac:dyDescent="0.3"/>
    <row r="12439" ht="15" hidden="1" customHeight="1" x14ac:dyDescent="0.3"/>
    <row r="12440" ht="15" hidden="1" customHeight="1" x14ac:dyDescent="0.3"/>
    <row r="12441" ht="15" hidden="1" customHeight="1" x14ac:dyDescent="0.3"/>
    <row r="12442" ht="15" hidden="1" customHeight="1" x14ac:dyDescent="0.3"/>
    <row r="12443" ht="15" hidden="1" customHeight="1" x14ac:dyDescent="0.3"/>
    <row r="12444" ht="15" hidden="1" customHeight="1" x14ac:dyDescent="0.3"/>
    <row r="12445" ht="15" hidden="1" customHeight="1" x14ac:dyDescent="0.3"/>
    <row r="12446" ht="15" hidden="1" customHeight="1" x14ac:dyDescent="0.3"/>
    <row r="12447" ht="15" hidden="1" customHeight="1" x14ac:dyDescent="0.3"/>
    <row r="12448" ht="15" hidden="1" customHeight="1" x14ac:dyDescent="0.3"/>
    <row r="12449" ht="15" hidden="1" customHeight="1" x14ac:dyDescent="0.3"/>
    <row r="12450" ht="15" hidden="1" customHeight="1" x14ac:dyDescent="0.3"/>
    <row r="12451" ht="15" hidden="1" customHeight="1" x14ac:dyDescent="0.3"/>
    <row r="12452" ht="15" hidden="1" customHeight="1" x14ac:dyDescent="0.3"/>
    <row r="12453" ht="15" hidden="1" customHeight="1" x14ac:dyDescent="0.3"/>
    <row r="12454" ht="15" hidden="1" customHeight="1" x14ac:dyDescent="0.3"/>
    <row r="12455" ht="15" hidden="1" customHeight="1" x14ac:dyDescent="0.3"/>
    <row r="12456" ht="15" hidden="1" customHeight="1" x14ac:dyDescent="0.3"/>
    <row r="12457" ht="15" hidden="1" customHeight="1" x14ac:dyDescent="0.3"/>
    <row r="12458" ht="15" hidden="1" customHeight="1" x14ac:dyDescent="0.3"/>
    <row r="12459" ht="15" hidden="1" customHeight="1" x14ac:dyDescent="0.3"/>
    <row r="12460" ht="15" hidden="1" customHeight="1" x14ac:dyDescent="0.3"/>
    <row r="12461" ht="15" hidden="1" customHeight="1" x14ac:dyDescent="0.3"/>
    <row r="12462" ht="15" hidden="1" customHeight="1" x14ac:dyDescent="0.3"/>
    <row r="12463" ht="15" hidden="1" customHeight="1" x14ac:dyDescent="0.3"/>
    <row r="12464" ht="15" hidden="1" customHeight="1" x14ac:dyDescent="0.3"/>
    <row r="12465" ht="15" hidden="1" customHeight="1" x14ac:dyDescent="0.3"/>
    <row r="12466" ht="15" hidden="1" customHeight="1" x14ac:dyDescent="0.3"/>
    <row r="12467" ht="15" hidden="1" customHeight="1" x14ac:dyDescent="0.3"/>
    <row r="12468" ht="15" hidden="1" customHeight="1" x14ac:dyDescent="0.3"/>
    <row r="12469" ht="15" hidden="1" customHeight="1" x14ac:dyDescent="0.3"/>
    <row r="12470" ht="15" hidden="1" customHeight="1" x14ac:dyDescent="0.3"/>
    <row r="12471" ht="15" hidden="1" customHeight="1" x14ac:dyDescent="0.3"/>
    <row r="12472" ht="15" hidden="1" customHeight="1" x14ac:dyDescent="0.3"/>
    <row r="12473" ht="15" hidden="1" customHeight="1" x14ac:dyDescent="0.3"/>
    <row r="12474" ht="15" hidden="1" customHeight="1" x14ac:dyDescent="0.3"/>
    <row r="12475" ht="15" hidden="1" customHeight="1" x14ac:dyDescent="0.3"/>
    <row r="12476" ht="15" hidden="1" customHeight="1" x14ac:dyDescent="0.3"/>
    <row r="12477" ht="15" hidden="1" customHeight="1" x14ac:dyDescent="0.3"/>
    <row r="12478" ht="15" hidden="1" customHeight="1" x14ac:dyDescent="0.3"/>
    <row r="12479" ht="15" hidden="1" customHeight="1" x14ac:dyDescent="0.3"/>
    <row r="12480" ht="15" hidden="1" customHeight="1" x14ac:dyDescent="0.3"/>
    <row r="12481" ht="15" hidden="1" customHeight="1" x14ac:dyDescent="0.3"/>
    <row r="12482" ht="15" hidden="1" customHeight="1" x14ac:dyDescent="0.3"/>
    <row r="12483" ht="15" hidden="1" customHeight="1" x14ac:dyDescent="0.3"/>
    <row r="12484" ht="15" hidden="1" customHeight="1" x14ac:dyDescent="0.3"/>
    <row r="12485" ht="15" hidden="1" customHeight="1" x14ac:dyDescent="0.3"/>
    <row r="12486" ht="15" hidden="1" customHeight="1" x14ac:dyDescent="0.3"/>
    <row r="12487" ht="15" hidden="1" customHeight="1" x14ac:dyDescent="0.3"/>
    <row r="12488" ht="15" hidden="1" customHeight="1" x14ac:dyDescent="0.3"/>
    <row r="12489" ht="15" hidden="1" customHeight="1" x14ac:dyDescent="0.3"/>
    <row r="12490" ht="15" hidden="1" customHeight="1" x14ac:dyDescent="0.3"/>
    <row r="12491" ht="15" hidden="1" customHeight="1" x14ac:dyDescent="0.3"/>
    <row r="12492" ht="15" hidden="1" customHeight="1" x14ac:dyDescent="0.3"/>
    <row r="12493" ht="15" hidden="1" customHeight="1" x14ac:dyDescent="0.3"/>
    <row r="12494" ht="15" hidden="1" customHeight="1" x14ac:dyDescent="0.3"/>
    <row r="12495" ht="15" hidden="1" customHeight="1" x14ac:dyDescent="0.3"/>
    <row r="12496" ht="15" hidden="1" customHeight="1" x14ac:dyDescent="0.3"/>
    <row r="12497" ht="15" hidden="1" customHeight="1" x14ac:dyDescent="0.3"/>
    <row r="12498" ht="15" hidden="1" customHeight="1" x14ac:dyDescent="0.3"/>
    <row r="12499" ht="15" hidden="1" customHeight="1" x14ac:dyDescent="0.3"/>
    <row r="12500" ht="15" hidden="1" customHeight="1" x14ac:dyDescent="0.3"/>
    <row r="12501" ht="15" hidden="1" customHeight="1" x14ac:dyDescent="0.3"/>
    <row r="12502" ht="15" hidden="1" customHeight="1" x14ac:dyDescent="0.3"/>
    <row r="12503" ht="15" hidden="1" customHeight="1" x14ac:dyDescent="0.3"/>
    <row r="12504" ht="15" hidden="1" customHeight="1" x14ac:dyDescent="0.3"/>
    <row r="12505" ht="15" hidden="1" customHeight="1" x14ac:dyDescent="0.3"/>
    <row r="12506" ht="15" hidden="1" customHeight="1" x14ac:dyDescent="0.3"/>
    <row r="12507" ht="15" hidden="1" customHeight="1" x14ac:dyDescent="0.3"/>
    <row r="12508" ht="15" hidden="1" customHeight="1" x14ac:dyDescent="0.3"/>
    <row r="12509" ht="15" hidden="1" customHeight="1" x14ac:dyDescent="0.3"/>
    <row r="12510" ht="15" hidden="1" customHeight="1" x14ac:dyDescent="0.3"/>
    <row r="12511" ht="15" hidden="1" customHeight="1" x14ac:dyDescent="0.3"/>
    <row r="12512" ht="15" hidden="1" customHeight="1" x14ac:dyDescent="0.3"/>
    <row r="12513" ht="15" hidden="1" customHeight="1" x14ac:dyDescent="0.3"/>
    <row r="12514" ht="15" hidden="1" customHeight="1" x14ac:dyDescent="0.3"/>
    <row r="12515" ht="15" hidden="1" customHeight="1" x14ac:dyDescent="0.3"/>
    <row r="12516" ht="15" hidden="1" customHeight="1" x14ac:dyDescent="0.3"/>
    <row r="12517" ht="15" hidden="1" customHeight="1" x14ac:dyDescent="0.3"/>
    <row r="12518" ht="15" hidden="1" customHeight="1" x14ac:dyDescent="0.3"/>
    <row r="12519" ht="15" hidden="1" customHeight="1" x14ac:dyDescent="0.3"/>
    <row r="12520" ht="15" hidden="1" customHeight="1" x14ac:dyDescent="0.3"/>
    <row r="12521" ht="15" hidden="1" customHeight="1" x14ac:dyDescent="0.3"/>
    <row r="12522" ht="15" hidden="1" customHeight="1" x14ac:dyDescent="0.3"/>
    <row r="12523" ht="15" hidden="1" customHeight="1" x14ac:dyDescent="0.3"/>
    <row r="12524" ht="15" hidden="1" customHeight="1" x14ac:dyDescent="0.3"/>
    <row r="12525" ht="15" hidden="1" customHeight="1" x14ac:dyDescent="0.3"/>
    <row r="12526" ht="15" hidden="1" customHeight="1" x14ac:dyDescent="0.3"/>
    <row r="12527" ht="15" hidden="1" customHeight="1" x14ac:dyDescent="0.3"/>
    <row r="12528" ht="15" hidden="1" customHeight="1" x14ac:dyDescent="0.3"/>
    <row r="12529" ht="15" hidden="1" customHeight="1" x14ac:dyDescent="0.3"/>
    <row r="12530" ht="15" hidden="1" customHeight="1" x14ac:dyDescent="0.3"/>
    <row r="12531" ht="15" hidden="1" customHeight="1" x14ac:dyDescent="0.3"/>
    <row r="12532" ht="15" hidden="1" customHeight="1" x14ac:dyDescent="0.3"/>
    <row r="12533" ht="15" hidden="1" customHeight="1" x14ac:dyDescent="0.3"/>
    <row r="12534" ht="15" hidden="1" customHeight="1" x14ac:dyDescent="0.3"/>
    <row r="12535" ht="15" hidden="1" customHeight="1" x14ac:dyDescent="0.3"/>
    <row r="12536" ht="15" hidden="1" customHeight="1" x14ac:dyDescent="0.3"/>
    <row r="12537" ht="15" hidden="1" customHeight="1" x14ac:dyDescent="0.3"/>
    <row r="12538" ht="15" hidden="1" customHeight="1" x14ac:dyDescent="0.3"/>
    <row r="12539" ht="15" hidden="1" customHeight="1" x14ac:dyDescent="0.3"/>
    <row r="12540" ht="15" hidden="1" customHeight="1" x14ac:dyDescent="0.3"/>
    <row r="12541" ht="15" hidden="1" customHeight="1" x14ac:dyDescent="0.3"/>
    <row r="12542" ht="15" hidden="1" customHeight="1" x14ac:dyDescent="0.3"/>
    <row r="12543" ht="15" hidden="1" customHeight="1" x14ac:dyDescent="0.3"/>
    <row r="12544" ht="15" hidden="1" customHeight="1" x14ac:dyDescent="0.3"/>
    <row r="12545" ht="15" hidden="1" customHeight="1" x14ac:dyDescent="0.3"/>
    <row r="12546" ht="15" hidden="1" customHeight="1" x14ac:dyDescent="0.3"/>
    <row r="12547" ht="15" hidden="1" customHeight="1" x14ac:dyDescent="0.3"/>
    <row r="12548" ht="15" hidden="1" customHeight="1" x14ac:dyDescent="0.3"/>
    <row r="12549" ht="15" hidden="1" customHeight="1" x14ac:dyDescent="0.3"/>
    <row r="12550" ht="15" hidden="1" customHeight="1" x14ac:dyDescent="0.3"/>
    <row r="12551" ht="15" hidden="1" customHeight="1" x14ac:dyDescent="0.3"/>
    <row r="12552" ht="15" hidden="1" customHeight="1" x14ac:dyDescent="0.3"/>
    <row r="12553" ht="15" hidden="1" customHeight="1" x14ac:dyDescent="0.3"/>
    <row r="12554" ht="15" hidden="1" customHeight="1" x14ac:dyDescent="0.3"/>
    <row r="12555" ht="15" hidden="1" customHeight="1" x14ac:dyDescent="0.3"/>
    <row r="12556" ht="15" hidden="1" customHeight="1" x14ac:dyDescent="0.3"/>
    <row r="12557" ht="15" hidden="1" customHeight="1" x14ac:dyDescent="0.3"/>
    <row r="12558" ht="15" hidden="1" customHeight="1" x14ac:dyDescent="0.3"/>
    <row r="12559" ht="15" hidden="1" customHeight="1" x14ac:dyDescent="0.3"/>
    <row r="12560" ht="15" hidden="1" customHeight="1" x14ac:dyDescent="0.3"/>
    <row r="12561" ht="15" hidden="1" customHeight="1" x14ac:dyDescent="0.3"/>
    <row r="12562" ht="15" hidden="1" customHeight="1" x14ac:dyDescent="0.3"/>
    <row r="12563" ht="15" hidden="1" customHeight="1" x14ac:dyDescent="0.3"/>
    <row r="12564" ht="15" hidden="1" customHeight="1" x14ac:dyDescent="0.3"/>
    <row r="12565" ht="15" hidden="1" customHeight="1" x14ac:dyDescent="0.3"/>
    <row r="12566" ht="15" hidden="1" customHeight="1" x14ac:dyDescent="0.3"/>
    <row r="12567" ht="15" hidden="1" customHeight="1" x14ac:dyDescent="0.3"/>
    <row r="12568" ht="15" hidden="1" customHeight="1" x14ac:dyDescent="0.3"/>
    <row r="12569" ht="15" hidden="1" customHeight="1" x14ac:dyDescent="0.3"/>
    <row r="12570" ht="15" hidden="1" customHeight="1" x14ac:dyDescent="0.3"/>
    <row r="12571" ht="15" hidden="1" customHeight="1" x14ac:dyDescent="0.3"/>
    <row r="12572" ht="15" hidden="1" customHeight="1" x14ac:dyDescent="0.3"/>
    <row r="12573" ht="15" hidden="1" customHeight="1" x14ac:dyDescent="0.3"/>
    <row r="12574" ht="15" hidden="1" customHeight="1" x14ac:dyDescent="0.3"/>
    <row r="12575" ht="15" hidden="1" customHeight="1" x14ac:dyDescent="0.3"/>
    <row r="12576" ht="15" hidden="1" customHeight="1" x14ac:dyDescent="0.3"/>
    <row r="12577" ht="15" hidden="1" customHeight="1" x14ac:dyDescent="0.3"/>
    <row r="12578" ht="15" hidden="1" customHeight="1" x14ac:dyDescent="0.3"/>
    <row r="12579" ht="15" hidden="1" customHeight="1" x14ac:dyDescent="0.3"/>
    <row r="12580" ht="15" hidden="1" customHeight="1" x14ac:dyDescent="0.3"/>
    <row r="12581" ht="15" hidden="1" customHeight="1" x14ac:dyDescent="0.3"/>
    <row r="12582" ht="15" hidden="1" customHeight="1" x14ac:dyDescent="0.3"/>
    <row r="12583" ht="15" hidden="1" customHeight="1" x14ac:dyDescent="0.3"/>
    <row r="12584" ht="15" hidden="1" customHeight="1" x14ac:dyDescent="0.3"/>
    <row r="12585" ht="15" hidden="1" customHeight="1" x14ac:dyDescent="0.3"/>
    <row r="12586" ht="15" hidden="1" customHeight="1" x14ac:dyDescent="0.3"/>
    <row r="12587" ht="15" hidden="1" customHeight="1" x14ac:dyDescent="0.3"/>
    <row r="12588" ht="15" hidden="1" customHeight="1" x14ac:dyDescent="0.3"/>
    <row r="12589" ht="15" hidden="1" customHeight="1" x14ac:dyDescent="0.3"/>
    <row r="12590" ht="15" hidden="1" customHeight="1" x14ac:dyDescent="0.3"/>
    <row r="12591" ht="15" hidden="1" customHeight="1" x14ac:dyDescent="0.3"/>
    <row r="12592" ht="15" hidden="1" customHeight="1" x14ac:dyDescent="0.3"/>
    <row r="12593" ht="15" hidden="1" customHeight="1" x14ac:dyDescent="0.3"/>
    <row r="12594" ht="15" hidden="1" customHeight="1" x14ac:dyDescent="0.3"/>
    <row r="12595" ht="15" hidden="1" customHeight="1" x14ac:dyDescent="0.3"/>
    <row r="12596" ht="15" hidden="1" customHeight="1" x14ac:dyDescent="0.3"/>
    <row r="12597" ht="15" hidden="1" customHeight="1" x14ac:dyDescent="0.3"/>
    <row r="12598" ht="15" hidden="1" customHeight="1" x14ac:dyDescent="0.3"/>
    <row r="12599" ht="15" hidden="1" customHeight="1" x14ac:dyDescent="0.3"/>
    <row r="12600" ht="15" hidden="1" customHeight="1" x14ac:dyDescent="0.3"/>
    <row r="12601" ht="15" hidden="1" customHeight="1" x14ac:dyDescent="0.3"/>
    <row r="12602" ht="15" hidden="1" customHeight="1" x14ac:dyDescent="0.3"/>
    <row r="12603" ht="15" hidden="1" customHeight="1" x14ac:dyDescent="0.3"/>
    <row r="12604" ht="15" hidden="1" customHeight="1" x14ac:dyDescent="0.3"/>
    <row r="12605" ht="15" hidden="1" customHeight="1" x14ac:dyDescent="0.3"/>
    <row r="12606" ht="15" hidden="1" customHeight="1" x14ac:dyDescent="0.3"/>
    <row r="12607" ht="15" hidden="1" customHeight="1" x14ac:dyDescent="0.3"/>
    <row r="12608" ht="15" hidden="1" customHeight="1" x14ac:dyDescent="0.3"/>
    <row r="12609" ht="15" hidden="1" customHeight="1" x14ac:dyDescent="0.3"/>
    <row r="12610" ht="15" hidden="1" customHeight="1" x14ac:dyDescent="0.3"/>
    <row r="12611" ht="15" hidden="1" customHeight="1" x14ac:dyDescent="0.3"/>
    <row r="12612" ht="15" hidden="1" customHeight="1" x14ac:dyDescent="0.3"/>
    <row r="12613" ht="15" hidden="1" customHeight="1" x14ac:dyDescent="0.3"/>
    <row r="12614" ht="15" hidden="1" customHeight="1" x14ac:dyDescent="0.3"/>
    <row r="12615" ht="15" hidden="1" customHeight="1" x14ac:dyDescent="0.3"/>
    <row r="12616" ht="15" hidden="1" customHeight="1" x14ac:dyDescent="0.3"/>
    <row r="12617" ht="15" hidden="1" customHeight="1" x14ac:dyDescent="0.3"/>
    <row r="12618" ht="15" hidden="1" customHeight="1" x14ac:dyDescent="0.3"/>
    <row r="12619" ht="15" hidden="1" customHeight="1" x14ac:dyDescent="0.3"/>
    <row r="12620" ht="15" hidden="1" customHeight="1" x14ac:dyDescent="0.3"/>
    <row r="12621" ht="15" hidden="1" customHeight="1" x14ac:dyDescent="0.3"/>
    <row r="12622" ht="15" hidden="1" customHeight="1" x14ac:dyDescent="0.3"/>
    <row r="12623" ht="15" hidden="1" customHeight="1" x14ac:dyDescent="0.3"/>
    <row r="12624" ht="15" hidden="1" customHeight="1" x14ac:dyDescent="0.3"/>
    <row r="12625" ht="15" hidden="1" customHeight="1" x14ac:dyDescent="0.3"/>
    <row r="12626" ht="15" hidden="1" customHeight="1" x14ac:dyDescent="0.3"/>
    <row r="12627" ht="15" hidden="1" customHeight="1" x14ac:dyDescent="0.3"/>
    <row r="12628" ht="15" hidden="1" customHeight="1" x14ac:dyDescent="0.3"/>
    <row r="12629" ht="15" hidden="1" customHeight="1" x14ac:dyDescent="0.3"/>
    <row r="12630" ht="15" hidden="1" customHeight="1" x14ac:dyDescent="0.3"/>
    <row r="12631" ht="15" hidden="1" customHeight="1" x14ac:dyDescent="0.3"/>
    <row r="12632" ht="15" hidden="1" customHeight="1" x14ac:dyDescent="0.3"/>
    <row r="12633" ht="15" hidden="1" customHeight="1" x14ac:dyDescent="0.3"/>
    <row r="12634" ht="15" hidden="1" customHeight="1" x14ac:dyDescent="0.3"/>
    <row r="12635" ht="15" hidden="1" customHeight="1" x14ac:dyDescent="0.3"/>
    <row r="12636" ht="15" hidden="1" customHeight="1" x14ac:dyDescent="0.3"/>
    <row r="12637" ht="15" hidden="1" customHeight="1" x14ac:dyDescent="0.3"/>
    <row r="12638" ht="15" hidden="1" customHeight="1" x14ac:dyDescent="0.3"/>
    <row r="12639" ht="15" hidden="1" customHeight="1" x14ac:dyDescent="0.3"/>
    <row r="12640" ht="15" hidden="1" customHeight="1" x14ac:dyDescent="0.3"/>
    <row r="12641" ht="15" hidden="1" customHeight="1" x14ac:dyDescent="0.3"/>
    <row r="12642" ht="15" hidden="1" customHeight="1" x14ac:dyDescent="0.3"/>
    <row r="12643" ht="15" hidden="1" customHeight="1" x14ac:dyDescent="0.3"/>
    <row r="12644" ht="15" hidden="1" customHeight="1" x14ac:dyDescent="0.3"/>
    <row r="12645" ht="15" hidden="1" customHeight="1" x14ac:dyDescent="0.3"/>
    <row r="12646" ht="15" hidden="1" customHeight="1" x14ac:dyDescent="0.3"/>
    <row r="12647" ht="15" hidden="1" customHeight="1" x14ac:dyDescent="0.3"/>
    <row r="12648" ht="15" hidden="1" customHeight="1" x14ac:dyDescent="0.3"/>
    <row r="12649" ht="15" hidden="1" customHeight="1" x14ac:dyDescent="0.3"/>
    <row r="12650" ht="15" hidden="1" customHeight="1" x14ac:dyDescent="0.3"/>
    <row r="12651" ht="15" hidden="1" customHeight="1" x14ac:dyDescent="0.3"/>
    <row r="12652" ht="15" hidden="1" customHeight="1" x14ac:dyDescent="0.3"/>
    <row r="12653" ht="15" hidden="1" customHeight="1" x14ac:dyDescent="0.3"/>
    <row r="12654" ht="15" hidden="1" customHeight="1" x14ac:dyDescent="0.3"/>
    <row r="12655" ht="15" hidden="1" customHeight="1" x14ac:dyDescent="0.3"/>
    <row r="12656" ht="15" hidden="1" customHeight="1" x14ac:dyDescent="0.3"/>
    <row r="12657" ht="15" hidden="1" customHeight="1" x14ac:dyDescent="0.3"/>
    <row r="12658" ht="15" hidden="1" customHeight="1" x14ac:dyDescent="0.3"/>
    <row r="12659" ht="15" hidden="1" customHeight="1" x14ac:dyDescent="0.3"/>
    <row r="12660" ht="15" hidden="1" customHeight="1" x14ac:dyDescent="0.3"/>
    <row r="12661" ht="15" hidden="1" customHeight="1" x14ac:dyDescent="0.3"/>
    <row r="12662" ht="15" hidden="1" customHeight="1" x14ac:dyDescent="0.3"/>
    <row r="12663" ht="15" hidden="1" customHeight="1" x14ac:dyDescent="0.3"/>
    <row r="12664" ht="15" hidden="1" customHeight="1" x14ac:dyDescent="0.3"/>
    <row r="12665" ht="15" hidden="1" customHeight="1" x14ac:dyDescent="0.3"/>
    <row r="12666" ht="15" hidden="1" customHeight="1" x14ac:dyDescent="0.3"/>
    <row r="12667" ht="15" hidden="1" customHeight="1" x14ac:dyDescent="0.3"/>
    <row r="12668" ht="15" hidden="1" customHeight="1" x14ac:dyDescent="0.3"/>
    <row r="12669" ht="15" hidden="1" customHeight="1" x14ac:dyDescent="0.3"/>
    <row r="12670" ht="15" hidden="1" customHeight="1" x14ac:dyDescent="0.3"/>
    <row r="12671" ht="15" hidden="1" customHeight="1" x14ac:dyDescent="0.3"/>
    <row r="12672" ht="15" hidden="1" customHeight="1" x14ac:dyDescent="0.3"/>
    <row r="12673" ht="15" hidden="1" customHeight="1" x14ac:dyDescent="0.3"/>
    <row r="12674" ht="15" hidden="1" customHeight="1" x14ac:dyDescent="0.3"/>
    <row r="12675" ht="15" hidden="1" customHeight="1" x14ac:dyDescent="0.3"/>
    <row r="12676" ht="15" hidden="1" customHeight="1" x14ac:dyDescent="0.3"/>
    <row r="12677" ht="15" hidden="1" customHeight="1" x14ac:dyDescent="0.3"/>
    <row r="12678" ht="15" hidden="1" customHeight="1" x14ac:dyDescent="0.3"/>
    <row r="12679" ht="15" hidden="1" customHeight="1" x14ac:dyDescent="0.3"/>
    <row r="12680" ht="15" hidden="1" customHeight="1" x14ac:dyDescent="0.3"/>
    <row r="12681" ht="15" hidden="1" customHeight="1" x14ac:dyDescent="0.3"/>
    <row r="12682" ht="15" hidden="1" customHeight="1" x14ac:dyDescent="0.3"/>
    <row r="12683" ht="15" hidden="1" customHeight="1" x14ac:dyDescent="0.3"/>
    <row r="12684" ht="15" hidden="1" customHeight="1" x14ac:dyDescent="0.3"/>
    <row r="12685" ht="15" hidden="1" customHeight="1" x14ac:dyDescent="0.3"/>
    <row r="12686" ht="15" hidden="1" customHeight="1" x14ac:dyDescent="0.3"/>
    <row r="12687" ht="15" hidden="1" customHeight="1" x14ac:dyDescent="0.3"/>
    <row r="12688" ht="15" hidden="1" customHeight="1" x14ac:dyDescent="0.3"/>
    <row r="12689" ht="15" hidden="1" customHeight="1" x14ac:dyDescent="0.3"/>
    <row r="12690" ht="15" hidden="1" customHeight="1" x14ac:dyDescent="0.3"/>
    <row r="12691" ht="15" hidden="1" customHeight="1" x14ac:dyDescent="0.3"/>
    <row r="12692" ht="15" hidden="1" customHeight="1" x14ac:dyDescent="0.3"/>
    <row r="12693" ht="15" hidden="1" customHeight="1" x14ac:dyDescent="0.3"/>
    <row r="12694" ht="15" hidden="1" customHeight="1" x14ac:dyDescent="0.3"/>
    <row r="12695" ht="15" hidden="1" customHeight="1" x14ac:dyDescent="0.3"/>
    <row r="12696" ht="15" hidden="1" customHeight="1" x14ac:dyDescent="0.3"/>
    <row r="12697" ht="15" hidden="1" customHeight="1" x14ac:dyDescent="0.3"/>
    <row r="12698" ht="15" hidden="1" customHeight="1" x14ac:dyDescent="0.3"/>
    <row r="12699" ht="15" hidden="1" customHeight="1" x14ac:dyDescent="0.3"/>
    <row r="12700" ht="15" hidden="1" customHeight="1" x14ac:dyDescent="0.3"/>
    <row r="12701" ht="15" hidden="1" customHeight="1" x14ac:dyDescent="0.3"/>
    <row r="12702" ht="15" hidden="1" customHeight="1" x14ac:dyDescent="0.3"/>
    <row r="12703" ht="15" hidden="1" customHeight="1" x14ac:dyDescent="0.3"/>
    <row r="12704" ht="15" hidden="1" customHeight="1" x14ac:dyDescent="0.3"/>
    <row r="12705" ht="15" hidden="1" customHeight="1" x14ac:dyDescent="0.3"/>
    <row r="12706" ht="15" hidden="1" customHeight="1" x14ac:dyDescent="0.3"/>
    <row r="12707" ht="15" hidden="1" customHeight="1" x14ac:dyDescent="0.3"/>
    <row r="12708" ht="15" hidden="1" customHeight="1" x14ac:dyDescent="0.3"/>
    <row r="12709" ht="15" hidden="1" customHeight="1" x14ac:dyDescent="0.3"/>
    <row r="12710" ht="15" hidden="1" customHeight="1" x14ac:dyDescent="0.3"/>
    <row r="12711" ht="15" hidden="1" customHeight="1" x14ac:dyDescent="0.3"/>
    <row r="12712" ht="15" hidden="1" customHeight="1" x14ac:dyDescent="0.3"/>
    <row r="12713" ht="15" hidden="1" customHeight="1" x14ac:dyDescent="0.3"/>
    <row r="12714" ht="15" hidden="1" customHeight="1" x14ac:dyDescent="0.3"/>
    <row r="12715" ht="15" hidden="1" customHeight="1" x14ac:dyDescent="0.3"/>
    <row r="12716" ht="15" hidden="1" customHeight="1" x14ac:dyDescent="0.3"/>
    <row r="12717" ht="15" hidden="1" customHeight="1" x14ac:dyDescent="0.3"/>
    <row r="12718" ht="15" hidden="1" customHeight="1" x14ac:dyDescent="0.3"/>
    <row r="12719" ht="15" hidden="1" customHeight="1" x14ac:dyDescent="0.3"/>
    <row r="12720" ht="15" hidden="1" customHeight="1" x14ac:dyDescent="0.3"/>
    <row r="12721" ht="15" hidden="1" customHeight="1" x14ac:dyDescent="0.3"/>
    <row r="12722" ht="15" hidden="1" customHeight="1" x14ac:dyDescent="0.3"/>
    <row r="12723" ht="15" hidden="1" customHeight="1" x14ac:dyDescent="0.3"/>
    <row r="12724" ht="15" hidden="1" customHeight="1" x14ac:dyDescent="0.3"/>
    <row r="12725" ht="15" hidden="1" customHeight="1" x14ac:dyDescent="0.3"/>
    <row r="12726" ht="15" hidden="1" customHeight="1" x14ac:dyDescent="0.3"/>
    <row r="12727" ht="15" hidden="1" customHeight="1" x14ac:dyDescent="0.3"/>
    <row r="12728" ht="15" hidden="1" customHeight="1" x14ac:dyDescent="0.3"/>
    <row r="12729" ht="15" hidden="1" customHeight="1" x14ac:dyDescent="0.3"/>
    <row r="12730" ht="15" hidden="1" customHeight="1" x14ac:dyDescent="0.3"/>
    <row r="12731" ht="15" hidden="1" customHeight="1" x14ac:dyDescent="0.3"/>
    <row r="12732" ht="15" hidden="1" customHeight="1" x14ac:dyDescent="0.3"/>
    <row r="12733" ht="15" hidden="1" customHeight="1" x14ac:dyDescent="0.3"/>
    <row r="12734" ht="15" hidden="1" customHeight="1" x14ac:dyDescent="0.3"/>
    <row r="12735" ht="15" hidden="1" customHeight="1" x14ac:dyDescent="0.3"/>
    <row r="12736" ht="15" hidden="1" customHeight="1" x14ac:dyDescent="0.3"/>
    <row r="12737" ht="15" hidden="1" customHeight="1" x14ac:dyDescent="0.3"/>
    <row r="12738" ht="15" hidden="1" customHeight="1" x14ac:dyDescent="0.3"/>
    <row r="12739" ht="15" hidden="1" customHeight="1" x14ac:dyDescent="0.3"/>
    <row r="12740" ht="15" hidden="1" customHeight="1" x14ac:dyDescent="0.3"/>
    <row r="12741" ht="15" hidden="1" customHeight="1" x14ac:dyDescent="0.3"/>
    <row r="12742" ht="15" hidden="1" customHeight="1" x14ac:dyDescent="0.3"/>
    <row r="12743" ht="15" hidden="1" customHeight="1" x14ac:dyDescent="0.3"/>
    <row r="12744" ht="15" hidden="1" customHeight="1" x14ac:dyDescent="0.3"/>
    <row r="12745" ht="15" hidden="1" customHeight="1" x14ac:dyDescent="0.3"/>
    <row r="12746" ht="15" hidden="1" customHeight="1" x14ac:dyDescent="0.3"/>
    <row r="12747" ht="15" hidden="1" customHeight="1" x14ac:dyDescent="0.3"/>
    <row r="12748" ht="15" hidden="1" customHeight="1" x14ac:dyDescent="0.3"/>
    <row r="12749" ht="15" hidden="1" customHeight="1" x14ac:dyDescent="0.3"/>
    <row r="12750" ht="15" hidden="1" customHeight="1" x14ac:dyDescent="0.3"/>
    <row r="12751" ht="15" hidden="1" customHeight="1" x14ac:dyDescent="0.3"/>
    <row r="12752" ht="15" hidden="1" customHeight="1" x14ac:dyDescent="0.3"/>
    <row r="12753" ht="15" hidden="1" customHeight="1" x14ac:dyDescent="0.3"/>
    <row r="12754" ht="15" hidden="1" customHeight="1" x14ac:dyDescent="0.3"/>
    <row r="12755" ht="15" hidden="1" customHeight="1" x14ac:dyDescent="0.3"/>
    <row r="12756" ht="15" hidden="1" customHeight="1" x14ac:dyDescent="0.3"/>
    <row r="12757" ht="15" hidden="1" customHeight="1" x14ac:dyDescent="0.3"/>
    <row r="12758" ht="15" hidden="1" customHeight="1" x14ac:dyDescent="0.3"/>
    <row r="12759" ht="15" hidden="1" customHeight="1" x14ac:dyDescent="0.3"/>
    <row r="12760" ht="15" hidden="1" customHeight="1" x14ac:dyDescent="0.3"/>
    <row r="12761" ht="15" hidden="1" customHeight="1" x14ac:dyDescent="0.3"/>
    <row r="12762" ht="15" hidden="1" customHeight="1" x14ac:dyDescent="0.3"/>
    <row r="12763" ht="15" hidden="1" customHeight="1" x14ac:dyDescent="0.3"/>
    <row r="12764" ht="15" hidden="1" customHeight="1" x14ac:dyDescent="0.3"/>
    <row r="12765" ht="15" hidden="1" customHeight="1" x14ac:dyDescent="0.3"/>
    <row r="12766" ht="15" hidden="1" customHeight="1" x14ac:dyDescent="0.3"/>
    <row r="12767" ht="15" hidden="1" customHeight="1" x14ac:dyDescent="0.3"/>
    <row r="12768" ht="15" hidden="1" customHeight="1" x14ac:dyDescent="0.3"/>
    <row r="12769" ht="15" hidden="1" customHeight="1" x14ac:dyDescent="0.3"/>
    <row r="12770" ht="15" hidden="1" customHeight="1" x14ac:dyDescent="0.3"/>
    <row r="12771" ht="15" hidden="1" customHeight="1" x14ac:dyDescent="0.3"/>
    <row r="12772" ht="15" hidden="1" customHeight="1" x14ac:dyDescent="0.3"/>
    <row r="12773" ht="15" hidden="1" customHeight="1" x14ac:dyDescent="0.3"/>
    <row r="12774" ht="15" hidden="1" customHeight="1" x14ac:dyDescent="0.3"/>
    <row r="12775" ht="15" hidden="1" customHeight="1" x14ac:dyDescent="0.3"/>
    <row r="12776" ht="15" hidden="1" customHeight="1" x14ac:dyDescent="0.3"/>
    <row r="12777" ht="15" hidden="1" customHeight="1" x14ac:dyDescent="0.3"/>
    <row r="12778" ht="15" hidden="1" customHeight="1" x14ac:dyDescent="0.3"/>
    <row r="12779" ht="15" hidden="1" customHeight="1" x14ac:dyDescent="0.3"/>
    <row r="12780" ht="15" hidden="1" customHeight="1" x14ac:dyDescent="0.3"/>
    <row r="12781" ht="15" hidden="1" customHeight="1" x14ac:dyDescent="0.3"/>
    <row r="12782" ht="15" hidden="1" customHeight="1" x14ac:dyDescent="0.3"/>
    <row r="12783" ht="15" hidden="1" customHeight="1" x14ac:dyDescent="0.3"/>
    <row r="12784" ht="15" hidden="1" customHeight="1" x14ac:dyDescent="0.3"/>
    <row r="12785" ht="15" hidden="1" customHeight="1" x14ac:dyDescent="0.3"/>
    <row r="12786" ht="15" hidden="1" customHeight="1" x14ac:dyDescent="0.3"/>
    <row r="12787" ht="15" hidden="1" customHeight="1" x14ac:dyDescent="0.3"/>
    <row r="12788" ht="15" hidden="1" customHeight="1" x14ac:dyDescent="0.3"/>
    <row r="12789" ht="15" hidden="1" customHeight="1" x14ac:dyDescent="0.3"/>
    <row r="12790" ht="15" hidden="1" customHeight="1" x14ac:dyDescent="0.3"/>
    <row r="12791" ht="15" hidden="1" customHeight="1" x14ac:dyDescent="0.3"/>
    <row r="12792" ht="15" hidden="1" customHeight="1" x14ac:dyDescent="0.3"/>
    <row r="12793" ht="15" hidden="1" customHeight="1" x14ac:dyDescent="0.3"/>
    <row r="12794" ht="15" hidden="1" customHeight="1" x14ac:dyDescent="0.3"/>
    <row r="12795" ht="15" hidden="1" customHeight="1" x14ac:dyDescent="0.3"/>
    <row r="12796" ht="15" hidden="1" customHeight="1" x14ac:dyDescent="0.3"/>
    <row r="12797" ht="15" hidden="1" customHeight="1" x14ac:dyDescent="0.3"/>
    <row r="12798" ht="15" hidden="1" customHeight="1" x14ac:dyDescent="0.3"/>
    <row r="12799" ht="15" hidden="1" customHeight="1" x14ac:dyDescent="0.3"/>
    <row r="12800" ht="15" hidden="1" customHeight="1" x14ac:dyDescent="0.3"/>
    <row r="12801" ht="15" hidden="1" customHeight="1" x14ac:dyDescent="0.3"/>
    <row r="12802" ht="15" hidden="1" customHeight="1" x14ac:dyDescent="0.3"/>
    <row r="12803" ht="15" hidden="1" customHeight="1" x14ac:dyDescent="0.3"/>
    <row r="12804" ht="15" hidden="1" customHeight="1" x14ac:dyDescent="0.3"/>
    <row r="12805" ht="15" hidden="1" customHeight="1" x14ac:dyDescent="0.3"/>
    <row r="12806" ht="15" hidden="1" customHeight="1" x14ac:dyDescent="0.3"/>
    <row r="12807" ht="15" hidden="1" customHeight="1" x14ac:dyDescent="0.3"/>
    <row r="12808" ht="15" hidden="1" customHeight="1" x14ac:dyDescent="0.3"/>
    <row r="12809" ht="15" hidden="1" customHeight="1" x14ac:dyDescent="0.3"/>
    <row r="12810" ht="15" hidden="1" customHeight="1" x14ac:dyDescent="0.3"/>
    <row r="12811" ht="15" hidden="1" customHeight="1" x14ac:dyDescent="0.3"/>
    <row r="12812" ht="15" hidden="1" customHeight="1" x14ac:dyDescent="0.3"/>
    <row r="12813" ht="15" hidden="1" customHeight="1" x14ac:dyDescent="0.3"/>
    <row r="12814" ht="15" hidden="1" customHeight="1" x14ac:dyDescent="0.3"/>
    <row r="12815" ht="15" hidden="1" customHeight="1" x14ac:dyDescent="0.3"/>
    <row r="12816" ht="15" hidden="1" customHeight="1" x14ac:dyDescent="0.3"/>
    <row r="12817" ht="15" hidden="1" customHeight="1" x14ac:dyDescent="0.3"/>
    <row r="12818" ht="15" hidden="1" customHeight="1" x14ac:dyDescent="0.3"/>
    <row r="12819" ht="15" hidden="1" customHeight="1" x14ac:dyDescent="0.3"/>
    <row r="12820" ht="15" hidden="1" customHeight="1" x14ac:dyDescent="0.3"/>
    <row r="12821" ht="15" hidden="1" customHeight="1" x14ac:dyDescent="0.3"/>
    <row r="12822" ht="15" hidden="1" customHeight="1" x14ac:dyDescent="0.3"/>
    <row r="12823" ht="15" hidden="1" customHeight="1" x14ac:dyDescent="0.3"/>
    <row r="12824" ht="15" hidden="1" customHeight="1" x14ac:dyDescent="0.3"/>
    <row r="12825" ht="15" hidden="1" customHeight="1" x14ac:dyDescent="0.3"/>
    <row r="12826" ht="15" hidden="1" customHeight="1" x14ac:dyDescent="0.3"/>
    <row r="12827" ht="15" hidden="1" customHeight="1" x14ac:dyDescent="0.3"/>
    <row r="12828" ht="15" hidden="1" customHeight="1" x14ac:dyDescent="0.3"/>
    <row r="12829" ht="15" hidden="1" customHeight="1" x14ac:dyDescent="0.3"/>
    <row r="12830" ht="15" hidden="1" customHeight="1" x14ac:dyDescent="0.3"/>
    <row r="12831" ht="15" hidden="1" customHeight="1" x14ac:dyDescent="0.3"/>
    <row r="12832" ht="15" hidden="1" customHeight="1" x14ac:dyDescent="0.3"/>
    <row r="12833" ht="15" hidden="1" customHeight="1" x14ac:dyDescent="0.3"/>
    <row r="12834" ht="15" hidden="1" customHeight="1" x14ac:dyDescent="0.3"/>
    <row r="12835" ht="15" hidden="1" customHeight="1" x14ac:dyDescent="0.3"/>
    <row r="12836" ht="15" hidden="1" customHeight="1" x14ac:dyDescent="0.3"/>
    <row r="12837" ht="15" hidden="1" customHeight="1" x14ac:dyDescent="0.3"/>
    <row r="12838" ht="15" hidden="1" customHeight="1" x14ac:dyDescent="0.3"/>
    <row r="12839" ht="15" hidden="1" customHeight="1" x14ac:dyDescent="0.3"/>
    <row r="12840" ht="15" hidden="1" customHeight="1" x14ac:dyDescent="0.3"/>
    <row r="12841" ht="15" hidden="1" customHeight="1" x14ac:dyDescent="0.3"/>
    <row r="12842" ht="15" hidden="1" customHeight="1" x14ac:dyDescent="0.3"/>
    <row r="12843" ht="15" hidden="1" customHeight="1" x14ac:dyDescent="0.3"/>
    <row r="12844" ht="15" hidden="1" customHeight="1" x14ac:dyDescent="0.3"/>
    <row r="12845" ht="15" hidden="1" customHeight="1" x14ac:dyDescent="0.3"/>
    <row r="12846" ht="15" hidden="1" customHeight="1" x14ac:dyDescent="0.3"/>
    <row r="12847" ht="15" hidden="1" customHeight="1" x14ac:dyDescent="0.3"/>
    <row r="12848" ht="15" hidden="1" customHeight="1" x14ac:dyDescent="0.3"/>
    <row r="12849" ht="15" hidden="1" customHeight="1" x14ac:dyDescent="0.3"/>
    <row r="12850" ht="15" hidden="1" customHeight="1" x14ac:dyDescent="0.3"/>
    <row r="12851" ht="15" hidden="1" customHeight="1" x14ac:dyDescent="0.3"/>
    <row r="12852" ht="15" hidden="1" customHeight="1" x14ac:dyDescent="0.3"/>
    <row r="12853" ht="15" hidden="1" customHeight="1" x14ac:dyDescent="0.3"/>
    <row r="12854" ht="15" hidden="1" customHeight="1" x14ac:dyDescent="0.3"/>
    <row r="12855" ht="15" hidden="1" customHeight="1" x14ac:dyDescent="0.3"/>
    <row r="12856" ht="15" hidden="1" customHeight="1" x14ac:dyDescent="0.3"/>
    <row r="12857" ht="15" hidden="1" customHeight="1" x14ac:dyDescent="0.3"/>
    <row r="12858" ht="15" hidden="1" customHeight="1" x14ac:dyDescent="0.3"/>
    <row r="12859" ht="15" hidden="1" customHeight="1" x14ac:dyDescent="0.3"/>
    <row r="12860" ht="15" hidden="1" customHeight="1" x14ac:dyDescent="0.3"/>
    <row r="12861" ht="15" hidden="1" customHeight="1" x14ac:dyDescent="0.3"/>
    <row r="12862" ht="15" hidden="1" customHeight="1" x14ac:dyDescent="0.3"/>
    <row r="12863" ht="15" hidden="1" customHeight="1" x14ac:dyDescent="0.3"/>
    <row r="12864" ht="15" hidden="1" customHeight="1" x14ac:dyDescent="0.3"/>
    <row r="12865" ht="15" hidden="1" customHeight="1" x14ac:dyDescent="0.3"/>
    <row r="12866" ht="15" hidden="1" customHeight="1" x14ac:dyDescent="0.3"/>
    <row r="12867" ht="15" hidden="1" customHeight="1" x14ac:dyDescent="0.3"/>
    <row r="12868" ht="15" hidden="1" customHeight="1" x14ac:dyDescent="0.3"/>
    <row r="12869" ht="15" hidden="1" customHeight="1" x14ac:dyDescent="0.3"/>
    <row r="12870" ht="15" hidden="1" customHeight="1" x14ac:dyDescent="0.3"/>
    <row r="12871" ht="15" hidden="1" customHeight="1" x14ac:dyDescent="0.3"/>
    <row r="12872" ht="15" hidden="1" customHeight="1" x14ac:dyDescent="0.3"/>
    <row r="12873" ht="15" hidden="1" customHeight="1" x14ac:dyDescent="0.3"/>
    <row r="12874" ht="15" hidden="1" customHeight="1" x14ac:dyDescent="0.3"/>
    <row r="12875" ht="15" hidden="1" customHeight="1" x14ac:dyDescent="0.3"/>
    <row r="12876" ht="15" hidden="1" customHeight="1" x14ac:dyDescent="0.3"/>
    <row r="12877" ht="15" hidden="1" customHeight="1" x14ac:dyDescent="0.3"/>
    <row r="12878" ht="15" hidden="1" customHeight="1" x14ac:dyDescent="0.3"/>
    <row r="12879" ht="15" hidden="1" customHeight="1" x14ac:dyDescent="0.3"/>
    <row r="12880" ht="15" hidden="1" customHeight="1" x14ac:dyDescent="0.3"/>
    <row r="12881" ht="15" hidden="1" customHeight="1" x14ac:dyDescent="0.3"/>
    <row r="12882" ht="15" hidden="1" customHeight="1" x14ac:dyDescent="0.3"/>
    <row r="12883" ht="15" hidden="1" customHeight="1" x14ac:dyDescent="0.3"/>
    <row r="12884" ht="15" hidden="1" customHeight="1" x14ac:dyDescent="0.3"/>
    <row r="12885" ht="15" hidden="1" customHeight="1" x14ac:dyDescent="0.3"/>
    <row r="12886" ht="15" hidden="1" customHeight="1" x14ac:dyDescent="0.3"/>
    <row r="12887" ht="15" hidden="1" customHeight="1" x14ac:dyDescent="0.3"/>
    <row r="12888" ht="15" hidden="1" customHeight="1" x14ac:dyDescent="0.3"/>
    <row r="12889" ht="15" hidden="1" customHeight="1" x14ac:dyDescent="0.3"/>
    <row r="12890" ht="15" hidden="1" customHeight="1" x14ac:dyDescent="0.3"/>
    <row r="12891" ht="15" hidden="1" customHeight="1" x14ac:dyDescent="0.3"/>
    <row r="12892" ht="15" hidden="1" customHeight="1" x14ac:dyDescent="0.3"/>
    <row r="12893" ht="15" hidden="1" customHeight="1" x14ac:dyDescent="0.3"/>
    <row r="12894" ht="15" hidden="1" customHeight="1" x14ac:dyDescent="0.3"/>
    <row r="12895" ht="15" hidden="1" customHeight="1" x14ac:dyDescent="0.3"/>
    <row r="12896" ht="15" hidden="1" customHeight="1" x14ac:dyDescent="0.3"/>
    <row r="12897" ht="15" hidden="1" customHeight="1" x14ac:dyDescent="0.3"/>
    <row r="12898" ht="15" hidden="1" customHeight="1" x14ac:dyDescent="0.3"/>
    <row r="12899" ht="15" hidden="1" customHeight="1" x14ac:dyDescent="0.3"/>
    <row r="12900" ht="15" hidden="1" customHeight="1" x14ac:dyDescent="0.3"/>
    <row r="12901" ht="15" hidden="1" customHeight="1" x14ac:dyDescent="0.3"/>
    <row r="12902" ht="15" hidden="1" customHeight="1" x14ac:dyDescent="0.3"/>
    <row r="12903" ht="15" hidden="1" customHeight="1" x14ac:dyDescent="0.3"/>
    <row r="12904" ht="15" hidden="1" customHeight="1" x14ac:dyDescent="0.3"/>
    <row r="12905" ht="15" hidden="1" customHeight="1" x14ac:dyDescent="0.3"/>
    <row r="12906" ht="15" hidden="1" customHeight="1" x14ac:dyDescent="0.3"/>
    <row r="12907" ht="15" hidden="1" customHeight="1" x14ac:dyDescent="0.3"/>
    <row r="12908" ht="15" hidden="1" customHeight="1" x14ac:dyDescent="0.3"/>
    <row r="12909" ht="15" hidden="1" customHeight="1" x14ac:dyDescent="0.3"/>
    <row r="12910" ht="15" hidden="1" customHeight="1" x14ac:dyDescent="0.3"/>
    <row r="12911" ht="15" hidden="1" customHeight="1" x14ac:dyDescent="0.3"/>
    <row r="12912" ht="15" hidden="1" customHeight="1" x14ac:dyDescent="0.3"/>
    <row r="12913" ht="15" hidden="1" customHeight="1" x14ac:dyDescent="0.3"/>
    <row r="12914" ht="15" hidden="1" customHeight="1" x14ac:dyDescent="0.3"/>
    <row r="12915" ht="15" hidden="1" customHeight="1" x14ac:dyDescent="0.3"/>
    <row r="12916" ht="15" hidden="1" customHeight="1" x14ac:dyDescent="0.3"/>
    <row r="12917" ht="15" hidden="1" customHeight="1" x14ac:dyDescent="0.3"/>
    <row r="12918" ht="15" hidden="1" customHeight="1" x14ac:dyDescent="0.3"/>
    <row r="12919" ht="15" hidden="1" customHeight="1" x14ac:dyDescent="0.3"/>
    <row r="12920" ht="15" hidden="1" customHeight="1" x14ac:dyDescent="0.3"/>
    <row r="12921" ht="15" hidden="1" customHeight="1" x14ac:dyDescent="0.3"/>
    <row r="12922" ht="15" hidden="1" customHeight="1" x14ac:dyDescent="0.3"/>
    <row r="12923" ht="15" hidden="1" customHeight="1" x14ac:dyDescent="0.3"/>
    <row r="12924" ht="15" hidden="1" customHeight="1" x14ac:dyDescent="0.3"/>
    <row r="12925" ht="15" hidden="1" customHeight="1" x14ac:dyDescent="0.3"/>
    <row r="12926" ht="15" hidden="1" customHeight="1" x14ac:dyDescent="0.3"/>
    <row r="12927" ht="15" hidden="1" customHeight="1" x14ac:dyDescent="0.3"/>
    <row r="12928" ht="15" hidden="1" customHeight="1" x14ac:dyDescent="0.3"/>
    <row r="12929" ht="15" hidden="1" customHeight="1" x14ac:dyDescent="0.3"/>
    <row r="12930" ht="15" hidden="1" customHeight="1" x14ac:dyDescent="0.3"/>
    <row r="12931" ht="15" hidden="1" customHeight="1" x14ac:dyDescent="0.3"/>
    <row r="12932" ht="15" hidden="1" customHeight="1" x14ac:dyDescent="0.3"/>
    <row r="12933" ht="15" hidden="1" customHeight="1" x14ac:dyDescent="0.3"/>
    <row r="12934" ht="15" hidden="1" customHeight="1" x14ac:dyDescent="0.3"/>
    <row r="12935" ht="15" hidden="1" customHeight="1" x14ac:dyDescent="0.3"/>
    <row r="12936" ht="15" hidden="1" customHeight="1" x14ac:dyDescent="0.3"/>
    <row r="12937" ht="15" hidden="1" customHeight="1" x14ac:dyDescent="0.3"/>
    <row r="12938" ht="15" hidden="1" customHeight="1" x14ac:dyDescent="0.3"/>
    <row r="12939" ht="15" hidden="1" customHeight="1" x14ac:dyDescent="0.3"/>
    <row r="12940" ht="15" hidden="1" customHeight="1" x14ac:dyDescent="0.3"/>
    <row r="12941" ht="15" hidden="1" customHeight="1" x14ac:dyDescent="0.3"/>
    <row r="12942" ht="15" hidden="1" customHeight="1" x14ac:dyDescent="0.3"/>
    <row r="12943" ht="15" hidden="1" customHeight="1" x14ac:dyDescent="0.3"/>
    <row r="12944" ht="15" hidden="1" customHeight="1" x14ac:dyDescent="0.3"/>
    <row r="12945" ht="15" hidden="1" customHeight="1" x14ac:dyDescent="0.3"/>
    <row r="12946" ht="15" hidden="1" customHeight="1" x14ac:dyDescent="0.3"/>
    <row r="12947" ht="15" hidden="1" customHeight="1" x14ac:dyDescent="0.3"/>
    <row r="12948" ht="15" hidden="1" customHeight="1" x14ac:dyDescent="0.3"/>
    <row r="12949" ht="15" hidden="1" customHeight="1" x14ac:dyDescent="0.3"/>
    <row r="12950" ht="15" hidden="1" customHeight="1" x14ac:dyDescent="0.3"/>
    <row r="12951" ht="15" hidden="1" customHeight="1" x14ac:dyDescent="0.3"/>
    <row r="12952" ht="15" hidden="1" customHeight="1" x14ac:dyDescent="0.3"/>
    <row r="12953" ht="15" hidden="1" customHeight="1" x14ac:dyDescent="0.3"/>
    <row r="12954" ht="15" hidden="1" customHeight="1" x14ac:dyDescent="0.3"/>
    <row r="12955" ht="15" hidden="1" customHeight="1" x14ac:dyDescent="0.3"/>
    <row r="12956" ht="15" hidden="1" customHeight="1" x14ac:dyDescent="0.3"/>
    <row r="12957" ht="15" hidden="1" customHeight="1" x14ac:dyDescent="0.3"/>
    <row r="12958" ht="15" hidden="1" customHeight="1" x14ac:dyDescent="0.3"/>
    <row r="12959" ht="15" hidden="1" customHeight="1" x14ac:dyDescent="0.3"/>
    <row r="12960" ht="15" hidden="1" customHeight="1" x14ac:dyDescent="0.3"/>
    <row r="12961" ht="15" hidden="1" customHeight="1" x14ac:dyDescent="0.3"/>
    <row r="12962" ht="15" hidden="1" customHeight="1" x14ac:dyDescent="0.3"/>
    <row r="12963" ht="15" hidden="1" customHeight="1" x14ac:dyDescent="0.3"/>
    <row r="12964" ht="15" hidden="1" customHeight="1" x14ac:dyDescent="0.3"/>
    <row r="12965" ht="15" hidden="1" customHeight="1" x14ac:dyDescent="0.3"/>
    <row r="12966" ht="15" hidden="1" customHeight="1" x14ac:dyDescent="0.3"/>
    <row r="12967" ht="15" hidden="1" customHeight="1" x14ac:dyDescent="0.3"/>
    <row r="12968" ht="15" hidden="1" customHeight="1" x14ac:dyDescent="0.3"/>
    <row r="12969" ht="15" hidden="1" customHeight="1" x14ac:dyDescent="0.3"/>
    <row r="12970" ht="15" hidden="1" customHeight="1" x14ac:dyDescent="0.3"/>
    <row r="12971" ht="15" hidden="1" customHeight="1" x14ac:dyDescent="0.3"/>
    <row r="12972" ht="15" hidden="1" customHeight="1" x14ac:dyDescent="0.3"/>
    <row r="12973" ht="15" hidden="1" customHeight="1" x14ac:dyDescent="0.3"/>
    <row r="12974" ht="15" hidden="1" customHeight="1" x14ac:dyDescent="0.3"/>
    <row r="12975" ht="15" hidden="1" customHeight="1" x14ac:dyDescent="0.3"/>
    <row r="12976" ht="15" hidden="1" customHeight="1" x14ac:dyDescent="0.3"/>
    <row r="12977" ht="15" hidden="1" customHeight="1" x14ac:dyDescent="0.3"/>
    <row r="12978" ht="15" hidden="1" customHeight="1" x14ac:dyDescent="0.3"/>
    <row r="12979" ht="15" hidden="1" customHeight="1" x14ac:dyDescent="0.3"/>
    <row r="12980" ht="15" hidden="1" customHeight="1" x14ac:dyDescent="0.3"/>
    <row r="12981" ht="15" hidden="1" customHeight="1" x14ac:dyDescent="0.3"/>
    <row r="12982" ht="15" hidden="1" customHeight="1" x14ac:dyDescent="0.3"/>
    <row r="12983" ht="15" hidden="1" customHeight="1" x14ac:dyDescent="0.3"/>
    <row r="12984" ht="15" hidden="1" customHeight="1" x14ac:dyDescent="0.3"/>
    <row r="12985" ht="15" hidden="1" customHeight="1" x14ac:dyDescent="0.3"/>
    <row r="12986" ht="15" hidden="1" customHeight="1" x14ac:dyDescent="0.3"/>
    <row r="12987" ht="15" hidden="1" customHeight="1" x14ac:dyDescent="0.3"/>
    <row r="12988" ht="15" hidden="1" customHeight="1" x14ac:dyDescent="0.3"/>
    <row r="12989" ht="15" hidden="1" customHeight="1" x14ac:dyDescent="0.3"/>
    <row r="12990" ht="15" hidden="1" customHeight="1" x14ac:dyDescent="0.3"/>
    <row r="12991" ht="15" hidden="1" customHeight="1" x14ac:dyDescent="0.3"/>
    <row r="12992" ht="15" hidden="1" customHeight="1" x14ac:dyDescent="0.3"/>
    <row r="12993" ht="15" hidden="1" customHeight="1" x14ac:dyDescent="0.3"/>
    <row r="12994" ht="15" hidden="1" customHeight="1" x14ac:dyDescent="0.3"/>
    <row r="12995" ht="15" hidden="1" customHeight="1" x14ac:dyDescent="0.3"/>
    <row r="12996" ht="15" hidden="1" customHeight="1" x14ac:dyDescent="0.3"/>
    <row r="12997" ht="15" hidden="1" customHeight="1" x14ac:dyDescent="0.3"/>
    <row r="12998" ht="15" hidden="1" customHeight="1" x14ac:dyDescent="0.3"/>
    <row r="12999" ht="15" hidden="1" customHeight="1" x14ac:dyDescent="0.3"/>
    <row r="13000" ht="15" hidden="1" customHeight="1" x14ac:dyDescent="0.3"/>
    <row r="13001" ht="15" hidden="1" customHeight="1" x14ac:dyDescent="0.3"/>
    <row r="13002" ht="15" hidden="1" customHeight="1" x14ac:dyDescent="0.3"/>
    <row r="13003" ht="15" hidden="1" customHeight="1" x14ac:dyDescent="0.3"/>
    <row r="13004" ht="15" hidden="1" customHeight="1" x14ac:dyDescent="0.3"/>
    <row r="13005" ht="15" hidden="1" customHeight="1" x14ac:dyDescent="0.3"/>
    <row r="13006" ht="15" hidden="1" customHeight="1" x14ac:dyDescent="0.3"/>
    <row r="13007" ht="15" hidden="1" customHeight="1" x14ac:dyDescent="0.3"/>
    <row r="13008" ht="15" hidden="1" customHeight="1" x14ac:dyDescent="0.3"/>
    <row r="13009" ht="15" hidden="1" customHeight="1" x14ac:dyDescent="0.3"/>
    <row r="13010" ht="15" hidden="1" customHeight="1" x14ac:dyDescent="0.3"/>
    <row r="13011" ht="15" hidden="1" customHeight="1" x14ac:dyDescent="0.3"/>
    <row r="13012" ht="15" hidden="1" customHeight="1" x14ac:dyDescent="0.3"/>
    <row r="13013" ht="15" hidden="1" customHeight="1" x14ac:dyDescent="0.3"/>
    <row r="13014" ht="15" hidden="1" customHeight="1" x14ac:dyDescent="0.3"/>
    <row r="13015" ht="15" hidden="1" customHeight="1" x14ac:dyDescent="0.3"/>
    <row r="13016" ht="15" hidden="1" customHeight="1" x14ac:dyDescent="0.3"/>
    <row r="13017" ht="15" hidden="1" customHeight="1" x14ac:dyDescent="0.3"/>
    <row r="13018" ht="15" hidden="1" customHeight="1" x14ac:dyDescent="0.3"/>
    <row r="13019" ht="15" hidden="1" customHeight="1" x14ac:dyDescent="0.3"/>
    <row r="13020" ht="15" hidden="1" customHeight="1" x14ac:dyDescent="0.3"/>
    <row r="13021" ht="15" hidden="1" customHeight="1" x14ac:dyDescent="0.3"/>
    <row r="13022" ht="15" hidden="1" customHeight="1" x14ac:dyDescent="0.3"/>
    <row r="13023" ht="15" hidden="1" customHeight="1" x14ac:dyDescent="0.3"/>
    <row r="13024" ht="15" hidden="1" customHeight="1" x14ac:dyDescent="0.3"/>
    <row r="13025" ht="15" hidden="1" customHeight="1" x14ac:dyDescent="0.3"/>
    <row r="13026" ht="15" hidden="1" customHeight="1" x14ac:dyDescent="0.3"/>
    <row r="13027" ht="15" hidden="1" customHeight="1" x14ac:dyDescent="0.3"/>
    <row r="13028" ht="15" hidden="1" customHeight="1" x14ac:dyDescent="0.3"/>
    <row r="13029" ht="15" hidden="1" customHeight="1" x14ac:dyDescent="0.3"/>
    <row r="13030" ht="15" hidden="1" customHeight="1" x14ac:dyDescent="0.3"/>
    <row r="13031" ht="15" hidden="1" customHeight="1" x14ac:dyDescent="0.3"/>
    <row r="13032" ht="15" hidden="1" customHeight="1" x14ac:dyDescent="0.3"/>
    <row r="13033" ht="15" hidden="1" customHeight="1" x14ac:dyDescent="0.3"/>
    <row r="13034" ht="15" hidden="1" customHeight="1" x14ac:dyDescent="0.3"/>
    <row r="13035" ht="15" hidden="1" customHeight="1" x14ac:dyDescent="0.3"/>
    <row r="13036" ht="15" hidden="1" customHeight="1" x14ac:dyDescent="0.3"/>
    <row r="13037" ht="15" hidden="1" customHeight="1" x14ac:dyDescent="0.3"/>
    <row r="13038" ht="15" hidden="1" customHeight="1" x14ac:dyDescent="0.3"/>
    <row r="13039" ht="15" hidden="1" customHeight="1" x14ac:dyDescent="0.3"/>
    <row r="13040" ht="15" hidden="1" customHeight="1" x14ac:dyDescent="0.3"/>
    <row r="13041" ht="15" hidden="1" customHeight="1" x14ac:dyDescent="0.3"/>
    <row r="13042" ht="15" hidden="1" customHeight="1" x14ac:dyDescent="0.3"/>
    <row r="13043" ht="15" hidden="1" customHeight="1" x14ac:dyDescent="0.3"/>
    <row r="13044" ht="15" hidden="1" customHeight="1" x14ac:dyDescent="0.3"/>
    <row r="13045" ht="15" hidden="1" customHeight="1" x14ac:dyDescent="0.3"/>
    <row r="13046" ht="15" hidden="1" customHeight="1" x14ac:dyDescent="0.3"/>
    <row r="13047" ht="15" hidden="1" customHeight="1" x14ac:dyDescent="0.3"/>
    <row r="13048" ht="15" hidden="1" customHeight="1" x14ac:dyDescent="0.3"/>
    <row r="13049" ht="15" hidden="1" customHeight="1" x14ac:dyDescent="0.3"/>
    <row r="13050" ht="15" hidden="1" customHeight="1" x14ac:dyDescent="0.3"/>
    <row r="13051" ht="15" hidden="1" customHeight="1" x14ac:dyDescent="0.3"/>
    <row r="13052" ht="15" hidden="1" customHeight="1" x14ac:dyDescent="0.3"/>
    <row r="13053" ht="15" hidden="1" customHeight="1" x14ac:dyDescent="0.3"/>
    <row r="13054" ht="15" hidden="1" customHeight="1" x14ac:dyDescent="0.3"/>
    <row r="13055" ht="15" hidden="1" customHeight="1" x14ac:dyDescent="0.3"/>
    <row r="13056" ht="15" hidden="1" customHeight="1" x14ac:dyDescent="0.3"/>
    <row r="13057" ht="15" hidden="1" customHeight="1" x14ac:dyDescent="0.3"/>
    <row r="13058" ht="15" hidden="1" customHeight="1" x14ac:dyDescent="0.3"/>
    <row r="13059" ht="15" hidden="1" customHeight="1" x14ac:dyDescent="0.3"/>
    <row r="13060" ht="15" hidden="1" customHeight="1" x14ac:dyDescent="0.3"/>
    <row r="13061" ht="15" hidden="1" customHeight="1" x14ac:dyDescent="0.3"/>
    <row r="13062" ht="15" hidden="1" customHeight="1" x14ac:dyDescent="0.3"/>
    <row r="13063" ht="15" hidden="1" customHeight="1" x14ac:dyDescent="0.3"/>
    <row r="13064" ht="15" hidden="1" customHeight="1" x14ac:dyDescent="0.3"/>
    <row r="13065" ht="15" hidden="1" customHeight="1" x14ac:dyDescent="0.3"/>
    <row r="13066" ht="15" hidden="1" customHeight="1" x14ac:dyDescent="0.3"/>
    <row r="13067" ht="15" hidden="1" customHeight="1" x14ac:dyDescent="0.3"/>
    <row r="13068" ht="15" hidden="1" customHeight="1" x14ac:dyDescent="0.3"/>
    <row r="13069" ht="15" hidden="1" customHeight="1" x14ac:dyDescent="0.3"/>
    <row r="13070" ht="15" hidden="1" customHeight="1" x14ac:dyDescent="0.3"/>
    <row r="13071" ht="15" hidden="1" customHeight="1" x14ac:dyDescent="0.3"/>
    <row r="13072" ht="15" hidden="1" customHeight="1" x14ac:dyDescent="0.3"/>
    <row r="13073" ht="15" hidden="1" customHeight="1" x14ac:dyDescent="0.3"/>
    <row r="13074" ht="15" hidden="1" customHeight="1" x14ac:dyDescent="0.3"/>
    <row r="13075" ht="15" hidden="1" customHeight="1" x14ac:dyDescent="0.3"/>
    <row r="13076" ht="15" hidden="1" customHeight="1" x14ac:dyDescent="0.3"/>
    <row r="13077" ht="15" hidden="1" customHeight="1" x14ac:dyDescent="0.3"/>
    <row r="13078" ht="15" hidden="1" customHeight="1" x14ac:dyDescent="0.3"/>
    <row r="13079" ht="15" hidden="1" customHeight="1" x14ac:dyDescent="0.3"/>
    <row r="13080" ht="15" hidden="1" customHeight="1" x14ac:dyDescent="0.3"/>
    <row r="13081" ht="15" hidden="1" customHeight="1" x14ac:dyDescent="0.3"/>
    <row r="13082" ht="15" hidden="1" customHeight="1" x14ac:dyDescent="0.3"/>
    <row r="13083" ht="15" hidden="1" customHeight="1" x14ac:dyDescent="0.3"/>
    <row r="13084" ht="15" hidden="1" customHeight="1" x14ac:dyDescent="0.3"/>
    <row r="13085" ht="15" hidden="1" customHeight="1" x14ac:dyDescent="0.3"/>
    <row r="13086" ht="15" hidden="1" customHeight="1" x14ac:dyDescent="0.3"/>
    <row r="13087" ht="15" hidden="1" customHeight="1" x14ac:dyDescent="0.3"/>
    <row r="13088" ht="15" hidden="1" customHeight="1" x14ac:dyDescent="0.3"/>
    <row r="13089" ht="15" hidden="1" customHeight="1" x14ac:dyDescent="0.3"/>
    <row r="13090" ht="15" hidden="1" customHeight="1" x14ac:dyDescent="0.3"/>
    <row r="13091" ht="15" hidden="1" customHeight="1" x14ac:dyDescent="0.3"/>
    <row r="13092" ht="15" hidden="1" customHeight="1" x14ac:dyDescent="0.3"/>
    <row r="13093" ht="15" hidden="1" customHeight="1" x14ac:dyDescent="0.3"/>
    <row r="13094" ht="15" hidden="1" customHeight="1" x14ac:dyDescent="0.3"/>
    <row r="13095" ht="15" hidden="1" customHeight="1" x14ac:dyDescent="0.3"/>
    <row r="13096" ht="15" hidden="1" customHeight="1" x14ac:dyDescent="0.3"/>
    <row r="13097" ht="15" hidden="1" customHeight="1" x14ac:dyDescent="0.3"/>
    <row r="13098" ht="15" hidden="1" customHeight="1" x14ac:dyDescent="0.3"/>
    <row r="13099" ht="15" hidden="1" customHeight="1" x14ac:dyDescent="0.3"/>
    <row r="13100" ht="15" hidden="1" customHeight="1" x14ac:dyDescent="0.3"/>
    <row r="13101" ht="15" hidden="1" customHeight="1" x14ac:dyDescent="0.3"/>
    <row r="13102" ht="15" hidden="1" customHeight="1" x14ac:dyDescent="0.3"/>
    <row r="13103" ht="15" hidden="1" customHeight="1" x14ac:dyDescent="0.3"/>
    <row r="13104" ht="15" hidden="1" customHeight="1" x14ac:dyDescent="0.3"/>
    <row r="13105" ht="15" hidden="1" customHeight="1" x14ac:dyDescent="0.3"/>
    <row r="13106" ht="15" hidden="1" customHeight="1" x14ac:dyDescent="0.3"/>
    <row r="13107" ht="15" hidden="1" customHeight="1" x14ac:dyDescent="0.3"/>
    <row r="13108" ht="15" hidden="1" customHeight="1" x14ac:dyDescent="0.3"/>
    <row r="13109" ht="15" hidden="1" customHeight="1" x14ac:dyDescent="0.3"/>
    <row r="13110" ht="15" hidden="1" customHeight="1" x14ac:dyDescent="0.3"/>
    <row r="13111" ht="15" hidden="1" customHeight="1" x14ac:dyDescent="0.3"/>
    <row r="13112" ht="15" hidden="1" customHeight="1" x14ac:dyDescent="0.3"/>
    <row r="13113" ht="15" hidden="1" customHeight="1" x14ac:dyDescent="0.3"/>
    <row r="13114" ht="15" hidden="1" customHeight="1" x14ac:dyDescent="0.3"/>
    <row r="13115" ht="15" hidden="1" customHeight="1" x14ac:dyDescent="0.3"/>
    <row r="13116" ht="15" hidden="1" customHeight="1" x14ac:dyDescent="0.3"/>
    <row r="13117" ht="15" hidden="1" customHeight="1" x14ac:dyDescent="0.3"/>
    <row r="13118" ht="15" hidden="1" customHeight="1" x14ac:dyDescent="0.3"/>
    <row r="13119" ht="15" hidden="1" customHeight="1" x14ac:dyDescent="0.3"/>
    <row r="13120" ht="15" hidden="1" customHeight="1" x14ac:dyDescent="0.3"/>
    <row r="13121" ht="15" hidden="1" customHeight="1" x14ac:dyDescent="0.3"/>
    <row r="13122" ht="15" hidden="1" customHeight="1" x14ac:dyDescent="0.3"/>
    <row r="13123" ht="15" hidden="1" customHeight="1" x14ac:dyDescent="0.3"/>
    <row r="13124" ht="15" hidden="1" customHeight="1" x14ac:dyDescent="0.3"/>
    <row r="13125" ht="15" hidden="1" customHeight="1" x14ac:dyDescent="0.3"/>
    <row r="13126" ht="15" hidden="1" customHeight="1" x14ac:dyDescent="0.3"/>
    <row r="13127" ht="15" hidden="1" customHeight="1" x14ac:dyDescent="0.3"/>
    <row r="13128" ht="15" hidden="1" customHeight="1" x14ac:dyDescent="0.3"/>
    <row r="13129" ht="15" hidden="1" customHeight="1" x14ac:dyDescent="0.3"/>
    <row r="13130" ht="15" hidden="1" customHeight="1" x14ac:dyDescent="0.3"/>
    <row r="13131" ht="15" hidden="1" customHeight="1" x14ac:dyDescent="0.3"/>
    <row r="13132" ht="15" hidden="1" customHeight="1" x14ac:dyDescent="0.3"/>
    <row r="13133" ht="15" hidden="1" customHeight="1" x14ac:dyDescent="0.3"/>
    <row r="13134" ht="15" hidden="1" customHeight="1" x14ac:dyDescent="0.3"/>
    <row r="13135" ht="15" hidden="1" customHeight="1" x14ac:dyDescent="0.3"/>
    <row r="13136" ht="15" hidden="1" customHeight="1" x14ac:dyDescent="0.3"/>
    <row r="13137" ht="15" hidden="1" customHeight="1" x14ac:dyDescent="0.3"/>
    <row r="13138" ht="15" hidden="1" customHeight="1" x14ac:dyDescent="0.3"/>
    <row r="13139" ht="15" hidden="1" customHeight="1" x14ac:dyDescent="0.3"/>
    <row r="13140" ht="15" hidden="1" customHeight="1" x14ac:dyDescent="0.3"/>
    <row r="13141" ht="15" hidden="1" customHeight="1" x14ac:dyDescent="0.3"/>
    <row r="13142" ht="15" hidden="1" customHeight="1" x14ac:dyDescent="0.3"/>
    <row r="13143" ht="15" hidden="1" customHeight="1" x14ac:dyDescent="0.3"/>
    <row r="13144" ht="15" hidden="1" customHeight="1" x14ac:dyDescent="0.3"/>
    <row r="13145" ht="15" hidden="1" customHeight="1" x14ac:dyDescent="0.3"/>
    <row r="13146" ht="15" hidden="1" customHeight="1" x14ac:dyDescent="0.3"/>
    <row r="13147" ht="15" hidden="1" customHeight="1" x14ac:dyDescent="0.3"/>
    <row r="13148" ht="15" hidden="1" customHeight="1" x14ac:dyDescent="0.3"/>
    <row r="13149" ht="15" hidden="1" customHeight="1" x14ac:dyDescent="0.3"/>
    <row r="13150" ht="15" hidden="1" customHeight="1" x14ac:dyDescent="0.3"/>
    <row r="13151" ht="15" hidden="1" customHeight="1" x14ac:dyDescent="0.3"/>
    <row r="13152" ht="15" hidden="1" customHeight="1" x14ac:dyDescent="0.3"/>
    <row r="13153" ht="15" hidden="1" customHeight="1" x14ac:dyDescent="0.3"/>
    <row r="13154" ht="15" hidden="1" customHeight="1" x14ac:dyDescent="0.3"/>
    <row r="13155" ht="15" hidden="1" customHeight="1" x14ac:dyDescent="0.3"/>
    <row r="13156" ht="15" hidden="1" customHeight="1" x14ac:dyDescent="0.3"/>
    <row r="13157" ht="15" hidden="1" customHeight="1" x14ac:dyDescent="0.3"/>
    <row r="13158" ht="15" hidden="1" customHeight="1" x14ac:dyDescent="0.3"/>
    <row r="13159" ht="15" hidden="1" customHeight="1" x14ac:dyDescent="0.3"/>
    <row r="13160" ht="15" hidden="1" customHeight="1" x14ac:dyDescent="0.3"/>
    <row r="13161" ht="15" hidden="1" customHeight="1" x14ac:dyDescent="0.3"/>
    <row r="13162" ht="15" hidden="1" customHeight="1" x14ac:dyDescent="0.3"/>
    <row r="13163" ht="15" hidden="1" customHeight="1" x14ac:dyDescent="0.3"/>
    <row r="13164" ht="15" hidden="1" customHeight="1" x14ac:dyDescent="0.3"/>
    <row r="13165" ht="15" hidden="1" customHeight="1" x14ac:dyDescent="0.3"/>
    <row r="13166" ht="15" hidden="1" customHeight="1" x14ac:dyDescent="0.3"/>
    <row r="13167" ht="15" hidden="1" customHeight="1" x14ac:dyDescent="0.3"/>
    <row r="13168" ht="15" hidden="1" customHeight="1" x14ac:dyDescent="0.3"/>
    <row r="13169" ht="15" hidden="1" customHeight="1" x14ac:dyDescent="0.3"/>
    <row r="13170" ht="15" hidden="1" customHeight="1" x14ac:dyDescent="0.3"/>
    <row r="13171" ht="15" hidden="1" customHeight="1" x14ac:dyDescent="0.3"/>
    <row r="13172" ht="15" hidden="1" customHeight="1" x14ac:dyDescent="0.3"/>
    <row r="13173" ht="15" hidden="1" customHeight="1" x14ac:dyDescent="0.3"/>
    <row r="13174" ht="15" hidden="1" customHeight="1" x14ac:dyDescent="0.3"/>
    <row r="13175" ht="15" hidden="1" customHeight="1" x14ac:dyDescent="0.3"/>
    <row r="13176" ht="15" hidden="1" customHeight="1" x14ac:dyDescent="0.3"/>
    <row r="13177" ht="15" hidden="1" customHeight="1" x14ac:dyDescent="0.3"/>
    <row r="13178" ht="15" hidden="1" customHeight="1" x14ac:dyDescent="0.3"/>
    <row r="13179" ht="15" hidden="1" customHeight="1" x14ac:dyDescent="0.3"/>
    <row r="13180" ht="15" hidden="1" customHeight="1" x14ac:dyDescent="0.3"/>
    <row r="13181" ht="15" hidden="1" customHeight="1" x14ac:dyDescent="0.3"/>
    <row r="13182" ht="15" hidden="1" customHeight="1" x14ac:dyDescent="0.3"/>
    <row r="13183" ht="15" hidden="1" customHeight="1" x14ac:dyDescent="0.3"/>
    <row r="13184" ht="15" hidden="1" customHeight="1" x14ac:dyDescent="0.3"/>
    <row r="13185" ht="15" hidden="1" customHeight="1" x14ac:dyDescent="0.3"/>
    <row r="13186" ht="15" hidden="1" customHeight="1" x14ac:dyDescent="0.3"/>
    <row r="13187" ht="15" hidden="1" customHeight="1" x14ac:dyDescent="0.3"/>
    <row r="13188" ht="15" hidden="1" customHeight="1" x14ac:dyDescent="0.3"/>
    <row r="13189" ht="15" hidden="1" customHeight="1" x14ac:dyDescent="0.3"/>
    <row r="13190" ht="15" hidden="1" customHeight="1" x14ac:dyDescent="0.3"/>
    <row r="13191" ht="15" hidden="1" customHeight="1" x14ac:dyDescent="0.3"/>
    <row r="13192" ht="15" hidden="1" customHeight="1" x14ac:dyDescent="0.3"/>
    <row r="13193" ht="15" hidden="1" customHeight="1" x14ac:dyDescent="0.3"/>
    <row r="13194" ht="15" hidden="1" customHeight="1" x14ac:dyDescent="0.3"/>
    <row r="13195" ht="15" hidden="1" customHeight="1" x14ac:dyDescent="0.3"/>
    <row r="13196" ht="15" hidden="1" customHeight="1" x14ac:dyDescent="0.3"/>
    <row r="13197" ht="15" hidden="1" customHeight="1" x14ac:dyDescent="0.3"/>
    <row r="13198" ht="15" hidden="1" customHeight="1" x14ac:dyDescent="0.3"/>
    <row r="13199" ht="15" hidden="1" customHeight="1" x14ac:dyDescent="0.3"/>
    <row r="13200" ht="15" hidden="1" customHeight="1" x14ac:dyDescent="0.3"/>
    <row r="13201" ht="15" hidden="1" customHeight="1" x14ac:dyDescent="0.3"/>
    <row r="13202" ht="15" hidden="1" customHeight="1" x14ac:dyDescent="0.3"/>
    <row r="13203" ht="15" hidden="1" customHeight="1" x14ac:dyDescent="0.3"/>
    <row r="13204" ht="15" hidden="1" customHeight="1" x14ac:dyDescent="0.3"/>
    <row r="13205" ht="15" hidden="1" customHeight="1" x14ac:dyDescent="0.3"/>
    <row r="13206" ht="15" hidden="1" customHeight="1" x14ac:dyDescent="0.3"/>
    <row r="13207" ht="15" hidden="1" customHeight="1" x14ac:dyDescent="0.3"/>
    <row r="13208" ht="15" hidden="1" customHeight="1" x14ac:dyDescent="0.3"/>
    <row r="13209" ht="15" hidden="1" customHeight="1" x14ac:dyDescent="0.3"/>
    <row r="13210" ht="15" hidden="1" customHeight="1" x14ac:dyDescent="0.3"/>
    <row r="13211" ht="15" hidden="1" customHeight="1" x14ac:dyDescent="0.3"/>
    <row r="13212" ht="15" hidden="1" customHeight="1" x14ac:dyDescent="0.3"/>
    <row r="13213" ht="15" hidden="1" customHeight="1" x14ac:dyDescent="0.3"/>
    <row r="13214" ht="15" hidden="1" customHeight="1" x14ac:dyDescent="0.3"/>
    <row r="13215" ht="15" hidden="1" customHeight="1" x14ac:dyDescent="0.3"/>
    <row r="13216" ht="15" hidden="1" customHeight="1" x14ac:dyDescent="0.3"/>
    <row r="13217" ht="15" hidden="1" customHeight="1" x14ac:dyDescent="0.3"/>
    <row r="13218" ht="15" hidden="1" customHeight="1" x14ac:dyDescent="0.3"/>
    <row r="13219" ht="15" hidden="1" customHeight="1" x14ac:dyDescent="0.3"/>
    <row r="13220" ht="15" hidden="1" customHeight="1" x14ac:dyDescent="0.3"/>
    <row r="13221" ht="15" hidden="1" customHeight="1" x14ac:dyDescent="0.3"/>
    <row r="13222" ht="15" hidden="1" customHeight="1" x14ac:dyDescent="0.3"/>
    <row r="13223" ht="15" hidden="1" customHeight="1" x14ac:dyDescent="0.3"/>
    <row r="13224" ht="15" hidden="1" customHeight="1" x14ac:dyDescent="0.3"/>
    <row r="13225" ht="15" hidden="1" customHeight="1" x14ac:dyDescent="0.3"/>
    <row r="13226" ht="15" hidden="1" customHeight="1" x14ac:dyDescent="0.3"/>
    <row r="13227" ht="15" hidden="1" customHeight="1" x14ac:dyDescent="0.3"/>
    <row r="13228" ht="15" hidden="1" customHeight="1" x14ac:dyDescent="0.3"/>
    <row r="13229" ht="15" hidden="1" customHeight="1" x14ac:dyDescent="0.3"/>
    <row r="13230" ht="15" hidden="1" customHeight="1" x14ac:dyDescent="0.3"/>
    <row r="13231" ht="15" hidden="1" customHeight="1" x14ac:dyDescent="0.3"/>
    <row r="13232" ht="15" hidden="1" customHeight="1" x14ac:dyDescent="0.3"/>
    <row r="13233" ht="15" hidden="1" customHeight="1" x14ac:dyDescent="0.3"/>
    <row r="13234" ht="15" hidden="1" customHeight="1" x14ac:dyDescent="0.3"/>
    <row r="13235" ht="15" hidden="1" customHeight="1" x14ac:dyDescent="0.3"/>
    <row r="13236" ht="15" hidden="1" customHeight="1" x14ac:dyDescent="0.3"/>
    <row r="13237" ht="15" hidden="1" customHeight="1" x14ac:dyDescent="0.3"/>
    <row r="13238" ht="15" hidden="1" customHeight="1" x14ac:dyDescent="0.3"/>
    <row r="13239" ht="15" hidden="1" customHeight="1" x14ac:dyDescent="0.3"/>
    <row r="13240" ht="15" hidden="1" customHeight="1" x14ac:dyDescent="0.3"/>
    <row r="13241" ht="15" hidden="1" customHeight="1" x14ac:dyDescent="0.3"/>
    <row r="13242" ht="15" hidden="1" customHeight="1" x14ac:dyDescent="0.3"/>
    <row r="13243" ht="15" hidden="1" customHeight="1" x14ac:dyDescent="0.3"/>
    <row r="13244" ht="15" hidden="1" customHeight="1" x14ac:dyDescent="0.3"/>
    <row r="13245" ht="15" hidden="1" customHeight="1" x14ac:dyDescent="0.3"/>
    <row r="13246" ht="15" hidden="1" customHeight="1" x14ac:dyDescent="0.3"/>
    <row r="13247" ht="15" hidden="1" customHeight="1" x14ac:dyDescent="0.3"/>
    <row r="13248" ht="15" hidden="1" customHeight="1" x14ac:dyDescent="0.3"/>
    <row r="13249" ht="15" hidden="1" customHeight="1" x14ac:dyDescent="0.3"/>
    <row r="13250" ht="15" hidden="1" customHeight="1" x14ac:dyDescent="0.3"/>
    <row r="13251" ht="15" hidden="1" customHeight="1" x14ac:dyDescent="0.3"/>
    <row r="13252" ht="15" hidden="1" customHeight="1" x14ac:dyDescent="0.3"/>
    <row r="13253" ht="15" hidden="1" customHeight="1" x14ac:dyDescent="0.3"/>
    <row r="13254" ht="15" hidden="1" customHeight="1" x14ac:dyDescent="0.3"/>
    <row r="13255" ht="15" hidden="1" customHeight="1" x14ac:dyDescent="0.3"/>
    <row r="13256" ht="15" hidden="1" customHeight="1" x14ac:dyDescent="0.3"/>
    <row r="13257" ht="15" hidden="1" customHeight="1" x14ac:dyDescent="0.3"/>
    <row r="13258" ht="15" hidden="1" customHeight="1" x14ac:dyDescent="0.3"/>
    <row r="13259" ht="15" hidden="1" customHeight="1" x14ac:dyDescent="0.3"/>
    <row r="13260" ht="15" hidden="1" customHeight="1" x14ac:dyDescent="0.3"/>
    <row r="13261" ht="15" hidden="1" customHeight="1" x14ac:dyDescent="0.3"/>
    <row r="13262" ht="15" hidden="1" customHeight="1" x14ac:dyDescent="0.3"/>
    <row r="13263" ht="15" hidden="1" customHeight="1" x14ac:dyDescent="0.3"/>
    <row r="13264" ht="15" hidden="1" customHeight="1" x14ac:dyDescent="0.3"/>
    <row r="13265" ht="15" hidden="1" customHeight="1" x14ac:dyDescent="0.3"/>
    <row r="13266" ht="15" hidden="1" customHeight="1" x14ac:dyDescent="0.3"/>
    <row r="13267" ht="15" hidden="1" customHeight="1" x14ac:dyDescent="0.3"/>
    <row r="13268" ht="15" hidden="1" customHeight="1" x14ac:dyDescent="0.3"/>
    <row r="13269" ht="15" hidden="1" customHeight="1" x14ac:dyDescent="0.3"/>
    <row r="13270" ht="15" hidden="1" customHeight="1" x14ac:dyDescent="0.3"/>
    <row r="13271" ht="15" hidden="1" customHeight="1" x14ac:dyDescent="0.3"/>
    <row r="13272" ht="15" hidden="1" customHeight="1" x14ac:dyDescent="0.3"/>
    <row r="13273" ht="15" hidden="1" customHeight="1" x14ac:dyDescent="0.3"/>
    <row r="13274" ht="15" hidden="1" customHeight="1" x14ac:dyDescent="0.3"/>
    <row r="13275" ht="15" hidden="1" customHeight="1" x14ac:dyDescent="0.3"/>
    <row r="13276" ht="15" hidden="1" customHeight="1" x14ac:dyDescent="0.3"/>
    <row r="13277" ht="15" hidden="1" customHeight="1" x14ac:dyDescent="0.3"/>
    <row r="13278" ht="15" hidden="1" customHeight="1" x14ac:dyDescent="0.3"/>
    <row r="13279" ht="15" hidden="1" customHeight="1" x14ac:dyDescent="0.3"/>
    <row r="13280" ht="15" hidden="1" customHeight="1" x14ac:dyDescent="0.3"/>
    <row r="13281" ht="15" hidden="1" customHeight="1" x14ac:dyDescent="0.3"/>
    <row r="13282" ht="15" hidden="1" customHeight="1" x14ac:dyDescent="0.3"/>
    <row r="13283" ht="15" hidden="1" customHeight="1" x14ac:dyDescent="0.3"/>
    <row r="13284" ht="15" hidden="1" customHeight="1" x14ac:dyDescent="0.3"/>
    <row r="13285" ht="15" hidden="1" customHeight="1" x14ac:dyDescent="0.3"/>
    <row r="13286" ht="15" hidden="1" customHeight="1" x14ac:dyDescent="0.3"/>
    <row r="13287" ht="15" hidden="1" customHeight="1" x14ac:dyDescent="0.3"/>
    <row r="13288" ht="15" hidden="1" customHeight="1" x14ac:dyDescent="0.3"/>
    <row r="13289" ht="15" hidden="1" customHeight="1" x14ac:dyDescent="0.3"/>
    <row r="13290" ht="15" hidden="1" customHeight="1" x14ac:dyDescent="0.3"/>
    <row r="13291" ht="15" hidden="1" customHeight="1" x14ac:dyDescent="0.3"/>
    <row r="13292" ht="15" hidden="1" customHeight="1" x14ac:dyDescent="0.3"/>
    <row r="13293" ht="15" hidden="1" customHeight="1" x14ac:dyDescent="0.3"/>
    <row r="13294" ht="15" hidden="1" customHeight="1" x14ac:dyDescent="0.3"/>
    <row r="13295" ht="15" hidden="1" customHeight="1" x14ac:dyDescent="0.3"/>
    <row r="13296" ht="15" hidden="1" customHeight="1" x14ac:dyDescent="0.3"/>
    <row r="13297" ht="15" hidden="1" customHeight="1" x14ac:dyDescent="0.3"/>
    <row r="13298" ht="15" hidden="1" customHeight="1" x14ac:dyDescent="0.3"/>
    <row r="13299" ht="15" hidden="1" customHeight="1" x14ac:dyDescent="0.3"/>
    <row r="13300" ht="15" hidden="1" customHeight="1" x14ac:dyDescent="0.3"/>
    <row r="13301" ht="15" hidden="1" customHeight="1" x14ac:dyDescent="0.3"/>
    <row r="13302" ht="15" hidden="1" customHeight="1" x14ac:dyDescent="0.3"/>
    <row r="13303" ht="15" hidden="1" customHeight="1" x14ac:dyDescent="0.3"/>
    <row r="13304" ht="15" hidden="1" customHeight="1" x14ac:dyDescent="0.3"/>
    <row r="13305" ht="15" hidden="1" customHeight="1" x14ac:dyDescent="0.3"/>
    <row r="13306" ht="15" hidden="1" customHeight="1" x14ac:dyDescent="0.3"/>
    <row r="13307" ht="15" hidden="1" customHeight="1" x14ac:dyDescent="0.3"/>
    <row r="13308" ht="15" hidden="1" customHeight="1" x14ac:dyDescent="0.3"/>
    <row r="13309" ht="15" hidden="1" customHeight="1" x14ac:dyDescent="0.3"/>
    <row r="13310" ht="15" hidden="1" customHeight="1" x14ac:dyDescent="0.3"/>
    <row r="13311" ht="15" hidden="1" customHeight="1" x14ac:dyDescent="0.3"/>
    <row r="13312" ht="15" hidden="1" customHeight="1" x14ac:dyDescent="0.3"/>
    <row r="13313" ht="15" hidden="1" customHeight="1" x14ac:dyDescent="0.3"/>
    <row r="13314" ht="15" hidden="1" customHeight="1" x14ac:dyDescent="0.3"/>
    <row r="13315" ht="15" hidden="1" customHeight="1" x14ac:dyDescent="0.3"/>
    <row r="13316" ht="15" hidden="1" customHeight="1" x14ac:dyDescent="0.3"/>
    <row r="13317" ht="15" hidden="1" customHeight="1" x14ac:dyDescent="0.3"/>
    <row r="13318" ht="15" hidden="1" customHeight="1" x14ac:dyDescent="0.3"/>
    <row r="13319" ht="15" hidden="1" customHeight="1" x14ac:dyDescent="0.3"/>
    <row r="13320" ht="15" hidden="1" customHeight="1" x14ac:dyDescent="0.3"/>
    <row r="13321" ht="15" hidden="1" customHeight="1" x14ac:dyDescent="0.3"/>
    <row r="13322" ht="15" hidden="1" customHeight="1" x14ac:dyDescent="0.3"/>
    <row r="13323" ht="15" hidden="1" customHeight="1" x14ac:dyDescent="0.3"/>
    <row r="13324" ht="15" hidden="1" customHeight="1" x14ac:dyDescent="0.3"/>
    <row r="13325" ht="15" hidden="1" customHeight="1" x14ac:dyDescent="0.3"/>
    <row r="13326" ht="15" hidden="1" customHeight="1" x14ac:dyDescent="0.3"/>
    <row r="13327" ht="15" hidden="1" customHeight="1" x14ac:dyDescent="0.3"/>
    <row r="13328" ht="15" hidden="1" customHeight="1" x14ac:dyDescent="0.3"/>
    <row r="13329" ht="15" hidden="1" customHeight="1" x14ac:dyDescent="0.3"/>
    <row r="13330" ht="15" hidden="1" customHeight="1" x14ac:dyDescent="0.3"/>
    <row r="13331" ht="15" hidden="1" customHeight="1" x14ac:dyDescent="0.3"/>
    <row r="13332" ht="15" hidden="1" customHeight="1" x14ac:dyDescent="0.3"/>
    <row r="13333" ht="15" hidden="1" customHeight="1" x14ac:dyDescent="0.3"/>
    <row r="13334" ht="15" hidden="1" customHeight="1" x14ac:dyDescent="0.3"/>
    <row r="13335" ht="15" hidden="1" customHeight="1" x14ac:dyDescent="0.3"/>
    <row r="13336" ht="15" hidden="1" customHeight="1" x14ac:dyDescent="0.3"/>
    <row r="13337" ht="15" hidden="1" customHeight="1" x14ac:dyDescent="0.3"/>
    <row r="13338" ht="15" hidden="1" customHeight="1" x14ac:dyDescent="0.3"/>
    <row r="13339" ht="15" hidden="1" customHeight="1" x14ac:dyDescent="0.3"/>
    <row r="13340" ht="15" hidden="1" customHeight="1" x14ac:dyDescent="0.3"/>
    <row r="13341" ht="15" hidden="1" customHeight="1" x14ac:dyDescent="0.3"/>
    <row r="13342" ht="15" hidden="1" customHeight="1" x14ac:dyDescent="0.3"/>
    <row r="13343" ht="15" hidden="1" customHeight="1" x14ac:dyDescent="0.3"/>
    <row r="13344" ht="15" hidden="1" customHeight="1" x14ac:dyDescent="0.3"/>
    <row r="13345" ht="15" hidden="1" customHeight="1" x14ac:dyDescent="0.3"/>
    <row r="13346" ht="15" hidden="1" customHeight="1" x14ac:dyDescent="0.3"/>
    <row r="13347" ht="15" hidden="1" customHeight="1" x14ac:dyDescent="0.3"/>
    <row r="13348" ht="15" hidden="1" customHeight="1" x14ac:dyDescent="0.3"/>
    <row r="13349" ht="15" hidden="1" customHeight="1" x14ac:dyDescent="0.3"/>
    <row r="13350" ht="15" hidden="1" customHeight="1" x14ac:dyDescent="0.3"/>
    <row r="13351" ht="15" hidden="1" customHeight="1" x14ac:dyDescent="0.3"/>
    <row r="13352" ht="15" hidden="1" customHeight="1" x14ac:dyDescent="0.3"/>
    <row r="13353" ht="15" hidden="1" customHeight="1" x14ac:dyDescent="0.3"/>
    <row r="13354" ht="15" hidden="1" customHeight="1" x14ac:dyDescent="0.3"/>
    <row r="13355" ht="15" hidden="1" customHeight="1" x14ac:dyDescent="0.3"/>
    <row r="13356" ht="15" hidden="1" customHeight="1" x14ac:dyDescent="0.3"/>
    <row r="13357" ht="15" hidden="1" customHeight="1" x14ac:dyDescent="0.3"/>
    <row r="13358" ht="15" hidden="1" customHeight="1" x14ac:dyDescent="0.3"/>
    <row r="13359" ht="15" hidden="1" customHeight="1" x14ac:dyDescent="0.3"/>
    <row r="13360" ht="15" hidden="1" customHeight="1" x14ac:dyDescent="0.3"/>
    <row r="13361" ht="15" hidden="1" customHeight="1" x14ac:dyDescent="0.3"/>
    <row r="13362" ht="15" hidden="1" customHeight="1" x14ac:dyDescent="0.3"/>
    <row r="13363" ht="15" hidden="1" customHeight="1" x14ac:dyDescent="0.3"/>
    <row r="13364" ht="15" hidden="1" customHeight="1" x14ac:dyDescent="0.3"/>
    <row r="13365" ht="15" hidden="1" customHeight="1" x14ac:dyDescent="0.3"/>
    <row r="13366" ht="15" hidden="1" customHeight="1" x14ac:dyDescent="0.3"/>
    <row r="13367" ht="15" hidden="1" customHeight="1" x14ac:dyDescent="0.3"/>
    <row r="13368" ht="15" hidden="1" customHeight="1" x14ac:dyDescent="0.3"/>
    <row r="13369" ht="15" hidden="1" customHeight="1" x14ac:dyDescent="0.3"/>
    <row r="13370" ht="15" hidden="1" customHeight="1" x14ac:dyDescent="0.3"/>
    <row r="13371" ht="15" hidden="1" customHeight="1" x14ac:dyDescent="0.3"/>
    <row r="13372" ht="15" hidden="1" customHeight="1" x14ac:dyDescent="0.3"/>
    <row r="13373" ht="15" hidden="1" customHeight="1" x14ac:dyDescent="0.3"/>
    <row r="13374" ht="15" hidden="1" customHeight="1" x14ac:dyDescent="0.3"/>
    <row r="13375" ht="15" hidden="1" customHeight="1" x14ac:dyDescent="0.3"/>
    <row r="13376" ht="15" hidden="1" customHeight="1" x14ac:dyDescent="0.3"/>
    <row r="13377" ht="15" hidden="1" customHeight="1" x14ac:dyDescent="0.3"/>
    <row r="13378" ht="15" hidden="1" customHeight="1" x14ac:dyDescent="0.3"/>
    <row r="13379" ht="15" hidden="1" customHeight="1" x14ac:dyDescent="0.3"/>
    <row r="13380" ht="15" hidden="1" customHeight="1" x14ac:dyDescent="0.3"/>
    <row r="13381" ht="15" hidden="1" customHeight="1" x14ac:dyDescent="0.3"/>
    <row r="13382" ht="15" hidden="1" customHeight="1" x14ac:dyDescent="0.3"/>
    <row r="13383" ht="15" hidden="1" customHeight="1" x14ac:dyDescent="0.3"/>
    <row r="13384" ht="15" hidden="1" customHeight="1" x14ac:dyDescent="0.3"/>
    <row r="13385" ht="15" hidden="1" customHeight="1" x14ac:dyDescent="0.3"/>
    <row r="13386" ht="15" hidden="1" customHeight="1" x14ac:dyDescent="0.3"/>
    <row r="13387" ht="15" hidden="1" customHeight="1" x14ac:dyDescent="0.3"/>
    <row r="13388" ht="15" hidden="1" customHeight="1" x14ac:dyDescent="0.3"/>
    <row r="13389" ht="15" hidden="1" customHeight="1" x14ac:dyDescent="0.3"/>
    <row r="13390" ht="15" hidden="1" customHeight="1" x14ac:dyDescent="0.3"/>
    <row r="13391" ht="15" hidden="1" customHeight="1" x14ac:dyDescent="0.3"/>
    <row r="13392" ht="15" hidden="1" customHeight="1" x14ac:dyDescent="0.3"/>
    <row r="13393" ht="15" hidden="1" customHeight="1" x14ac:dyDescent="0.3"/>
    <row r="13394" ht="15" hidden="1" customHeight="1" x14ac:dyDescent="0.3"/>
    <row r="13395" ht="15" hidden="1" customHeight="1" x14ac:dyDescent="0.3"/>
    <row r="13396" ht="15" hidden="1" customHeight="1" x14ac:dyDescent="0.3"/>
    <row r="13397" ht="15" hidden="1" customHeight="1" x14ac:dyDescent="0.3"/>
    <row r="13398" ht="15" hidden="1" customHeight="1" x14ac:dyDescent="0.3"/>
    <row r="13399" ht="15" hidden="1" customHeight="1" x14ac:dyDescent="0.3"/>
    <row r="13400" ht="15" hidden="1" customHeight="1" x14ac:dyDescent="0.3"/>
    <row r="13401" ht="15" hidden="1" customHeight="1" x14ac:dyDescent="0.3"/>
    <row r="13402" ht="15" hidden="1" customHeight="1" x14ac:dyDescent="0.3"/>
    <row r="13403" ht="15" hidden="1" customHeight="1" x14ac:dyDescent="0.3"/>
    <row r="13404" ht="15" hidden="1" customHeight="1" x14ac:dyDescent="0.3"/>
    <row r="13405" ht="15" hidden="1" customHeight="1" x14ac:dyDescent="0.3"/>
    <row r="13406" ht="15" hidden="1" customHeight="1" x14ac:dyDescent="0.3"/>
    <row r="13407" ht="15" hidden="1" customHeight="1" x14ac:dyDescent="0.3"/>
    <row r="13408" ht="15" hidden="1" customHeight="1" x14ac:dyDescent="0.3"/>
    <row r="13409" ht="15" hidden="1" customHeight="1" x14ac:dyDescent="0.3"/>
    <row r="13410" ht="15" hidden="1" customHeight="1" x14ac:dyDescent="0.3"/>
    <row r="13411" ht="15" hidden="1" customHeight="1" x14ac:dyDescent="0.3"/>
    <row r="13412" ht="15" hidden="1" customHeight="1" x14ac:dyDescent="0.3"/>
    <row r="13413" ht="15" hidden="1" customHeight="1" x14ac:dyDescent="0.3"/>
    <row r="13414" ht="15" hidden="1" customHeight="1" x14ac:dyDescent="0.3"/>
    <row r="13415" ht="15" hidden="1" customHeight="1" x14ac:dyDescent="0.3"/>
    <row r="13416" ht="15" hidden="1" customHeight="1" x14ac:dyDescent="0.3"/>
    <row r="13417" ht="15" hidden="1" customHeight="1" x14ac:dyDescent="0.3"/>
    <row r="13418" ht="15" hidden="1" customHeight="1" x14ac:dyDescent="0.3"/>
    <row r="13419" ht="15" hidden="1" customHeight="1" x14ac:dyDescent="0.3"/>
    <row r="13420" ht="15" hidden="1" customHeight="1" x14ac:dyDescent="0.3"/>
    <row r="13421" ht="15" hidden="1" customHeight="1" x14ac:dyDescent="0.3"/>
    <row r="13422" ht="15" hidden="1" customHeight="1" x14ac:dyDescent="0.3"/>
    <row r="13423" ht="15" hidden="1" customHeight="1" x14ac:dyDescent="0.3"/>
    <row r="13424" ht="15" hidden="1" customHeight="1" x14ac:dyDescent="0.3"/>
    <row r="13425" ht="15" hidden="1" customHeight="1" x14ac:dyDescent="0.3"/>
    <row r="13426" ht="15" hidden="1" customHeight="1" x14ac:dyDescent="0.3"/>
    <row r="13427" ht="15" hidden="1" customHeight="1" x14ac:dyDescent="0.3"/>
    <row r="13428" ht="15" hidden="1" customHeight="1" x14ac:dyDescent="0.3"/>
    <row r="13429" ht="15" hidden="1" customHeight="1" x14ac:dyDescent="0.3"/>
    <row r="13430" ht="15" hidden="1" customHeight="1" x14ac:dyDescent="0.3"/>
    <row r="13431" ht="15" hidden="1" customHeight="1" x14ac:dyDescent="0.3"/>
    <row r="13432" ht="15" hidden="1" customHeight="1" x14ac:dyDescent="0.3"/>
    <row r="13433" ht="15" hidden="1" customHeight="1" x14ac:dyDescent="0.3"/>
    <row r="13434" ht="15" hidden="1" customHeight="1" x14ac:dyDescent="0.3"/>
    <row r="13435" ht="15" hidden="1" customHeight="1" x14ac:dyDescent="0.3"/>
    <row r="13436" ht="15" hidden="1" customHeight="1" x14ac:dyDescent="0.3"/>
    <row r="13437" ht="15" hidden="1" customHeight="1" x14ac:dyDescent="0.3"/>
    <row r="13438" ht="15" hidden="1" customHeight="1" x14ac:dyDescent="0.3"/>
    <row r="13439" ht="15" hidden="1" customHeight="1" x14ac:dyDescent="0.3"/>
    <row r="13440" ht="15" hidden="1" customHeight="1" x14ac:dyDescent="0.3"/>
    <row r="13441" ht="15" hidden="1" customHeight="1" x14ac:dyDescent="0.3"/>
    <row r="13442" ht="15" hidden="1" customHeight="1" x14ac:dyDescent="0.3"/>
    <row r="13443" ht="15" hidden="1" customHeight="1" x14ac:dyDescent="0.3"/>
    <row r="13444" ht="15" hidden="1" customHeight="1" x14ac:dyDescent="0.3"/>
    <row r="13445" ht="15" hidden="1" customHeight="1" x14ac:dyDescent="0.3"/>
    <row r="13446" ht="15" hidden="1" customHeight="1" x14ac:dyDescent="0.3"/>
    <row r="13447" ht="15" hidden="1" customHeight="1" x14ac:dyDescent="0.3"/>
    <row r="13448" ht="15" hidden="1" customHeight="1" x14ac:dyDescent="0.3"/>
    <row r="13449" ht="15" hidden="1" customHeight="1" x14ac:dyDescent="0.3"/>
    <row r="13450" ht="15" hidden="1" customHeight="1" x14ac:dyDescent="0.3"/>
    <row r="13451" ht="15" hidden="1" customHeight="1" x14ac:dyDescent="0.3"/>
    <row r="13452" ht="15" hidden="1" customHeight="1" x14ac:dyDescent="0.3"/>
    <row r="13453" ht="15" hidden="1" customHeight="1" x14ac:dyDescent="0.3"/>
    <row r="13454" ht="15" hidden="1" customHeight="1" x14ac:dyDescent="0.3"/>
    <row r="13455" ht="15" hidden="1" customHeight="1" x14ac:dyDescent="0.3"/>
    <row r="13456" ht="15" hidden="1" customHeight="1" x14ac:dyDescent="0.3"/>
    <row r="13457" ht="15" hidden="1" customHeight="1" x14ac:dyDescent="0.3"/>
    <row r="13458" ht="15" hidden="1" customHeight="1" x14ac:dyDescent="0.3"/>
    <row r="13459" ht="15" hidden="1" customHeight="1" x14ac:dyDescent="0.3"/>
    <row r="13460" ht="15" hidden="1" customHeight="1" x14ac:dyDescent="0.3"/>
    <row r="13461" ht="15" hidden="1" customHeight="1" x14ac:dyDescent="0.3"/>
    <row r="13462" ht="15" hidden="1" customHeight="1" x14ac:dyDescent="0.3"/>
    <row r="13463" ht="15" hidden="1" customHeight="1" x14ac:dyDescent="0.3"/>
    <row r="13464" ht="15" hidden="1" customHeight="1" x14ac:dyDescent="0.3"/>
    <row r="13465" ht="15" hidden="1" customHeight="1" x14ac:dyDescent="0.3"/>
    <row r="13466" ht="15" hidden="1" customHeight="1" x14ac:dyDescent="0.3"/>
    <row r="13467" ht="15" hidden="1" customHeight="1" x14ac:dyDescent="0.3"/>
    <row r="13468" ht="15" hidden="1" customHeight="1" x14ac:dyDescent="0.3"/>
    <row r="13469" ht="15" hidden="1" customHeight="1" x14ac:dyDescent="0.3"/>
    <row r="13470" ht="15" hidden="1" customHeight="1" x14ac:dyDescent="0.3"/>
    <row r="13471" ht="15" hidden="1" customHeight="1" x14ac:dyDescent="0.3"/>
    <row r="13472" ht="15" hidden="1" customHeight="1" x14ac:dyDescent="0.3"/>
    <row r="13473" ht="15" hidden="1" customHeight="1" x14ac:dyDescent="0.3"/>
    <row r="13474" ht="15" hidden="1" customHeight="1" x14ac:dyDescent="0.3"/>
    <row r="13475" ht="15" hidden="1" customHeight="1" x14ac:dyDescent="0.3"/>
    <row r="13476" ht="15" hidden="1" customHeight="1" x14ac:dyDescent="0.3"/>
    <row r="13477" ht="15" hidden="1" customHeight="1" x14ac:dyDescent="0.3"/>
    <row r="13478" ht="15" hidden="1" customHeight="1" x14ac:dyDescent="0.3"/>
    <row r="13479" ht="15" hidden="1" customHeight="1" x14ac:dyDescent="0.3"/>
    <row r="13480" ht="15" hidden="1" customHeight="1" x14ac:dyDescent="0.3"/>
    <row r="13481" ht="15" hidden="1" customHeight="1" x14ac:dyDescent="0.3"/>
    <row r="13482" ht="15" hidden="1" customHeight="1" x14ac:dyDescent="0.3"/>
    <row r="13483" ht="15" hidden="1" customHeight="1" x14ac:dyDescent="0.3"/>
    <row r="13484" ht="15" hidden="1" customHeight="1" x14ac:dyDescent="0.3"/>
    <row r="13485" ht="15" hidden="1" customHeight="1" x14ac:dyDescent="0.3"/>
    <row r="13486" ht="15" hidden="1" customHeight="1" x14ac:dyDescent="0.3"/>
    <row r="13487" ht="15" hidden="1" customHeight="1" x14ac:dyDescent="0.3"/>
    <row r="13488" ht="15" hidden="1" customHeight="1" x14ac:dyDescent="0.3"/>
    <row r="13489" ht="15" hidden="1" customHeight="1" x14ac:dyDescent="0.3"/>
    <row r="13490" ht="15" hidden="1" customHeight="1" x14ac:dyDescent="0.3"/>
    <row r="13491" ht="15" hidden="1" customHeight="1" x14ac:dyDescent="0.3"/>
    <row r="13492" ht="15" hidden="1" customHeight="1" x14ac:dyDescent="0.3"/>
    <row r="13493" ht="15" hidden="1" customHeight="1" x14ac:dyDescent="0.3"/>
    <row r="13494" ht="15" hidden="1" customHeight="1" x14ac:dyDescent="0.3"/>
    <row r="13495" ht="15" hidden="1" customHeight="1" x14ac:dyDescent="0.3"/>
    <row r="13496" ht="15" hidden="1" customHeight="1" x14ac:dyDescent="0.3"/>
    <row r="13497" ht="15" hidden="1" customHeight="1" x14ac:dyDescent="0.3"/>
    <row r="13498" ht="15" hidden="1" customHeight="1" x14ac:dyDescent="0.3"/>
    <row r="13499" ht="15" hidden="1" customHeight="1" x14ac:dyDescent="0.3"/>
    <row r="13500" ht="15" hidden="1" customHeight="1" x14ac:dyDescent="0.3"/>
    <row r="13501" ht="15" hidden="1" customHeight="1" x14ac:dyDescent="0.3"/>
    <row r="13502" ht="15" hidden="1" customHeight="1" x14ac:dyDescent="0.3"/>
    <row r="13503" ht="15" hidden="1" customHeight="1" x14ac:dyDescent="0.3"/>
    <row r="13504" ht="15" hidden="1" customHeight="1" x14ac:dyDescent="0.3"/>
    <row r="13505" ht="15" hidden="1" customHeight="1" x14ac:dyDescent="0.3"/>
    <row r="13506" ht="15" hidden="1" customHeight="1" x14ac:dyDescent="0.3"/>
    <row r="13507" ht="15" hidden="1" customHeight="1" x14ac:dyDescent="0.3"/>
    <row r="13508" ht="15" hidden="1" customHeight="1" x14ac:dyDescent="0.3"/>
    <row r="13509" ht="15" hidden="1" customHeight="1" x14ac:dyDescent="0.3"/>
    <row r="13510" ht="15" hidden="1" customHeight="1" x14ac:dyDescent="0.3"/>
    <row r="13511" ht="15" hidden="1" customHeight="1" x14ac:dyDescent="0.3"/>
    <row r="13512" ht="15" hidden="1" customHeight="1" x14ac:dyDescent="0.3"/>
    <row r="13513" ht="15" hidden="1" customHeight="1" x14ac:dyDescent="0.3"/>
    <row r="13514" ht="15" hidden="1" customHeight="1" x14ac:dyDescent="0.3"/>
    <row r="13515" ht="15" hidden="1" customHeight="1" x14ac:dyDescent="0.3"/>
    <row r="13516" ht="15" hidden="1" customHeight="1" x14ac:dyDescent="0.3"/>
    <row r="13517" ht="15" hidden="1" customHeight="1" x14ac:dyDescent="0.3"/>
    <row r="13518" ht="15" hidden="1" customHeight="1" x14ac:dyDescent="0.3"/>
    <row r="13519" ht="15" hidden="1" customHeight="1" x14ac:dyDescent="0.3"/>
    <row r="13520" ht="15" hidden="1" customHeight="1" x14ac:dyDescent="0.3"/>
    <row r="13521" ht="15" hidden="1" customHeight="1" x14ac:dyDescent="0.3"/>
    <row r="13522" ht="15" hidden="1" customHeight="1" x14ac:dyDescent="0.3"/>
    <row r="13523" ht="15" hidden="1" customHeight="1" x14ac:dyDescent="0.3"/>
    <row r="13524" ht="15" hidden="1" customHeight="1" x14ac:dyDescent="0.3"/>
    <row r="13525" ht="15" hidden="1" customHeight="1" x14ac:dyDescent="0.3"/>
    <row r="13526" ht="15" hidden="1" customHeight="1" x14ac:dyDescent="0.3"/>
    <row r="13527" ht="15" hidden="1" customHeight="1" x14ac:dyDescent="0.3"/>
    <row r="13528" ht="15" hidden="1" customHeight="1" x14ac:dyDescent="0.3"/>
    <row r="13529" ht="15" hidden="1" customHeight="1" x14ac:dyDescent="0.3"/>
    <row r="13530" ht="15" hidden="1" customHeight="1" x14ac:dyDescent="0.3"/>
    <row r="13531" ht="15" hidden="1" customHeight="1" x14ac:dyDescent="0.3"/>
    <row r="13532" ht="15" hidden="1" customHeight="1" x14ac:dyDescent="0.3"/>
    <row r="13533" ht="15" hidden="1" customHeight="1" x14ac:dyDescent="0.3"/>
    <row r="13534" ht="15" hidden="1" customHeight="1" x14ac:dyDescent="0.3"/>
    <row r="13535" ht="15" hidden="1" customHeight="1" x14ac:dyDescent="0.3"/>
    <row r="13536" ht="15" hidden="1" customHeight="1" x14ac:dyDescent="0.3"/>
    <row r="13537" ht="15" hidden="1" customHeight="1" x14ac:dyDescent="0.3"/>
    <row r="13538" ht="15" hidden="1" customHeight="1" x14ac:dyDescent="0.3"/>
    <row r="13539" ht="15" hidden="1" customHeight="1" x14ac:dyDescent="0.3"/>
    <row r="13540" ht="15" hidden="1" customHeight="1" x14ac:dyDescent="0.3"/>
    <row r="13541" ht="15" hidden="1" customHeight="1" x14ac:dyDescent="0.3"/>
    <row r="13542" ht="15" hidden="1" customHeight="1" x14ac:dyDescent="0.3"/>
    <row r="13543" ht="15" hidden="1" customHeight="1" x14ac:dyDescent="0.3"/>
    <row r="13544" ht="15" hidden="1" customHeight="1" x14ac:dyDescent="0.3"/>
    <row r="13545" ht="15" hidden="1" customHeight="1" x14ac:dyDescent="0.3"/>
    <row r="13546" ht="15" hidden="1" customHeight="1" x14ac:dyDescent="0.3"/>
    <row r="13547" ht="15" hidden="1" customHeight="1" x14ac:dyDescent="0.3"/>
    <row r="13548" ht="15" hidden="1" customHeight="1" x14ac:dyDescent="0.3"/>
    <row r="13549" ht="15" hidden="1" customHeight="1" x14ac:dyDescent="0.3"/>
    <row r="13550" ht="15" hidden="1" customHeight="1" x14ac:dyDescent="0.3"/>
    <row r="13551" ht="15" hidden="1" customHeight="1" x14ac:dyDescent="0.3"/>
    <row r="13552" ht="15" hidden="1" customHeight="1" x14ac:dyDescent="0.3"/>
    <row r="13553" ht="15" hidden="1" customHeight="1" x14ac:dyDescent="0.3"/>
    <row r="13554" ht="15" hidden="1" customHeight="1" x14ac:dyDescent="0.3"/>
    <row r="13555" ht="15" hidden="1" customHeight="1" x14ac:dyDescent="0.3"/>
    <row r="13556" ht="15" hidden="1" customHeight="1" x14ac:dyDescent="0.3"/>
    <row r="13557" ht="15" hidden="1" customHeight="1" x14ac:dyDescent="0.3"/>
    <row r="13558" ht="15" hidden="1" customHeight="1" x14ac:dyDescent="0.3"/>
    <row r="13559" ht="15" hidden="1" customHeight="1" x14ac:dyDescent="0.3"/>
    <row r="13560" ht="15" hidden="1" customHeight="1" x14ac:dyDescent="0.3"/>
    <row r="13561" ht="15" hidden="1" customHeight="1" x14ac:dyDescent="0.3"/>
    <row r="13562" ht="15" hidden="1" customHeight="1" x14ac:dyDescent="0.3"/>
    <row r="13563" ht="15" hidden="1" customHeight="1" x14ac:dyDescent="0.3"/>
    <row r="13564" ht="15" hidden="1" customHeight="1" x14ac:dyDescent="0.3"/>
    <row r="13565" ht="15" hidden="1" customHeight="1" x14ac:dyDescent="0.3"/>
    <row r="13566" ht="15" hidden="1" customHeight="1" x14ac:dyDescent="0.3"/>
    <row r="13567" ht="15" hidden="1" customHeight="1" x14ac:dyDescent="0.3"/>
    <row r="13568" ht="15" hidden="1" customHeight="1" x14ac:dyDescent="0.3"/>
    <row r="13569" ht="15" hidden="1" customHeight="1" x14ac:dyDescent="0.3"/>
    <row r="13570" ht="15" hidden="1" customHeight="1" x14ac:dyDescent="0.3"/>
    <row r="13571" ht="15" hidden="1" customHeight="1" x14ac:dyDescent="0.3"/>
    <row r="13572" ht="15" hidden="1" customHeight="1" x14ac:dyDescent="0.3"/>
    <row r="13573" ht="15" hidden="1" customHeight="1" x14ac:dyDescent="0.3"/>
    <row r="13574" ht="15" hidden="1" customHeight="1" x14ac:dyDescent="0.3"/>
    <row r="13575" ht="15" hidden="1" customHeight="1" x14ac:dyDescent="0.3"/>
    <row r="13576" ht="15" hidden="1" customHeight="1" x14ac:dyDescent="0.3"/>
    <row r="13577" ht="15" hidden="1" customHeight="1" x14ac:dyDescent="0.3"/>
    <row r="13578" ht="15" hidden="1" customHeight="1" x14ac:dyDescent="0.3"/>
    <row r="13579" ht="15" hidden="1" customHeight="1" x14ac:dyDescent="0.3"/>
    <row r="13580" ht="15" hidden="1" customHeight="1" x14ac:dyDescent="0.3"/>
    <row r="13581" ht="15" hidden="1" customHeight="1" x14ac:dyDescent="0.3"/>
    <row r="13582" ht="15" hidden="1" customHeight="1" x14ac:dyDescent="0.3"/>
    <row r="13583" ht="15" hidden="1" customHeight="1" x14ac:dyDescent="0.3"/>
    <row r="13584" ht="15" hidden="1" customHeight="1" x14ac:dyDescent="0.3"/>
    <row r="13585" ht="15" hidden="1" customHeight="1" x14ac:dyDescent="0.3"/>
    <row r="13586" ht="15" hidden="1" customHeight="1" x14ac:dyDescent="0.3"/>
    <row r="13587" ht="15" hidden="1" customHeight="1" x14ac:dyDescent="0.3"/>
    <row r="13588" ht="15" hidden="1" customHeight="1" x14ac:dyDescent="0.3"/>
    <row r="13589" ht="15" hidden="1" customHeight="1" x14ac:dyDescent="0.3"/>
    <row r="13590" ht="15" hidden="1" customHeight="1" x14ac:dyDescent="0.3"/>
    <row r="13591" ht="15" hidden="1" customHeight="1" x14ac:dyDescent="0.3"/>
    <row r="13592" ht="15" hidden="1" customHeight="1" x14ac:dyDescent="0.3"/>
    <row r="13593" ht="15" hidden="1" customHeight="1" x14ac:dyDescent="0.3"/>
    <row r="13594" ht="15" hidden="1" customHeight="1" x14ac:dyDescent="0.3"/>
    <row r="13595" ht="15" hidden="1" customHeight="1" x14ac:dyDescent="0.3"/>
    <row r="13596" ht="15" hidden="1" customHeight="1" x14ac:dyDescent="0.3"/>
    <row r="13597" ht="15" hidden="1" customHeight="1" x14ac:dyDescent="0.3"/>
    <row r="13598" ht="15" hidden="1" customHeight="1" x14ac:dyDescent="0.3"/>
    <row r="13599" ht="15" hidden="1" customHeight="1" x14ac:dyDescent="0.3"/>
    <row r="13600" ht="15" hidden="1" customHeight="1" x14ac:dyDescent="0.3"/>
    <row r="13601" ht="15" hidden="1" customHeight="1" x14ac:dyDescent="0.3"/>
    <row r="13602" ht="15" hidden="1" customHeight="1" x14ac:dyDescent="0.3"/>
    <row r="13603" ht="15" hidden="1" customHeight="1" x14ac:dyDescent="0.3"/>
    <row r="13604" ht="15" hidden="1" customHeight="1" x14ac:dyDescent="0.3"/>
    <row r="13605" ht="15" hidden="1" customHeight="1" x14ac:dyDescent="0.3"/>
    <row r="13606" ht="15" hidden="1" customHeight="1" x14ac:dyDescent="0.3"/>
    <row r="13607" ht="15" hidden="1" customHeight="1" x14ac:dyDescent="0.3"/>
    <row r="13608" ht="15" hidden="1" customHeight="1" x14ac:dyDescent="0.3"/>
    <row r="13609" ht="15" hidden="1" customHeight="1" x14ac:dyDescent="0.3"/>
    <row r="13610" ht="15" hidden="1" customHeight="1" x14ac:dyDescent="0.3"/>
    <row r="13611" ht="15" hidden="1" customHeight="1" x14ac:dyDescent="0.3"/>
    <row r="13612" ht="15" hidden="1" customHeight="1" x14ac:dyDescent="0.3"/>
    <row r="13613" ht="15" hidden="1" customHeight="1" x14ac:dyDescent="0.3"/>
    <row r="13614" ht="15" hidden="1" customHeight="1" x14ac:dyDescent="0.3"/>
    <row r="13615" ht="15" hidden="1" customHeight="1" x14ac:dyDescent="0.3"/>
    <row r="13616" ht="15" hidden="1" customHeight="1" x14ac:dyDescent="0.3"/>
    <row r="13617" ht="15" hidden="1" customHeight="1" x14ac:dyDescent="0.3"/>
    <row r="13618" ht="15" hidden="1" customHeight="1" x14ac:dyDescent="0.3"/>
    <row r="13619" ht="15" hidden="1" customHeight="1" x14ac:dyDescent="0.3"/>
    <row r="13620" ht="15" hidden="1" customHeight="1" x14ac:dyDescent="0.3"/>
    <row r="13621" ht="15" hidden="1" customHeight="1" x14ac:dyDescent="0.3"/>
    <row r="13622" ht="15" hidden="1" customHeight="1" x14ac:dyDescent="0.3"/>
    <row r="13623" ht="15" hidden="1" customHeight="1" x14ac:dyDescent="0.3"/>
    <row r="13624" ht="15" hidden="1" customHeight="1" x14ac:dyDescent="0.3"/>
    <row r="13625" ht="15" hidden="1" customHeight="1" x14ac:dyDescent="0.3"/>
    <row r="13626" ht="15" hidden="1" customHeight="1" x14ac:dyDescent="0.3"/>
    <row r="13627" ht="15" hidden="1" customHeight="1" x14ac:dyDescent="0.3"/>
    <row r="13628" ht="15" hidden="1" customHeight="1" x14ac:dyDescent="0.3"/>
    <row r="13629" ht="15" hidden="1" customHeight="1" x14ac:dyDescent="0.3"/>
    <row r="13630" ht="15" hidden="1" customHeight="1" x14ac:dyDescent="0.3"/>
    <row r="13631" ht="15" hidden="1" customHeight="1" x14ac:dyDescent="0.3"/>
    <row r="13632" ht="15" hidden="1" customHeight="1" x14ac:dyDescent="0.3"/>
    <row r="13633" ht="15" hidden="1" customHeight="1" x14ac:dyDescent="0.3"/>
    <row r="13634" ht="15" hidden="1" customHeight="1" x14ac:dyDescent="0.3"/>
    <row r="13635" ht="15" hidden="1" customHeight="1" x14ac:dyDescent="0.3"/>
    <row r="13636" ht="15" hidden="1" customHeight="1" x14ac:dyDescent="0.3"/>
    <row r="13637" ht="15" hidden="1" customHeight="1" x14ac:dyDescent="0.3"/>
    <row r="13638" ht="15" hidden="1" customHeight="1" x14ac:dyDescent="0.3"/>
    <row r="13639" ht="15" hidden="1" customHeight="1" x14ac:dyDescent="0.3"/>
    <row r="13640" ht="15" hidden="1" customHeight="1" x14ac:dyDescent="0.3"/>
    <row r="13641" ht="15" hidden="1" customHeight="1" x14ac:dyDescent="0.3"/>
    <row r="13642" ht="15" hidden="1" customHeight="1" x14ac:dyDescent="0.3"/>
    <row r="13643" ht="15" hidden="1" customHeight="1" x14ac:dyDescent="0.3"/>
    <row r="13644" ht="15" hidden="1" customHeight="1" x14ac:dyDescent="0.3"/>
    <row r="13645" ht="15" hidden="1" customHeight="1" x14ac:dyDescent="0.3"/>
    <row r="13646" ht="15" hidden="1" customHeight="1" x14ac:dyDescent="0.3"/>
    <row r="13647" ht="15" hidden="1" customHeight="1" x14ac:dyDescent="0.3"/>
    <row r="13648" ht="15" hidden="1" customHeight="1" x14ac:dyDescent="0.3"/>
    <row r="13649" ht="15" hidden="1" customHeight="1" x14ac:dyDescent="0.3"/>
    <row r="13650" ht="15" hidden="1" customHeight="1" x14ac:dyDescent="0.3"/>
    <row r="13651" ht="15" hidden="1" customHeight="1" x14ac:dyDescent="0.3"/>
    <row r="13652" ht="15" hidden="1" customHeight="1" x14ac:dyDescent="0.3"/>
    <row r="13653" ht="15" hidden="1" customHeight="1" x14ac:dyDescent="0.3"/>
    <row r="13654" ht="15" hidden="1" customHeight="1" x14ac:dyDescent="0.3"/>
    <row r="13655" ht="15" hidden="1" customHeight="1" x14ac:dyDescent="0.3"/>
    <row r="13656" ht="15" hidden="1" customHeight="1" x14ac:dyDescent="0.3"/>
    <row r="13657" ht="15" hidden="1" customHeight="1" x14ac:dyDescent="0.3"/>
    <row r="13658" ht="15" hidden="1" customHeight="1" x14ac:dyDescent="0.3"/>
    <row r="13659" ht="15" hidden="1" customHeight="1" x14ac:dyDescent="0.3"/>
    <row r="13660" ht="15" hidden="1" customHeight="1" x14ac:dyDescent="0.3"/>
    <row r="13661" ht="15" hidden="1" customHeight="1" x14ac:dyDescent="0.3"/>
    <row r="13662" ht="15" hidden="1" customHeight="1" x14ac:dyDescent="0.3"/>
    <row r="13663" ht="15" hidden="1" customHeight="1" x14ac:dyDescent="0.3"/>
    <row r="13664" ht="15" hidden="1" customHeight="1" x14ac:dyDescent="0.3"/>
    <row r="13665" ht="15" hidden="1" customHeight="1" x14ac:dyDescent="0.3"/>
    <row r="13666" ht="15" hidden="1" customHeight="1" x14ac:dyDescent="0.3"/>
    <row r="13667" ht="15" hidden="1" customHeight="1" x14ac:dyDescent="0.3"/>
    <row r="13668" ht="15" hidden="1" customHeight="1" x14ac:dyDescent="0.3"/>
    <row r="13669" ht="15" hidden="1" customHeight="1" x14ac:dyDescent="0.3"/>
    <row r="13670" ht="15" hidden="1" customHeight="1" x14ac:dyDescent="0.3"/>
    <row r="13671" ht="15" hidden="1" customHeight="1" x14ac:dyDescent="0.3"/>
    <row r="13672" ht="15" hidden="1" customHeight="1" x14ac:dyDescent="0.3"/>
    <row r="13673" ht="15" hidden="1" customHeight="1" x14ac:dyDescent="0.3"/>
    <row r="13674" ht="15" hidden="1" customHeight="1" x14ac:dyDescent="0.3"/>
    <row r="13675" ht="15" hidden="1" customHeight="1" x14ac:dyDescent="0.3"/>
    <row r="13676" ht="15" hidden="1" customHeight="1" x14ac:dyDescent="0.3"/>
    <row r="13677" ht="15" hidden="1" customHeight="1" x14ac:dyDescent="0.3"/>
    <row r="13678" ht="15" hidden="1" customHeight="1" x14ac:dyDescent="0.3"/>
    <row r="13679" ht="15" hidden="1" customHeight="1" x14ac:dyDescent="0.3"/>
    <row r="13680" ht="15" hidden="1" customHeight="1" x14ac:dyDescent="0.3"/>
    <row r="13681" ht="15" hidden="1" customHeight="1" x14ac:dyDescent="0.3"/>
    <row r="13682" ht="15" hidden="1" customHeight="1" x14ac:dyDescent="0.3"/>
    <row r="13683" ht="15" hidden="1" customHeight="1" x14ac:dyDescent="0.3"/>
    <row r="13684" ht="15" hidden="1" customHeight="1" x14ac:dyDescent="0.3"/>
    <row r="13685" ht="15" hidden="1" customHeight="1" x14ac:dyDescent="0.3"/>
    <row r="13686" ht="15" hidden="1" customHeight="1" x14ac:dyDescent="0.3"/>
    <row r="13687" ht="15" hidden="1" customHeight="1" x14ac:dyDescent="0.3"/>
    <row r="13688" ht="15" hidden="1" customHeight="1" x14ac:dyDescent="0.3"/>
    <row r="13689" ht="15" hidden="1" customHeight="1" x14ac:dyDescent="0.3"/>
    <row r="13690" ht="15" hidden="1" customHeight="1" x14ac:dyDescent="0.3"/>
    <row r="13691" ht="15" hidden="1" customHeight="1" x14ac:dyDescent="0.3"/>
    <row r="13692" ht="15" hidden="1" customHeight="1" x14ac:dyDescent="0.3"/>
    <row r="13693" ht="15" hidden="1" customHeight="1" x14ac:dyDescent="0.3"/>
    <row r="13694" ht="15" hidden="1" customHeight="1" x14ac:dyDescent="0.3"/>
    <row r="13695" ht="15" hidden="1" customHeight="1" x14ac:dyDescent="0.3"/>
    <row r="13696" ht="15" hidden="1" customHeight="1" x14ac:dyDescent="0.3"/>
    <row r="13697" ht="15" hidden="1" customHeight="1" x14ac:dyDescent="0.3"/>
    <row r="13698" ht="15" hidden="1" customHeight="1" x14ac:dyDescent="0.3"/>
    <row r="13699" ht="15" hidden="1" customHeight="1" x14ac:dyDescent="0.3"/>
    <row r="13700" ht="15" hidden="1" customHeight="1" x14ac:dyDescent="0.3"/>
    <row r="13701" ht="15" hidden="1" customHeight="1" x14ac:dyDescent="0.3"/>
    <row r="13702" ht="15" hidden="1" customHeight="1" x14ac:dyDescent="0.3"/>
    <row r="13703" ht="15" hidden="1" customHeight="1" x14ac:dyDescent="0.3"/>
    <row r="13704" ht="15" hidden="1" customHeight="1" x14ac:dyDescent="0.3"/>
    <row r="13705" ht="15" hidden="1" customHeight="1" x14ac:dyDescent="0.3"/>
    <row r="13706" ht="15" hidden="1" customHeight="1" x14ac:dyDescent="0.3"/>
    <row r="13707" ht="15" hidden="1" customHeight="1" x14ac:dyDescent="0.3"/>
    <row r="13708" ht="15" hidden="1" customHeight="1" x14ac:dyDescent="0.3"/>
    <row r="13709" ht="15" hidden="1" customHeight="1" x14ac:dyDescent="0.3"/>
    <row r="13710" ht="15" hidden="1" customHeight="1" x14ac:dyDescent="0.3"/>
    <row r="13711" ht="15" hidden="1" customHeight="1" x14ac:dyDescent="0.3"/>
    <row r="13712" ht="15" hidden="1" customHeight="1" x14ac:dyDescent="0.3"/>
    <row r="13713" ht="15" hidden="1" customHeight="1" x14ac:dyDescent="0.3"/>
    <row r="13714" ht="15" hidden="1" customHeight="1" x14ac:dyDescent="0.3"/>
    <row r="13715" ht="15" hidden="1" customHeight="1" x14ac:dyDescent="0.3"/>
    <row r="13716" ht="15" hidden="1" customHeight="1" x14ac:dyDescent="0.3"/>
    <row r="13717" ht="15" hidden="1" customHeight="1" x14ac:dyDescent="0.3"/>
    <row r="13718" ht="15" hidden="1" customHeight="1" x14ac:dyDescent="0.3"/>
    <row r="13719" ht="15" hidden="1" customHeight="1" x14ac:dyDescent="0.3"/>
    <row r="13720" ht="15" hidden="1" customHeight="1" x14ac:dyDescent="0.3"/>
    <row r="13721" ht="15" hidden="1" customHeight="1" x14ac:dyDescent="0.3"/>
    <row r="13722" ht="15" hidden="1" customHeight="1" x14ac:dyDescent="0.3"/>
    <row r="13723" ht="15" hidden="1" customHeight="1" x14ac:dyDescent="0.3"/>
    <row r="13724" ht="15" hidden="1" customHeight="1" x14ac:dyDescent="0.3"/>
    <row r="13725" ht="15" hidden="1" customHeight="1" x14ac:dyDescent="0.3"/>
    <row r="13726" ht="15" hidden="1" customHeight="1" x14ac:dyDescent="0.3"/>
    <row r="13727" ht="15" hidden="1" customHeight="1" x14ac:dyDescent="0.3"/>
    <row r="13728" ht="15" hidden="1" customHeight="1" x14ac:dyDescent="0.3"/>
    <row r="13729" ht="15" hidden="1" customHeight="1" x14ac:dyDescent="0.3"/>
    <row r="13730" ht="15" hidden="1" customHeight="1" x14ac:dyDescent="0.3"/>
    <row r="13731" ht="15" hidden="1" customHeight="1" x14ac:dyDescent="0.3"/>
    <row r="13732" ht="15" hidden="1" customHeight="1" x14ac:dyDescent="0.3"/>
    <row r="13733" ht="15" hidden="1" customHeight="1" x14ac:dyDescent="0.3"/>
    <row r="13734" ht="15" hidden="1" customHeight="1" x14ac:dyDescent="0.3"/>
    <row r="13735" ht="15" hidden="1" customHeight="1" x14ac:dyDescent="0.3"/>
    <row r="13736" ht="15" hidden="1" customHeight="1" x14ac:dyDescent="0.3"/>
    <row r="13737" ht="15" hidden="1" customHeight="1" x14ac:dyDescent="0.3"/>
    <row r="13738" ht="15" hidden="1" customHeight="1" x14ac:dyDescent="0.3"/>
    <row r="13739" ht="15" hidden="1" customHeight="1" x14ac:dyDescent="0.3"/>
    <row r="13740" ht="15" hidden="1" customHeight="1" x14ac:dyDescent="0.3"/>
    <row r="13741" ht="15" hidden="1" customHeight="1" x14ac:dyDescent="0.3"/>
    <row r="13742" ht="15" hidden="1" customHeight="1" x14ac:dyDescent="0.3"/>
    <row r="13743" ht="15" hidden="1" customHeight="1" x14ac:dyDescent="0.3"/>
    <row r="13744" ht="15" hidden="1" customHeight="1" x14ac:dyDescent="0.3"/>
    <row r="13745" ht="15" hidden="1" customHeight="1" x14ac:dyDescent="0.3"/>
    <row r="13746" ht="15" hidden="1" customHeight="1" x14ac:dyDescent="0.3"/>
    <row r="13747" ht="15" hidden="1" customHeight="1" x14ac:dyDescent="0.3"/>
    <row r="13748" ht="15" hidden="1" customHeight="1" x14ac:dyDescent="0.3"/>
    <row r="13749" ht="15" hidden="1" customHeight="1" x14ac:dyDescent="0.3"/>
    <row r="13750" ht="15" hidden="1" customHeight="1" x14ac:dyDescent="0.3"/>
    <row r="13751" ht="15" hidden="1" customHeight="1" x14ac:dyDescent="0.3"/>
    <row r="13752" ht="15" hidden="1" customHeight="1" x14ac:dyDescent="0.3"/>
    <row r="13753" ht="15" hidden="1" customHeight="1" x14ac:dyDescent="0.3"/>
    <row r="13754" ht="15" hidden="1" customHeight="1" x14ac:dyDescent="0.3"/>
    <row r="13755" ht="15" hidden="1" customHeight="1" x14ac:dyDescent="0.3"/>
    <row r="13756" ht="15" hidden="1" customHeight="1" x14ac:dyDescent="0.3"/>
    <row r="13757" ht="15" hidden="1" customHeight="1" x14ac:dyDescent="0.3"/>
    <row r="13758" ht="15" hidden="1" customHeight="1" x14ac:dyDescent="0.3"/>
    <row r="13759" ht="15" hidden="1" customHeight="1" x14ac:dyDescent="0.3"/>
    <row r="13760" ht="15" hidden="1" customHeight="1" x14ac:dyDescent="0.3"/>
    <row r="13761" ht="15" hidden="1" customHeight="1" x14ac:dyDescent="0.3"/>
    <row r="13762" ht="15" hidden="1" customHeight="1" x14ac:dyDescent="0.3"/>
    <row r="13763" ht="15" hidden="1" customHeight="1" x14ac:dyDescent="0.3"/>
    <row r="13764" ht="15" hidden="1" customHeight="1" x14ac:dyDescent="0.3"/>
    <row r="13765" ht="15" hidden="1" customHeight="1" x14ac:dyDescent="0.3"/>
    <row r="13766" ht="15" hidden="1" customHeight="1" x14ac:dyDescent="0.3"/>
    <row r="13767" ht="15" hidden="1" customHeight="1" x14ac:dyDescent="0.3"/>
    <row r="13768" ht="15" hidden="1" customHeight="1" x14ac:dyDescent="0.3"/>
    <row r="13769" ht="15" hidden="1" customHeight="1" x14ac:dyDescent="0.3"/>
    <row r="13770" ht="15" hidden="1" customHeight="1" x14ac:dyDescent="0.3"/>
    <row r="13771" ht="15" hidden="1" customHeight="1" x14ac:dyDescent="0.3"/>
    <row r="13772" ht="15" hidden="1" customHeight="1" x14ac:dyDescent="0.3"/>
    <row r="13773" ht="15" hidden="1" customHeight="1" x14ac:dyDescent="0.3"/>
    <row r="13774" ht="15" hidden="1" customHeight="1" x14ac:dyDescent="0.3"/>
    <row r="13775" ht="15" hidden="1" customHeight="1" x14ac:dyDescent="0.3"/>
    <row r="13776" ht="15" hidden="1" customHeight="1" x14ac:dyDescent="0.3"/>
    <row r="13777" ht="15" hidden="1" customHeight="1" x14ac:dyDescent="0.3"/>
    <row r="13778" ht="15" hidden="1" customHeight="1" x14ac:dyDescent="0.3"/>
    <row r="13779" ht="15" hidden="1" customHeight="1" x14ac:dyDescent="0.3"/>
    <row r="13780" ht="15" hidden="1" customHeight="1" x14ac:dyDescent="0.3"/>
    <row r="13781" ht="15" hidden="1" customHeight="1" x14ac:dyDescent="0.3"/>
    <row r="13782" ht="15" hidden="1" customHeight="1" x14ac:dyDescent="0.3"/>
    <row r="13783" ht="15" hidden="1" customHeight="1" x14ac:dyDescent="0.3"/>
    <row r="13784" ht="15" hidden="1" customHeight="1" x14ac:dyDescent="0.3"/>
    <row r="13785" ht="15" hidden="1" customHeight="1" x14ac:dyDescent="0.3"/>
    <row r="13786" ht="15" hidden="1" customHeight="1" x14ac:dyDescent="0.3"/>
    <row r="13787" ht="15" hidden="1" customHeight="1" x14ac:dyDescent="0.3"/>
    <row r="13788" ht="15" hidden="1" customHeight="1" x14ac:dyDescent="0.3"/>
    <row r="13789" ht="15" hidden="1" customHeight="1" x14ac:dyDescent="0.3"/>
    <row r="13790" ht="15" hidden="1" customHeight="1" x14ac:dyDescent="0.3"/>
    <row r="13791" ht="15" hidden="1" customHeight="1" x14ac:dyDescent="0.3"/>
    <row r="13792" ht="15" hidden="1" customHeight="1" x14ac:dyDescent="0.3"/>
    <row r="13793" ht="15" hidden="1" customHeight="1" x14ac:dyDescent="0.3"/>
    <row r="13794" ht="15" hidden="1" customHeight="1" x14ac:dyDescent="0.3"/>
    <row r="13795" ht="15" hidden="1" customHeight="1" x14ac:dyDescent="0.3"/>
    <row r="13796" ht="15" hidden="1" customHeight="1" x14ac:dyDescent="0.3"/>
    <row r="13797" ht="15" hidden="1" customHeight="1" x14ac:dyDescent="0.3"/>
    <row r="13798" ht="15" hidden="1" customHeight="1" x14ac:dyDescent="0.3"/>
    <row r="13799" ht="15" hidden="1" customHeight="1" x14ac:dyDescent="0.3"/>
    <row r="13800" ht="15" hidden="1" customHeight="1" x14ac:dyDescent="0.3"/>
    <row r="13801" ht="15" hidden="1" customHeight="1" x14ac:dyDescent="0.3"/>
    <row r="13802" ht="15" hidden="1" customHeight="1" x14ac:dyDescent="0.3"/>
    <row r="13803" ht="15" hidden="1" customHeight="1" x14ac:dyDescent="0.3"/>
    <row r="13804" ht="15" hidden="1" customHeight="1" x14ac:dyDescent="0.3"/>
    <row r="13805" ht="15" hidden="1" customHeight="1" x14ac:dyDescent="0.3"/>
    <row r="13806" ht="15" hidden="1" customHeight="1" x14ac:dyDescent="0.3"/>
    <row r="13807" ht="15" hidden="1" customHeight="1" x14ac:dyDescent="0.3"/>
    <row r="13808" ht="15" hidden="1" customHeight="1" x14ac:dyDescent="0.3"/>
    <row r="13809" ht="15" hidden="1" customHeight="1" x14ac:dyDescent="0.3"/>
    <row r="13810" ht="15" hidden="1" customHeight="1" x14ac:dyDescent="0.3"/>
    <row r="13811" ht="15" hidden="1" customHeight="1" x14ac:dyDescent="0.3"/>
    <row r="13812" ht="15" hidden="1" customHeight="1" x14ac:dyDescent="0.3"/>
    <row r="13813" ht="15" hidden="1" customHeight="1" x14ac:dyDescent="0.3"/>
    <row r="13814" ht="15" hidden="1" customHeight="1" x14ac:dyDescent="0.3"/>
    <row r="13815" ht="15" hidden="1" customHeight="1" x14ac:dyDescent="0.3"/>
    <row r="13816" ht="15" hidden="1" customHeight="1" x14ac:dyDescent="0.3"/>
    <row r="13817" ht="15" hidden="1" customHeight="1" x14ac:dyDescent="0.3"/>
    <row r="13818" ht="15" hidden="1" customHeight="1" x14ac:dyDescent="0.3"/>
    <row r="13819" ht="15" hidden="1" customHeight="1" x14ac:dyDescent="0.3"/>
    <row r="13820" ht="15" hidden="1" customHeight="1" x14ac:dyDescent="0.3"/>
    <row r="13821" ht="15" hidden="1" customHeight="1" x14ac:dyDescent="0.3"/>
    <row r="13822" ht="15" hidden="1" customHeight="1" x14ac:dyDescent="0.3"/>
    <row r="13823" ht="15" hidden="1" customHeight="1" x14ac:dyDescent="0.3"/>
    <row r="13824" ht="15" hidden="1" customHeight="1" x14ac:dyDescent="0.3"/>
    <row r="13825" ht="15" hidden="1" customHeight="1" x14ac:dyDescent="0.3"/>
    <row r="13826" ht="15" hidden="1" customHeight="1" x14ac:dyDescent="0.3"/>
    <row r="13827" ht="15" hidden="1" customHeight="1" x14ac:dyDescent="0.3"/>
    <row r="13828" ht="15" hidden="1" customHeight="1" x14ac:dyDescent="0.3"/>
    <row r="13829" ht="15" hidden="1" customHeight="1" x14ac:dyDescent="0.3"/>
    <row r="13830" ht="15" hidden="1" customHeight="1" x14ac:dyDescent="0.3"/>
    <row r="13831" ht="15" hidden="1" customHeight="1" x14ac:dyDescent="0.3"/>
    <row r="13832" ht="15" hidden="1" customHeight="1" x14ac:dyDescent="0.3"/>
    <row r="13833" ht="15" hidden="1" customHeight="1" x14ac:dyDescent="0.3"/>
    <row r="13834" ht="15" hidden="1" customHeight="1" x14ac:dyDescent="0.3"/>
    <row r="13835" ht="15" hidden="1" customHeight="1" x14ac:dyDescent="0.3"/>
    <row r="13836" ht="15" hidden="1" customHeight="1" x14ac:dyDescent="0.3"/>
    <row r="13837" ht="15" hidden="1" customHeight="1" x14ac:dyDescent="0.3"/>
    <row r="13838" ht="15" hidden="1" customHeight="1" x14ac:dyDescent="0.3"/>
    <row r="13839" ht="15" hidden="1" customHeight="1" x14ac:dyDescent="0.3"/>
    <row r="13840" ht="15" hidden="1" customHeight="1" x14ac:dyDescent="0.3"/>
    <row r="13841" ht="15" hidden="1" customHeight="1" x14ac:dyDescent="0.3"/>
    <row r="13842" ht="15" hidden="1" customHeight="1" x14ac:dyDescent="0.3"/>
    <row r="13843" ht="15" hidden="1" customHeight="1" x14ac:dyDescent="0.3"/>
    <row r="13844" ht="15" hidden="1" customHeight="1" x14ac:dyDescent="0.3"/>
    <row r="13845" ht="15" hidden="1" customHeight="1" x14ac:dyDescent="0.3"/>
    <row r="13846" ht="15" hidden="1" customHeight="1" x14ac:dyDescent="0.3"/>
    <row r="13847" ht="15" hidden="1" customHeight="1" x14ac:dyDescent="0.3"/>
    <row r="13848" ht="15" hidden="1" customHeight="1" x14ac:dyDescent="0.3"/>
    <row r="13849" ht="15" hidden="1" customHeight="1" x14ac:dyDescent="0.3"/>
    <row r="13850" ht="15" hidden="1" customHeight="1" x14ac:dyDescent="0.3"/>
    <row r="13851" ht="15" hidden="1" customHeight="1" x14ac:dyDescent="0.3"/>
    <row r="13852" ht="15" hidden="1" customHeight="1" x14ac:dyDescent="0.3"/>
    <row r="13853" ht="15" hidden="1" customHeight="1" x14ac:dyDescent="0.3"/>
    <row r="13854" ht="15" hidden="1" customHeight="1" x14ac:dyDescent="0.3"/>
    <row r="13855" ht="15" hidden="1" customHeight="1" x14ac:dyDescent="0.3"/>
    <row r="13856" ht="15" hidden="1" customHeight="1" x14ac:dyDescent="0.3"/>
    <row r="13857" ht="15" hidden="1" customHeight="1" x14ac:dyDescent="0.3"/>
    <row r="13858" ht="15" hidden="1" customHeight="1" x14ac:dyDescent="0.3"/>
    <row r="13859" ht="15" hidden="1" customHeight="1" x14ac:dyDescent="0.3"/>
    <row r="13860" ht="15" hidden="1" customHeight="1" x14ac:dyDescent="0.3"/>
    <row r="13861" ht="15" hidden="1" customHeight="1" x14ac:dyDescent="0.3"/>
    <row r="13862" ht="15" hidden="1" customHeight="1" x14ac:dyDescent="0.3"/>
    <row r="13863" ht="15" hidden="1" customHeight="1" x14ac:dyDescent="0.3"/>
    <row r="13864" ht="15" hidden="1" customHeight="1" x14ac:dyDescent="0.3"/>
    <row r="13865" ht="15" hidden="1" customHeight="1" x14ac:dyDescent="0.3"/>
    <row r="13866" ht="15" hidden="1" customHeight="1" x14ac:dyDescent="0.3"/>
    <row r="13867" ht="15" hidden="1" customHeight="1" x14ac:dyDescent="0.3"/>
    <row r="13868" ht="15" hidden="1" customHeight="1" x14ac:dyDescent="0.3"/>
    <row r="13869" ht="15" hidden="1" customHeight="1" x14ac:dyDescent="0.3"/>
    <row r="13870" ht="15" hidden="1" customHeight="1" x14ac:dyDescent="0.3"/>
    <row r="13871" ht="15" hidden="1" customHeight="1" x14ac:dyDescent="0.3"/>
    <row r="13872" ht="15" hidden="1" customHeight="1" x14ac:dyDescent="0.3"/>
    <row r="13873" ht="15" hidden="1" customHeight="1" x14ac:dyDescent="0.3"/>
    <row r="13874" ht="15" hidden="1" customHeight="1" x14ac:dyDescent="0.3"/>
    <row r="13875" ht="15" hidden="1" customHeight="1" x14ac:dyDescent="0.3"/>
    <row r="13876" ht="15" hidden="1" customHeight="1" x14ac:dyDescent="0.3"/>
    <row r="13877" ht="15" hidden="1" customHeight="1" x14ac:dyDescent="0.3"/>
    <row r="13878" ht="15" hidden="1" customHeight="1" x14ac:dyDescent="0.3"/>
    <row r="13879" ht="15" hidden="1" customHeight="1" x14ac:dyDescent="0.3"/>
    <row r="13880" ht="15" hidden="1" customHeight="1" x14ac:dyDescent="0.3"/>
    <row r="13881" ht="15" hidden="1" customHeight="1" x14ac:dyDescent="0.3"/>
    <row r="13882" ht="15" hidden="1" customHeight="1" x14ac:dyDescent="0.3"/>
    <row r="13883" ht="15" hidden="1" customHeight="1" x14ac:dyDescent="0.3"/>
    <row r="13884" ht="15" hidden="1" customHeight="1" x14ac:dyDescent="0.3"/>
    <row r="13885" ht="15" hidden="1" customHeight="1" x14ac:dyDescent="0.3"/>
    <row r="13886" ht="15" hidden="1" customHeight="1" x14ac:dyDescent="0.3"/>
    <row r="13887" ht="15" hidden="1" customHeight="1" x14ac:dyDescent="0.3"/>
    <row r="13888" ht="15" hidden="1" customHeight="1" x14ac:dyDescent="0.3"/>
    <row r="13889" ht="15" hidden="1" customHeight="1" x14ac:dyDescent="0.3"/>
    <row r="13890" ht="15" hidden="1" customHeight="1" x14ac:dyDescent="0.3"/>
    <row r="13891" ht="15" hidden="1" customHeight="1" x14ac:dyDescent="0.3"/>
    <row r="13892" ht="15" hidden="1" customHeight="1" x14ac:dyDescent="0.3"/>
    <row r="13893" ht="15" hidden="1" customHeight="1" x14ac:dyDescent="0.3"/>
    <row r="13894" ht="15" hidden="1" customHeight="1" x14ac:dyDescent="0.3"/>
    <row r="13895" ht="15" hidden="1" customHeight="1" x14ac:dyDescent="0.3"/>
    <row r="13896" ht="15" hidden="1" customHeight="1" x14ac:dyDescent="0.3"/>
    <row r="13897" ht="15" hidden="1" customHeight="1" x14ac:dyDescent="0.3"/>
    <row r="13898" ht="15" hidden="1" customHeight="1" x14ac:dyDescent="0.3"/>
    <row r="13899" ht="15" hidden="1" customHeight="1" x14ac:dyDescent="0.3"/>
    <row r="13900" ht="15" hidden="1" customHeight="1" x14ac:dyDescent="0.3"/>
    <row r="13901" ht="15" hidden="1" customHeight="1" x14ac:dyDescent="0.3"/>
    <row r="13902" ht="15" hidden="1" customHeight="1" x14ac:dyDescent="0.3"/>
    <row r="13903" ht="15" hidden="1" customHeight="1" x14ac:dyDescent="0.3"/>
    <row r="13904" ht="15" hidden="1" customHeight="1" x14ac:dyDescent="0.3"/>
    <row r="13905" ht="15" hidden="1" customHeight="1" x14ac:dyDescent="0.3"/>
    <row r="13906" ht="15" hidden="1" customHeight="1" x14ac:dyDescent="0.3"/>
    <row r="13907" ht="15" hidden="1" customHeight="1" x14ac:dyDescent="0.3"/>
    <row r="13908" ht="15" hidden="1" customHeight="1" x14ac:dyDescent="0.3"/>
    <row r="13909" ht="15" hidden="1" customHeight="1" x14ac:dyDescent="0.3"/>
    <row r="13910" ht="15" hidden="1" customHeight="1" x14ac:dyDescent="0.3"/>
    <row r="13911" ht="15" hidden="1" customHeight="1" x14ac:dyDescent="0.3"/>
    <row r="13912" ht="15" hidden="1" customHeight="1" x14ac:dyDescent="0.3"/>
    <row r="13913" ht="15" hidden="1" customHeight="1" x14ac:dyDescent="0.3"/>
    <row r="13914" ht="15" hidden="1" customHeight="1" x14ac:dyDescent="0.3"/>
    <row r="13915" ht="15" hidden="1" customHeight="1" x14ac:dyDescent="0.3"/>
    <row r="13916" ht="15" hidden="1" customHeight="1" x14ac:dyDescent="0.3"/>
    <row r="13917" ht="15" hidden="1" customHeight="1" x14ac:dyDescent="0.3"/>
    <row r="13918" ht="15" hidden="1" customHeight="1" x14ac:dyDescent="0.3"/>
    <row r="13919" ht="15" hidden="1" customHeight="1" x14ac:dyDescent="0.3"/>
    <row r="13920" ht="15" hidden="1" customHeight="1" x14ac:dyDescent="0.3"/>
    <row r="13921" ht="15" hidden="1" customHeight="1" x14ac:dyDescent="0.3"/>
    <row r="13922" ht="15" hidden="1" customHeight="1" x14ac:dyDescent="0.3"/>
    <row r="13923" ht="15" hidden="1" customHeight="1" x14ac:dyDescent="0.3"/>
    <row r="13924" ht="15" hidden="1" customHeight="1" x14ac:dyDescent="0.3"/>
    <row r="13925" ht="15" hidden="1" customHeight="1" x14ac:dyDescent="0.3"/>
    <row r="13926" ht="15" hidden="1" customHeight="1" x14ac:dyDescent="0.3"/>
    <row r="13927" ht="15" hidden="1" customHeight="1" x14ac:dyDescent="0.3"/>
    <row r="13928" ht="15" hidden="1" customHeight="1" x14ac:dyDescent="0.3"/>
    <row r="13929" ht="15" hidden="1" customHeight="1" x14ac:dyDescent="0.3"/>
    <row r="13930" ht="15" hidden="1" customHeight="1" x14ac:dyDescent="0.3"/>
    <row r="13931" ht="15" hidden="1" customHeight="1" x14ac:dyDescent="0.3"/>
    <row r="13932" ht="15" hidden="1" customHeight="1" x14ac:dyDescent="0.3"/>
    <row r="13933" ht="15" hidden="1" customHeight="1" x14ac:dyDescent="0.3"/>
    <row r="13934" ht="15" hidden="1" customHeight="1" x14ac:dyDescent="0.3"/>
    <row r="13935" ht="15" hidden="1" customHeight="1" x14ac:dyDescent="0.3"/>
    <row r="13936" ht="15" hidden="1" customHeight="1" x14ac:dyDescent="0.3"/>
    <row r="13937" ht="15" hidden="1" customHeight="1" x14ac:dyDescent="0.3"/>
    <row r="13938" ht="15" hidden="1" customHeight="1" x14ac:dyDescent="0.3"/>
    <row r="13939" ht="15" hidden="1" customHeight="1" x14ac:dyDescent="0.3"/>
    <row r="13940" ht="15" hidden="1" customHeight="1" x14ac:dyDescent="0.3"/>
    <row r="13941" ht="15" hidden="1" customHeight="1" x14ac:dyDescent="0.3"/>
    <row r="13942" ht="15" hidden="1" customHeight="1" x14ac:dyDescent="0.3"/>
    <row r="13943" ht="15" hidden="1" customHeight="1" x14ac:dyDescent="0.3"/>
    <row r="13944" ht="15" hidden="1" customHeight="1" x14ac:dyDescent="0.3"/>
    <row r="13945" ht="15" hidden="1" customHeight="1" x14ac:dyDescent="0.3"/>
    <row r="13946" ht="15" hidden="1" customHeight="1" x14ac:dyDescent="0.3"/>
    <row r="13947" ht="15" hidden="1" customHeight="1" x14ac:dyDescent="0.3"/>
    <row r="13948" ht="15" hidden="1" customHeight="1" x14ac:dyDescent="0.3"/>
    <row r="13949" ht="15" hidden="1" customHeight="1" x14ac:dyDescent="0.3"/>
    <row r="13950" ht="15" hidden="1" customHeight="1" x14ac:dyDescent="0.3"/>
    <row r="13951" ht="15" hidden="1" customHeight="1" x14ac:dyDescent="0.3"/>
    <row r="13952" ht="15" hidden="1" customHeight="1" x14ac:dyDescent="0.3"/>
    <row r="13953" ht="15" hidden="1" customHeight="1" x14ac:dyDescent="0.3"/>
    <row r="13954" ht="15" hidden="1" customHeight="1" x14ac:dyDescent="0.3"/>
    <row r="13955" ht="15" hidden="1" customHeight="1" x14ac:dyDescent="0.3"/>
    <row r="13956" ht="15" hidden="1" customHeight="1" x14ac:dyDescent="0.3"/>
    <row r="13957" ht="15" hidden="1" customHeight="1" x14ac:dyDescent="0.3"/>
    <row r="13958" ht="15" hidden="1" customHeight="1" x14ac:dyDescent="0.3"/>
    <row r="13959" ht="15" hidden="1" customHeight="1" x14ac:dyDescent="0.3"/>
    <row r="13960" ht="15" hidden="1" customHeight="1" x14ac:dyDescent="0.3"/>
    <row r="13961" ht="15" hidden="1" customHeight="1" x14ac:dyDescent="0.3"/>
    <row r="13962" ht="15" hidden="1" customHeight="1" x14ac:dyDescent="0.3"/>
    <row r="13963" ht="15" hidden="1" customHeight="1" x14ac:dyDescent="0.3"/>
    <row r="13964" ht="15" hidden="1" customHeight="1" x14ac:dyDescent="0.3"/>
    <row r="13965" ht="15" hidden="1" customHeight="1" x14ac:dyDescent="0.3"/>
    <row r="13966" ht="15" hidden="1" customHeight="1" x14ac:dyDescent="0.3"/>
    <row r="13967" ht="15" hidden="1" customHeight="1" x14ac:dyDescent="0.3"/>
    <row r="13968" ht="15" hidden="1" customHeight="1" x14ac:dyDescent="0.3"/>
    <row r="13969" ht="15" hidden="1" customHeight="1" x14ac:dyDescent="0.3"/>
    <row r="13970" ht="15" hidden="1" customHeight="1" x14ac:dyDescent="0.3"/>
    <row r="13971" ht="15" hidden="1" customHeight="1" x14ac:dyDescent="0.3"/>
    <row r="13972" ht="15" hidden="1" customHeight="1" x14ac:dyDescent="0.3"/>
    <row r="13973" ht="15" hidden="1" customHeight="1" x14ac:dyDescent="0.3"/>
    <row r="13974" ht="15" hidden="1" customHeight="1" x14ac:dyDescent="0.3"/>
    <row r="13975" ht="15" hidden="1" customHeight="1" x14ac:dyDescent="0.3"/>
    <row r="13976" ht="15" hidden="1" customHeight="1" x14ac:dyDescent="0.3"/>
    <row r="13977" ht="15" hidden="1" customHeight="1" x14ac:dyDescent="0.3"/>
    <row r="13978" ht="15" hidden="1" customHeight="1" x14ac:dyDescent="0.3"/>
    <row r="13979" ht="15" hidden="1" customHeight="1" x14ac:dyDescent="0.3"/>
    <row r="13980" ht="15" hidden="1" customHeight="1" x14ac:dyDescent="0.3"/>
    <row r="13981" ht="15" hidden="1" customHeight="1" x14ac:dyDescent="0.3"/>
    <row r="13982" ht="15" hidden="1" customHeight="1" x14ac:dyDescent="0.3"/>
    <row r="13983" ht="15" hidden="1" customHeight="1" x14ac:dyDescent="0.3"/>
    <row r="13984" ht="15" hidden="1" customHeight="1" x14ac:dyDescent="0.3"/>
    <row r="13985" ht="15" hidden="1" customHeight="1" x14ac:dyDescent="0.3"/>
    <row r="13986" ht="15" hidden="1" customHeight="1" x14ac:dyDescent="0.3"/>
    <row r="13987" ht="15" hidden="1" customHeight="1" x14ac:dyDescent="0.3"/>
    <row r="13988" ht="15" hidden="1" customHeight="1" x14ac:dyDescent="0.3"/>
    <row r="13989" ht="15" hidden="1" customHeight="1" x14ac:dyDescent="0.3"/>
    <row r="13990" ht="15" hidden="1" customHeight="1" x14ac:dyDescent="0.3"/>
    <row r="13991" ht="15" hidden="1" customHeight="1" x14ac:dyDescent="0.3"/>
    <row r="13992" ht="15" hidden="1" customHeight="1" x14ac:dyDescent="0.3"/>
    <row r="13993" ht="15" hidden="1" customHeight="1" x14ac:dyDescent="0.3"/>
    <row r="13994" ht="15" hidden="1" customHeight="1" x14ac:dyDescent="0.3"/>
    <row r="13995" ht="15" hidden="1" customHeight="1" x14ac:dyDescent="0.3"/>
    <row r="13996" ht="15" hidden="1" customHeight="1" x14ac:dyDescent="0.3"/>
    <row r="13997" ht="15" hidden="1" customHeight="1" x14ac:dyDescent="0.3"/>
    <row r="13998" ht="15" hidden="1" customHeight="1" x14ac:dyDescent="0.3"/>
    <row r="13999" ht="15" hidden="1" customHeight="1" x14ac:dyDescent="0.3"/>
    <row r="14000" ht="15" hidden="1" customHeight="1" x14ac:dyDescent="0.3"/>
    <row r="14001" ht="15" hidden="1" customHeight="1" x14ac:dyDescent="0.3"/>
    <row r="14002" ht="15" hidden="1" customHeight="1" x14ac:dyDescent="0.3"/>
    <row r="14003" ht="15" hidden="1" customHeight="1" x14ac:dyDescent="0.3"/>
    <row r="14004" ht="15" hidden="1" customHeight="1" x14ac:dyDescent="0.3"/>
    <row r="14005" ht="15" hidden="1" customHeight="1" x14ac:dyDescent="0.3"/>
    <row r="14006" ht="15" hidden="1" customHeight="1" x14ac:dyDescent="0.3"/>
    <row r="14007" ht="15" hidden="1" customHeight="1" x14ac:dyDescent="0.3"/>
    <row r="14008" ht="15" hidden="1" customHeight="1" x14ac:dyDescent="0.3"/>
    <row r="14009" ht="15" hidden="1" customHeight="1" x14ac:dyDescent="0.3"/>
    <row r="14010" ht="15" hidden="1" customHeight="1" x14ac:dyDescent="0.3"/>
    <row r="14011" ht="15" hidden="1" customHeight="1" x14ac:dyDescent="0.3"/>
    <row r="14012" ht="15" hidden="1" customHeight="1" x14ac:dyDescent="0.3"/>
    <row r="14013" ht="15" hidden="1" customHeight="1" x14ac:dyDescent="0.3"/>
    <row r="14014" ht="15" hidden="1" customHeight="1" x14ac:dyDescent="0.3"/>
    <row r="14015" ht="15" hidden="1" customHeight="1" x14ac:dyDescent="0.3"/>
    <row r="14016" ht="15" hidden="1" customHeight="1" x14ac:dyDescent="0.3"/>
    <row r="14017" ht="15" hidden="1" customHeight="1" x14ac:dyDescent="0.3"/>
    <row r="14018" ht="15" hidden="1" customHeight="1" x14ac:dyDescent="0.3"/>
    <row r="14019" ht="15" hidden="1" customHeight="1" x14ac:dyDescent="0.3"/>
    <row r="14020" ht="15" hidden="1" customHeight="1" x14ac:dyDescent="0.3"/>
    <row r="14021" ht="15" hidden="1" customHeight="1" x14ac:dyDescent="0.3"/>
    <row r="14022" ht="15" hidden="1" customHeight="1" x14ac:dyDescent="0.3"/>
    <row r="14023" ht="15" hidden="1" customHeight="1" x14ac:dyDescent="0.3"/>
    <row r="14024" ht="15" hidden="1" customHeight="1" x14ac:dyDescent="0.3"/>
    <row r="14025" ht="15" hidden="1" customHeight="1" x14ac:dyDescent="0.3"/>
    <row r="14026" ht="15" hidden="1" customHeight="1" x14ac:dyDescent="0.3"/>
    <row r="14027" ht="15" hidden="1" customHeight="1" x14ac:dyDescent="0.3"/>
    <row r="14028" ht="15" hidden="1" customHeight="1" x14ac:dyDescent="0.3"/>
    <row r="14029" ht="15" hidden="1" customHeight="1" x14ac:dyDescent="0.3"/>
    <row r="14030" ht="15" hidden="1" customHeight="1" x14ac:dyDescent="0.3"/>
    <row r="14031" ht="15" hidden="1" customHeight="1" x14ac:dyDescent="0.3"/>
    <row r="14032" ht="15" hidden="1" customHeight="1" x14ac:dyDescent="0.3"/>
    <row r="14033" ht="15" hidden="1" customHeight="1" x14ac:dyDescent="0.3"/>
    <row r="14034" ht="15" hidden="1" customHeight="1" x14ac:dyDescent="0.3"/>
    <row r="14035" ht="15" hidden="1" customHeight="1" x14ac:dyDescent="0.3"/>
    <row r="14036" ht="15" hidden="1" customHeight="1" x14ac:dyDescent="0.3"/>
    <row r="14037" ht="15" hidden="1" customHeight="1" x14ac:dyDescent="0.3"/>
    <row r="14038" ht="15" hidden="1" customHeight="1" x14ac:dyDescent="0.3"/>
    <row r="14039" ht="15" hidden="1" customHeight="1" x14ac:dyDescent="0.3"/>
    <row r="14040" ht="15" hidden="1" customHeight="1" x14ac:dyDescent="0.3"/>
    <row r="14041" ht="15" hidden="1" customHeight="1" x14ac:dyDescent="0.3"/>
    <row r="14042" ht="15" hidden="1" customHeight="1" x14ac:dyDescent="0.3"/>
    <row r="14043" ht="15" hidden="1" customHeight="1" x14ac:dyDescent="0.3"/>
    <row r="14044" ht="15" hidden="1" customHeight="1" x14ac:dyDescent="0.3"/>
    <row r="14045" ht="15" hidden="1" customHeight="1" x14ac:dyDescent="0.3"/>
    <row r="14046" ht="15" hidden="1" customHeight="1" x14ac:dyDescent="0.3"/>
    <row r="14047" ht="15" hidden="1" customHeight="1" x14ac:dyDescent="0.3"/>
    <row r="14048" ht="15" hidden="1" customHeight="1" x14ac:dyDescent="0.3"/>
    <row r="14049" ht="15" hidden="1" customHeight="1" x14ac:dyDescent="0.3"/>
    <row r="14050" ht="15" hidden="1" customHeight="1" x14ac:dyDescent="0.3"/>
    <row r="14051" ht="15" hidden="1" customHeight="1" x14ac:dyDescent="0.3"/>
    <row r="14052" ht="15" hidden="1" customHeight="1" x14ac:dyDescent="0.3"/>
    <row r="14053" ht="15" hidden="1" customHeight="1" x14ac:dyDescent="0.3"/>
    <row r="14054" ht="15" hidden="1" customHeight="1" x14ac:dyDescent="0.3"/>
    <row r="14055" ht="15" hidden="1" customHeight="1" x14ac:dyDescent="0.3"/>
    <row r="14056" ht="15" hidden="1" customHeight="1" x14ac:dyDescent="0.3"/>
    <row r="14057" ht="15" hidden="1" customHeight="1" x14ac:dyDescent="0.3"/>
    <row r="14058" ht="15" hidden="1" customHeight="1" x14ac:dyDescent="0.3"/>
    <row r="14059" ht="15" hidden="1" customHeight="1" x14ac:dyDescent="0.3"/>
    <row r="14060" ht="15" hidden="1" customHeight="1" x14ac:dyDescent="0.3"/>
    <row r="14061" ht="15" hidden="1" customHeight="1" x14ac:dyDescent="0.3"/>
    <row r="14062" ht="15" hidden="1" customHeight="1" x14ac:dyDescent="0.3"/>
    <row r="14063" ht="15" hidden="1" customHeight="1" x14ac:dyDescent="0.3"/>
    <row r="14064" ht="15" hidden="1" customHeight="1" x14ac:dyDescent="0.3"/>
    <row r="14065" ht="15" hidden="1" customHeight="1" x14ac:dyDescent="0.3"/>
    <row r="14066" ht="15" hidden="1" customHeight="1" x14ac:dyDescent="0.3"/>
    <row r="14067" ht="15" hidden="1" customHeight="1" x14ac:dyDescent="0.3"/>
    <row r="14068" ht="15" hidden="1" customHeight="1" x14ac:dyDescent="0.3"/>
    <row r="14069" ht="15" hidden="1" customHeight="1" x14ac:dyDescent="0.3"/>
    <row r="14070" ht="15" hidden="1" customHeight="1" x14ac:dyDescent="0.3"/>
    <row r="14071" ht="15" hidden="1" customHeight="1" x14ac:dyDescent="0.3"/>
    <row r="14072" ht="15" hidden="1" customHeight="1" x14ac:dyDescent="0.3"/>
    <row r="14073" ht="15" hidden="1" customHeight="1" x14ac:dyDescent="0.3"/>
    <row r="14074" ht="15" hidden="1" customHeight="1" x14ac:dyDescent="0.3"/>
    <row r="14075" ht="15" hidden="1" customHeight="1" x14ac:dyDescent="0.3"/>
    <row r="14076" ht="15" hidden="1" customHeight="1" x14ac:dyDescent="0.3"/>
    <row r="14077" ht="15" hidden="1" customHeight="1" x14ac:dyDescent="0.3"/>
    <row r="14078" ht="15" hidden="1" customHeight="1" x14ac:dyDescent="0.3"/>
    <row r="14079" ht="15" hidden="1" customHeight="1" x14ac:dyDescent="0.3"/>
    <row r="14080" ht="15" hidden="1" customHeight="1" x14ac:dyDescent="0.3"/>
    <row r="14081" ht="15" hidden="1" customHeight="1" x14ac:dyDescent="0.3"/>
    <row r="14082" ht="15" hidden="1" customHeight="1" x14ac:dyDescent="0.3"/>
    <row r="14083" ht="15" hidden="1" customHeight="1" x14ac:dyDescent="0.3"/>
    <row r="14084" ht="15" hidden="1" customHeight="1" x14ac:dyDescent="0.3"/>
    <row r="14085" ht="15" hidden="1" customHeight="1" x14ac:dyDescent="0.3"/>
    <row r="14086" ht="15" hidden="1" customHeight="1" x14ac:dyDescent="0.3"/>
    <row r="14087" ht="15" hidden="1" customHeight="1" x14ac:dyDescent="0.3"/>
    <row r="14088" ht="15" hidden="1" customHeight="1" x14ac:dyDescent="0.3"/>
    <row r="14089" ht="15" hidden="1" customHeight="1" x14ac:dyDescent="0.3"/>
    <row r="14090" ht="15" hidden="1" customHeight="1" x14ac:dyDescent="0.3"/>
    <row r="14091" ht="15" hidden="1" customHeight="1" x14ac:dyDescent="0.3"/>
    <row r="14092" ht="15" hidden="1" customHeight="1" x14ac:dyDescent="0.3"/>
    <row r="14093" ht="15" hidden="1" customHeight="1" x14ac:dyDescent="0.3"/>
    <row r="14094" ht="15" hidden="1" customHeight="1" x14ac:dyDescent="0.3"/>
    <row r="14095" ht="15" hidden="1" customHeight="1" x14ac:dyDescent="0.3"/>
    <row r="14096" ht="15" hidden="1" customHeight="1" x14ac:dyDescent="0.3"/>
    <row r="14097" ht="15" hidden="1" customHeight="1" x14ac:dyDescent="0.3"/>
    <row r="14098" ht="15" hidden="1" customHeight="1" x14ac:dyDescent="0.3"/>
    <row r="14099" ht="15" hidden="1" customHeight="1" x14ac:dyDescent="0.3"/>
    <row r="14100" ht="15" hidden="1" customHeight="1" x14ac:dyDescent="0.3"/>
    <row r="14101" ht="15" hidden="1" customHeight="1" x14ac:dyDescent="0.3"/>
    <row r="14102" ht="15" hidden="1" customHeight="1" x14ac:dyDescent="0.3"/>
    <row r="14103" ht="15" hidden="1" customHeight="1" x14ac:dyDescent="0.3"/>
    <row r="14104" ht="15" hidden="1" customHeight="1" x14ac:dyDescent="0.3"/>
    <row r="14105" ht="15" hidden="1" customHeight="1" x14ac:dyDescent="0.3"/>
    <row r="14106" ht="15" hidden="1" customHeight="1" x14ac:dyDescent="0.3"/>
    <row r="14107" ht="15" hidden="1" customHeight="1" x14ac:dyDescent="0.3"/>
    <row r="14108" ht="15" hidden="1" customHeight="1" x14ac:dyDescent="0.3"/>
    <row r="14109" ht="15" hidden="1" customHeight="1" x14ac:dyDescent="0.3"/>
    <row r="14110" ht="15" hidden="1" customHeight="1" x14ac:dyDescent="0.3"/>
    <row r="14111" ht="15" hidden="1" customHeight="1" x14ac:dyDescent="0.3"/>
    <row r="14112" ht="15" hidden="1" customHeight="1" x14ac:dyDescent="0.3"/>
    <row r="14113" ht="15" hidden="1" customHeight="1" x14ac:dyDescent="0.3"/>
    <row r="14114" ht="15" hidden="1" customHeight="1" x14ac:dyDescent="0.3"/>
    <row r="14115" ht="15" hidden="1" customHeight="1" x14ac:dyDescent="0.3"/>
    <row r="14116" ht="15" hidden="1" customHeight="1" x14ac:dyDescent="0.3"/>
    <row r="14117" ht="15" hidden="1" customHeight="1" x14ac:dyDescent="0.3"/>
    <row r="14118" ht="15" hidden="1" customHeight="1" x14ac:dyDescent="0.3"/>
    <row r="14119" ht="15" hidden="1" customHeight="1" x14ac:dyDescent="0.3"/>
    <row r="14120" ht="15" hidden="1" customHeight="1" x14ac:dyDescent="0.3"/>
    <row r="14121" ht="15" hidden="1" customHeight="1" x14ac:dyDescent="0.3"/>
    <row r="14122" ht="15" hidden="1" customHeight="1" x14ac:dyDescent="0.3"/>
    <row r="14123" ht="15" hidden="1" customHeight="1" x14ac:dyDescent="0.3"/>
    <row r="14124" ht="15" hidden="1" customHeight="1" x14ac:dyDescent="0.3"/>
    <row r="14125" ht="15" hidden="1" customHeight="1" x14ac:dyDescent="0.3"/>
    <row r="14126" ht="15" hidden="1" customHeight="1" x14ac:dyDescent="0.3"/>
    <row r="14127" ht="15" hidden="1" customHeight="1" x14ac:dyDescent="0.3"/>
    <row r="14128" ht="15" hidden="1" customHeight="1" x14ac:dyDescent="0.3"/>
    <row r="14129" ht="15" hidden="1" customHeight="1" x14ac:dyDescent="0.3"/>
    <row r="14130" ht="15" hidden="1" customHeight="1" x14ac:dyDescent="0.3"/>
    <row r="14131" ht="15" hidden="1" customHeight="1" x14ac:dyDescent="0.3"/>
    <row r="14132" ht="15" hidden="1" customHeight="1" x14ac:dyDescent="0.3"/>
    <row r="14133" ht="15" hidden="1" customHeight="1" x14ac:dyDescent="0.3"/>
    <row r="14134" ht="15" hidden="1" customHeight="1" x14ac:dyDescent="0.3"/>
    <row r="14135" ht="15" hidden="1" customHeight="1" x14ac:dyDescent="0.3"/>
    <row r="14136" ht="15" hidden="1" customHeight="1" x14ac:dyDescent="0.3"/>
    <row r="14137" ht="15" hidden="1" customHeight="1" x14ac:dyDescent="0.3"/>
    <row r="14138" ht="15" hidden="1" customHeight="1" x14ac:dyDescent="0.3"/>
    <row r="14139" ht="15" hidden="1" customHeight="1" x14ac:dyDescent="0.3"/>
    <row r="14140" ht="15" hidden="1" customHeight="1" x14ac:dyDescent="0.3"/>
    <row r="14141" ht="15" hidden="1" customHeight="1" x14ac:dyDescent="0.3"/>
    <row r="14142" ht="15" hidden="1" customHeight="1" x14ac:dyDescent="0.3"/>
    <row r="14143" ht="15" hidden="1" customHeight="1" x14ac:dyDescent="0.3"/>
    <row r="14144" ht="15" hidden="1" customHeight="1" x14ac:dyDescent="0.3"/>
    <row r="14145" ht="15" hidden="1" customHeight="1" x14ac:dyDescent="0.3"/>
    <row r="14146" ht="15" hidden="1" customHeight="1" x14ac:dyDescent="0.3"/>
    <row r="14147" ht="15" hidden="1" customHeight="1" x14ac:dyDescent="0.3"/>
    <row r="14148" ht="15" hidden="1" customHeight="1" x14ac:dyDescent="0.3"/>
    <row r="14149" ht="15" hidden="1" customHeight="1" x14ac:dyDescent="0.3"/>
    <row r="14150" ht="15" hidden="1" customHeight="1" x14ac:dyDescent="0.3"/>
    <row r="14151" ht="15" hidden="1" customHeight="1" x14ac:dyDescent="0.3"/>
    <row r="14152" ht="15" hidden="1" customHeight="1" x14ac:dyDescent="0.3"/>
    <row r="14153" ht="15" hidden="1" customHeight="1" x14ac:dyDescent="0.3"/>
    <row r="14154" ht="15" hidden="1" customHeight="1" x14ac:dyDescent="0.3"/>
    <row r="14155" ht="15" hidden="1" customHeight="1" x14ac:dyDescent="0.3"/>
    <row r="14156" ht="15" hidden="1" customHeight="1" x14ac:dyDescent="0.3"/>
    <row r="14157" ht="15" hidden="1" customHeight="1" x14ac:dyDescent="0.3"/>
    <row r="14158" ht="15" hidden="1" customHeight="1" x14ac:dyDescent="0.3"/>
    <row r="14159" ht="15" hidden="1" customHeight="1" x14ac:dyDescent="0.3"/>
    <row r="14160" ht="15" hidden="1" customHeight="1" x14ac:dyDescent="0.3"/>
    <row r="14161" ht="15" hidden="1" customHeight="1" x14ac:dyDescent="0.3"/>
    <row r="14162" ht="15" hidden="1" customHeight="1" x14ac:dyDescent="0.3"/>
    <row r="14163" ht="15" hidden="1" customHeight="1" x14ac:dyDescent="0.3"/>
    <row r="14164" ht="15" hidden="1" customHeight="1" x14ac:dyDescent="0.3"/>
    <row r="14165" ht="15" hidden="1" customHeight="1" x14ac:dyDescent="0.3"/>
    <row r="14166" ht="15" hidden="1" customHeight="1" x14ac:dyDescent="0.3"/>
    <row r="14167" ht="15" hidden="1" customHeight="1" x14ac:dyDescent="0.3"/>
    <row r="14168" ht="15" hidden="1" customHeight="1" x14ac:dyDescent="0.3"/>
    <row r="14169" ht="15" hidden="1" customHeight="1" x14ac:dyDescent="0.3"/>
    <row r="14170" ht="15" hidden="1" customHeight="1" x14ac:dyDescent="0.3"/>
    <row r="14171" ht="15" hidden="1" customHeight="1" x14ac:dyDescent="0.3"/>
    <row r="14172" ht="15" hidden="1" customHeight="1" x14ac:dyDescent="0.3"/>
    <row r="14173" ht="15" hidden="1" customHeight="1" x14ac:dyDescent="0.3"/>
    <row r="14174" ht="15" hidden="1" customHeight="1" x14ac:dyDescent="0.3"/>
    <row r="14175" ht="15" hidden="1" customHeight="1" x14ac:dyDescent="0.3"/>
    <row r="14176" ht="15" hidden="1" customHeight="1" x14ac:dyDescent="0.3"/>
    <row r="14177" ht="15" hidden="1" customHeight="1" x14ac:dyDescent="0.3"/>
    <row r="14178" ht="15" hidden="1" customHeight="1" x14ac:dyDescent="0.3"/>
    <row r="14179" ht="15" hidden="1" customHeight="1" x14ac:dyDescent="0.3"/>
    <row r="14180" ht="15" hidden="1" customHeight="1" x14ac:dyDescent="0.3"/>
    <row r="14181" ht="15" hidden="1" customHeight="1" x14ac:dyDescent="0.3"/>
    <row r="14182" ht="15" hidden="1" customHeight="1" x14ac:dyDescent="0.3"/>
    <row r="14183" ht="15" hidden="1" customHeight="1" x14ac:dyDescent="0.3"/>
    <row r="14184" ht="15" hidden="1" customHeight="1" x14ac:dyDescent="0.3"/>
    <row r="14185" ht="15" hidden="1" customHeight="1" x14ac:dyDescent="0.3"/>
    <row r="14186" ht="15" hidden="1" customHeight="1" x14ac:dyDescent="0.3"/>
    <row r="14187" ht="15" hidden="1" customHeight="1" x14ac:dyDescent="0.3"/>
    <row r="14188" ht="15" hidden="1" customHeight="1" x14ac:dyDescent="0.3"/>
    <row r="14189" ht="15" hidden="1" customHeight="1" x14ac:dyDescent="0.3"/>
    <row r="14190" ht="15" hidden="1" customHeight="1" x14ac:dyDescent="0.3"/>
    <row r="14191" ht="15" hidden="1" customHeight="1" x14ac:dyDescent="0.3"/>
    <row r="14192" ht="15" hidden="1" customHeight="1" x14ac:dyDescent="0.3"/>
    <row r="14193" ht="15" hidden="1" customHeight="1" x14ac:dyDescent="0.3"/>
    <row r="14194" ht="15" hidden="1" customHeight="1" x14ac:dyDescent="0.3"/>
    <row r="14195" ht="15" hidden="1" customHeight="1" x14ac:dyDescent="0.3"/>
    <row r="14196" ht="15" hidden="1" customHeight="1" x14ac:dyDescent="0.3"/>
    <row r="14197" ht="15" hidden="1" customHeight="1" x14ac:dyDescent="0.3"/>
    <row r="14198" ht="15" hidden="1" customHeight="1" x14ac:dyDescent="0.3"/>
    <row r="14199" ht="15" hidden="1" customHeight="1" x14ac:dyDescent="0.3"/>
    <row r="14200" ht="15" hidden="1" customHeight="1" x14ac:dyDescent="0.3"/>
    <row r="14201" ht="15" hidden="1" customHeight="1" x14ac:dyDescent="0.3"/>
    <row r="14202" ht="15" hidden="1" customHeight="1" x14ac:dyDescent="0.3"/>
    <row r="14203" ht="15" hidden="1" customHeight="1" x14ac:dyDescent="0.3"/>
    <row r="14204" ht="15" hidden="1" customHeight="1" x14ac:dyDescent="0.3"/>
    <row r="14205" ht="15" hidden="1" customHeight="1" x14ac:dyDescent="0.3"/>
    <row r="14206" ht="15" hidden="1" customHeight="1" x14ac:dyDescent="0.3"/>
    <row r="14207" ht="15" hidden="1" customHeight="1" x14ac:dyDescent="0.3"/>
    <row r="14208" ht="15" hidden="1" customHeight="1" x14ac:dyDescent="0.3"/>
    <row r="14209" ht="15" hidden="1" customHeight="1" x14ac:dyDescent="0.3"/>
    <row r="14210" ht="15" hidden="1" customHeight="1" x14ac:dyDescent="0.3"/>
    <row r="14211" ht="15" hidden="1" customHeight="1" x14ac:dyDescent="0.3"/>
    <row r="14212" ht="15" hidden="1" customHeight="1" x14ac:dyDescent="0.3"/>
    <row r="14213" ht="15" hidden="1" customHeight="1" x14ac:dyDescent="0.3"/>
    <row r="14214" ht="15" hidden="1" customHeight="1" x14ac:dyDescent="0.3"/>
    <row r="14215" ht="15" hidden="1" customHeight="1" x14ac:dyDescent="0.3"/>
    <row r="14216" ht="15" hidden="1" customHeight="1" x14ac:dyDescent="0.3"/>
    <row r="14217" ht="15" hidden="1" customHeight="1" x14ac:dyDescent="0.3"/>
    <row r="14218" ht="15" hidden="1" customHeight="1" x14ac:dyDescent="0.3"/>
    <row r="14219" ht="15" hidden="1" customHeight="1" x14ac:dyDescent="0.3"/>
    <row r="14220" ht="15" hidden="1" customHeight="1" x14ac:dyDescent="0.3"/>
    <row r="14221" ht="15" hidden="1" customHeight="1" x14ac:dyDescent="0.3"/>
    <row r="14222" ht="15" hidden="1" customHeight="1" x14ac:dyDescent="0.3"/>
    <row r="14223" ht="15" hidden="1" customHeight="1" x14ac:dyDescent="0.3"/>
    <row r="14224" ht="15" hidden="1" customHeight="1" x14ac:dyDescent="0.3"/>
    <row r="14225" ht="15" hidden="1" customHeight="1" x14ac:dyDescent="0.3"/>
    <row r="14226" ht="15" hidden="1" customHeight="1" x14ac:dyDescent="0.3"/>
    <row r="14227" ht="15" hidden="1" customHeight="1" x14ac:dyDescent="0.3"/>
    <row r="14228" ht="15" hidden="1" customHeight="1" x14ac:dyDescent="0.3"/>
    <row r="14229" ht="15" hidden="1" customHeight="1" x14ac:dyDescent="0.3"/>
    <row r="14230" ht="15" hidden="1" customHeight="1" x14ac:dyDescent="0.3"/>
    <row r="14231" ht="15" hidden="1" customHeight="1" x14ac:dyDescent="0.3"/>
    <row r="14232" ht="15" hidden="1" customHeight="1" x14ac:dyDescent="0.3"/>
    <row r="14233" ht="15" hidden="1" customHeight="1" x14ac:dyDescent="0.3"/>
    <row r="14234" ht="15" hidden="1" customHeight="1" x14ac:dyDescent="0.3"/>
    <row r="14235" ht="15" hidden="1" customHeight="1" x14ac:dyDescent="0.3"/>
    <row r="14236" ht="15" hidden="1" customHeight="1" x14ac:dyDescent="0.3"/>
    <row r="14237" ht="15" hidden="1" customHeight="1" x14ac:dyDescent="0.3"/>
    <row r="14238" ht="15" hidden="1" customHeight="1" x14ac:dyDescent="0.3"/>
    <row r="14239" ht="15" hidden="1" customHeight="1" x14ac:dyDescent="0.3"/>
    <row r="14240" ht="15" hidden="1" customHeight="1" x14ac:dyDescent="0.3"/>
    <row r="14241" ht="15" hidden="1" customHeight="1" x14ac:dyDescent="0.3"/>
    <row r="14242" ht="15" hidden="1" customHeight="1" x14ac:dyDescent="0.3"/>
    <row r="14243" ht="15" hidden="1" customHeight="1" x14ac:dyDescent="0.3"/>
    <row r="14244" ht="15" hidden="1" customHeight="1" x14ac:dyDescent="0.3"/>
    <row r="14245" ht="15" hidden="1" customHeight="1" x14ac:dyDescent="0.3"/>
    <row r="14246" ht="15" hidden="1" customHeight="1" x14ac:dyDescent="0.3"/>
    <row r="14247" ht="15" hidden="1" customHeight="1" x14ac:dyDescent="0.3"/>
    <row r="14248" ht="15" hidden="1" customHeight="1" x14ac:dyDescent="0.3"/>
    <row r="14249" ht="15" hidden="1" customHeight="1" x14ac:dyDescent="0.3"/>
    <row r="14250" ht="15" hidden="1" customHeight="1" x14ac:dyDescent="0.3"/>
    <row r="14251" ht="15" hidden="1" customHeight="1" x14ac:dyDescent="0.3"/>
    <row r="14252" ht="15" hidden="1" customHeight="1" x14ac:dyDescent="0.3"/>
    <row r="14253" ht="15" hidden="1" customHeight="1" x14ac:dyDescent="0.3"/>
    <row r="14254" ht="15" hidden="1" customHeight="1" x14ac:dyDescent="0.3"/>
    <row r="14255" ht="15" hidden="1" customHeight="1" x14ac:dyDescent="0.3"/>
    <row r="14256" ht="15" hidden="1" customHeight="1" x14ac:dyDescent="0.3"/>
    <row r="14257" ht="15" hidden="1" customHeight="1" x14ac:dyDescent="0.3"/>
    <row r="14258" ht="15" hidden="1" customHeight="1" x14ac:dyDescent="0.3"/>
    <row r="14259" ht="15" hidden="1" customHeight="1" x14ac:dyDescent="0.3"/>
    <row r="14260" ht="15" hidden="1" customHeight="1" x14ac:dyDescent="0.3"/>
    <row r="14261" ht="15" hidden="1" customHeight="1" x14ac:dyDescent="0.3"/>
    <row r="14262" ht="15" hidden="1" customHeight="1" x14ac:dyDescent="0.3"/>
    <row r="14263" ht="15" hidden="1" customHeight="1" x14ac:dyDescent="0.3"/>
    <row r="14264" ht="15" hidden="1" customHeight="1" x14ac:dyDescent="0.3"/>
    <row r="14265" ht="15" hidden="1" customHeight="1" x14ac:dyDescent="0.3"/>
    <row r="14266" ht="15" hidden="1" customHeight="1" x14ac:dyDescent="0.3"/>
    <row r="14267" ht="15" hidden="1" customHeight="1" x14ac:dyDescent="0.3"/>
    <row r="14268" ht="15" hidden="1" customHeight="1" x14ac:dyDescent="0.3"/>
    <row r="14269" ht="15" hidden="1" customHeight="1" x14ac:dyDescent="0.3"/>
    <row r="14270" ht="15" hidden="1" customHeight="1" x14ac:dyDescent="0.3"/>
    <row r="14271" ht="15" hidden="1" customHeight="1" x14ac:dyDescent="0.3"/>
    <row r="14272" ht="15" hidden="1" customHeight="1" x14ac:dyDescent="0.3"/>
    <row r="14273" ht="15" hidden="1" customHeight="1" x14ac:dyDescent="0.3"/>
    <row r="14274" ht="15" hidden="1" customHeight="1" x14ac:dyDescent="0.3"/>
    <row r="14275" ht="15" hidden="1" customHeight="1" x14ac:dyDescent="0.3"/>
    <row r="14276" ht="15" hidden="1" customHeight="1" x14ac:dyDescent="0.3"/>
    <row r="14277" ht="15" hidden="1" customHeight="1" x14ac:dyDescent="0.3"/>
    <row r="14278" ht="15" hidden="1" customHeight="1" x14ac:dyDescent="0.3"/>
    <row r="14279" ht="15" hidden="1" customHeight="1" x14ac:dyDescent="0.3"/>
    <row r="14280" ht="15" hidden="1" customHeight="1" x14ac:dyDescent="0.3"/>
    <row r="14281" ht="15" hidden="1" customHeight="1" x14ac:dyDescent="0.3"/>
    <row r="14282" ht="15" hidden="1" customHeight="1" x14ac:dyDescent="0.3"/>
    <row r="14283" ht="15" hidden="1" customHeight="1" x14ac:dyDescent="0.3"/>
    <row r="14284" ht="15" hidden="1" customHeight="1" x14ac:dyDescent="0.3"/>
    <row r="14285" ht="15" hidden="1" customHeight="1" x14ac:dyDescent="0.3"/>
    <row r="14286" ht="15" hidden="1" customHeight="1" x14ac:dyDescent="0.3"/>
    <row r="14287" ht="15" hidden="1" customHeight="1" x14ac:dyDescent="0.3"/>
    <row r="14288" ht="15" hidden="1" customHeight="1" x14ac:dyDescent="0.3"/>
    <row r="14289" ht="15" hidden="1" customHeight="1" x14ac:dyDescent="0.3"/>
    <row r="14290" ht="15" hidden="1" customHeight="1" x14ac:dyDescent="0.3"/>
    <row r="14291" ht="15" hidden="1" customHeight="1" x14ac:dyDescent="0.3"/>
    <row r="14292" ht="15" hidden="1" customHeight="1" x14ac:dyDescent="0.3"/>
    <row r="14293" ht="15" hidden="1" customHeight="1" x14ac:dyDescent="0.3"/>
    <row r="14294" ht="15" hidden="1" customHeight="1" x14ac:dyDescent="0.3"/>
    <row r="14295" ht="15" hidden="1" customHeight="1" x14ac:dyDescent="0.3"/>
    <row r="14296" ht="15" hidden="1" customHeight="1" x14ac:dyDescent="0.3"/>
    <row r="14297" ht="15" hidden="1" customHeight="1" x14ac:dyDescent="0.3"/>
    <row r="14298" ht="15" hidden="1" customHeight="1" x14ac:dyDescent="0.3"/>
    <row r="14299" ht="15" hidden="1" customHeight="1" x14ac:dyDescent="0.3"/>
    <row r="14300" ht="15" hidden="1" customHeight="1" x14ac:dyDescent="0.3"/>
    <row r="14301" ht="15" hidden="1" customHeight="1" x14ac:dyDescent="0.3"/>
    <row r="14302" ht="15" hidden="1" customHeight="1" x14ac:dyDescent="0.3"/>
    <row r="14303" ht="15" hidden="1" customHeight="1" x14ac:dyDescent="0.3"/>
    <row r="14304" ht="15" hidden="1" customHeight="1" x14ac:dyDescent="0.3"/>
    <row r="14305" ht="15" hidden="1" customHeight="1" x14ac:dyDescent="0.3"/>
    <row r="14306" ht="15" hidden="1" customHeight="1" x14ac:dyDescent="0.3"/>
    <row r="14307" ht="15" hidden="1" customHeight="1" x14ac:dyDescent="0.3"/>
    <row r="14308" ht="15" hidden="1" customHeight="1" x14ac:dyDescent="0.3"/>
    <row r="14309" ht="15" hidden="1" customHeight="1" x14ac:dyDescent="0.3"/>
    <row r="14310" ht="15" hidden="1" customHeight="1" x14ac:dyDescent="0.3"/>
    <row r="14311" ht="15" hidden="1" customHeight="1" x14ac:dyDescent="0.3"/>
    <row r="14312" ht="15" hidden="1" customHeight="1" x14ac:dyDescent="0.3"/>
    <row r="14313" ht="15" hidden="1" customHeight="1" x14ac:dyDescent="0.3"/>
    <row r="14314" ht="15" hidden="1" customHeight="1" x14ac:dyDescent="0.3"/>
    <row r="14315" ht="15" hidden="1" customHeight="1" x14ac:dyDescent="0.3"/>
    <row r="14316" ht="15" hidden="1" customHeight="1" x14ac:dyDescent="0.3"/>
    <row r="14317" ht="15" hidden="1" customHeight="1" x14ac:dyDescent="0.3"/>
    <row r="14318" ht="15" hidden="1" customHeight="1" x14ac:dyDescent="0.3"/>
    <row r="14319" ht="15" hidden="1" customHeight="1" x14ac:dyDescent="0.3"/>
    <row r="14320" ht="15" hidden="1" customHeight="1" x14ac:dyDescent="0.3"/>
    <row r="14321" ht="15" hidden="1" customHeight="1" x14ac:dyDescent="0.3"/>
    <row r="14322" ht="15" hidden="1" customHeight="1" x14ac:dyDescent="0.3"/>
    <row r="14323" ht="15" hidden="1" customHeight="1" x14ac:dyDescent="0.3"/>
    <row r="14324" ht="15" hidden="1" customHeight="1" x14ac:dyDescent="0.3"/>
    <row r="14325" ht="15" hidden="1" customHeight="1" x14ac:dyDescent="0.3"/>
    <row r="14326" ht="15" hidden="1" customHeight="1" x14ac:dyDescent="0.3"/>
    <row r="14327" ht="15" hidden="1" customHeight="1" x14ac:dyDescent="0.3"/>
    <row r="14328" ht="15" hidden="1" customHeight="1" x14ac:dyDescent="0.3"/>
    <row r="14329" ht="15" hidden="1" customHeight="1" x14ac:dyDescent="0.3"/>
    <row r="14330" ht="15" hidden="1" customHeight="1" x14ac:dyDescent="0.3"/>
    <row r="14331" ht="15" hidden="1" customHeight="1" x14ac:dyDescent="0.3"/>
    <row r="14332" ht="15" hidden="1" customHeight="1" x14ac:dyDescent="0.3"/>
    <row r="14333" ht="15" hidden="1" customHeight="1" x14ac:dyDescent="0.3"/>
    <row r="14334" ht="15" hidden="1" customHeight="1" x14ac:dyDescent="0.3"/>
    <row r="14335" ht="15" hidden="1" customHeight="1" x14ac:dyDescent="0.3"/>
    <row r="14336" ht="15" hidden="1" customHeight="1" x14ac:dyDescent="0.3"/>
    <row r="14337" ht="15" hidden="1" customHeight="1" x14ac:dyDescent="0.3"/>
    <row r="14338" ht="15" hidden="1" customHeight="1" x14ac:dyDescent="0.3"/>
    <row r="14339" ht="15" hidden="1" customHeight="1" x14ac:dyDescent="0.3"/>
    <row r="14340" ht="15" hidden="1" customHeight="1" x14ac:dyDescent="0.3"/>
    <row r="14341" ht="15" hidden="1" customHeight="1" x14ac:dyDescent="0.3"/>
    <row r="14342" ht="15" hidden="1" customHeight="1" x14ac:dyDescent="0.3"/>
    <row r="14343" ht="15" hidden="1" customHeight="1" x14ac:dyDescent="0.3"/>
    <row r="14344" ht="15" hidden="1" customHeight="1" x14ac:dyDescent="0.3"/>
    <row r="14345" ht="15" hidden="1" customHeight="1" x14ac:dyDescent="0.3"/>
    <row r="14346" ht="15" hidden="1" customHeight="1" x14ac:dyDescent="0.3"/>
    <row r="14347" ht="15" hidden="1" customHeight="1" x14ac:dyDescent="0.3"/>
    <row r="14348" ht="15" hidden="1" customHeight="1" x14ac:dyDescent="0.3"/>
    <row r="14349" ht="15" hidden="1" customHeight="1" x14ac:dyDescent="0.3"/>
    <row r="14350" ht="15" hidden="1" customHeight="1" x14ac:dyDescent="0.3"/>
    <row r="14351" ht="15" hidden="1" customHeight="1" x14ac:dyDescent="0.3"/>
    <row r="14352" ht="15" hidden="1" customHeight="1" x14ac:dyDescent="0.3"/>
    <row r="14353" ht="15" hidden="1" customHeight="1" x14ac:dyDescent="0.3"/>
    <row r="14354" ht="15" hidden="1" customHeight="1" x14ac:dyDescent="0.3"/>
    <row r="14355" ht="15" hidden="1" customHeight="1" x14ac:dyDescent="0.3"/>
    <row r="14356" ht="15" hidden="1" customHeight="1" x14ac:dyDescent="0.3"/>
    <row r="14357" ht="15" hidden="1" customHeight="1" x14ac:dyDescent="0.3"/>
    <row r="14358" ht="15" hidden="1" customHeight="1" x14ac:dyDescent="0.3"/>
    <row r="14359" ht="15" hidden="1" customHeight="1" x14ac:dyDescent="0.3"/>
    <row r="14360" ht="15" hidden="1" customHeight="1" x14ac:dyDescent="0.3"/>
    <row r="14361" ht="15" hidden="1" customHeight="1" x14ac:dyDescent="0.3"/>
    <row r="14362" ht="15" hidden="1" customHeight="1" x14ac:dyDescent="0.3"/>
    <row r="14363" ht="15" hidden="1" customHeight="1" x14ac:dyDescent="0.3"/>
    <row r="14364" ht="15" hidden="1" customHeight="1" x14ac:dyDescent="0.3"/>
    <row r="14365" ht="15" hidden="1" customHeight="1" x14ac:dyDescent="0.3"/>
    <row r="14366" ht="15" hidden="1" customHeight="1" x14ac:dyDescent="0.3"/>
    <row r="14367" ht="15" hidden="1" customHeight="1" x14ac:dyDescent="0.3"/>
    <row r="14368" ht="15" hidden="1" customHeight="1" x14ac:dyDescent="0.3"/>
    <row r="14369" ht="15" hidden="1" customHeight="1" x14ac:dyDescent="0.3"/>
    <row r="14370" ht="15" hidden="1" customHeight="1" x14ac:dyDescent="0.3"/>
    <row r="14371" ht="15" hidden="1" customHeight="1" x14ac:dyDescent="0.3"/>
    <row r="14372" ht="15" hidden="1" customHeight="1" x14ac:dyDescent="0.3"/>
    <row r="14373" ht="15" hidden="1" customHeight="1" x14ac:dyDescent="0.3"/>
    <row r="14374" ht="15" hidden="1" customHeight="1" x14ac:dyDescent="0.3"/>
    <row r="14375" ht="15" hidden="1" customHeight="1" x14ac:dyDescent="0.3"/>
    <row r="14376" ht="15" hidden="1" customHeight="1" x14ac:dyDescent="0.3"/>
    <row r="14377" ht="15" hidden="1" customHeight="1" x14ac:dyDescent="0.3"/>
    <row r="14378" ht="15" hidden="1" customHeight="1" x14ac:dyDescent="0.3"/>
    <row r="14379" ht="15" hidden="1" customHeight="1" x14ac:dyDescent="0.3"/>
    <row r="14380" ht="15" hidden="1" customHeight="1" x14ac:dyDescent="0.3"/>
    <row r="14381" ht="15" hidden="1" customHeight="1" x14ac:dyDescent="0.3"/>
    <row r="14382" ht="15" hidden="1" customHeight="1" x14ac:dyDescent="0.3"/>
    <row r="14383" ht="15" hidden="1" customHeight="1" x14ac:dyDescent="0.3"/>
    <row r="14384" ht="15" hidden="1" customHeight="1" x14ac:dyDescent="0.3"/>
    <row r="14385" ht="15" hidden="1" customHeight="1" x14ac:dyDescent="0.3"/>
    <row r="14386" ht="15" hidden="1" customHeight="1" x14ac:dyDescent="0.3"/>
    <row r="14387" ht="15" hidden="1" customHeight="1" x14ac:dyDescent="0.3"/>
    <row r="14388" ht="15" hidden="1" customHeight="1" x14ac:dyDescent="0.3"/>
    <row r="14389" ht="15" hidden="1" customHeight="1" x14ac:dyDescent="0.3"/>
    <row r="14390" ht="15" hidden="1" customHeight="1" x14ac:dyDescent="0.3"/>
    <row r="14391" ht="15" hidden="1" customHeight="1" x14ac:dyDescent="0.3"/>
    <row r="14392" ht="15" hidden="1" customHeight="1" x14ac:dyDescent="0.3"/>
    <row r="14393" ht="15" hidden="1" customHeight="1" x14ac:dyDescent="0.3"/>
    <row r="14394" ht="15" hidden="1" customHeight="1" x14ac:dyDescent="0.3"/>
    <row r="14395" ht="15" hidden="1" customHeight="1" x14ac:dyDescent="0.3"/>
    <row r="14396" ht="15" hidden="1" customHeight="1" x14ac:dyDescent="0.3"/>
    <row r="14397" ht="15" hidden="1" customHeight="1" x14ac:dyDescent="0.3"/>
    <row r="14398" ht="15" hidden="1" customHeight="1" x14ac:dyDescent="0.3"/>
    <row r="14399" ht="15" hidden="1" customHeight="1" x14ac:dyDescent="0.3"/>
    <row r="14400" ht="15" hidden="1" customHeight="1" x14ac:dyDescent="0.3"/>
    <row r="14401" ht="15" hidden="1" customHeight="1" x14ac:dyDescent="0.3"/>
    <row r="14402" ht="15" hidden="1" customHeight="1" x14ac:dyDescent="0.3"/>
    <row r="14403" ht="15" hidden="1" customHeight="1" x14ac:dyDescent="0.3"/>
    <row r="14404" ht="15" hidden="1" customHeight="1" x14ac:dyDescent="0.3"/>
    <row r="14405" ht="15" hidden="1" customHeight="1" x14ac:dyDescent="0.3"/>
    <row r="14406" ht="15" hidden="1" customHeight="1" x14ac:dyDescent="0.3"/>
    <row r="14407" ht="15" hidden="1" customHeight="1" x14ac:dyDescent="0.3"/>
    <row r="14408" ht="15" hidden="1" customHeight="1" x14ac:dyDescent="0.3"/>
    <row r="14409" ht="15" hidden="1" customHeight="1" x14ac:dyDescent="0.3"/>
    <row r="14410" ht="15" hidden="1" customHeight="1" x14ac:dyDescent="0.3"/>
    <row r="14411" ht="15" hidden="1" customHeight="1" x14ac:dyDescent="0.3"/>
    <row r="14412" ht="15" hidden="1" customHeight="1" x14ac:dyDescent="0.3"/>
    <row r="14413" ht="15" hidden="1" customHeight="1" x14ac:dyDescent="0.3"/>
    <row r="14414" ht="15" hidden="1" customHeight="1" x14ac:dyDescent="0.3"/>
    <row r="14415" ht="15" hidden="1" customHeight="1" x14ac:dyDescent="0.3"/>
    <row r="14416" ht="15" hidden="1" customHeight="1" x14ac:dyDescent="0.3"/>
    <row r="14417" ht="15" hidden="1" customHeight="1" x14ac:dyDescent="0.3"/>
    <row r="14418" ht="15" hidden="1" customHeight="1" x14ac:dyDescent="0.3"/>
    <row r="14419" ht="15" hidden="1" customHeight="1" x14ac:dyDescent="0.3"/>
    <row r="14420" ht="15" hidden="1" customHeight="1" x14ac:dyDescent="0.3"/>
    <row r="14421" ht="15" hidden="1" customHeight="1" x14ac:dyDescent="0.3"/>
    <row r="14422" ht="15" hidden="1" customHeight="1" x14ac:dyDescent="0.3"/>
    <row r="14423" ht="15" hidden="1" customHeight="1" x14ac:dyDescent="0.3"/>
    <row r="14424" ht="15" hidden="1" customHeight="1" x14ac:dyDescent="0.3"/>
    <row r="14425" ht="15" hidden="1" customHeight="1" x14ac:dyDescent="0.3"/>
    <row r="14426" ht="15" hidden="1" customHeight="1" x14ac:dyDescent="0.3"/>
    <row r="14427" ht="15" hidden="1" customHeight="1" x14ac:dyDescent="0.3"/>
    <row r="14428" ht="15" hidden="1" customHeight="1" x14ac:dyDescent="0.3"/>
    <row r="14429" ht="15" hidden="1" customHeight="1" x14ac:dyDescent="0.3"/>
    <row r="14430" ht="15" hidden="1" customHeight="1" x14ac:dyDescent="0.3"/>
    <row r="14431" ht="15" hidden="1" customHeight="1" x14ac:dyDescent="0.3"/>
    <row r="14432" ht="15" hidden="1" customHeight="1" x14ac:dyDescent="0.3"/>
    <row r="14433" ht="15" hidden="1" customHeight="1" x14ac:dyDescent="0.3"/>
    <row r="14434" ht="15" hidden="1" customHeight="1" x14ac:dyDescent="0.3"/>
    <row r="14435" ht="15" hidden="1" customHeight="1" x14ac:dyDescent="0.3"/>
    <row r="14436" ht="15" hidden="1" customHeight="1" x14ac:dyDescent="0.3"/>
    <row r="14437" ht="15" hidden="1" customHeight="1" x14ac:dyDescent="0.3"/>
    <row r="14438" ht="15" hidden="1" customHeight="1" x14ac:dyDescent="0.3"/>
    <row r="14439" ht="15" hidden="1" customHeight="1" x14ac:dyDescent="0.3"/>
    <row r="14440" ht="15" hidden="1" customHeight="1" x14ac:dyDescent="0.3"/>
    <row r="14441" ht="15" hidden="1" customHeight="1" x14ac:dyDescent="0.3"/>
    <row r="14442" ht="15" hidden="1" customHeight="1" x14ac:dyDescent="0.3"/>
    <row r="14443" ht="15" hidden="1" customHeight="1" x14ac:dyDescent="0.3"/>
    <row r="14444" ht="15" hidden="1" customHeight="1" x14ac:dyDescent="0.3"/>
    <row r="14445" ht="15" hidden="1" customHeight="1" x14ac:dyDescent="0.3"/>
    <row r="14446" ht="15" hidden="1" customHeight="1" x14ac:dyDescent="0.3"/>
    <row r="14447" ht="15" hidden="1" customHeight="1" x14ac:dyDescent="0.3"/>
    <row r="14448" ht="15" hidden="1" customHeight="1" x14ac:dyDescent="0.3"/>
    <row r="14449" ht="15" hidden="1" customHeight="1" x14ac:dyDescent="0.3"/>
    <row r="14450" ht="15" hidden="1" customHeight="1" x14ac:dyDescent="0.3"/>
    <row r="14451" ht="15" hidden="1" customHeight="1" x14ac:dyDescent="0.3"/>
    <row r="14452" ht="15" hidden="1" customHeight="1" x14ac:dyDescent="0.3"/>
    <row r="14453" ht="15" hidden="1" customHeight="1" x14ac:dyDescent="0.3"/>
    <row r="14454" ht="15" hidden="1" customHeight="1" x14ac:dyDescent="0.3"/>
    <row r="14455" ht="15" hidden="1" customHeight="1" x14ac:dyDescent="0.3"/>
    <row r="14456" ht="15" hidden="1" customHeight="1" x14ac:dyDescent="0.3"/>
    <row r="14457" ht="15" hidden="1" customHeight="1" x14ac:dyDescent="0.3"/>
    <row r="14458" ht="15" hidden="1" customHeight="1" x14ac:dyDescent="0.3"/>
    <row r="14459" ht="15" hidden="1" customHeight="1" x14ac:dyDescent="0.3"/>
    <row r="14460" ht="15" hidden="1" customHeight="1" x14ac:dyDescent="0.3"/>
    <row r="14461" ht="15" hidden="1" customHeight="1" x14ac:dyDescent="0.3"/>
    <row r="14462" ht="15" hidden="1" customHeight="1" x14ac:dyDescent="0.3"/>
    <row r="14463" ht="15" hidden="1" customHeight="1" x14ac:dyDescent="0.3"/>
    <row r="14464" ht="15" hidden="1" customHeight="1" x14ac:dyDescent="0.3"/>
    <row r="14465" ht="15" hidden="1" customHeight="1" x14ac:dyDescent="0.3"/>
    <row r="14466" ht="15" hidden="1" customHeight="1" x14ac:dyDescent="0.3"/>
    <row r="14467" ht="15" hidden="1" customHeight="1" x14ac:dyDescent="0.3"/>
    <row r="14468" ht="15" hidden="1" customHeight="1" x14ac:dyDescent="0.3"/>
    <row r="14469" ht="15" hidden="1" customHeight="1" x14ac:dyDescent="0.3"/>
    <row r="14470" ht="15" hidden="1" customHeight="1" x14ac:dyDescent="0.3"/>
    <row r="14471" ht="15" hidden="1" customHeight="1" x14ac:dyDescent="0.3"/>
    <row r="14472" ht="15" hidden="1" customHeight="1" x14ac:dyDescent="0.3"/>
    <row r="14473" ht="15" hidden="1" customHeight="1" x14ac:dyDescent="0.3"/>
    <row r="14474" ht="15" hidden="1" customHeight="1" x14ac:dyDescent="0.3"/>
    <row r="14475" ht="15" hidden="1" customHeight="1" x14ac:dyDescent="0.3"/>
    <row r="14476" ht="15" hidden="1" customHeight="1" x14ac:dyDescent="0.3"/>
    <row r="14477" ht="15" hidden="1" customHeight="1" x14ac:dyDescent="0.3"/>
    <row r="14478" ht="15" hidden="1" customHeight="1" x14ac:dyDescent="0.3"/>
    <row r="14479" ht="15" hidden="1" customHeight="1" x14ac:dyDescent="0.3"/>
    <row r="14480" ht="15" hidden="1" customHeight="1" x14ac:dyDescent="0.3"/>
    <row r="14481" ht="15" hidden="1" customHeight="1" x14ac:dyDescent="0.3"/>
    <row r="14482" ht="15" hidden="1" customHeight="1" x14ac:dyDescent="0.3"/>
    <row r="14483" ht="15" hidden="1" customHeight="1" x14ac:dyDescent="0.3"/>
    <row r="14484" ht="15" hidden="1" customHeight="1" x14ac:dyDescent="0.3"/>
    <row r="14485" ht="15" hidden="1" customHeight="1" x14ac:dyDescent="0.3"/>
    <row r="14486" ht="15" hidden="1" customHeight="1" x14ac:dyDescent="0.3"/>
    <row r="14487" ht="15" hidden="1" customHeight="1" x14ac:dyDescent="0.3"/>
    <row r="14488" ht="15" hidden="1" customHeight="1" x14ac:dyDescent="0.3"/>
    <row r="14489" ht="15" hidden="1" customHeight="1" x14ac:dyDescent="0.3"/>
    <row r="14490" ht="15" hidden="1" customHeight="1" x14ac:dyDescent="0.3"/>
    <row r="14491" ht="15" hidden="1" customHeight="1" x14ac:dyDescent="0.3"/>
    <row r="14492" ht="15" hidden="1" customHeight="1" x14ac:dyDescent="0.3"/>
    <row r="14493" ht="15" hidden="1" customHeight="1" x14ac:dyDescent="0.3"/>
    <row r="14494" ht="15" hidden="1" customHeight="1" x14ac:dyDescent="0.3"/>
    <row r="14495" ht="15" hidden="1" customHeight="1" x14ac:dyDescent="0.3"/>
    <row r="14496" ht="15" hidden="1" customHeight="1" x14ac:dyDescent="0.3"/>
    <row r="14497" ht="15" hidden="1" customHeight="1" x14ac:dyDescent="0.3"/>
    <row r="14498" ht="15" hidden="1" customHeight="1" x14ac:dyDescent="0.3"/>
    <row r="14499" ht="15" hidden="1" customHeight="1" x14ac:dyDescent="0.3"/>
    <row r="14500" ht="15" hidden="1" customHeight="1" x14ac:dyDescent="0.3"/>
    <row r="14501" ht="15" hidden="1" customHeight="1" x14ac:dyDescent="0.3"/>
    <row r="14502" ht="15" hidden="1" customHeight="1" x14ac:dyDescent="0.3"/>
    <row r="14503" ht="15" hidden="1" customHeight="1" x14ac:dyDescent="0.3"/>
    <row r="14504" ht="15" hidden="1" customHeight="1" x14ac:dyDescent="0.3"/>
    <row r="14505" ht="15" hidden="1" customHeight="1" x14ac:dyDescent="0.3"/>
    <row r="14506" ht="15" hidden="1" customHeight="1" x14ac:dyDescent="0.3"/>
    <row r="14507" ht="15" hidden="1" customHeight="1" x14ac:dyDescent="0.3"/>
    <row r="14508" ht="15" hidden="1" customHeight="1" x14ac:dyDescent="0.3"/>
    <row r="14509" ht="15" hidden="1" customHeight="1" x14ac:dyDescent="0.3"/>
    <row r="14510" ht="15" hidden="1" customHeight="1" x14ac:dyDescent="0.3"/>
    <row r="14511" ht="15" hidden="1" customHeight="1" x14ac:dyDescent="0.3"/>
    <row r="14512" ht="15" hidden="1" customHeight="1" x14ac:dyDescent="0.3"/>
    <row r="14513" ht="15" hidden="1" customHeight="1" x14ac:dyDescent="0.3"/>
    <row r="14514" ht="15" hidden="1" customHeight="1" x14ac:dyDescent="0.3"/>
    <row r="14515" ht="15" hidden="1" customHeight="1" x14ac:dyDescent="0.3"/>
    <row r="14516" ht="15" hidden="1" customHeight="1" x14ac:dyDescent="0.3"/>
    <row r="14517" ht="15" hidden="1" customHeight="1" x14ac:dyDescent="0.3"/>
    <row r="14518" ht="15" hidden="1" customHeight="1" x14ac:dyDescent="0.3"/>
    <row r="14519" ht="15" hidden="1" customHeight="1" x14ac:dyDescent="0.3"/>
    <row r="14520" ht="15" hidden="1" customHeight="1" x14ac:dyDescent="0.3"/>
    <row r="14521" ht="15" hidden="1" customHeight="1" x14ac:dyDescent="0.3"/>
    <row r="14522" ht="15" hidden="1" customHeight="1" x14ac:dyDescent="0.3"/>
    <row r="14523" ht="15" hidden="1" customHeight="1" x14ac:dyDescent="0.3"/>
    <row r="14524" ht="15" hidden="1" customHeight="1" x14ac:dyDescent="0.3"/>
    <row r="14525" ht="15" hidden="1" customHeight="1" x14ac:dyDescent="0.3"/>
    <row r="14526" ht="15" hidden="1" customHeight="1" x14ac:dyDescent="0.3"/>
    <row r="14527" ht="15" hidden="1" customHeight="1" x14ac:dyDescent="0.3"/>
    <row r="14528" ht="15" hidden="1" customHeight="1" x14ac:dyDescent="0.3"/>
    <row r="14529" ht="15" hidden="1" customHeight="1" x14ac:dyDescent="0.3"/>
    <row r="14530" ht="15" hidden="1" customHeight="1" x14ac:dyDescent="0.3"/>
    <row r="14531" ht="15" hidden="1" customHeight="1" x14ac:dyDescent="0.3"/>
    <row r="14532" ht="15" hidden="1" customHeight="1" x14ac:dyDescent="0.3"/>
    <row r="14533" ht="15" hidden="1" customHeight="1" x14ac:dyDescent="0.3"/>
    <row r="14534" ht="15" hidden="1" customHeight="1" x14ac:dyDescent="0.3"/>
    <row r="14535" ht="15" hidden="1" customHeight="1" x14ac:dyDescent="0.3"/>
    <row r="14536" ht="15" hidden="1" customHeight="1" x14ac:dyDescent="0.3"/>
    <row r="14537" ht="15" hidden="1" customHeight="1" x14ac:dyDescent="0.3"/>
    <row r="14538" ht="15" hidden="1" customHeight="1" x14ac:dyDescent="0.3"/>
    <row r="14539" ht="15" hidden="1" customHeight="1" x14ac:dyDescent="0.3"/>
    <row r="14540" ht="15" hidden="1" customHeight="1" x14ac:dyDescent="0.3"/>
    <row r="14541" ht="15" hidden="1" customHeight="1" x14ac:dyDescent="0.3"/>
    <row r="14542" ht="15" hidden="1" customHeight="1" x14ac:dyDescent="0.3"/>
    <row r="14543" ht="15" hidden="1" customHeight="1" x14ac:dyDescent="0.3"/>
    <row r="14544" ht="15" hidden="1" customHeight="1" x14ac:dyDescent="0.3"/>
    <row r="14545" ht="15" hidden="1" customHeight="1" x14ac:dyDescent="0.3"/>
    <row r="14546" ht="15" hidden="1" customHeight="1" x14ac:dyDescent="0.3"/>
    <row r="14547" ht="15" hidden="1" customHeight="1" x14ac:dyDescent="0.3"/>
    <row r="14548" ht="15" hidden="1" customHeight="1" x14ac:dyDescent="0.3"/>
    <row r="14549" ht="15" hidden="1" customHeight="1" x14ac:dyDescent="0.3"/>
    <row r="14550" ht="15" hidden="1" customHeight="1" x14ac:dyDescent="0.3"/>
    <row r="14551" ht="15" hidden="1" customHeight="1" x14ac:dyDescent="0.3"/>
    <row r="14552" ht="15" hidden="1" customHeight="1" x14ac:dyDescent="0.3"/>
    <row r="14553" ht="15" hidden="1" customHeight="1" x14ac:dyDescent="0.3"/>
    <row r="14554" ht="15" hidden="1" customHeight="1" x14ac:dyDescent="0.3"/>
    <row r="14555" ht="15" hidden="1" customHeight="1" x14ac:dyDescent="0.3"/>
    <row r="14556" ht="15" hidden="1" customHeight="1" x14ac:dyDescent="0.3"/>
    <row r="14557" ht="15" hidden="1" customHeight="1" x14ac:dyDescent="0.3"/>
    <row r="14558" ht="15" hidden="1" customHeight="1" x14ac:dyDescent="0.3"/>
    <row r="14559" ht="15" hidden="1" customHeight="1" x14ac:dyDescent="0.3"/>
    <row r="14560" ht="15" hidden="1" customHeight="1" x14ac:dyDescent="0.3"/>
    <row r="14561" ht="15" hidden="1" customHeight="1" x14ac:dyDescent="0.3"/>
    <row r="14562" ht="15" hidden="1" customHeight="1" x14ac:dyDescent="0.3"/>
    <row r="14563" ht="15" hidden="1" customHeight="1" x14ac:dyDescent="0.3"/>
    <row r="14564" ht="15" hidden="1" customHeight="1" x14ac:dyDescent="0.3"/>
    <row r="14565" ht="15" hidden="1" customHeight="1" x14ac:dyDescent="0.3"/>
    <row r="14566" ht="15" hidden="1" customHeight="1" x14ac:dyDescent="0.3"/>
    <row r="14567" ht="15" hidden="1" customHeight="1" x14ac:dyDescent="0.3"/>
    <row r="14568" ht="15" hidden="1" customHeight="1" x14ac:dyDescent="0.3"/>
    <row r="14569" ht="15" hidden="1" customHeight="1" x14ac:dyDescent="0.3"/>
    <row r="14570" ht="15" hidden="1" customHeight="1" x14ac:dyDescent="0.3"/>
    <row r="14571" ht="15" hidden="1" customHeight="1" x14ac:dyDescent="0.3"/>
    <row r="14572" ht="15" hidden="1" customHeight="1" x14ac:dyDescent="0.3"/>
    <row r="14573" ht="15" hidden="1" customHeight="1" x14ac:dyDescent="0.3"/>
    <row r="14574" ht="15" hidden="1" customHeight="1" x14ac:dyDescent="0.3"/>
    <row r="14575" ht="15" hidden="1" customHeight="1" x14ac:dyDescent="0.3"/>
    <row r="14576" ht="15" hidden="1" customHeight="1" x14ac:dyDescent="0.3"/>
    <row r="14577" ht="15" hidden="1" customHeight="1" x14ac:dyDescent="0.3"/>
    <row r="14578" ht="15" hidden="1" customHeight="1" x14ac:dyDescent="0.3"/>
    <row r="14579" ht="15" hidden="1" customHeight="1" x14ac:dyDescent="0.3"/>
    <row r="14580" ht="15" hidden="1" customHeight="1" x14ac:dyDescent="0.3"/>
    <row r="14581" ht="15" hidden="1" customHeight="1" x14ac:dyDescent="0.3"/>
    <row r="14582" ht="15" hidden="1" customHeight="1" x14ac:dyDescent="0.3"/>
    <row r="14583" ht="15" hidden="1" customHeight="1" x14ac:dyDescent="0.3"/>
    <row r="14584" ht="15" hidden="1" customHeight="1" x14ac:dyDescent="0.3"/>
    <row r="14585" ht="15" hidden="1" customHeight="1" x14ac:dyDescent="0.3"/>
    <row r="14586" ht="15" hidden="1" customHeight="1" x14ac:dyDescent="0.3"/>
    <row r="14587" ht="15" hidden="1" customHeight="1" x14ac:dyDescent="0.3"/>
    <row r="14588" ht="15" hidden="1" customHeight="1" x14ac:dyDescent="0.3"/>
    <row r="14589" ht="15" hidden="1" customHeight="1" x14ac:dyDescent="0.3"/>
    <row r="14590" ht="15" hidden="1" customHeight="1" x14ac:dyDescent="0.3"/>
    <row r="14591" ht="15" hidden="1" customHeight="1" x14ac:dyDescent="0.3"/>
    <row r="14592" ht="15" hidden="1" customHeight="1" x14ac:dyDescent="0.3"/>
    <row r="14593" ht="15" hidden="1" customHeight="1" x14ac:dyDescent="0.3"/>
    <row r="14594" ht="15" hidden="1" customHeight="1" x14ac:dyDescent="0.3"/>
    <row r="14595" ht="15" hidden="1" customHeight="1" x14ac:dyDescent="0.3"/>
    <row r="14596" ht="15" hidden="1" customHeight="1" x14ac:dyDescent="0.3"/>
    <row r="14597" ht="15" hidden="1" customHeight="1" x14ac:dyDescent="0.3"/>
    <row r="14598" ht="15" hidden="1" customHeight="1" x14ac:dyDescent="0.3"/>
    <row r="14599" ht="15" hidden="1" customHeight="1" x14ac:dyDescent="0.3"/>
    <row r="14600" ht="15" hidden="1" customHeight="1" x14ac:dyDescent="0.3"/>
    <row r="14601" ht="15" hidden="1" customHeight="1" x14ac:dyDescent="0.3"/>
    <row r="14602" ht="15" hidden="1" customHeight="1" x14ac:dyDescent="0.3"/>
    <row r="14603" ht="15" hidden="1" customHeight="1" x14ac:dyDescent="0.3"/>
    <row r="14604" ht="15" hidden="1" customHeight="1" x14ac:dyDescent="0.3"/>
    <row r="14605" ht="15" hidden="1" customHeight="1" x14ac:dyDescent="0.3"/>
    <row r="14606" ht="15" hidden="1" customHeight="1" x14ac:dyDescent="0.3"/>
    <row r="14607" ht="15" hidden="1" customHeight="1" x14ac:dyDescent="0.3"/>
    <row r="14608" ht="15" hidden="1" customHeight="1" x14ac:dyDescent="0.3"/>
    <row r="14609" ht="15" hidden="1" customHeight="1" x14ac:dyDescent="0.3"/>
    <row r="14610" ht="15" hidden="1" customHeight="1" x14ac:dyDescent="0.3"/>
    <row r="14611" ht="15" hidden="1" customHeight="1" x14ac:dyDescent="0.3"/>
    <row r="14612" ht="15" hidden="1" customHeight="1" x14ac:dyDescent="0.3"/>
    <row r="14613" ht="15" hidden="1" customHeight="1" x14ac:dyDescent="0.3"/>
    <row r="14614" ht="15" hidden="1" customHeight="1" x14ac:dyDescent="0.3"/>
    <row r="14615" ht="15" hidden="1" customHeight="1" x14ac:dyDescent="0.3"/>
    <row r="14616" ht="15" hidden="1" customHeight="1" x14ac:dyDescent="0.3"/>
    <row r="14617" ht="15" hidden="1" customHeight="1" x14ac:dyDescent="0.3"/>
    <row r="14618" ht="15" hidden="1" customHeight="1" x14ac:dyDescent="0.3"/>
    <row r="14619" ht="15" hidden="1" customHeight="1" x14ac:dyDescent="0.3"/>
    <row r="14620" ht="15" hidden="1" customHeight="1" x14ac:dyDescent="0.3"/>
    <row r="14621" ht="15" hidden="1" customHeight="1" x14ac:dyDescent="0.3"/>
    <row r="14622" ht="15" hidden="1" customHeight="1" x14ac:dyDescent="0.3"/>
    <row r="14623" ht="15" hidden="1" customHeight="1" x14ac:dyDescent="0.3"/>
    <row r="14624" ht="15" hidden="1" customHeight="1" x14ac:dyDescent="0.3"/>
    <row r="14625" ht="15" hidden="1" customHeight="1" x14ac:dyDescent="0.3"/>
    <row r="14626" ht="15" hidden="1" customHeight="1" x14ac:dyDescent="0.3"/>
    <row r="14627" ht="15" hidden="1" customHeight="1" x14ac:dyDescent="0.3"/>
    <row r="14628" ht="15" hidden="1" customHeight="1" x14ac:dyDescent="0.3"/>
    <row r="14629" ht="15" hidden="1" customHeight="1" x14ac:dyDescent="0.3"/>
    <row r="14630" ht="15" hidden="1" customHeight="1" x14ac:dyDescent="0.3"/>
    <row r="14631" ht="15" hidden="1" customHeight="1" x14ac:dyDescent="0.3"/>
    <row r="14632" ht="15" hidden="1" customHeight="1" x14ac:dyDescent="0.3"/>
    <row r="14633" ht="15" hidden="1" customHeight="1" x14ac:dyDescent="0.3"/>
    <row r="14634" ht="15" hidden="1" customHeight="1" x14ac:dyDescent="0.3"/>
    <row r="14635" ht="15" hidden="1" customHeight="1" x14ac:dyDescent="0.3"/>
    <row r="14636" ht="15" hidden="1" customHeight="1" x14ac:dyDescent="0.3"/>
    <row r="14637" ht="15" hidden="1" customHeight="1" x14ac:dyDescent="0.3"/>
    <row r="14638" ht="15" hidden="1" customHeight="1" x14ac:dyDescent="0.3"/>
    <row r="14639" ht="15" hidden="1" customHeight="1" x14ac:dyDescent="0.3"/>
    <row r="14640" ht="15" hidden="1" customHeight="1" x14ac:dyDescent="0.3"/>
    <row r="14641" ht="15" hidden="1" customHeight="1" x14ac:dyDescent="0.3"/>
    <row r="14642" ht="15" hidden="1" customHeight="1" x14ac:dyDescent="0.3"/>
    <row r="14643" ht="15" hidden="1" customHeight="1" x14ac:dyDescent="0.3"/>
    <row r="14644" ht="15" hidden="1" customHeight="1" x14ac:dyDescent="0.3"/>
    <row r="14645" ht="15" hidden="1" customHeight="1" x14ac:dyDescent="0.3"/>
    <row r="14646" ht="15" hidden="1" customHeight="1" x14ac:dyDescent="0.3"/>
    <row r="14647" ht="15" hidden="1" customHeight="1" x14ac:dyDescent="0.3"/>
    <row r="14648" ht="15" hidden="1" customHeight="1" x14ac:dyDescent="0.3"/>
    <row r="14649" ht="15" hidden="1" customHeight="1" x14ac:dyDescent="0.3"/>
    <row r="14650" ht="15" hidden="1" customHeight="1" x14ac:dyDescent="0.3"/>
    <row r="14651" ht="15" hidden="1" customHeight="1" x14ac:dyDescent="0.3"/>
    <row r="14652" ht="15" hidden="1" customHeight="1" x14ac:dyDescent="0.3"/>
    <row r="14653" ht="15" hidden="1" customHeight="1" x14ac:dyDescent="0.3"/>
    <row r="14654" ht="15" hidden="1" customHeight="1" x14ac:dyDescent="0.3"/>
    <row r="14655" ht="15" hidden="1" customHeight="1" x14ac:dyDescent="0.3"/>
    <row r="14656" ht="15" hidden="1" customHeight="1" x14ac:dyDescent="0.3"/>
    <row r="14657" ht="15" hidden="1" customHeight="1" x14ac:dyDescent="0.3"/>
    <row r="14658" ht="15" hidden="1" customHeight="1" x14ac:dyDescent="0.3"/>
    <row r="14659" ht="15" hidden="1" customHeight="1" x14ac:dyDescent="0.3"/>
    <row r="14660" ht="15" hidden="1" customHeight="1" x14ac:dyDescent="0.3"/>
    <row r="14661" ht="15" hidden="1" customHeight="1" x14ac:dyDescent="0.3"/>
    <row r="14662" ht="15" hidden="1" customHeight="1" x14ac:dyDescent="0.3"/>
    <row r="14663" ht="15" hidden="1" customHeight="1" x14ac:dyDescent="0.3"/>
    <row r="14664" ht="15" hidden="1" customHeight="1" x14ac:dyDescent="0.3"/>
    <row r="14665" ht="15" hidden="1" customHeight="1" x14ac:dyDescent="0.3"/>
    <row r="14666" ht="15" hidden="1" customHeight="1" x14ac:dyDescent="0.3"/>
    <row r="14667" ht="15" hidden="1" customHeight="1" x14ac:dyDescent="0.3"/>
    <row r="14668" ht="15" hidden="1" customHeight="1" x14ac:dyDescent="0.3"/>
    <row r="14669" ht="15" hidden="1" customHeight="1" x14ac:dyDescent="0.3"/>
    <row r="14670" ht="15" hidden="1" customHeight="1" x14ac:dyDescent="0.3"/>
    <row r="14671" ht="15" hidden="1" customHeight="1" x14ac:dyDescent="0.3"/>
    <row r="14672" ht="15" hidden="1" customHeight="1" x14ac:dyDescent="0.3"/>
    <row r="14673" ht="15" hidden="1" customHeight="1" x14ac:dyDescent="0.3"/>
    <row r="14674" ht="15" hidden="1" customHeight="1" x14ac:dyDescent="0.3"/>
    <row r="14675" ht="15" hidden="1" customHeight="1" x14ac:dyDescent="0.3"/>
    <row r="14676" ht="15" hidden="1" customHeight="1" x14ac:dyDescent="0.3"/>
    <row r="14677" ht="15" hidden="1" customHeight="1" x14ac:dyDescent="0.3"/>
    <row r="14678" ht="15" hidden="1" customHeight="1" x14ac:dyDescent="0.3"/>
    <row r="14679" ht="15" hidden="1" customHeight="1" x14ac:dyDescent="0.3"/>
    <row r="14680" ht="15" hidden="1" customHeight="1" x14ac:dyDescent="0.3"/>
    <row r="14681" ht="15" hidden="1" customHeight="1" x14ac:dyDescent="0.3"/>
    <row r="14682" ht="15" hidden="1" customHeight="1" x14ac:dyDescent="0.3"/>
    <row r="14683" ht="15" hidden="1" customHeight="1" x14ac:dyDescent="0.3"/>
    <row r="14684" ht="15" hidden="1" customHeight="1" x14ac:dyDescent="0.3"/>
    <row r="14685" ht="15" hidden="1" customHeight="1" x14ac:dyDescent="0.3"/>
    <row r="14686" ht="15" hidden="1" customHeight="1" x14ac:dyDescent="0.3"/>
    <row r="14687" ht="15" hidden="1" customHeight="1" x14ac:dyDescent="0.3"/>
    <row r="14688" ht="15" hidden="1" customHeight="1" x14ac:dyDescent="0.3"/>
    <row r="14689" ht="15" hidden="1" customHeight="1" x14ac:dyDescent="0.3"/>
    <row r="14690" ht="15" hidden="1" customHeight="1" x14ac:dyDescent="0.3"/>
    <row r="14691" ht="15" hidden="1" customHeight="1" x14ac:dyDescent="0.3"/>
    <row r="14692" ht="15" hidden="1" customHeight="1" x14ac:dyDescent="0.3"/>
    <row r="14693" ht="15" hidden="1" customHeight="1" x14ac:dyDescent="0.3"/>
    <row r="14694" ht="15" hidden="1" customHeight="1" x14ac:dyDescent="0.3"/>
    <row r="14695" ht="15" hidden="1" customHeight="1" x14ac:dyDescent="0.3"/>
    <row r="14696" ht="15" hidden="1" customHeight="1" x14ac:dyDescent="0.3"/>
    <row r="14697" ht="15" hidden="1" customHeight="1" x14ac:dyDescent="0.3"/>
    <row r="14698" ht="15" hidden="1" customHeight="1" x14ac:dyDescent="0.3"/>
    <row r="14699" ht="15" hidden="1" customHeight="1" x14ac:dyDescent="0.3"/>
    <row r="14700" ht="15" hidden="1" customHeight="1" x14ac:dyDescent="0.3"/>
    <row r="14701" ht="15" hidden="1" customHeight="1" x14ac:dyDescent="0.3"/>
    <row r="14702" ht="15" hidden="1" customHeight="1" x14ac:dyDescent="0.3"/>
    <row r="14703" ht="15" hidden="1" customHeight="1" x14ac:dyDescent="0.3"/>
    <row r="14704" ht="15" hidden="1" customHeight="1" x14ac:dyDescent="0.3"/>
    <row r="14705" ht="15" hidden="1" customHeight="1" x14ac:dyDescent="0.3"/>
    <row r="14706" ht="15" hidden="1" customHeight="1" x14ac:dyDescent="0.3"/>
    <row r="14707" ht="15" hidden="1" customHeight="1" x14ac:dyDescent="0.3"/>
    <row r="14708" ht="15" hidden="1" customHeight="1" x14ac:dyDescent="0.3"/>
    <row r="14709" ht="15" hidden="1" customHeight="1" x14ac:dyDescent="0.3"/>
    <row r="14710" ht="15" hidden="1" customHeight="1" x14ac:dyDescent="0.3"/>
    <row r="14711" ht="15" hidden="1" customHeight="1" x14ac:dyDescent="0.3"/>
    <row r="14712" ht="15" hidden="1" customHeight="1" x14ac:dyDescent="0.3"/>
    <row r="14713" ht="15" hidden="1" customHeight="1" x14ac:dyDescent="0.3"/>
    <row r="14714" ht="15" hidden="1" customHeight="1" x14ac:dyDescent="0.3"/>
    <row r="14715" ht="15" hidden="1" customHeight="1" x14ac:dyDescent="0.3"/>
    <row r="14716" ht="15" hidden="1" customHeight="1" x14ac:dyDescent="0.3"/>
    <row r="14717" ht="15" hidden="1" customHeight="1" x14ac:dyDescent="0.3"/>
    <row r="14718" ht="15" hidden="1" customHeight="1" x14ac:dyDescent="0.3"/>
    <row r="14719" ht="15" hidden="1" customHeight="1" x14ac:dyDescent="0.3"/>
    <row r="14720" ht="15" hidden="1" customHeight="1" x14ac:dyDescent="0.3"/>
    <row r="14721" ht="15" hidden="1" customHeight="1" x14ac:dyDescent="0.3"/>
    <row r="14722" ht="15" hidden="1" customHeight="1" x14ac:dyDescent="0.3"/>
    <row r="14723" ht="15" hidden="1" customHeight="1" x14ac:dyDescent="0.3"/>
    <row r="14724" ht="15" hidden="1" customHeight="1" x14ac:dyDescent="0.3"/>
    <row r="14725" ht="15" hidden="1" customHeight="1" x14ac:dyDescent="0.3"/>
    <row r="14726" ht="15" hidden="1" customHeight="1" x14ac:dyDescent="0.3"/>
    <row r="14727" ht="15" hidden="1" customHeight="1" x14ac:dyDescent="0.3"/>
    <row r="14728" ht="15" hidden="1" customHeight="1" x14ac:dyDescent="0.3"/>
    <row r="14729" ht="15" hidden="1" customHeight="1" x14ac:dyDescent="0.3"/>
    <row r="14730" ht="15" hidden="1" customHeight="1" x14ac:dyDescent="0.3"/>
    <row r="14731" ht="15" hidden="1" customHeight="1" x14ac:dyDescent="0.3"/>
    <row r="14732" ht="15" hidden="1" customHeight="1" x14ac:dyDescent="0.3"/>
    <row r="14733" ht="15" hidden="1" customHeight="1" x14ac:dyDescent="0.3"/>
    <row r="14734" ht="15" hidden="1" customHeight="1" x14ac:dyDescent="0.3"/>
    <row r="14735" ht="15" hidden="1" customHeight="1" x14ac:dyDescent="0.3"/>
    <row r="14736" ht="15" hidden="1" customHeight="1" x14ac:dyDescent="0.3"/>
    <row r="14737" ht="15" hidden="1" customHeight="1" x14ac:dyDescent="0.3"/>
    <row r="14738" ht="15" hidden="1" customHeight="1" x14ac:dyDescent="0.3"/>
    <row r="14739" ht="15" hidden="1" customHeight="1" x14ac:dyDescent="0.3"/>
    <row r="14740" ht="15" hidden="1" customHeight="1" x14ac:dyDescent="0.3"/>
    <row r="14741" ht="15" hidden="1" customHeight="1" x14ac:dyDescent="0.3"/>
    <row r="14742" ht="15" hidden="1" customHeight="1" x14ac:dyDescent="0.3"/>
    <row r="14743" ht="15" hidden="1" customHeight="1" x14ac:dyDescent="0.3"/>
    <row r="14744" ht="15" hidden="1" customHeight="1" x14ac:dyDescent="0.3"/>
    <row r="14745" ht="15" hidden="1" customHeight="1" x14ac:dyDescent="0.3"/>
    <row r="14746" ht="15" hidden="1" customHeight="1" x14ac:dyDescent="0.3"/>
    <row r="14747" ht="15" hidden="1" customHeight="1" x14ac:dyDescent="0.3"/>
    <row r="14748" ht="15" hidden="1" customHeight="1" x14ac:dyDescent="0.3"/>
    <row r="14749" ht="15" hidden="1" customHeight="1" x14ac:dyDescent="0.3"/>
    <row r="14750" ht="15" hidden="1" customHeight="1" x14ac:dyDescent="0.3"/>
    <row r="14751" ht="15" hidden="1" customHeight="1" x14ac:dyDescent="0.3"/>
    <row r="14752" ht="15" hidden="1" customHeight="1" x14ac:dyDescent="0.3"/>
    <row r="14753" ht="15" hidden="1" customHeight="1" x14ac:dyDescent="0.3"/>
    <row r="14754" ht="15" hidden="1" customHeight="1" x14ac:dyDescent="0.3"/>
    <row r="14755" ht="15" hidden="1" customHeight="1" x14ac:dyDescent="0.3"/>
    <row r="14756" ht="15" hidden="1" customHeight="1" x14ac:dyDescent="0.3"/>
    <row r="14757" ht="15" hidden="1" customHeight="1" x14ac:dyDescent="0.3"/>
    <row r="14758" ht="15" hidden="1" customHeight="1" x14ac:dyDescent="0.3"/>
    <row r="14759" ht="15" hidden="1" customHeight="1" x14ac:dyDescent="0.3"/>
    <row r="14760" ht="15" hidden="1" customHeight="1" x14ac:dyDescent="0.3"/>
    <row r="14761" ht="15" hidden="1" customHeight="1" x14ac:dyDescent="0.3"/>
    <row r="14762" ht="15" hidden="1" customHeight="1" x14ac:dyDescent="0.3"/>
    <row r="14763" ht="15" hidden="1" customHeight="1" x14ac:dyDescent="0.3"/>
    <row r="14764" ht="15" hidden="1" customHeight="1" x14ac:dyDescent="0.3"/>
    <row r="14765" ht="15" hidden="1" customHeight="1" x14ac:dyDescent="0.3"/>
    <row r="14766" ht="15" hidden="1" customHeight="1" x14ac:dyDescent="0.3"/>
    <row r="14767" ht="15" hidden="1" customHeight="1" x14ac:dyDescent="0.3"/>
    <row r="14768" ht="15" hidden="1" customHeight="1" x14ac:dyDescent="0.3"/>
    <row r="14769" ht="15" hidden="1" customHeight="1" x14ac:dyDescent="0.3"/>
    <row r="14770" ht="15" hidden="1" customHeight="1" x14ac:dyDescent="0.3"/>
    <row r="14771" ht="15" hidden="1" customHeight="1" x14ac:dyDescent="0.3"/>
    <row r="14772" ht="15" hidden="1" customHeight="1" x14ac:dyDescent="0.3"/>
    <row r="14773" ht="15" hidden="1" customHeight="1" x14ac:dyDescent="0.3"/>
    <row r="14774" ht="15" hidden="1" customHeight="1" x14ac:dyDescent="0.3"/>
    <row r="14775" ht="15" hidden="1" customHeight="1" x14ac:dyDescent="0.3"/>
    <row r="14776" ht="15" hidden="1" customHeight="1" x14ac:dyDescent="0.3"/>
    <row r="14777" ht="15" hidden="1" customHeight="1" x14ac:dyDescent="0.3"/>
    <row r="14778" ht="15" hidden="1" customHeight="1" x14ac:dyDescent="0.3"/>
    <row r="14779" ht="15" hidden="1" customHeight="1" x14ac:dyDescent="0.3"/>
    <row r="14780" ht="15" hidden="1" customHeight="1" x14ac:dyDescent="0.3"/>
    <row r="14781" ht="15" hidden="1" customHeight="1" x14ac:dyDescent="0.3"/>
    <row r="14782" ht="15" hidden="1" customHeight="1" x14ac:dyDescent="0.3"/>
    <row r="14783" ht="15" hidden="1" customHeight="1" x14ac:dyDescent="0.3"/>
    <row r="14784" ht="15" hidden="1" customHeight="1" x14ac:dyDescent="0.3"/>
    <row r="14785" ht="15" hidden="1" customHeight="1" x14ac:dyDescent="0.3"/>
    <row r="14786" ht="15" hidden="1" customHeight="1" x14ac:dyDescent="0.3"/>
    <row r="14787" ht="15" hidden="1" customHeight="1" x14ac:dyDescent="0.3"/>
    <row r="14788" ht="15" hidden="1" customHeight="1" x14ac:dyDescent="0.3"/>
    <row r="14789" ht="15" hidden="1" customHeight="1" x14ac:dyDescent="0.3"/>
    <row r="14790" ht="15" hidden="1" customHeight="1" x14ac:dyDescent="0.3"/>
    <row r="14791" ht="15" hidden="1" customHeight="1" x14ac:dyDescent="0.3"/>
    <row r="14792" ht="15" hidden="1" customHeight="1" x14ac:dyDescent="0.3"/>
    <row r="14793" ht="15" hidden="1" customHeight="1" x14ac:dyDescent="0.3"/>
    <row r="14794" ht="15" hidden="1" customHeight="1" x14ac:dyDescent="0.3"/>
    <row r="14795" ht="15" hidden="1" customHeight="1" x14ac:dyDescent="0.3"/>
    <row r="14796" ht="15" hidden="1" customHeight="1" x14ac:dyDescent="0.3"/>
    <row r="14797" ht="15" hidden="1" customHeight="1" x14ac:dyDescent="0.3"/>
    <row r="14798" ht="15" hidden="1" customHeight="1" x14ac:dyDescent="0.3"/>
    <row r="14799" ht="15" hidden="1" customHeight="1" x14ac:dyDescent="0.3"/>
    <row r="14800" ht="15" hidden="1" customHeight="1" x14ac:dyDescent="0.3"/>
    <row r="14801" ht="15" hidden="1" customHeight="1" x14ac:dyDescent="0.3"/>
    <row r="14802" ht="15" hidden="1" customHeight="1" x14ac:dyDescent="0.3"/>
    <row r="14803" ht="15" hidden="1" customHeight="1" x14ac:dyDescent="0.3"/>
    <row r="14804" ht="15" hidden="1" customHeight="1" x14ac:dyDescent="0.3"/>
    <row r="14805" ht="15" hidden="1" customHeight="1" x14ac:dyDescent="0.3"/>
    <row r="14806" ht="15" hidden="1" customHeight="1" x14ac:dyDescent="0.3"/>
    <row r="14807" ht="15" hidden="1" customHeight="1" x14ac:dyDescent="0.3"/>
    <row r="14808" ht="15" hidden="1" customHeight="1" x14ac:dyDescent="0.3"/>
    <row r="14809" ht="15" hidden="1" customHeight="1" x14ac:dyDescent="0.3"/>
    <row r="14810" ht="15" hidden="1" customHeight="1" x14ac:dyDescent="0.3"/>
    <row r="14811" ht="15" hidden="1" customHeight="1" x14ac:dyDescent="0.3"/>
    <row r="14812" ht="15" hidden="1" customHeight="1" x14ac:dyDescent="0.3"/>
    <row r="14813" ht="15" hidden="1" customHeight="1" x14ac:dyDescent="0.3"/>
    <row r="14814" ht="15" hidden="1" customHeight="1" x14ac:dyDescent="0.3"/>
    <row r="14815" ht="15" hidden="1" customHeight="1" x14ac:dyDescent="0.3"/>
    <row r="14816" ht="15" hidden="1" customHeight="1" x14ac:dyDescent="0.3"/>
    <row r="14817" ht="15" hidden="1" customHeight="1" x14ac:dyDescent="0.3"/>
    <row r="14818" ht="15" hidden="1" customHeight="1" x14ac:dyDescent="0.3"/>
    <row r="14819" ht="15" hidden="1" customHeight="1" x14ac:dyDescent="0.3"/>
    <row r="14820" ht="15" hidden="1" customHeight="1" x14ac:dyDescent="0.3"/>
    <row r="14821" ht="15" hidden="1" customHeight="1" x14ac:dyDescent="0.3"/>
    <row r="14822" ht="15" hidden="1" customHeight="1" x14ac:dyDescent="0.3"/>
    <row r="14823" ht="15" hidden="1" customHeight="1" x14ac:dyDescent="0.3"/>
    <row r="14824" ht="15" hidden="1" customHeight="1" x14ac:dyDescent="0.3"/>
    <row r="14825" ht="15" hidden="1" customHeight="1" x14ac:dyDescent="0.3"/>
    <row r="14826" ht="15" hidden="1" customHeight="1" x14ac:dyDescent="0.3"/>
    <row r="14827" ht="15" hidden="1" customHeight="1" x14ac:dyDescent="0.3"/>
    <row r="14828" ht="15" hidden="1" customHeight="1" x14ac:dyDescent="0.3"/>
    <row r="14829" ht="15" hidden="1" customHeight="1" x14ac:dyDescent="0.3"/>
    <row r="14830" ht="15" hidden="1" customHeight="1" x14ac:dyDescent="0.3"/>
    <row r="14831" ht="15" hidden="1" customHeight="1" x14ac:dyDescent="0.3"/>
    <row r="14832" ht="15" hidden="1" customHeight="1" x14ac:dyDescent="0.3"/>
    <row r="14833" ht="15" hidden="1" customHeight="1" x14ac:dyDescent="0.3"/>
    <row r="14834" ht="15" hidden="1" customHeight="1" x14ac:dyDescent="0.3"/>
    <row r="14835" ht="15" hidden="1" customHeight="1" x14ac:dyDescent="0.3"/>
    <row r="14836" ht="15" hidden="1" customHeight="1" x14ac:dyDescent="0.3"/>
    <row r="14837" ht="15" hidden="1" customHeight="1" x14ac:dyDescent="0.3"/>
    <row r="14838" ht="15" hidden="1" customHeight="1" x14ac:dyDescent="0.3"/>
    <row r="14839" ht="15" hidden="1" customHeight="1" x14ac:dyDescent="0.3"/>
    <row r="14840" ht="15" hidden="1" customHeight="1" x14ac:dyDescent="0.3"/>
    <row r="14841" ht="15" hidden="1" customHeight="1" x14ac:dyDescent="0.3"/>
    <row r="14842" ht="15" hidden="1" customHeight="1" x14ac:dyDescent="0.3"/>
    <row r="14843" ht="15" hidden="1" customHeight="1" x14ac:dyDescent="0.3"/>
    <row r="14844" ht="15" hidden="1" customHeight="1" x14ac:dyDescent="0.3"/>
    <row r="14845" ht="15" hidden="1" customHeight="1" x14ac:dyDescent="0.3"/>
    <row r="14846" ht="15" hidden="1" customHeight="1" x14ac:dyDescent="0.3"/>
    <row r="14847" ht="15" hidden="1" customHeight="1" x14ac:dyDescent="0.3"/>
    <row r="14848" ht="15" hidden="1" customHeight="1" x14ac:dyDescent="0.3"/>
    <row r="14849" ht="15" hidden="1" customHeight="1" x14ac:dyDescent="0.3"/>
    <row r="14850" ht="15" hidden="1" customHeight="1" x14ac:dyDescent="0.3"/>
    <row r="14851" ht="15" hidden="1" customHeight="1" x14ac:dyDescent="0.3"/>
    <row r="14852" ht="15" hidden="1" customHeight="1" x14ac:dyDescent="0.3"/>
    <row r="14853" ht="15" hidden="1" customHeight="1" x14ac:dyDescent="0.3"/>
    <row r="14854" ht="15" hidden="1" customHeight="1" x14ac:dyDescent="0.3"/>
    <row r="14855" ht="15" hidden="1" customHeight="1" x14ac:dyDescent="0.3"/>
    <row r="14856" ht="15" hidden="1" customHeight="1" x14ac:dyDescent="0.3"/>
    <row r="14857" ht="15" hidden="1" customHeight="1" x14ac:dyDescent="0.3"/>
    <row r="14858" ht="15" hidden="1" customHeight="1" x14ac:dyDescent="0.3"/>
    <row r="14859" ht="15" hidden="1" customHeight="1" x14ac:dyDescent="0.3"/>
    <row r="14860" ht="15" hidden="1" customHeight="1" x14ac:dyDescent="0.3"/>
    <row r="14861" ht="15" hidden="1" customHeight="1" x14ac:dyDescent="0.3"/>
    <row r="14862" ht="15" hidden="1" customHeight="1" x14ac:dyDescent="0.3"/>
    <row r="14863" ht="15" hidden="1" customHeight="1" x14ac:dyDescent="0.3"/>
    <row r="14864" ht="15" hidden="1" customHeight="1" x14ac:dyDescent="0.3"/>
    <row r="14865" ht="15" hidden="1" customHeight="1" x14ac:dyDescent="0.3"/>
    <row r="14866" ht="15" hidden="1" customHeight="1" x14ac:dyDescent="0.3"/>
    <row r="14867" ht="15" hidden="1" customHeight="1" x14ac:dyDescent="0.3"/>
    <row r="14868" ht="15" hidden="1" customHeight="1" x14ac:dyDescent="0.3"/>
    <row r="14869" ht="15" hidden="1" customHeight="1" x14ac:dyDescent="0.3"/>
    <row r="14870" ht="15" hidden="1" customHeight="1" x14ac:dyDescent="0.3"/>
    <row r="14871" ht="15" hidden="1" customHeight="1" x14ac:dyDescent="0.3"/>
    <row r="14872" ht="15" hidden="1" customHeight="1" x14ac:dyDescent="0.3"/>
    <row r="14873" ht="15" hidden="1" customHeight="1" x14ac:dyDescent="0.3"/>
    <row r="14874" ht="15" hidden="1" customHeight="1" x14ac:dyDescent="0.3"/>
    <row r="14875" ht="15" hidden="1" customHeight="1" x14ac:dyDescent="0.3"/>
    <row r="14876" ht="15" hidden="1" customHeight="1" x14ac:dyDescent="0.3"/>
    <row r="14877" ht="15" hidden="1" customHeight="1" x14ac:dyDescent="0.3"/>
    <row r="14878" ht="15" hidden="1" customHeight="1" x14ac:dyDescent="0.3"/>
    <row r="14879" ht="15" hidden="1" customHeight="1" x14ac:dyDescent="0.3"/>
    <row r="14880" ht="15" hidden="1" customHeight="1" x14ac:dyDescent="0.3"/>
    <row r="14881" ht="15" hidden="1" customHeight="1" x14ac:dyDescent="0.3"/>
    <row r="14882" ht="15" hidden="1" customHeight="1" x14ac:dyDescent="0.3"/>
    <row r="14883" ht="15" hidden="1" customHeight="1" x14ac:dyDescent="0.3"/>
    <row r="14884" ht="15" hidden="1" customHeight="1" x14ac:dyDescent="0.3"/>
    <row r="14885" ht="15" hidden="1" customHeight="1" x14ac:dyDescent="0.3"/>
    <row r="14886" ht="15" hidden="1" customHeight="1" x14ac:dyDescent="0.3"/>
    <row r="14887" ht="15" hidden="1" customHeight="1" x14ac:dyDescent="0.3"/>
    <row r="14888" ht="15" hidden="1" customHeight="1" x14ac:dyDescent="0.3"/>
    <row r="14889" ht="15" hidden="1" customHeight="1" x14ac:dyDescent="0.3"/>
    <row r="14890" ht="15" hidden="1" customHeight="1" x14ac:dyDescent="0.3"/>
    <row r="14891" ht="15" hidden="1" customHeight="1" x14ac:dyDescent="0.3"/>
    <row r="14892" ht="15" hidden="1" customHeight="1" x14ac:dyDescent="0.3"/>
    <row r="14893" ht="15" hidden="1" customHeight="1" x14ac:dyDescent="0.3"/>
    <row r="14894" ht="15" hidden="1" customHeight="1" x14ac:dyDescent="0.3"/>
    <row r="14895" ht="15" hidden="1" customHeight="1" x14ac:dyDescent="0.3"/>
    <row r="14896" ht="15" hidden="1" customHeight="1" x14ac:dyDescent="0.3"/>
    <row r="14897" ht="15" hidden="1" customHeight="1" x14ac:dyDescent="0.3"/>
    <row r="14898" ht="15" hidden="1" customHeight="1" x14ac:dyDescent="0.3"/>
    <row r="14899" ht="15" hidden="1" customHeight="1" x14ac:dyDescent="0.3"/>
    <row r="14900" ht="15" hidden="1" customHeight="1" x14ac:dyDescent="0.3"/>
    <row r="14901" ht="15" hidden="1" customHeight="1" x14ac:dyDescent="0.3"/>
    <row r="14902" ht="15" hidden="1" customHeight="1" x14ac:dyDescent="0.3"/>
    <row r="14903" ht="15" hidden="1" customHeight="1" x14ac:dyDescent="0.3"/>
    <row r="14904" ht="15" hidden="1" customHeight="1" x14ac:dyDescent="0.3"/>
    <row r="14905" ht="15" hidden="1" customHeight="1" x14ac:dyDescent="0.3"/>
    <row r="14906" ht="15" hidden="1" customHeight="1" x14ac:dyDescent="0.3"/>
    <row r="14907" ht="15" hidden="1" customHeight="1" x14ac:dyDescent="0.3"/>
    <row r="14908" ht="15" hidden="1" customHeight="1" x14ac:dyDescent="0.3"/>
    <row r="14909" ht="15" hidden="1" customHeight="1" x14ac:dyDescent="0.3"/>
    <row r="14910" ht="15" hidden="1" customHeight="1" x14ac:dyDescent="0.3"/>
    <row r="14911" ht="15" hidden="1" customHeight="1" x14ac:dyDescent="0.3"/>
    <row r="14912" ht="15" hidden="1" customHeight="1" x14ac:dyDescent="0.3"/>
    <row r="14913" ht="15" hidden="1" customHeight="1" x14ac:dyDescent="0.3"/>
    <row r="14914" ht="15" hidden="1" customHeight="1" x14ac:dyDescent="0.3"/>
    <row r="14915" ht="15" hidden="1" customHeight="1" x14ac:dyDescent="0.3"/>
    <row r="14916" ht="15" hidden="1" customHeight="1" x14ac:dyDescent="0.3"/>
    <row r="14917" ht="15" hidden="1" customHeight="1" x14ac:dyDescent="0.3"/>
    <row r="14918" ht="15" hidden="1" customHeight="1" x14ac:dyDescent="0.3"/>
    <row r="14919" ht="15" hidden="1" customHeight="1" x14ac:dyDescent="0.3"/>
    <row r="14920" ht="15" hidden="1" customHeight="1" x14ac:dyDescent="0.3"/>
    <row r="14921" ht="15" hidden="1" customHeight="1" x14ac:dyDescent="0.3"/>
    <row r="14922" ht="15" hidden="1" customHeight="1" x14ac:dyDescent="0.3"/>
    <row r="14923" ht="15" hidden="1" customHeight="1" x14ac:dyDescent="0.3"/>
    <row r="14924" ht="15" hidden="1" customHeight="1" x14ac:dyDescent="0.3"/>
    <row r="14925" ht="15" hidden="1" customHeight="1" x14ac:dyDescent="0.3"/>
    <row r="14926" ht="15" hidden="1" customHeight="1" x14ac:dyDescent="0.3"/>
    <row r="14927" ht="15" hidden="1" customHeight="1" x14ac:dyDescent="0.3"/>
    <row r="14928" ht="15" hidden="1" customHeight="1" x14ac:dyDescent="0.3"/>
    <row r="14929" ht="15" hidden="1" customHeight="1" x14ac:dyDescent="0.3"/>
    <row r="14930" ht="15" hidden="1" customHeight="1" x14ac:dyDescent="0.3"/>
    <row r="14931" ht="15" hidden="1" customHeight="1" x14ac:dyDescent="0.3"/>
    <row r="14932" ht="15" hidden="1" customHeight="1" x14ac:dyDescent="0.3"/>
    <row r="14933" ht="15" hidden="1" customHeight="1" x14ac:dyDescent="0.3"/>
    <row r="14934" ht="15" hidden="1" customHeight="1" x14ac:dyDescent="0.3"/>
    <row r="14935" ht="15" hidden="1" customHeight="1" x14ac:dyDescent="0.3"/>
    <row r="14936" ht="15" hidden="1" customHeight="1" x14ac:dyDescent="0.3"/>
    <row r="14937" ht="15" hidden="1" customHeight="1" x14ac:dyDescent="0.3"/>
    <row r="14938" ht="15" hidden="1" customHeight="1" x14ac:dyDescent="0.3"/>
    <row r="14939" ht="15" hidden="1" customHeight="1" x14ac:dyDescent="0.3"/>
    <row r="14940" ht="15" hidden="1" customHeight="1" x14ac:dyDescent="0.3"/>
    <row r="14941" ht="15" hidden="1" customHeight="1" x14ac:dyDescent="0.3"/>
    <row r="14942" ht="15" hidden="1" customHeight="1" x14ac:dyDescent="0.3"/>
    <row r="14943" ht="15" hidden="1" customHeight="1" x14ac:dyDescent="0.3"/>
    <row r="14944" ht="15" hidden="1" customHeight="1" x14ac:dyDescent="0.3"/>
    <row r="14945" ht="15" hidden="1" customHeight="1" x14ac:dyDescent="0.3"/>
    <row r="14946" ht="15" hidden="1" customHeight="1" x14ac:dyDescent="0.3"/>
    <row r="14947" ht="15" hidden="1" customHeight="1" x14ac:dyDescent="0.3"/>
    <row r="14948" ht="15" hidden="1" customHeight="1" x14ac:dyDescent="0.3"/>
    <row r="14949" ht="15" hidden="1" customHeight="1" x14ac:dyDescent="0.3"/>
    <row r="14950" ht="15" hidden="1" customHeight="1" x14ac:dyDescent="0.3"/>
    <row r="14951" ht="15" hidden="1" customHeight="1" x14ac:dyDescent="0.3"/>
    <row r="14952" ht="15" hidden="1" customHeight="1" x14ac:dyDescent="0.3"/>
    <row r="14953" ht="15" hidden="1" customHeight="1" x14ac:dyDescent="0.3"/>
    <row r="14954" ht="15" hidden="1" customHeight="1" x14ac:dyDescent="0.3"/>
    <row r="14955" ht="15" hidden="1" customHeight="1" x14ac:dyDescent="0.3"/>
    <row r="14956" ht="15" hidden="1" customHeight="1" x14ac:dyDescent="0.3"/>
    <row r="14957" ht="15" hidden="1" customHeight="1" x14ac:dyDescent="0.3"/>
    <row r="14958" ht="15" hidden="1" customHeight="1" x14ac:dyDescent="0.3"/>
    <row r="14959" ht="15" hidden="1" customHeight="1" x14ac:dyDescent="0.3"/>
    <row r="14960" ht="15" hidden="1" customHeight="1" x14ac:dyDescent="0.3"/>
    <row r="14961" ht="15" hidden="1" customHeight="1" x14ac:dyDescent="0.3"/>
    <row r="14962" ht="15" hidden="1" customHeight="1" x14ac:dyDescent="0.3"/>
    <row r="14963" ht="15" hidden="1" customHeight="1" x14ac:dyDescent="0.3"/>
    <row r="14964" ht="15" hidden="1" customHeight="1" x14ac:dyDescent="0.3"/>
    <row r="14965" ht="15" hidden="1" customHeight="1" x14ac:dyDescent="0.3"/>
    <row r="14966" ht="15" hidden="1" customHeight="1" x14ac:dyDescent="0.3"/>
    <row r="14967" ht="15" hidden="1" customHeight="1" x14ac:dyDescent="0.3"/>
    <row r="14968" ht="15" hidden="1" customHeight="1" x14ac:dyDescent="0.3"/>
    <row r="14969" ht="15" hidden="1" customHeight="1" x14ac:dyDescent="0.3"/>
    <row r="14970" ht="15" hidden="1" customHeight="1" x14ac:dyDescent="0.3"/>
    <row r="14971" ht="15" hidden="1" customHeight="1" x14ac:dyDescent="0.3"/>
    <row r="14972" ht="15" hidden="1" customHeight="1" x14ac:dyDescent="0.3"/>
    <row r="14973" ht="15" hidden="1" customHeight="1" x14ac:dyDescent="0.3"/>
    <row r="14974" ht="15" hidden="1" customHeight="1" x14ac:dyDescent="0.3"/>
    <row r="14975" ht="15" hidden="1" customHeight="1" x14ac:dyDescent="0.3"/>
    <row r="14976" ht="15" hidden="1" customHeight="1" x14ac:dyDescent="0.3"/>
    <row r="14977" ht="15" hidden="1" customHeight="1" x14ac:dyDescent="0.3"/>
    <row r="14978" ht="15" hidden="1" customHeight="1" x14ac:dyDescent="0.3"/>
    <row r="14979" ht="15" hidden="1" customHeight="1" x14ac:dyDescent="0.3"/>
    <row r="14980" ht="15" hidden="1" customHeight="1" x14ac:dyDescent="0.3"/>
    <row r="14981" ht="15" hidden="1" customHeight="1" x14ac:dyDescent="0.3"/>
    <row r="14982" ht="15" hidden="1" customHeight="1" x14ac:dyDescent="0.3"/>
    <row r="14983" ht="15" hidden="1" customHeight="1" x14ac:dyDescent="0.3"/>
    <row r="14984" ht="15" hidden="1" customHeight="1" x14ac:dyDescent="0.3"/>
    <row r="14985" ht="15" hidden="1" customHeight="1" x14ac:dyDescent="0.3"/>
    <row r="14986" ht="15" hidden="1" customHeight="1" x14ac:dyDescent="0.3"/>
    <row r="14987" ht="15" hidden="1" customHeight="1" x14ac:dyDescent="0.3"/>
    <row r="14988" ht="15" hidden="1" customHeight="1" x14ac:dyDescent="0.3"/>
    <row r="14989" ht="15" hidden="1" customHeight="1" x14ac:dyDescent="0.3"/>
    <row r="14990" ht="15" hidden="1" customHeight="1" x14ac:dyDescent="0.3"/>
    <row r="14991" ht="15" hidden="1" customHeight="1" x14ac:dyDescent="0.3"/>
    <row r="14992" ht="15" hidden="1" customHeight="1" x14ac:dyDescent="0.3"/>
    <row r="14993" ht="15" hidden="1" customHeight="1" x14ac:dyDescent="0.3"/>
    <row r="14994" ht="15" hidden="1" customHeight="1" x14ac:dyDescent="0.3"/>
    <row r="14995" ht="15" hidden="1" customHeight="1" x14ac:dyDescent="0.3"/>
    <row r="14996" ht="15" hidden="1" customHeight="1" x14ac:dyDescent="0.3"/>
    <row r="14997" ht="15" hidden="1" customHeight="1" x14ac:dyDescent="0.3"/>
    <row r="14998" ht="15" hidden="1" customHeight="1" x14ac:dyDescent="0.3"/>
    <row r="14999" ht="15" hidden="1" customHeight="1" x14ac:dyDescent="0.3"/>
    <row r="15000" ht="15" hidden="1" customHeight="1" x14ac:dyDescent="0.3"/>
    <row r="15001" ht="15" hidden="1" customHeight="1" x14ac:dyDescent="0.3"/>
    <row r="15002" ht="15" hidden="1" customHeight="1" x14ac:dyDescent="0.3"/>
    <row r="15003" ht="15" hidden="1" customHeight="1" x14ac:dyDescent="0.3"/>
    <row r="15004" ht="15" hidden="1" customHeight="1" x14ac:dyDescent="0.3"/>
    <row r="15005" ht="15" hidden="1" customHeight="1" x14ac:dyDescent="0.3"/>
    <row r="15006" ht="15" hidden="1" customHeight="1" x14ac:dyDescent="0.3"/>
    <row r="15007" ht="15" hidden="1" customHeight="1" x14ac:dyDescent="0.3"/>
    <row r="15008" ht="15" hidden="1" customHeight="1" x14ac:dyDescent="0.3"/>
    <row r="15009" ht="15" hidden="1" customHeight="1" x14ac:dyDescent="0.3"/>
    <row r="15010" ht="15" hidden="1" customHeight="1" x14ac:dyDescent="0.3"/>
    <row r="15011" ht="15" hidden="1" customHeight="1" x14ac:dyDescent="0.3"/>
    <row r="15012" ht="15" hidden="1" customHeight="1" x14ac:dyDescent="0.3"/>
    <row r="15013" ht="15" hidden="1" customHeight="1" x14ac:dyDescent="0.3"/>
    <row r="15014" ht="15" hidden="1" customHeight="1" x14ac:dyDescent="0.3"/>
    <row r="15015" ht="15" hidden="1" customHeight="1" x14ac:dyDescent="0.3"/>
    <row r="15016" ht="15" hidden="1" customHeight="1" x14ac:dyDescent="0.3"/>
    <row r="15017" ht="15" hidden="1" customHeight="1" x14ac:dyDescent="0.3"/>
    <row r="15018" ht="15" hidden="1" customHeight="1" x14ac:dyDescent="0.3"/>
    <row r="15019" ht="15" hidden="1" customHeight="1" x14ac:dyDescent="0.3"/>
    <row r="15020" ht="15" hidden="1" customHeight="1" x14ac:dyDescent="0.3"/>
    <row r="15021" ht="15" hidden="1" customHeight="1" x14ac:dyDescent="0.3"/>
    <row r="15022" ht="15" hidden="1" customHeight="1" x14ac:dyDescent="0.3"/>
    <row r="15023" ht="15" hidden="1" customHeight="1" x14ac:dyDescent="0.3"/>
    <row r="15024" ht="15" hidden="1" customHeight="1" x14ac:dyDescent="0.3"/>
    <row r="15025" ht="15" hidden="1" customHeight="1" x14ac:dyDescent="0.3"/>
    <row r="15026" ht="15" hidden="1" customHeight="1" x14ac:dyDescent="0.3"/>
    <row r="15027" ht="15" hidden="1" customHeight="1" x14ac:dyDescent="0.3"/>
    <row r="15028" ht="15" hidden="1" customHeight="1" x14ac:dyDescent="0.3"/>
    <row r="15029" ht="15" hidden="1" customHeight="1" x14ac:dyDescent="0.3"/>
    <row r="15030" ht="15" hidden="1" customHeight="1" x14ac:dyDescent="0.3"/>
    <row r="15031" ht="15" hidden="1" customHeight="1" x14ac:dyDescent="0.3"/>
    <row r="15032" ht="15" hidden="1" customHeight="1" x14ac:dyDescent="0.3"/>
    <row r="15033" ht="15" hidden="1" customHeight="1" x14ac:dyDescent="0.3"/>
    <row r="15034" ht="15" hidden="1" customHeight="1" x14ac:dyDescent="0.3"/>
    <row r="15035" ht="15" hidden="1" customHeight="1" x14ac:dyDescent="0.3"/>
    <row r="15036" ht="15" hidden="1" customHeight="1" x14ac:dyDescent="0.3"/>
    <row r="15037" ht="15" hidden="1" customHeight="1" x14ac:dyDescent="0.3"/>
    <row r="15038" ht="15" hidden="1" customHeight="1" x14ac:dyDescent="0.3"/>
    <row r="15039" ht="15" hidden="1" customHeight="1" x14ac:dyDescent="0.3"/>
    <row r="15040" ht="15" hidden="1" customHeight="1" x14ac:dyDescent="0.3"/>
    <row r="15041" ht="15" hidden="1" customHeight="1" x14ac:dyDescent="0.3"/>
    <row r="15042" ht="15" hidden="1" customHeight="1" x14ac:dyDescent="0.3"/>
    <row r="15043" ht="15" hidden="1" customHeight="1" x14ac:dyDescent="0.3"/>
    <row r="15044" ht="15" hidden="1" customHeight="1" x14ac:dyDescent="0.3"/>
    <row r="15045" ht="15" hidden="1" customHeight="1" x14ac:dyDescent="0.3"/>
    <row r="15046" ht="15" hidden="1" customHeight="1" x14ac:dyDescent="0.3"/>
    <row r="15047" ht="15" hidden="1" customHeight="1" x14ac:dyDescent="0.3"/>
    <row r="15048" ht="15" hidden="1" customHeight="1" x14ac:dyDescent="0.3"/>
    <row r="15049" ht="15" hidden="1" customHeight="1" x14ac:dyDescent="0.3"/>
    <row r="15050" ht="15" hidden="1" customHeight="1" x14ac:dyDescent="0.3"/>
    <row r="15051" ht="15" hidden="1" customHeight="1" x14ac:dyDescent="0.3"/>
    <row r="15052" ht="15" hidden="1" customHeight="1" x14ac:dyDescent="0.3"/>
    <row r="15053" ht="15" hidden="1" customHeight="1" x14ac:dyDescent="0.3"/>
    <row r="15054" ht="15" hidden="1" customHeight="1" x14ac:dyDescent="0.3"/>
    <row r="15055" ht="15" hidden="1" customHeight="1" x14ac:dyDescent="0.3"/>
    <row r="15056" ht="15" hidden="1" customHeight="1" x14ac:dyDescent="0.3"/>
    <row r="15057" ht="15" hidden="1" customHeight="1" x14ac:dyDescent="0.3"/>
    <row r="15058" ht="15" hidden="1" customHeight="1" x14ac:dyDescent="0.3"/>
    <row r="15059" ht="15" hidden="1" customHeight="1" x14ac:dyDescent="0.3"/>
    <row r="15060" ht="15" hidden="1" customHeight="1" x14ac:dyDescent="0.3"/>
    <row r="15061" ht="15" hidden="1" customHeight="1" x14ac:dyDescent="0.3"/>
    <row r="15062" ht="15" hidden="1" customHeight="1" x14ac:dyDescent="0.3"/>
    <row r="15063" ht="15" hidden="1" customHeight="1" x14ac:dyDescent="0.3"/>
    <row r="15064" ht="15" hidden="1" customHeight="1" x14ac:dyDescent="0.3"/>
    <row r="15065" ht="15" hidden="1" customHeight="1" x14ac:dyDescent="0.3"/>
    <row r="15066" ht="15" hidden="1" customHeight="1" x14ac:dyDescent="0.3"/>
    <row r="15067" ht="15" hidden="1" customHeight="1" x14ac:dyDescent="0.3"/>
    <row r="15068" ht="15" hidden="1" customHeight="1" x14ac:dyDescent="0.3"/>
    <row r="15069" ht="15" hidden="1" customHeight="1" x14ac:dyDescent="0.3"/>
    <row r="15070" ht="15" hidden="1" customHeight="1" x14ac:dyDescent="0.3"/>
    <row r="15071" ht="15" hidden="1" customHeight="1" x14ac:dyDescent="0.3"/>
    <row r="15072" ht="15" hidden="1" customHeight="1" x14ac:dyDescent="0.3"/>
    <row r="15073" ht="15" hidden="1" customHeight="1" x14ac:dyDescent="0.3"/>
    <row r="15074" ht="15" hidden="1" customHeight="1" x14ac:dyDescent="0.3"/>
    <row r="15075" ht="15" hidden="1" customHeight="1" x14ac:dyDescent="0.3"/>
    <row r="15076" ht="15" hidden="1" customHeight="1" x14ac:dyDescent="0.3"/>
    <row r="15077" ht="15" hidden="1" customHeight="1" x14ac:dyDescent="0.3"/>
    <row r="15078" ht="15" hidden="1" customHeight="1" x14ac:dyDescent="0.3"/>
    <row r="15079" ht="15" hidden="1" customHeight="1" x14ac:dyDescent="0.3"/>
    <row r="15080" ht="15" hidden="1" customHeight="1" x14ac:dyDescent="0.3"/>
    <row r="15081" ht="15" hidden="1" customHeight="1" x14ac:dyDescent="0.3"/>
    <row r="15082" ht="15" hidden="1" customHeight="1" x14ac:dyDescent="0.3"/>
    <row r="15083" ht="15" hidden="1" customHeight="1" x14ac:dyDescent="0.3"/>
    <row r="15084" ht="15" hidden="1" customHeight="1" x14ac:dyDescent="0.3"/>
    <row r="15085" ht="15" hidden="1" customHeight="1" x14ac:dyDescent="0.3"/>
    <row r="15086" ht="15" hidden="1" customHeight="1" x14ac:dyDescent="0.3"/>
    <row r="15087" ht="15" hidden="1" customHeight="1" x14ac:dyDescent="0.3"/>
    <row r="15088" ht="15" hidden="1" customHeight="1" x14ac:dyDescent="0.3"/>
    <row r="15089" ht="15" hidden="1" customHeight="1" x14ac:dyDescent="0.3"/>
    <row r="15090" ht="15" hidden="1" customHeight="1" x14ac:dyDescent="0.3"/>
    <row r="15091" ht="15" hidden="1" customHeight="1" x14ac:dyDescent="0.3"/>
    <row r="15092" ht="15" hidden="1" customHeight="1" x14ac:dyDescent="0.3"/>
    <row r="15093" ht="15" hidden="1" customHeight="1" x14ac:dyDescent="0.3"/>
    <row r="15094" ht="15" hidden="1" customHeight="1" x14ac:dyDescent="0.3"/>
    <row r="15095" ht="15" hidden="1" customHeight="1" x14ac:dyDescent="0.3"/>
    <row r="15096" ht="15" hidden="1" customHeight="1" x14ac:dyDescent="0.3"/>
    <row r="15097" ht="15" hidden="1" customHeight="1" x14ac:dyDescent="0.3"/>
    <row r="15098" ht="15" hidden="1" customHeight="1" x14ac:dyDescent="0.3"/>
    <row r="15099" ht="15" hidden="1" customHeight="1" x14ac:dyDescent="0.3"/>
    <row r="15100" ht="15" hidden="1" customHeight="1" x14ac:dyDescent="0.3"/>
    <row r="15101" ht="15" hidden="1" customHeight="1" x14ac:dyDescent="0.3"/>
    <row r="15102" ht="15" hidden="1" customHeight="1" x14ac:dyDescent="0.3"/>
    <row r="15103" ht="15" hidden="1" customHeight="1" x14ac:dyDescent="0.3"/>
    <row r="15104" ht="15" hidden="1" customHeight="1" x14ac:dyDescent="0.3"/>
    <row r="15105" ht="15" hidden="1" customHeight="1" x14ac:dyDescent="0.3"/>
    <row r="15106" ht="15" hidden="1" customHeight="1" x14ac:dyDescent="0.3"/>
    <row r="15107" ht="15" hidden="1" customHeight="1" x14ac:dyDescent="0.3"/>
    <row r="15108" ht="15" hidden="1" customHeight="1" x14ac:dyDescent="0.3"/>
    <row r="15109" ht="15" hidden="1" customHeight="1" x14ac:dyDescent="0.3"/>
    <row r="15110" ht="15" hidden="1" customHeight="1" x14ac:dyDescent="0.3"/>
    <row r="15111" ht="15" hidden="1" customHeight="1" x14ac:dyDescent="0.3"/>
    <row r="15112" ht="15" hidden="1" customHeight="1" x14ac:dyDescent="0.3"/>
    <row r="15113" ht="15" hidden="1" customHeight="1" x14ac:dyDescent="0.3"/>
    <row r="15114" ht="15" hidden="1" customHeight="1" x14ac:dyDescent="0.3"/>
    <row r="15115" ht="15" hidden="1" customHeight="1" x14ac:dyDescent="0.3"/>
    <row r="15116" ht="15" hidden="1" customHeight="1" x14ac:dyDescent="0.3"/>
    <row r="15117" ht="15" hidden="1" customHeight="1" x14ac:dyDescent="0.3"/>
    <row r="15118" ht="15" hidden="1" customHeight="1" x14ac:dyDescent="0.3"/>
    <row r="15119" ht="15" hidden="1" customHeight="1" x14ac:dyDescent="0.3"/>
    <row r="15120" ht="15" hidden="1" customHeight="1" x14ac:dyDescent="0.3"/>
    <row r="15121" ht="15" hidden="1" customHeight="1" x14ac:dyDescent="0.3"/>
    <row r="15122" ht="15" hidden="1" customHeight="1" x14ac:dyDescent="0.3"/>
    <row r="15123" ht="15" hidden="1" customHeight="1" x14ac:dyDescent="0.3"/>
    <row r="15124" ht="15" hidden="1" customHeight="1" x14ac:dyDescent="0.3"/>
    <row r="15125" ht="15" hidden="1" customHeight="1" x14ac:dyDescent="0.3"/>
    <row r="15126" ht="15" hidden="1" customHeight="1" x14ac:dyDescent="0.3"/>
    <row r="15127" ht="15" hidden="1" customHeight="1" x14ac:dyDescent="0.3"/>
    <row r="15128" ht="15" hidden="1" customHeight="1" x14ac:dyDescent="0.3"/>
    <row r="15129" ht="15" hidden="1" customHeight="1" x14ac:dyDescent="0.3"/>
    <row r="15130" ht="15" hidden="1" customHeight="1" x14ac:dyDescent="0.3"/>
    <row r="15131" ht="15" hidden="1" customHeight="1" x14ac:dyDescent="0.3"/>
    <row r="15132" ht="15" hidden="1" customHeight="1" x14ac:dyDescent="0.3"/>
    <row r="15133" ht="15" hidden="1" customHeight="1" x14ac:dyDescent="0.3"/>
    <row r="15134" ht="15" hidden="1" customHeight="1" x14ac:dyDescent="0.3"/>
    <row r="15135" ht="15" hidden="1" customHeight="1" x14ac:dyDescent="0.3"/>
    <row r="15136" ht="15" hidden="1" customHeight="1" x14ac:dyDescent="0.3"/>
    <row r="15137" ht="15" hidden="1" customHeight="1" x14ac:dyDescent="0.3"/>
    <row r="15138" ht="15" hidden="1" customHeight="1" x14ac:dyDescent="0.3"/>
    <row r="15139" ht="15" hidden="1" customHeight="1" x14ac:dyDescent="0.3"/>
    <row r="15140" ht="15" hidden="1" customHeight="1" x14ac:dyDescent="0.3"/>
    <row r="15141" ht="15" hidden="1" customHeight="1" x14ac:dyDescent="0.3"/>
    <row r="15142" ht="15" hidden="1" customHeight="1" x14ac:dyDescent="0.3"/>
    <row r="15143" ht="15" hidden="1" customHeight="1" x14ac:dyDescent="0.3"/>
    <row r="15144" ht="15" hidden="1" customHeight="1" x14ac:dyDescent="0.3"/>
    <row r="15145" ht="15" hidden="1" customHeight="1" x14ac:dyDescent="0.3"/>
    <row r="15146" ht="15" hidden="1" customHeight="1" x14ac:dyDescent="0.3"/>
    <row r="15147" ht="15" hidden="1" customHeight="1" x14ac:dyDescent="0.3"/>
    <row r="15148" ht="15" hidden="1" customHeight="1" x14ac:dyDescent="0.3"/>
    <row r="15149" ht="15" hidden="1" customHeight="1" x14ac:dyDescent="0.3"/>
    <row r="15150" ht="15" hidden="1" customHeight="1" x14ac:dyDescent="0.3"/>
    <row r="15151" ht="15" hidden="1" customHeight="1" x14ac:dyDescent="0.3"/>
    <row r="15152" ht="15" hidden="1" customHeight="1" x14ac:dyDescent="0.3"/>
    <row r="15153" ht="15" hidden="1" customHeight="1" x14ac:dyDescent="0.3"/>
    <row r="15154" ht="15" hidden="1" customHeight="1" x14ac:dyDescent="0.3"/>
    <row r="15155" ht="15" hidden="1" customHeight="1" x14ac:dyDescent="0.3"/>
    <row r="15156" ht="15" hidden="1" customHeight="1" x14ac:dyDescent="0.3"/>
    <row r="15157" ht="15" hidden="1" customHeight="1" x14ac:dyDescent="0.3"/>
    <row r="15158" ht="15" hidden="1" customHeight="1" x14ac:dyDescent="0.3"/>
    <row r="15159" ht="15" hidden="1" customHeight="1" x14ac:dyDescent="0.3"/>
    <row r="15160" ht="15" hidden="1" customHeight="1" x14ac:dyDescent="0.3"/>
    <row r="15161" ht="15" hidden="1" customHeight="1" x14ac:dyDescent="0.3"/>
    <row r="15162" ht="15" hidden="1" customHeight="1" x14ac:dyDescent="0.3"/>
    <row r="15163" ht="15" hidden="1" customHeight="1" x14ac:dyDescent="0.3"/>
    <row r="15164" ht="15" hidden="1" customHeight="1" x14ac:dyDescent="0.3"/>
    <row r="15165" ht="15" hidden="1" customHeight="1" x14ac:dyDescent="0.3"/>
    <row r="15166" ht="15" hidden="1" customHeight="1" x14ac:dyDescent="0.3"/>
    <row r="15167" ht="15" hidden="1" customHeight="1" x14ac:dyDescent="0.3"/>
    <row r="15168" ht="15" hidden="1" customHeight="1" x14ac:dyDescent="0.3"/>
    <row r="15169" ht="15" hidden="1" customHeight="1" x14ac:dyDescent="0.3"/>
    <row r="15170" ht="15" hidden="1" customHeight="1" x14ac:dyDescent="0.3"/>
    <row r="15171" ht="15" hidden="1" customHeight="1" x14ac:dyDescent="0.3"/>
    <row r="15172" ht="15" hidden="1" customHeight="1" x14ac:dyDescent="0.3"/>
    <row r="15173" ht="15" hidden="1" customHeight="1" x14ac:dyDescent="0.3"/>
    <row r="15174" ht="15" hidden="1" customHeight="1" x14ac:dyDescent="0.3"/>
    <row r="15175" ht="15" hidden="1" customHeight="1" x14ac:dyDescent="0.3"/>
    <row r="15176" ht="15" hidden="1" customHeight="1" x14ac:dyDescent="0.3"/>
    <row r="15177" ht="15" hidden="1" customHeight="1" x14ac:dyDescent="0.3"/>
    <row r="15178" ht="15" hidden="1" customHeight="1" x14ac:dyDescent="0.3"/>
    <row r="15179" ht="15" hidden="1" customHeight="1" x14ac:dyDescent="0.3"/>
    <row r="15180" ht="15" hidden="1" customHeight="1" x14ac:dyDescent="0.3"/>
    <row r="15181" ht="15" hidden="1" customHeight="1" x14ac:dyDescent="0.3"/>
    <row r="15182" ht="15" hidden="1" customHeight="1" x14ac:dyDescent="0.3"/>
    <row r="15183" ht="15" hidden="1" customHeight="1" x14ac:dyDescent="0.3"/>
    <row r="15184" ht="15" hidden="1" customHeight="1" x14ac:dyDescent="0.3"/>
    <row r="15185" ht="15" hidden="1" customHeight="1" x14ac:dyDescent="0.3"/>
    <row r="15186" ht="15" hidden="1" customHeight="1" x14ac:dyDescent="0.3"/>
    <row r="15187" ht="15" hidden="1" customHeight="1" x14ac:dyDescent="0.3"/>
    <row r="15188" ht="15" hidden="1" customHeight="1" x14ac:dyDescent="0.3"/>
    <row r="15189" ht="15" hidden="1" customHeight="1" x14ac:dyDescent="0.3"/>
    <row r="15190" ht="15" hidden="1" customHeight="1" x14ac:dyDescent="0.3"/>
    <row r="15191" ht="15" hidden="1" customHeight="1" x14ac:dyDescent="0.3"/>
    <row r="15192" ht="15" hidden="1" customHeight="1" x14ac:dyDescent="0.3"/>
    <row r="15193" ht="15" hidden="1" customHeight="1" x14ac:dyDescent="0.3"/>
    <row r="15194" ht="15" hidden="1" customHeight="1" x14ac:dyDescent="0.3"/>
    <row r="15195" ht="15" hidden="1" customHeight="1" x14ac:dyDescent="0.3"/>
    <row r="15196" ht="15" hidden="1" customHeight="1" x14ac:dyDescent="0.3"/>
    <row r="15197" ht="15" hidden="1" customHeight="1" x14ac:dyDescent="0.3"/>
    <row r="15198" ht="15" hidden="1" customHeight="1" x14ac:dyDescent="0.3"/>
    <row r="15199" ht="15" hidden="1" customHeight="1" x14ac:dyDescent="0.3"/>
    <row r="15200" ht="15" hidden="1" customHeight="1" x14ac:dyDescent="0.3"/>
    <row r="15201" ht="15" hidden="1" customHeight="1" x14ac:dyDescent="0.3"/>
    <row r="15202" ht="15" hidden="1" customHeight="1" x14ac:dyDescent="0.3"/>
    <row r="15203" ht="15" hidden="1" customHeight="1" x14ac:dyDescent="0.3"/>
    <row r="15204" ht="15" hidden="1" customHeight="1" x14ac:dyDescent="0.3"/>
    <row r="15205" ht="15" hidden="1" customHeight="1" x14ac:dyDescent="0.3"/>
    <row r="15206" ht="15" hidden="1" customHeight="1" x14ac:dyDescent="0.3"/>
    <row r="15207" ht="15" hidden="1" customHeight="1" x14ac:dyDescent="0.3"/>
    <row r="15208" ht="15" hidden="1" customHeight="1" x14ac:dyDescent="0.3"/>
    <row r="15209" ht="15" hidden="1" customHeight="1" x14ac:dyDescent="0.3"/>
    <row r="15210" ht="15" hidden="1" customHeight="1" x14ac:dyDescent="0.3"/>
    <row r="15211" ht="15" hidden="1" customHeight="1" x14ac:dyDescent="0.3"/>
    <row r="15212" ht="15" hidden="1" customHeight="1" x14ac:dyDescent="0.3"/>
    <row r="15213" ht="15" hidden="1" customHeight="1" x14ac:dyDescent="0.3"/>
    <row r="15214" ht="15" hidden="1" customHeight="1" x14ac:dyDescent="0.3"/>
    <row r="15215" ht="15" hidden="1" customHeight="1" x14ac:dyDescent="0.3"/>
    <row r="15216" ht="15" hidden="1" customHeight="1" x14ac:dyDescent="0.3"/>
    <row r="15217" ht="15" hidden="1" customHeight="1" x14ac:dyDescent="0.3"/>
    <row r="15218" ht="15" hidden="1" customHeight="1" x14ac:dyDescent="0.3"/>
    <row r="15219" ht="15" hidden="1" customHeight="1" x14ac:dyDescent="0.3"/>
    <row r="15220" ht="15" hidden="1" customHeight="1" x14ac:dyDescent="0.3"/>
    <row r="15221" ht="15" hidden="1" customHeight="1" x14ac:dyDescent="0.3"/>
    <row r="15222" ht="15" hidden="1" customHeight="1" x14ac:dyDescent="0.3"/>
    <row r="15223" ht="15" hidden="1" customHeight="1" x14ac:dyDescent="0.3"/>
    <row r="15224" ht="15" hidden="1" customHeight="1" x14ac:dyDescent="0.3"/>
    <row r="15225" ht="15" hidden="1" customHeight="1" x14ac:dyDescent="0.3"/>
    <row r="15226" ht="15" hidden="1" customHeight="1" x14ac:dyDescent="0.3"/>
    <row r="15227" ht="15" hidden="1" customHeight="1" x14ac:dyDescent="0.3"/>
    <row r="15228" ht="15" hidden="1" customHeight="1" x14ac:dyDescent="0.3"/>
    <row r="15229" ht="15" hidden="1" customHeight="1" x14ac:dyDescent="0.3"/>
    <row r="15230" ht="15" hidden="1" customHeight="1" x14ac:dyDescent="0.3"/>
    <row r="15231" ht="15" hidden="1" customHeight="1" x14ac:dyDescent="0.3"/>
    <row r="15232" ht="15" hidden="1" customHeight="1" x14ac:dyDescent="0.3"/>
    <row r="15233" ht="15" hidden="1" customHeight="1" x14ac:dyDescent="0.3"/>
    <row r="15234" ht="15" hidden="1" customHeight="1" x14ac:dyDescent="0.3"/>
    <row r="15235" ht="15" hidden="1" customHeight="1" x14ac:dyDescent="0.3"/>
    <row r="15236" ht="15" hidden="1" customHeight="1" x14ac:dyDescent="0.3"/>
    <row r="15237" ht="15" hidden="1" customHeight="1" x14ac:dyDescent="0.3"/>
    <row r="15238" ht="15" hidden="1" customHeight="1" x14ac:dyDescent="0.3"/>
    <row r="15239" ht="15" hidden="1" customHeight="1" x14ac:dyDescent="0.3"/>
    <row r="15240" ht="15" hidden="1" customHeight="1" x14ac:dyDescent="0.3"/>
    <row r="15241" ht="15" hidden="1" customHeight="1" x14ac:dyDescent="0.3"/>
    <row r="15242" ht="15" hidden="1" customHeight="1" x14ac:dyDescent="0.3"/>
    <row r="15243" ht="15" hidden="1" customHeight="1" x14ac:dyDescent="0.3"/>
    <row r="15244" ht="15" hidden="1" customHeight="1" x14ac:dyDescent="0.3"/>
    <row r="15245" ht="15" hidden="1" customHeight="1" x14ac:dyDescent="0.3"/>
    <row r="15246" ht="15" hidden="1" customHeight="1" x14ac:dyDescent="0.3"/>
    <row r="15247" ht="15" hidden="1" customHeight="1" x14ac:dyDescent="0.3"/>
    <row r="15248" ht="15" hidden="1" customHeight="1" x14ac:dyDescent="0.3"/>
    <row r="15249" ht="15" hidden="1" customHeight="1" x14ac:dyDescent="0.3"/>
    <row r="15250" ht="15" hidden="1" customHeight="1" x14ac:dyDescent="0.3"/>
    <row r="15251" ht="15" hidden="1" customHeight="1" x14ac:dyDescent="0.3"/>
    <row r="15252" ht="15" hidden="1" customHeight="1" x14ac:dyDescent="0.3"/>
    <row r="15253" ht="15" hidden="1" customHeight="1" x14ac:dyDescent="0.3"/>
    <row r="15254" ht="15" hidden="1" customHeight="1" x14ac:dyDescent="0.3"/>
    <row r="15255" ht="15" hidden="1" customHeight="1" x14ac:dyDescent="0.3"/>
    <row r="15256" ht="15" hidden="1" customHeight="1" x14ac:dyDescent="0.3"/>
    <row r="15257" ht="15" hidden="1" customHeight="1" x14ac:dyDescent="0.3"/>
    <row r="15258" ht="15" hidden="1" customHeight="1" x14ac:dyDescent="0.3"/>
    <row r="15259" ht="15" hidden="1" customHeight="1" x14ac:dyDescent="0.3"/>
    <row r="15260" ht="15" hidden="1" customHeight="1" x14ac:dyDescent="0.3"/>
    <row r="15261" ht="15" hidden="1" customHeight="1" x14ac:dyDescent="0.3"/>
    <row r="15262" ht="15" hidden="1" customHeight="1" x14ac:dyDescent="0.3"/>
    <row r="15263" ht="15" hidden="1" customHeight="1" x14ac:dyDescent="0.3"/>
    <row r="15264" ht="15" hidden="1" customHeight="1" x14ac:dyDescent="0.3"/>
    <row r="15265" ht="15" hidden="1" customHeight="1" x14ac:dyDescent="0.3"/>
    <row r="15266" ht="15" hidden="1" customHeight="1" x14ac:dyDescent="0.3"/>
    <row r="15267" ht="15" hidden="1" customHeight="1" x14ac:dyDescent="0.3"/>
    <row r="15268" ht="15" hidden="1" customHeight="1" x14ac:dyDescent="0.3"/>
    <row r="15269" ht="15" hidden="1" customHeight="1" x14ac:dyDescent="0.3"/>
    <row r="15270" ht="15" hidden="1" customHeight="1" x14ac:dyDescent="0.3"/>
    <row r="15271" ht="15" hidden="1" customHeight="1" x14ac:dyDescent="0.3"/>
    <row r="15272" ht="15" hidden="1" customHeight="1" x14ac:dyDescent="0.3"/>
    <row r="15273" ht="15" hidden="1" customHeight="1" x14ac:dyDescent="0.3"/>
    <row r="15274" ht="15" hidden="1" customHeight="1" x14ac:dyDescent="0.3"/>
    <row r="15275" ht="15" hidden="1" customHeight="1" x14ac:dyDescent="0.3"/>
    <row r="15276" ht="15" hidden="1" customHeight="1" x14ac:dyDescent="0.3"/>
    <row r="15277" ht="15" hidden="1" customHeight="1" x14ac:dyDescent="0.3"/>
    <row r="15278" ht="15" hidden="1" customHeight="1" x14ac:dyDescent="0.3"/>
    <row r="15279" ht="15" hidden="1" customHeight="1" x14ac:dyDescent="0.3"/>
    <row r="15280" ht="15" hidden="1" customHeight="1" x14ac:dyDescent="0.3"/>
    <row r="15281" ht="15" hidden="1" customHeight="1" x14ac:dyDescent="0.3"/>
    <row r="15282" ht="15" hidden="1" customHeight="1" x14ac:dyDescent="0.3"/>
    <row r="15283" ht="15" hidden="1" customHeight="1" x14ac:dyDescent="0.3"/>
    <row r="15284" ht="15" hidden="1" customHeight="1" x14ac:dyDescent="0.3"/>
    <row r="15285" ht="15" hidden="1" customHeight="1" x14ac:dyDescent="0.3"/>
    <row r="15286" ht="15" hidden="1" customHeight="1" x14ac:dyDescent="0.3"/>
    <row r="15287" ht="15" hidden="1" customHeight="1" x14ac:dyDescent="0.3"/>
    <row r="15288" ht="15" hidden="1" customHeight="1" x14ac:dyDescent="0.3"/>
    <row r="15289" ht="15" hidden="1" customHeight="1" x14ac:dyDescent="0.3"/>
    <row r="15290" ht="15" hidden="1" customHeight="1" x14ac:dyDescent="0.3"/>
    <row r="15291" ht="15" hidden="1" customHeight="1" x14ac:dyDescent="0.3"/>
    <row r="15292" ht="15" hidden="1" customHeight="1" x14ac:dyDescent="0.3"/>
    <row r="15293" ht="15" hidden="1" customHeight="1" x14ac:dyDescent="0.3"/>
    <row r="15294" ht="15" hidden="1" customHeight="1" x14ac:dyDescent="0.3"/>
    <row r="15295" ht="15" hidden="1" customHeight="1" x14ac:dyDescent="0.3"/>
    <row r="15296" ht="15" hidden="1" customHeight="1" x14ac:dyDescent="0.3"/>
    <row r="15297" ht="15" hidden="1" customHeight="1" x14ac:dyDescent="0.3"/>
    <row r="15298" ht="15" hidden="1" customHeight="1" x14ac:dyDescent="0.3"/>
    <row r="15299" ht="15" hidden="1" customHeight="1" x14ac:dyDescent="0.3"/>
    <row r="15300" ht="15" hidden="1" customHeight="1" x14ac:dyDescent="0.3"/>
    <row r="15301" ht="15" hidden="1" customHeight="1" x14ac:dyDescent="0.3"/>
    <row r="15302" ht="15" hidden="1" customHeight="1" x14ac:dyDescent="0.3"/>
    <row r="15303" ht="15" hidden="1" customHeight="1" x14ac:dyDescent="0.3"/>
    <row r="15304" ht="15" hidden="1" customHeight="1" x14ac:dyDescent="0.3"/>
    <row r="15305" ht="15" hidden="1" customHeight="1" x14ac:dyDescent="0.3"/>
    <row r="15306" ht="15" hidden="1" customHeight="1" x14ac:dyDescent="0.3"/>
    <row r="15307" ht="15" hidden="1" customHeight="1" x14ac:dyDescent="0.3"/>
    <row r="15308" ht="15" hidden="1" customHeight="1" x14ac:dyDescent="0.3"/>
    <row r="15309" ht="15" hidden="1" customHeight="1" x14ac:dyDescent="0.3"/>
    <row r="15310" ht="15" hidden="1" customHeight="1" x14ac:dyDescent="0.3"/>
    <row r="15311" ht="15" hidden="1" customHeight="1" x14ac:dyDescent="0.3"/>
    <row r="15312" ht="15" hidden="1" customHeight="1" x14ac:dyDescent="0.3"/>
    <row r="15313" ht="15" hidden="1" customHeight="1" x14ac:dyDescent="0.3"/>
    <row r="15314" ht="15" hidden="1" customHeight="1" x14ac:dyDescent="0.3"/>
    <row r="15315" ht="15" hidden="1" customHeight="1" x14ac:dyDescent="0.3"/>
    <row r="15316" ht="15" hidden="1" customHeight="1" x14ac:dyDescent="0.3"/>
    <row r="15317" ht="15" hidden="1" customHeight="1" x14ac:dyDescent="0.3"/>
    <row r="15318" ht="15" hidden="1" customHeight="1" x14ac:dyDescent="0.3"/>
    <row r="15319" ht="15" hidden="1" customHeight="1" x14ac:dyDescent="0.3"/>
    <row r="15320" ht="15" hidden="1" customHeight="1" x14ac:dyDescent="0.3"/>
    <row r="15321" ht="15" hidden="1" customHeight="1" x14ac:dyDescent="0.3"/>
    <row r="15322" ht="15" hidden="1" customHeight="1" x14ac:dyDescent="0.3"/>
    <row r="15323" ht="15" hidden="1" customHeight="1" x14ac:dyDescent="0.3"/>
    <row r="15324" ht="15" hidden="1" customHeight="1" x14ac:dyDescent="0.3"/>
    <row r="15325" ht="15" hidden="1" customHeight="1" x14ac:dyDescent="0.3"/>
    <row r="15326" ht="15" hidden="1" customHeight="1" x14ac:dyDescent="0.3"/>
    <row r="15327" ht="15" hidden="1" customHeight="1" x14ac:dyDescent="0.3"/>
    <row r="15328" ht="15" hidden="1" customHeight="1" x14ac:dyDescent="0.3"/>
    <row r="15329" ht="15" hidden="1" customHeight="1" x14ac:dyDescent="0.3"/>
    <row r="15330" ht="15" hidden="1" customHeight="1" x14ac:dyDescent="0.3"/>
    <row r="15331" ht="15" hidden="1" customHeight="1" x14ac:dyDescent="0.3"/>
    <row r="15332" ht="15" hidden="1" customHeight="1" x14ac:dyDescent="0.3"/>
    <row r="15333" ht="15" hidden="1" customHeight="1" x14ac:dyDescent="0.3"/>
    <row r="15334" ht="15" hidden="1" customHeight="1" x14ac:dyDescent="0.3"/>
    <row r="15335" ht="15" hidden="1" customHeight="1" x14ac:dyDescent="0.3"/>
    <row r="15336" ht="15" hidden="1" customHeight="1" x14ac:dyDescent="0.3"/>
    <row r="15337" ht="15" hidden="1" customHeight="1" x14ac:dyDescent="0.3"/>
    <row r="15338" ht="15" hidden="1" customHeight="1" x14ac:dyDescent="0.3"/>
    <row r="15339" ht="15" hidden="1" customHeight="1" x14ac:dyDescent="0.3"/>
    <row r="15340" ht="15" hidden="1" customHeight="1" x14ac:dyDescent="0.3"/>
    <row r="15341" ht="15" hidden="1" customHeight="1" x14ac:dyDescent="0.3"/>
    <row r="15342" ht="15" hidden="1" customHeight="1" x14ac:dyDescent="0.3"/>
    <row r="15343" ht="15" hidden="1" customHeight="1" x14ac:dyDescent="0.3"/>
    <row r="15344" ht="15" hidden="1" customHeight="1" x14ac:dyDescent="0.3"/>
    <row r="15345" ht="15" hidden="1" customHeight="1" x14ac:dyDescent="0.3"/>
    <row r="15346" ht="15" hidden="1" customHeight="1" x14ac:dyDescent="0.3"/>
    <row r="15347" ht="15" hidden="1" customHeight="1" x14ac:dyDescent="0.3"/>
    <row r="15348" ht="15" hidden="1" customHeight="1" x14ac:dyDescent="0.3"/>
    <row r="15349" ht="15" hidden="1" customHeight="1" x14ac:dyDescent="0.3"/>
    <row r="15350" ht="15" hidden="1" customHeight="1" x14ac:dyDescent="0.3"/>
    <row r="15351" ht="15" hidden="1" customHeight="1" x14ac:dyDescent="0.3"/>
    <row r="15352" ht="15" hidden="1" customHeight="1" x14ac:dyDescent="0.3"/>
    <row r="15353" ht="15" hidden="1" customHeight="1" x14ac:dyDescent="0.3"/>
    <row r="15354" ht="15" hidden="1" customHeight="1" x14ac:dyDescent="0.3"/>
    <row r="15355" ht="15" hidden="1" customHeight="1" x14ac:dyDescent="0.3"/>
    <row r="15356" ht="15" hidden="1" customHeight="1" x14ac:dyDescent="0.3"/>
    <row r="15357" ht="15" hidden="1" customHeight="1" x14ac:dyDescent="0.3"/>
    <row r="15358" ht="15" hidden="1" customHeight="1" x14ac:dyDescent="0.3"/>
    <row r="15359" ht="15" hidden="1" customHeight="1" x14ac:dyDescent="0.3"/>
    <row r="15360" ht="15" hidden="1" customHeight="1" x14ac:dyDescent="0.3"/>
    <row r="15361" ht="15" hidden="1" customHeight="1" x14ac:dyDescent="0.3"/>
    <row r="15362" ht="15" hidden="1" customHeight="1" x14ac:dyDescent="0.3"/>
    <row r="15363" ht="15" hidden="1" customHeight="1" x14ac:dyDescent="0.3"/>
    <row r="15364" ht="15" hidden="1" customHeight="1" x14ac:dyDescent="0.3"/>
    <row r="15365" ht="15" hidden="1" customHeight="1" x14ac:dyDescent="0.3"/>
    <row r="15366" ht="15" hidden="1" customHeight="1" x14ac:dyDescent="0.3"/>
    <row r="15367" ht="15" hidden="1" customHeight="1" x14ac:dyDescent="0.3"/>
    <row r="15368" ht="15" hidden="1" customHeight="1" x14ac:dyDescent="0.3"/>
    <row r="15369" ht="15" hidden="1" customHeight="1" x14ac:dyDescent="0.3"/>
    <row r="15370" ht="15" hidden="1" customHeight="1" x14ac:dyDescent="0.3"/>
    <row r="15371" ht="15" hidden="1" customHeight="1" x14ac:dyDescent="0.3"/>
    <row r="15372" ht="15" hidden="1" customHeight="1" x14ac:dyDescent="0.3"/>
    <row r="15373" ht="15" hidden="1" customHeight="1" x14ac:dyDescent="0.3"/>
    <row r="15374" ht="15" hidden="1" customHeight="1" x14ac:dyDescent="0.3"/>
    <row r="15375" ht="15" hidden="1" customHeight="1" x14ac:dyDescent="0.3"/>
    <row r="15376" ht="15" hidden="1" customHeight="1" x14ac:dyDescent="0.3"/>
    <row r="15377" ht="15" hidden="1" customHeight="1" x14ac:dyDescent="0.3"/>
    <row r="15378" ht="15" hidden="1" customHeight="1" x14ac:dyDescent="0.3"/>
    <row r="15379" ht="15" hidden="1" customHeight="1" x14ac:dyDescent="0.3"/>
    <row r="15380" ht="15" hidden="1" customHeight="1" x14ac:dyDescent="0.3"/>
    <row r="15381" ht="15" hidden="1" customHeight="1" x14ac:dyDescent="0.3"/>
    <row r="15382" ht="15" hidden="1" customHeight="1" x14ac:dyDescent="0.3"/>
    <row r="15383" ht="15" hidden="1" customHeight="1" x14ac:dyDescent="0.3"/>
    <row r="15384" ht="15" hidden="1" customHeight="1" x14ac:dyDescent="0.3"/>
    <row r="15385" ht="15" hidden="1" customHeight="1" x14ac:dyDescent="0.3"/>
    <row r="15386" ht="15" hidden="1" customHeight="1" x14ac:dyDescent="0.3"/>
    <row r="15387" ht="15" hidden="1" customHeight="1" x14ac:dyDescent="0.3"/>
    <row r="15388" ht="15" hidden="1" customHeight="1" x14ac:dyDescent="0.3"/>
    <row r="15389" ht="15" hidden="1" customHeight="1" x14ac:dyDescent="0.3"/>
    <row r="15390" ht="15" hidden="1" customHeight="1" x14ac:dyDescent="0.3"/>
    <row r="15391" ht="15" hidden="1" customHeight="1" x14ac:dyDescent="0.3"/>
    <row r="15392" ht="15" hidden="1" customHeight="1" x14ac:dyDescent="0.3"/>
    <row r="15393" ht="15" hidden="1" customHeight="1" x14ac:dyDescent="0.3"/>
    <row r="15394" ht="15" hidden="1" customHeight="1" x14ac:dyDescent="0.3"/>
    <row r="15395" ht="15" hidden="1" customHeight="1" x14ac:dyDescent="0.3"/>
    <row r="15396" ht="15" hidden="1" customHeight="1" x14ac:dyDescent="0.3"/>
    <row r="15397" ht="15" hidden="1" customHeight="1" x14ac:dyDescent="0.3"/>
    <row r="15398" ht="15" hidden="1" customHeight="1" x14ac:dyDescent="0.3"/>
    <row r="15399" ht="15" hidden="1" customHeight="1" x14ac:dyDescent="0.3"/>
    <row r="15400" ht="15" hidden="1" customHeight="1" x14ac:dyDescent="0.3"/>
    <row r="15401" ht="15" hidden="1" customHeight="1" x14ac:dyDescent="0.3"/>
    <row r="15402" ht="15" hidden="1" customHeight="1" x14ac:dyDescent="0.3"/>
    <row r="15403" ht="15" hidden="1" customHeight="1" x14ac:dyDescent="0.3"/>
    <row r="15404" ht="15" hidden="1" customHeight="1" x14ac:dyDescent="0.3"/>
    <row r="15405" ht="15" hidden="1" customHeight="1" x14ac:dyDescent="0.3"/>
    <row r="15406" ht="15" hidden="1" customHeight="1" x14ac:dyDescent="0.3"/>
    <row r="15407" ht="15" hidden="1" customHeight="1" x14ac:dyDescent="0.3"/>
    <row r="15408" ht="15" hidden="1" customHeight="1" x14ac:dyDescent="0.3"/>
    <row r="15409" ht="15" hidden="1" customHeight="1" x14ac:dyDescent="0.3"/>
    <row r="15410" ht="15" hidden="1" customHeight="1" x14ac:dyDescent="0.3"/>
    <row r="15411" ht="15" hidden="1" customHeight="1" x14ac:dyDescent="0.3"/>
    <row r="15412" ht="15" hidden="1" customHeight="1" x14ac:dyDescent="0.3"/>
    <row r="15413" ht="15" hidden="1" customHeight="1" x14ac:dyDescent="0.3"/>
    <row r="15414" ht="15" hidden="1" customHeight="1" x14ac:dyDescent="0.3"/>
    <row r="15415" ht="15" hidden="1" customHeight="1" x14ac:dyDescent="0.3"/>
    <row r="15416" ht="15" hidden="1" customHeight="1" x14ac:dyDescent="0.3"/>
    <row r="15417" ht="15" hidden="1" customHeight="1" x14ac:dyDescent="0.3"/>
    <row r="15418" ht="15" hidden="1" customHeight="1" x14ac:dyDescent="0.3"/>
    <row r="15419" ht="15" hidden="1" customHeight="1" x14ac:dyDescent="0.3"/>
    <row r="15420" ht="15" hidden="1" customHeight="1" x14ac:dyDescent="0.3"/>
    <row r="15421" ht="15" hidden="1" customHeight="1" x14ac:dyDescent="0.3"/>
    <row r="15422" ht="15" hidden="1" customHeight="1" x14ac:dyDescent="0.3"/>
    <row r="15423" ht="15" hidden="1" customHeight="1" x14ac:dyDescent="0.3"/>
    <row r="15424" ht="15" hidden="1" customHeight="1" x14ac:dyDescent="0.3"/>
    <row r="15425" ht="15" hidden="1" customHeight="1" x14ac:dyDescent="0.3"/>
    <row r="15426" ht="15" hidden="1" customHeight="1" x14ac:dyDescent="0.3"/>
    <row r="15427" ht="15" hidden="1" customHeight="1" x14ac:dyDescent="0.3"/>
    <row r="15428" ht="15" hidden="1" customHeight="1" x14ac:dyDescent="0.3"/>
    <row r="15429" ht="15" hidden="1" customHeight="1" x14ac:dyDescent="0.3"/>
    <row r="15430" ht="15" hidden="1" customHeight="1" x14ac:dyDescent="0.3"/>
    <row r="15431" ht="15" hidden="1" customHeight="1" x14ac:dyDescent="0.3"/>
    <row r="15432" ht="15" hidden="1" customHeight="1" x14ac:dyDescent="0.3"/>
    <row r="15433" ht="15" hidden="1" customHeight="1" x14ac:dyDescent="0.3"/>
    <row r="15434" ht="15" hidden="1" customHeight="1" x14ac:dyDescent="0.3"/>
    <row r="15435" ht="15" hidden="1" customHeight="1" x14ac:dyDescent="0.3"/>
    <row r="15436" ht="15" hidden="1" customHeight="1" x14ac:dyDescent="0.3"/>
    <row r="15437" ht="15" hidden="1" customHeight="1" x14ac:dyDescent="0.3"/>
    <row r="15438" ht="15" hidden="1" customHeight="1" x14ac:dyDescent="0.3"/>
    <row r="15439" ht="15" hidden="1" customHeight="1" x14ac:dyDescent="0.3"/>
    <row r="15440" ht="15" hidden="1" customHeight="1" x14ac:dyDescent="0.3"/>
    <row r="15441" ht="15" hidden="1" customHeight="1" x14ac:dyDescent="0.3"/>
    <row r="15442" ht="15" hidden="1" customHeight="1" x14ac:dyDescent="0.3"/>
    <row r="15443" ht="15" hidden="1" customHeight="1" x14ac:dyDescent="0.3"/>
    <row r="15444" ht="15" hidden="1" customHeight="1" x14ac:dyDescent="0.3"/>
    <row r="15445" ht="15" hidden="1" customHeight="1" x14ac:dyDescent="0.3"/>
    <row r="15446" ht="15" hidden="1" customHeight="1" x14ac:dyDescent="0.3"/>
    <row r="15447" ht="15" hidden="1" customHeight="1" x14ac:dyDescent="0.3"/>
    <row r="15448" ht="15" hidden="1" customHeight="1" x14ac:dyDescent="0.3"/>
    <row r="15449" ht="15" hidden="1" customHeight="1" x14ac:dyDescent="0.3"/>
    <row r="15450" ht="15" hidden="1" customHeight="1" x14ac:dyDescent="0.3"/>
    <row r="15451" ht="15" hidden="1" customHeight="1" x14ac:dyDescent="0.3"/>
    <row r="15452" ht="15" hidden="1" customHeight="1" x14ac:dyDescent="0.3"/>
    <row r="15453" ht="15" hidden="1" customHeight="1" x14ac:dyDescent="0.3"/>
    <row r="15454" ht="15" hidden="1" customHeight="1" x14ac:dyDescent="0.3"/>
    <row r="15455" ht="15" hidden="1" customHeight="1" x14ac:dyDescent="0.3"/>
    <row r="15456" ht="15" hidden="1" customHeight="1" x14ac:dyDescent="0.3"/>
    <row r="15457" ht="15" hidden="1" customHeight="1" x14ac:dyDescent="0.3"/>
    <row r="15458" ht="15" hidden="1" customHeight="1" x14ac:dyDescent="0.3"/>
    <row r="15459" ht="15" hidden="1" customHeight="1" x14ac:dyDescent="0.3"/>
    <row r="15460" ht="15" hidden="1" customHeight="1" x14ac:dyDescent="0.3"/>
    <row r="15461" ht="15" hidden="1" customHeight="1" x14ac:dyDescent="0.3"/>
    <row r="15462" ht="15" hidden="1" customHeight="1" x14ac:dyDescent="0.3"/>
    <row r="15463" ht="15" hidden="1" customHeight="1" x14ac:dyDescent="0.3"/>
    <row r="15464" ht="15" hidden="1" customHeight="1" x14ac:dyDescent="0.3"/>
    <row r="15465" ht="15" hidden="1" customHeight="1" x14ac:dyDescent="0.3"/>
    <row r="15466" ht="15" hidden="1" customHeight="1" x14ac:dyDescent="0.3"/>
    <row r="15467" ht="15" hidden="1" customHeight="1" x14ac:dyDescent="0.3"/>
    <row r="15468" ht="15" hidden="1" customHeight="1" x14ac:dyDescent="0.3"/>
    <row r="15469" ht="15" hidden="1" customHeight="1" x14ac:dyDescent="0.3"/>
    <row r="15470" ht="15" hidden="1" customHeight="1" x14ac:dyDescent="0.3"/>
    <row r="15471" ht="15" hidden="1" customHeight="1" x14ac:dyDescent="0.3"/>
    <row r="15472" ht="15" hidden="1" customHeight="1" x14ac:dyDescent="0.3"/>
    <row r="15473" ht="15" hidden="1" customHeight="1" x14ac:dyDescent="0.3"/>
    <row r="15474" ht="15" hidden="1" customHeight="1" x14ac:dyDescent="0.3"/>
    <row r="15475" ht="15" hidden="1" customHeight="1" x14ac:dyDescent="0.3"/>
    <row r="15476" ht="15" hidden="1" customHeight="1" x14ac:dyDescent="0.3"/>
    <row r="15477" ht="15" hidden="1" customHeight="1" x14ac:dyDescent="0.3"/>
    <row r="15478" ht="15" hidden="1" customHeight="1" x14ac:dyDescent="0.3"/>
    <row r="15479" ht="15" hidden="1" customHeight="1" x14ac:dyDescent="0.3"/>
    <row r="15480" ht="15" hidden="1" customHeight="1" x14ac:dyDescent="0.3"/>
    <row r="15481" ht="15" hidden="1" customHeight="1" x14ac:dyDescent="0.3"/>
    <row r="15482" ht="15" hidden="1" customHeight="1" x14ac:dyDescent="0.3"/>
    <row r="15483" ht="15" hidden="1" customHeight="1" x14ac:dyDescent="0.3"/>
    <row r="15484" ht="15" hidden="1" customHeight="1" x14ac:dyDescent="0.3"/>
    <row r="15485" ht="15" hidden="1" customHeight="1" x14ac:dyDescent="0.3"/>
    <row r="15486" ht="15" hidden="1" customHeight="1" x14ac:dyDescent="0.3"/>
    <row r="15487" ht="15" hidden="1" customHeight="1" x14ac:dyDescent="0.3"/>
    <row r="15488" ht="15" hidden="1" customHeight="1" x14ac:dyDescent="0.3"/>
    <row r="15489" ht="15" hidden="1" customHeight="1" x14ac:dyDescent="0.3"/>
    <row r="15490" ht="15" hidden="1" customHeight="1" x14ac:dyDescent="0.3"/>
    <row r="15491" ht="15" hidden="1" customHeight="1" x14ac:dyDescent="0.3"/>
    <row r="15492" ht="15" hidden="1" customHeight="1" x14ac:dyDescent="0.3"/>
    <row r="15493" ht="15" hidden="1" customHeight="1" x14ac:dyDescent="0.3"/>
    <row r="15494" ht="15" hidden="1" customHeight="1" x14ac:dyDescent="0.3"/>
    <row r="15495" ht="15" hidden="1" customHeight="1" x14ac:dyDescent="0.3"/>
    <row r="15496" ht="15" hidden="1" customHeight="1" x14ac:dyDescent="0.3"/>
    <row r="15497" ht="15" hidden="1" customHeight="1" x14ac:dyDescent="0.3"/>
    <row r="15498" ht="15" hidden="1" customHeight="1" x14ac:dyDescent="0.3"/>
    <row r="15499" ht="15" hidden="1" customHeight="1" x14ac:dyDescent="0.3"/>
    <row r="15500" ht="15" hidden="1" customHeight="1" x14ac:dyDescent="0.3"/>
    <row r="15501" ht="15" hidden="1" customHeight="1" x14ac:dyDescent="0.3"/>
    <row r="15502" ht="15" hidden="1" customHeight="1" x14ac:dyDescent="0.3"/>
    <row r="15503" ht="15" hidden="1" customHeight="1" x14ac:dyDescent="0.3"/>
    <row r="15504" ht="15" hidden="1" customHeight="1" x14ac:dyDescent="0.3"/>
    <row r="15505" ht="15" hidden="1" customHeight="1" x14ac:dyDescent="0.3"/>
    <row r="15506" ht="15" hidden="1" customHeight="1" x14ac:dyDescent="0.3"/>
    <row r="15507" ht="15" hidden="1" customHeight="1" x14ac:dyDescent="0.3"/>
    <row r="15508" ht="15" hidden="1" customHeight="1" x14ac:dyDescent="0.3"/>
    <row r="15509" ht="15" hidden="1" customHeight="1" x14ac:dyDescent="0.3"/>
    <row r="15510" ht="15" hidden="1" customHeight="1" x14ac:dyDescent="0.3"/>
    <row r="15511" ht="15" hidden="1" customHeight="1" x14ac:dyDescent="0.3"/>
    <row r="15512" ht="15" hidden="1" customHeight="1" x14ac:dyDescent="0.3"/>
    <row r="15513" ht="15" hidden="1" customHeight="1" x14ac:dyDescent="0.3"/>
    <row r="15514" ht="15" hidden="1" customHeight="1" x14ac:dyDescent="0.3"/>
    <row r="15515" ht="15" hidden="1" customHeight="1" x14ac:dyDescent="0.3"/>
    <row r="15516" ht="15" hidden="1" customHeight="1" x14ac:dyDescent="0.3"/>
    <row r="15517" ht="15" hidden="1" customHeight="1" x14ac:dyDescent="0.3"/>
    <row r="15518" ht="15" hidden="1" customHeight="1" x14ac:dyDescent="0.3"/>
    <row r="15519" ht="15" hidden="1" customHeight="1" x14ac:dyDescent="0.3"/>
    <row r="15520" ht="15" hidden="1" customHeight="1" x14ac:dyDescent="0.3"/>
    <row r="15521" ht="15" hidden="1" customHeight="1" x14ac:dyDescent="0.3"/>
    <row r="15522" ht="15" hidden="1" customHeight="1" x14ac:dyDescent="0.3"/>
    <row r="15523" ht="15" hidden="1" customHeight="1" x14ac:dyDescent="0.3"/>
    <row r="15524" ht="15" hidden="1" customHeight="1" x14ac:dyDescent="0.3"/>
    <row r="15525" ht="15" hidden="1" customHeight="1" x14ac:dyDescent="0.3"/>
    <row r="15526" ht="15" hidden="1" customHeight="1" x14ac:dyDescent="0.3"/>
    <row r="15527" ht="15" hidden="1" customHeight="1" x14ac:dyDescent="0.3"/>
    <row r="15528" ht="15" hidden="1" customHeight="1" x14ac:dyDescent="0.3"/>
    <row r="15529" ht="15" hidden="1" customHeight="1" x14ac:dyDescent="0.3"/>
    <row r="15530" ht="15" hidden="1" customHeight="1" x14ac:dyDescent="0.3"/>
    <row r="15531" ht="15" hidden="1" customHeight="1" x14ac:dyDescent="0.3"/>
    <row r="15532" ht="15" hidden="1" customHeight="1" x14ac:dyDescent="0.3"/>
    <row r="15533" ht="15" hidden="1" customHeight="1" x14ac:dyDescent="0.3"/>
    <row r="15534" ht="15" hidden="1" customHeight="1" x14ac:dyDescent="0.3"/>
    <row r="15535" ht="15" hidden="1" customHeight="1" x14ac:dyDescent="0.3"/>
    <row r="15536" ht="15" hidden="1" customHeight="1" x14ac:dyDescent="0.3"/>
    <row r="15537" ht="15" hidden="1" customHeight="1" x14ac:dyDescent="0.3"/>
    <row r="15538" ht="15" hidden="1" customHeight="1" x14ac:dyDescent="0.3"/>
    <row r="15539" ht="15" hidden="1" customHeight="1" x14ac:dyDescent="0.3"/>
    <row r="15540" ht="15" hidden="1" customHeight="1" x14ac:dyDescent="0.3"/>
    <row r="15541" ht="15" hidden="1" customHeight="1" x14ac:dyDescent="0.3"/>
    <row r="15542" ht="15" hidden="1" customHeight="1" x14ac:dyDescent="0.3"/>
    <row r="15543" ht="15" hidden="1" customHeight="1" x14ac:dyDescent="0.3"/>
    <row r="15544" ht="15" hidden="1" customHeight="1" x14ac:dyDescent="0.3"/>
    <row r="15545" ht="15" hidden="1" customHeight="1" x14ac:dyDescent="0.3"/>
    <row r="15546" ht="15" hidden="1" customHeight="1" x14ac:dyDescent="0.3"/>
    <row r="15547" ht="15" hidden="1" customHeight="1" x14ac:dyDescent="0.3"/>
    <row r="15548" ht="15" hidden="1" customHeight="1" x14ac:dyDescent="0.3"/>
    <row r="15549" ht="15" hidden="1" customHeight="1" x14ac:dyDescent="0.3"/>
    <row r="15550" ht="15" hidden="1" customHeight="1" x14ac:dyDescent="0.3"/>
    <row r="15551" ht="15" hidden="1" customHeight="1" x14ac:dyDescent="0.3"/>
    <row r="15552" ht="15" hidden="1" customHeight="1" x14ac:dyDescent="0.3"/>
    <row r="15553" ht="15" hidden="1" customHeight="1" x14ac:dyDescent="0.3"/>
    <row r="15554" ht="15" hidden="1" customHeight="1" x14ac:dyDescent="0.3"/>
    <row r="15555" ht="15" hidden="1" customHeight="1" x14ac:dyDescent="0.3"/>
    <row r="15556" ht="15" hidden="1" customHeight="1" x14ac:dyDescent="0.3"/>
    <row r="15557" ht="15" hidden="1" customHeight="1" x14ac:dyDescent="0.3"/>
    <row r="15558" ht="15" hidden="1" customHeight="1" x14ac:dyDescent="0.3"/>
    <row r="15559" ht="15" hidden="1" customHeight="1" x14ac:dyDescent="0.3"/>
    <row r="15560" ht="15" hidden="1" customHeight="1" x14ac:dyDescent="0.3"/>
    <row r="15561" ht="15" hidden="1" customHeight="1" x14ac:dyDescent="0.3"/>
    <row r="15562" ht="15" hidden="1" customHeight="1" x14ac:dyDescent="0.3"/>
    <row r="15563" ht="15" hidden="1" customHeight="1" x14ac:dyDescent="0.3"/>
    <row r="15564" ht="15" hidden="1" customHeight="1" x14ac:dyDescent="0.3"/>
    <row r="15565" ht="15" hidden="1" customHeight="1" x14ac:dyDescent="0.3"/>
    <row r="15566" ht="15" hidden="1" customHeight="1" x14ac:dyDescent="0.3"/>
    <row r="15567" ht="15" hidden="1" customHeight="1" x14ac:dyDescent="0.3"/>
    <row r="15568" ht="15" hidden="1" customHeight="1" x14ac:dyDescent="0.3"/>
    <row r="15569" ht="15" hidden="1" customHeight="1" x14ac:dyDescent="0.3"/>
    <row r="15570" ht="15" hidden="1" customHeight="1" x14ac:dyDescent="0.3"/>
    <row r="15571" ht="15" hidden="1" customHeight="1" x14ac:dyDescent="0.3"/>
    <row r="15572" ht="15" hidden="1" customHeight="1" x14ac:dyDescent="0.3"/>
    <row r="15573" ht="15" hidden="1" customHeight="1" x14ac:dyDescent="0.3"/>
    <row r="15574" ht="15" hidden="1" customHeight="1" x14ac:dyDescent="0.3"/>
    <row r="15575" ht="15" hidden="1" customHeight="1" x14ac:dyDescent="0.3"/>
    <row r="15576" ht="15" hidden="1" customHeight="1" x14ac:dyDescent="0.3"/>
    <row r="15577" ht="15" hidden="1" customHeight="1" x14ac:dyDescent="0.3"/>
    <row r="15578" ht="15" hidden="1" customHeight="1" x14ac:dyDescent="0.3"/>
    <row r="15579" ht="15" hidden="1" customHeight="1" x14ac:dyDescent="0.3"/>
    <row r="15580" ht="15" hidden="1" customHeight="1" x14ac:dyDescent="0.3"/>
    <row r="15581" ht="15" hidden="1" customHeight="1" x14ac:dyDescent="0.3"/>
    <row r="15582" ht="15" hidden="1" customHeight="1" x14ac:dyDescent="0.3"/>
    <row r="15583" ht="15" hidden="1" customHeight="1" x14ac:dyDescent="0.3"/>
    <row r="15584" ht="15" hidden="1" customHeight="1" x14ac:dyDescent="0.3"/>
    <row r="15585" ht="15" hidden="1" customHeight="1" x14ac:dyDescent="0.3"/>
    <row r="15586" ht="15" hidden="1" customHeight="1" x14ac:dyDescent="0.3"/>
    <row r="15587" ht="15" hidden="1" customHeight="1" x14ac:dyDescent="0.3"/>
    <row r="15588" ht="15" hidden="1" customHeight="1" x14ac:dyDescent="0.3"/>
    <row r="15589" ht="15" hidden="1" customHeight="1" x14ac:dyDescent="0.3"/>
    <row r="15590" ht="15" hidden="1" customHeight="1" x14ac:dyDescent="0.3"/>
    <row r="15591" ht="15" hidden="1" customHeight="1" x14ac:dyDescent="0.3"/>
    <row r="15592" ht="15" hidden="1" customHeight="1" x14ac:dyDescent="0.3"/>
    <row r="15593" ht="15" hidden="1" customHeight="1" x14ac:dyDescent="0.3"/>
    <row r="15594" ht="15" hidden="1" customHeight="1" x14ac:dyDescent="0.3"/>
    <row r="15595" ht="15" hidden="1" customHeight="1" x14ac:dyDescent="0.3"/>
    <row r="15596" ht="15" hidden="1" customHeight="1" x14ac:dyDescent="0.3"/>
    <row r="15597" ht="15" hidden="1" customHeight="1" x14ac:dyDescent="0.3"/>
    <row r="15598" ht="15" hidden="1" customHeight="1" x14ac:dyDescent="0.3"/>
    <row r="15599" ht="15" hidden="1" customHeight="1" x14ac:dyDescent="0.3"/>
    <row r="15600" ht="15" hidden="1" customHeight="1" x14ac:dyDescent="0.3"/>
    <row r="15601" ht="15" hidden="1" customHeight="1" x14ac:dyDescent="0.3"/>
    <row r="15602" ht="15" hidden="1" customHeight="1" x14ac:dyDescent="0.3"/>
    <row r="15603" ht="15" hidden="1" customHeight="1" x14ac:dyDescent="0.3"/>
    <row r="15604" ht="15" hidden="1" customHeight="1" x14ac:dyDescent="0.3"/>
    <row r="15605" ht="15" hidden="1" customHeight="1" x14ac:dyDescent="0.3"/>
    <row r="15606" ht="15" hidden="1" customHeight="1" x14ac:dyDescent="0.3"/>
    <row r="15607" ht="15" hidden="1" customHeight="1" x14ac:dyDescent="0.3"/>
    <row r="15608" ht="15" hidden="1" customHeight="1" x14ac:dyDescent="0.3"/>
    <row r="15609" ht="15" hidden="1" customHeight="1" x14ac:dyDescent="0.3"/>
    <row r="15610" ht="15" hidden="1" customHeight="1" x14ac:dyDescent="0.3"/>
    <row r="15611" ht="15" hidden="1" customHeight="1" x14ac:dyDescent="0.3"/>
    <row r="15612" ht="15" hidden="1" customHeight="1" x14ac:dyDescent="0.3"/>
    <row r="15613" ht="15" hidden="1" customHeight="1" x14ac:dyDescent="0.3"/>
    <row r="15614" ht="15" hidden="1" customHeight="1" x14ac:dyDescent="0.3"/>
    <row r="15615" ht="15" hidden="1" customHeight="1" x14ac:dyDescent="0.3"/>
    <row r="15616" ht="15" hidden="1" customHeight="1" x14ac:dyDescent="0.3"/>
    <row r="15617" ht="15" hidden="1" customHeight="1" x14ac:dyDescent="0.3"/>
    <row r="15618" ht="15" hidden="1" customHeight="1" x14ac:dyDescent="0.3"/>
    <row r="15619" ht="15" hidden="1" customHeight="1" x14ac:dyDescent="0.3"/>
    <row r="15620" ht="15" hidden="1" customHeight="1" x14ac:dyDescent="0.3"/>
    <row r="15621" ht="15" hidden="1" customHeight="1" x14ac:dyDescent="0.3"/>
    <row r="15622" ht="15" hidden="1" customHeight="1" x14ac:dyDescent="0.3"/>
    <row r="15623" ht="15" hidden="1" customHeight="1" x14ac:dyDescent="0.3"/>
    <row r="15624" ht="15" hidden="1" customHeight="1" x14ac:dyDescent="0.3"/>
    <row r="15625" ht="15" hidden="1" customHeight="1" x14ac:dyDescent="0.3"/>
    <row r="15626" ht="15" hidden="1" customHeight="1" x14ac:dyDescent="0.3"/>
    <row r="15627" ht="15" hidden="1" customHeight="1" x14ac:dyDescent="0.3"/>
    <row r="15628" ht="15" hidden="1" customHeight="1" x14ac:dyDescent="0.3"/>
    <row r="15629" ht="15" hidden="1" customHeight="1" x14ac:dyDescent="0.3"/>
    <row r="15630" ht="15" hidden="1" customHeight="1" x14ac:dyDescent="0.3"/>
    <row r="15631" ht="15" hidden="1" customHeight="1" x14ac:dyDescent="0.3"/>
    <row r="15632" ht="15" hidden="1" customHeight="1" x14ac:dyDescent="0.3"/>
    <row r="15633" ht="15" hidden="1" customHeight="1" x14ac:dyDescent="0.3"/>
    <row r="15634" ht="15" hidden="1" customHeight="1" x14ac:dyDescent="0.3"/>
    <row r="15635" ht="15" hidden="1" customHeight="1" x14ac:dyDescent="0.3"/>
    <row r="15636" ht="15" hidden="1" customHeight="1" x14ac:dyDescent="0.3"/>
    <row r="15637" ht="15" hidden="1" customHeight="1" x14ac:dyDescent="0.3"/>
    <row r="15638" ht="15" hidden="1" customHeight="1" x14ac:dyDescent="0.3"/>
    <row r="15639" ht="15" hidden="1" customHeight="1" x14ac:dyDescent="0.3"/>
    <row r="15640" ht="15" hidden="1" customHeight="1" x14ac:dyDescent="0.3"/>
    <row r="15641" ht="15" hidden="1" customHeight="1" x14ac:dyDescent="0.3"/>
    <row r="15642" ht="15" hidden="1" customHeight="1" x14ac:dyDescent="0.3"/>
    <row r="15643" ht="15" hidden="1" customHeight="1" x14ac:dyDescent="0.3"/>
    <row r="15644" ht="15" hidden="1" customHeight="1" x14ac:dyDescent="0.3"/>
    <row r="15645" ht="15" hidden="1" customHeight="1" x14ac:dyDescent="0.3"/>
    <row r="15646" ht="15" hidden="1" customHeight="1" x14ac:dyDescent="0.3"/>
    <row r="15647" ht="15" hidden="1" customHeight="1" x14ac:dyDescent="0.3"/>
    <row r="15648" ht="15" hidden="1" customHeight="1" x14ac:dyDescent="0.3"/>
    <row r="15649" ht="15" hidden="1" customHeight="1" x14ac:dyDescent="0.3"/>
    <row r="15650" ht="15" hidden="1" customHeight="1" x14ac:dyDescent="0.3"/>
    <row r="15651" ht="15" hidden="1" customHeight="1" x14ac:dyDescent="0.3"/>
    <row r="15652" ht="15" hidden="1" customHeight="1" x14ac:dyDescent="0.3"/>
    <row r="15653" ht="15" hidden="1" customHeight="1" x14ac:dyDescent="0.3"/>
    <row r="15654" ht="15" hidden="1" customHeight="1" x14ac:dyDescent="0.3"/>
    <row r="15655" ht="15" hidden="1" customHeight="1" x14ac:dyDescent="0.3"/>
    <row r="15656" ht="15" hidden="1" customHeight="1" x14ac:dyDescent="0.3"/>
    <row r="15657" ht="15" hidden="1" customHeight="1" x14ac:dyDescent="0.3"/>
    <row r="15658" ht="15" hidden="1" customHeight="1" x14ac:dyDescent="0.3"/>
    <row r="15659" ht="15" hidden="1" customHeight="1" x14ac:dyDescent="0.3"/>
    <row r="15660" ht="15" hidden="1" customHeight="1" x14ac:dyDescent="0.3"/>
    <row r="15661" ht="15" hidden="1" customHeight="1" x14ac:dyDescent="0.3"/>
    <row r="15662" ht="15" hidden="1" customHeight="1" x14ac:dyDescent="0.3"/>
    <row r="15663" ht="15" hidden="1" customHeight="1" x14ac:dyDescent="0.3"/>
    <row r="15664" ht="15" hidden="1" customHeight="1" x14ac:dyDescent="0.3"/>
    <row r="15665" ht="15" hidden="1" customHeight="1" x14ac:dyDescent="0.3"/>
    <row r="15666" ht="15" hidden="1" customHeight="1" x14ac:dyDescent="0.3"/>
    <row r="15667" ht="15" hidden="1" customHeight="1" x14ac:dyDescent="0.3"/>
    <row r="15668" ht="15" hidden="1" customHeight="1" x14ac:dyDescent="0.3"/>
    <row r="15669" ht="15" hidden="1" customHeight="1" x14ac:dyDescent="0.3"/>
    <row r="15670" ht="15" hidden="1" customHeight="1" x14ac:dyDescent="0.3"/>
    <row r="15671" ht="15" hidden="1" customHeight="1" x14ac:dyDescent="0.3"/>
    <row r="15672" ht="15" hidden="1" customHeight="1" x14ac:dyDescent="0.3"/>
    <row r="15673" ht="15" hidden="1" customHeight="1" x14ac:dyDescent="0.3"/>
    <row r="15674" ht="15" hidden="1" customHeight="1" x14ac:dyDescent="0.3"/>
    <row r="15675" ht="15" hidden="1" customHeight="1" x14ac:dyDescent="0.3"/>
    <row r="15676" ht="15" hidden="1" customHeight="1" x14ac:dyDescent="0.3"/>
    <row r="15677" ht="15" hidden="1" customHeight="1" x14ac:dyDescent="0.3"/>
    <row r="15678" ht="15" hidden="1" customHeight="1" x14ac:dyDescent="0.3"/>
    <row r="15679" ht="15" hidden="1" customHeight="1" x14ac:dyDescent="0.3"/>
    <row r="15680" ht="15" hidden="1" customHeight="1" x14ac:dyDescent="0.3"/>
    <row r="15681" ht="15" hidden="1" customHeight="1" x14ac:dyDescent="0.3"/>
    <row r="15682" ht="15" hidden="1" customHeight="1" x14ac:dyDescent="0.3"/>
    <row r="15683" ht="15" hidden="1" customHeight="1" x14ac:dyDescent="0.3"/>
    <row r="15684" ht="15" hidden="1" customHeight="1" x14ac:dyDescent="0.3"/>
    <row r="15685" ht="15" hidden="1" customHeight="1" x14ac:dyDescent="0.3"/>
    <row r="15686" ht="15" hidden="1" customHeight="1" x14ac:dyDescent="0.3"/>
    <row r="15687" ht="15" hidden="1" customHeight="1" x14ac:dyDescent="0.3"/>
    <row r="15688" ht="15" hidden="1" customHeight="1" x14ac:dyDescent="0.3"/>
    <row r="15689" ht="15" hidden="1" customHeight="1" x14ac:dyDescent="0.3"/>
    <row r="15690" ht="15" hidden="1" customHeight="1" x14ac:dyDescent="0.3"/>
    <row r="15691" ht="15" hidden="1" customHeight="1" x14ac:dyDescent="0.3"/>
    <row r="15692" ht="15" hidden="1" customHeight="1" x14ac:dyDescent="0.3"/>
    <row r="15693" ht="15" hidden="1" customHeight="1" x14ac:dyDescent="0.3"/>
    <row r="15694" ht="15" hidden="1" customHeight="1" x14ac:dyDescent="0.3"/>
    <row r="15695" ht="15" hidden="1" customHeight="1" x14ac:dyDescent="0.3"/>
    <row r="15696" ht="15" hidden="1" customHeight="1" x14ac:dyDescent="0.3"/>
    <row r="15697" ht="15" hidden="1" customHeight="1" x14ac:dyDescent="0.3"/>
    <row r="15698" ht="15" hidden="1" customHeight="1" x14ac:dyDescent="0.3"/>
    <row r="15699" ht="15" hidden="1" customHeight="1" x14ac:dyDescent="0.3"/>
    <row r="15700" ht="15" hidden="1" customHeight="1" x14ac:dyDescent="0.3"/>
    <row r="15701" ht="15" hidden="1" customHeight="1" x14ac:dyDescent="0.3"/>
    <row r="15702" ht="15" hidden="1" customHeight="1" x14ac:dyDescent="0.3"/>
    <row r="15703" ht="15" hidden="1" customHeight="1" x14ac:dyDescent="0.3"/>
    <row r="15704" ht="15" hidden="1" customHeight="1" x14ac:dyDescent="0.3"/>
    <row r="15705" ht="15" hidden="1" customHeight="1" x14ac:dyDescent="0.3"/>
    <row r="15706" ht="15" hidden="1" customHeight="1" x14ac:dyDescent="0.3"/>
    <row r="15707" ht="15" hidden="1" customHeight="1" x14ac:dyDescent="0.3"/>
    <row r="15708" ht="15" hidden="1" customHeight="1" x14ac:dyDescent="0.3"/>
    <row r="15709" ht="15" hidden="1" customHeight="1" x14ac:dyDescent="0.3"/>
    <row r="15710" ht="15" hidden="1" customHeight="1" x14ac:dyDescent="0.3"/>
    <row r="15711" ht="15" hidden="1" customHeight="1" x14ac:dyDescent="0.3"/>
    <row r="15712" ht="15" hidden="1" customHeight="1" x14ac:dyDescent="0.3"/>
    <row r="15713" ht="15" hidden="1" customHeight="1" x14ac:dyDescent="0.3"/>
    <row r="15714" ht="15" hidden="1" customHeight="1" x14ac:dyDescent="0.3"/>
    <row r="15715" ht="15" hidden="1" customHeight="1" x14ac:dyDescent="0.3"/>
    <row r="15716" ht="15" hidden="1" customHeight="1" x14ac:dyDescent="0.3"/>
    <row r="15717" ht="15" hidden="1" customHeight="1" x14ac:dyDescent="0.3"/>
    <row r="15718" ht="15" hidden="1" customHeight="1" x14ac:dyDescent="0.3"/>
    <row r="15719" ht="15" hidden="1" customHeight="1" x14ac:dyDescent="0.3"/>
    <row r="15720" ht="15" hidden="1" customHeight="1" x14ac:dyDescent="0.3"/>
    <row r="15721" ht="15" hidden="1" customHeight="1" x14ac:dyDescent="0.3"/>
    <row r="15722" ht="15" hidden="1" customHeight="1" x14ac:dyDescent="0.3"/>
    <row r="15723" ht="15" hidden="1" customHeight="1" x14ac:dyDescent="0.3"/>
    <row r="15724" ht="15" hidden="1" customHeight="1" x14ac:dyDescent="0.3"/>
    <row r="15725" ht="15" hidden="1" customHeight="1" x14ac:dyDescent="0.3"/>
    <row r="15726" ht="15" hidden="1" customHeight="1" x14ac:dyDescent="0.3"/>
    <row r="15727" ht="15" hidden="1" customHeight="1" x14ac:dyDescent="0.3"/>
    <row r="15728" ht="15" hidden="1" customHeight="1" x14ac:dyDescent="0.3"/>
    <row r="15729" ht="15" hidden="1" customHeight="1" x14ac:dyDescent="0.3"/>
    <row r="15730" ht="15" hidden="1" customHeight="1" x14ac:dyDescent="0.3"/>
    <row r="15731" ht="15" hidden="1" customHeight="1" x14ac:dyDescent="0.3"/>
    <row r="15732" ht="15" hidden="1" customHeight="1" x14ac:dyDescent="0.3"/>
    <row r="15733" ht="15" hidden="1" customHeight="1" x14ac:dyDescent="0.3"/>
    <row r="15734" ht="15" hidden="1" customHeight="1" x14ac:dyDescent="0.3"/>
    <row r="15735" ht="15" hidden="1" customHeight="1" x14ac:dyDescent="0.3"/>
    <row r="15736" ht="15" hidden="1" customHeight="1" x14ac:dyDescent="0.3"/>
    <row r="15737" ht="15" hidden="1" customHeight="1" x14ac:dyDescent="0.3"/>
    <row r="15738" ht="15" hidden="1" customHeight="1" x14ac:dyDescent="0.3"/>
    <row r="15739" ht="15" hidden="1" customHeight="1" x14ac:dyDescent="0.3"/>
    <row r="15740" ht="15" hidden="1" customHeight="1" x14ac:dyDescent="0.3"/>
    <row r="15741" ht="15" hidden="1" customHeight="1" x14ac:dyDescent="0.3"/>
    <row r="15742" ht="15" hidden="1" customHeight="1" x14ac:dyDescent="0.3"/>
    <row r="15743" ht="15" hidden="1" customHeight="1" x14ac:dyDescent="0.3"/>
    <row r="15744" ht="15" hidden="1" customHeight="1" x14ac:dyDescent="0.3"/>
    <row r="15745" ht="15" hidden="1" customHeight="1" x14ac:dyDescent="0.3"/>
    <row r="15746" ht="15" hidden="1" customHeight="1" x14ac:dyDescent="0.3"/>
    <row r="15747" ht="15" hidden="1" customHeight="1" x14ac:dyDescent="0.3"/>
    <row r="15748" ht="15" hidden="1" customHeight="1" x14ac:dyDescent="0.3"/>
    <row r="15749" ht="15" hidden="1" customHeight="1" x14ac:dyDescent="0.3"/>
    <row r="15750" ht="15" hidden="1" customHeight="1" x14ac:dyDescent="0.3"/>
    <row r="15751" ht="15" hidden="1" customHeight="1" x14ac:dyDescent="0.3"/>
    <row r="15752" ht="15" hidden="1" customHeight="1" x14ac:dyDescent="0.3"/>
    <row r="15753" ht="15" hidden="1" customHeight="1" x14ac:dyDescent="0.3"/>
    <row r="15754" ht="15" hidden="1" customHeight="1" x14ac:dyDescent="0.3"/>
    <row r="15755" ht="15" hidden="1" customHeight="1" x14ac:dyDescent="0.3"/>
    <row r="15756" ht="15" hidden="1" customHeight="1" x14ac:dyDescent="0.3"/>
    <row r="15757" ht="15" hidden="1" customHeight="1" x14ac:dyDescent="0.3"/>
    <row r="15758" ht="15" hidden="1" customHeight="1" x14ac:dyDescent="0.3"/>
    <row r="15759" ht="15" hidden="1" customHeight="1" x14ac:dyDescent="0.3"/>
    <row r="15760" ht="15" hidden="1" customHeight="1" x14ac:dyDescent="0.3"/>
    <row r="15761" ht="15" hidden="1" customHeight="1" x14ac:dyDescent="0.3"/>
    <row r="15762" ht="15" hidden="1" customHeight="1" x14ac:dyDescent="0.3"/>
    <row r="15763" ht="15" hidden="1" customHeight="1" x14ac:dyDescent="0.3"/>
    <row r="15764" ht="15" hidden="1" customHeight="1" x14ac:dyDescent="0.3"/>
    <row r="15765" ht="15" hidden="1" customHeight="1" x14ac:dyDescent="0.3"/>
    <row r="15766" ht="15" hidden="1" customHeight="1" x14ac:dyDescent="0.3"/>
    <row r="15767" ht="15" hidden="1" customHeight="1" x14ac:dyDescent="0.3"/>
    <row r="15768" ht="15" hidden="1" customHeight="1" x14ac:dyDescent="0.3"/>
    <row r="15769" ht="15" hidden="1" customHeight="1" x14ac:dyDescent="0.3"/>
    <row r="15770" ht="15" hidden="1" customHeight="1" x14ac:dyDescent="0.3"/>
    <row r="15771" ht="15" hidden="1" customHeight="1" x14ac:dyDescent="0.3"/>
    <row r="15772" ht="15" hidden="1" customHeight="1" x14ac:dyDescent="0.3"/>
    <row r="15773" ht="15" hidden="1" customHeight="1" x14ac:dyDescent="0.3"/>
    <row r="15774" ht="15" hidden="1" customHeight="1" x14ac:dyDescent="0.3"/>
    <row r="15775" ht="15" hidden="1" customHeight="1" x14ac:dyDescent="0.3"/>
    <row r="15776" ht="15" hidden="1" customHeight="1" x14ac:dyDescent="0.3"/>
    <row r="15777" ht="15" hidden="1" customHeight="1" x14ac:dyDescent="0.3"/>
    <row r="15778" ht="15" hidden="1" customHeight="1" x14ac:dyDescent="0.3"/>
    <row r="15779" ht="15" hidden="1" customHeight="1" x14ac:dyDescent="0.3"/>
    <row r="15780" ht="15" hidden="1" customHeight="1" x14ac:dyDescent="0.3"/>
    <row r="15781" ht="15" hidden="1" customHeight="1" x14ac:dyDescent="0.3"/>
    <row r="15782" ht="15" hidden="1" customHeight="1" x14ac:dyDescent="0.3"/>
    <row r="15783" ht="15" hidden="1" customHeight="1" x14ac:dyDescent="0.3"/>
    <row r="15784" ht="15" hidden="1" customHeight="1" x14ac:dyDescent="0.3"/>
    <row r="15785" ht="15" hidden="1" customHeight="1" x14ac:dyDescent="0.3"/>
    <row r="15786" ht="15" hidden="1" customHeight="1" x14ac:dyDescent="0.3"/>
    <row r="15787" ht="15" hidden="1" customHeight="1" x14ac:dyDescent="0.3"/>
    <row r="15788" ht="15" hidden="1" customHeight="1" x14ac:dyDescent="0.3"/>
    <row r="15789" ht="15" hidden="1" customHeight="1" x14ac:dyDescent="0.3"/>
    <row r="15790" ht="15" hidden="1" customHeight="1" x14ac:dyDescent="0.3"/>
    <row r="15791" ht="15" hidden="1" customHeight="1" x14ac:dyDescent="0.3"/>
    <row r="15792" ht="15" hidden="1" customHeight="1" x14ac:dyDescent="0.3"/>
    <row r="15793" ht="15" hidden="1" customHeight="1" x14ac:dyDescent="0.3"/>
    <row r="15794" ht="15" hidden="1" customHeight="1" x14ac:dyDescent="0.3"/>
    <row r="15795" ht="15" hidden="1" customHeight="1" x14ac:dyDescent="0.3"/>
    <row r="15796" ht="15" hidden="1" customHeight="1" x14ac:dyDescent="0.3"/>
    <row r="15797" ht="15" hidden="1" customHeight="1" x14ac:dyDescent="0.3"/>
    <row r="15798" ht="15" hidden="1" customHeight="1" x14ac:dyDescent="0.3"/>
    <row r="15799" ht="15" hidden="1" customHeight="1" x14ac:dyDescent="0.3"/>
    <row r="15800" ht="15" hidden="1" customHeight="1" x14ac:dyDescent="0.3"/>
    <row r="15801" ht="15" hidden="1" customHeight="1" x14ac:dyDescent="0.3"/>
    <row r="15802" ht="15" hidden="1" customHeight="1" x14ac:dyDescent="0.3"/>
    <row r="15803" ht="15" hidden="1" customHeight="1" x14ac:dyDescent="0.3"/>
    <row r="15804" ht="15" hidden="1" customHeight="1" x14ac:dyDescent="0.3"/>
    <row r="15805" ht="15" hidden="1" customHeight="1" x14ac:dyDescent="0.3"/>
    <row r="15806" ht="15" hidden="1" customHeight="1" x14ac:dyDescent="0.3"/>
    <row r="15807" ht="15" hidden="1" customHeight="1" x14ac:dyDescent="0.3"/>
    <row r="15808" ht="15" hidden="1" customHeight="1" x14ac:dyDescent="0.3"/>
    <row r="15809" ht="15" hidden="1" customHeight="1" x14ac:dyDescent="0.3"/>
    <row r="15810" ht="15" hidden="1" customHeight="1" x14ac:dyDescent="0.3"/>
    <row r="15811" ht="15" hidden="1" customHeight="1" x14ac:dyDescent="0.3"/>
    <row r="15812" ht="15" hidden="1" customHeight="1" x14ac:dyDescent="0.3"/>
    <row r="15813" ht="15" hidden="1" customHeight="1" x14ac:dyDescent="0.3"/>
    <row r="15814" ht="15" hidden="1" customHeight="1" x14ac:dyDescent="0.3"/>
    <row r="15815" ht="15" hidden="1" customHeight="1" x14ac:dyDescent="0.3"/>
    <row r="15816" ht="15" hidden="1" customHeight="1" x14ac:dyDescent="0.3"/>
    <row r="15817" ht="15" hidden="1" customHeight="1" x14ac:dyDescent="0.3"/>
    <row r="15818" ht="15" hidden="1" customHeight="1" x14ac:dyDescent="0.3"/>
    <row r="15819" ht="15" hidden="1" customHeight="1" x14ac:dyDescent="0.3"/>
    <row r="15820" ht="15" hidden="1" customHeight="1" x14ac:dyDescent="0.3"/>
    <row r="15821" ht="15" hidden="1" customHeight="1" x14ac:dyDescent="0.3"/>
    <row r="15822" ht="15" hidden="1" customHeight="1" x14ac:dyDescent="0.3"/>
    <row r="15823" ht="15" hidden="1" customHeight="1" x14ac:dyDescent="0.3"/>
    <row r="15824" ht="15" hidden="1" customHeight="1" x14ac:dyDescent="0.3"/>
    <row r="15825" ht="15" hidden="1" customHeight="1" x14ac:dyDescent="0.3"/>
    <row r="15826" ht="15" hidden="1" customHeight="1" x14ac:dyDescent="0.3"/>
    <row r="15827" ht="15" hidden="1" customHeight="1" x14ac:dyDescent="0.3"/>
    <row r="15828" ht="15" hidden="1" customHeight="1" x14ac:dyDescent="0.3"/>
    <row r="15829" ht="15" hidden="1" customHeight="1" x14ac:dyDescent="0.3"/>
    <row r="15830" ht="15" hidden="1" customHeight="1" x14ac:dyDescent="0.3"/>
    <row r="15831" ht="15" hidden="1" customHeight="1" x14ac:dyDescent="0.3"/>
    <row r="15832" ht="15" hidden="1" customHeight="1" x14ac:dyDescent="0.3"/>
    <row r="15833" ht="15" hidden="1" customHeight="1" x14ac:dyDescent="0.3"/>
    <row r="15834" ht="15" hidden="1" customHeight="1" x14ac:dyDescent="0.3"/>
    <row r="15835" ht="15" hidden="1" customHeight="1" x14ac:dyDescent="0.3"/>
    <row r="15836" ht="15" hidden="1" customHeight="1" x14ac:dyDescent="0.3"/>
    <row r="15837" ht="15" hidden="1" customHeight="1" x14ac:dyDescent="0.3"/>
    <row r="15838" ht="15" hidden="1" customHeight="1" x14ac:dyDescent="0.3"/>
    <row r="15839" ht="15" hidden="1" customHeight="1" x14ac:dyDescent="0.3"/>
    <row r="15840" ht="15" hidden="1" customHeight="1" x14ac:dyDescent="0.3"/>
    <row r="15841" ht="15" hidden="1" customHeight="1" x14ac:dyDescent="0.3"/>
    <row r="15842" ht="15" hidden="1" customHeight="1" x14ac:dyDescent="0.3"/>
    <row r="15843" ht="15" hidden="1" customHeight="1" x14ac:dyDescent="0.3"/>
    <row r="15844" ht="15" hidden="1" customHeight="1" x14ac:dyDescent="0.3"/>
    <row r="15845" ht="15" hidden="1" customHeight="1" x14ac:dyDescent="0.3"/>
    <row r="15846" ht="15" hidden="1" customHeight="1" x14ac:dyDescent="0.3"/>
    <row r="15847" ht="15" hidden="1" customHeight="1" x14ac:dyDescent="0.3"/>
    <row r="15848" ht="15" hidden="1" customHeight="1" x14ac:dyDescent="0.3"/>
    <row r="15849" ht="15" hidden="1" customHeight="1" x14ac:dyDescent="0.3"/>
    <row r="15850" ht="15" hidden="1" customHeight="1" x14ac:dyDescent="0.3"/>
    <row r="15851" ht="15" hidden="1" customHeight="1" x14ac:dyDescent="0.3"/>
    <row r="15852" ht="15" hidden="1" customHeight="1" x14ac:dyDescent="0.3"/>
    <row r="15853" ht="15" hidden="1" customHeight="1" x14ac:dyDescent="0.3"/>
    <row r="15854" ht="15" hidden="1" customHeight="1" x14ac:dyDescent="0.3"/>
    <row r="15855" ht="15" hidden="1" customHeight="1" x14ac:dyDescent="0.3"/>
    <row r="15856" ht="15" hidden="1" customHeight="1" x14ac:dyDescent="0.3"/>
    <row r="15857" ht="15" hidden="1" customHeight="1" x14ac:dyDescent="0.3"/>
    <row r="15858" ht="15" hidden="1" customHeight="1" x14ac:dyDescent="0.3"/>
    <row r="15859" ht="15" hidden="1" customHeight="1" x14ac:dyDescent="0.3"/>
    <row r="15860" ht="15" hidden="1" customHeight="1" x14ac:dyDescent="0.3"/>
    <row r="15861" ht="15" hidden="1" customHeight="1" x14ac:dyDescent="0.3"/>
    <row r="15862" ht="15" hidden="1" customHeight="1" x14ac:dyDescent="0.3"/>
    <row r="15863" ht="15" hidden="1" customHeight="1" x14ac:dyDescent="0.3"/>
    <row r="15864" ht="15" hidden="1" customHeight="1" x14ac:dyDescent="0.3"/>
    <row r="15865" ht="15" hidden="1" customHeight="1" x14ac:dyDescent="0.3"/>
    <row r="15866" ht="15" hidden="1" customHeight="1" x14ac:dyDescent="0.3"/>
    <row r="15867" ht="15" hidden="1" customHeight="1" x14ac:dyDescent="0.3"/>
    <row r="15868" ht="15" hidden="1" customHeight="1" x14ac:dyDescent="0.3"/>
    <row r="15869" ht="15" hidden="1" customHeight="1" x14ac:dyDescent="0.3"/>
    <row r="15870" ht="15" hidden="1" customHeight="1" x14ac:dyDescent="0.3"/>
    <row r="15871" ht="15" hidden="1" customHeight="1" x14ac:dyDescent="0.3"/>
    <row r="15872" ht="15" hidden="1" customHeight="1" x14ac:dyDescent="0.3"/>
    <row r="15873" ht="15" hidden="1" customHeight="1" x14ac:dyDescent="0.3"/>
    <row r="15874" ht="15" hidden="1" customHeight="1" x14ac:dyDescent="0.3"/>
    <row r="15875" ht="15" hidden="1" customHeight="1" x14ac:dyDescent="0.3"/>
    <row r="15876" ht="15" hidden="1" customHeight="1" x14ac:dyDescent="0.3"/>
    <row r="15877" ht="15" hidden="1" customHeight="1" x14ac:dyDescent="0.3"/>
    <row r="15878" ht="15" hidden="1" customHeight="1" x14ac:dyDescent="0.3"/>
    <row r="15879" ht="15" hidden="1" customHeight="1" x14ac:dyDescent="0.3"/>
    <row r="15880" ht="15" hidden="1" customHeight="1" x14ac:dyDescent="0.3"/>
    <row r="15881" ht="15" hidden="1" customHeight="1" x14ac:dyDescent="0.3"/>
    <row r="15882" ht="15" hidden="1" customHeight="1" x14ac:dyDescent="0.3"/>
    <row r="15883" ht="15" hidden="1" customHeight="1" x14ac:dyDescent="0.3"/>
    <row r="15884" ht="15" hidden="1" customHeight="1" x14ac:dyDescent="0.3"/>
    <row r="15885" ht="15" hidden="1" customHeight="1" x14ac:dyDescent="0.3"/>
    <row r="15886" ht="15" hidden="1" customHeight="1" x14ac:dyDescent="0.3"/>
    <row r="15887" ht="15" hidden="1" customHeight="1" x14ac:dyDescent="0.3"/>
    <row r="15888" ht="15" hidden="1" customHeight="1" x14ac:dyDescent="0.3"/>
    <row r="15889" ht="15" hidden="1" customHeight="1" x14ac:dyDescent="0.3"/>
    <row r="15890" ht="15" hidden="1" customHeight="1" x14ac:dyDescent="0.3"/>
    <row r="15891" ht="15" hidden="1" customHeight="1" x14ac:dyDescent="0.3"/>
    <row r="15892" ht="15" hidden="1" customHeight="1" x14ac:dyDescent="0.3"/>
    <row r="15893" ht="15" hidden="1" customHeight="1" x14ac:dyDescent="0.3"/>
    <row r="15894" ht="15" hidden="1" customHeight="1" x14ac:dyDescent="0.3"/>
    <row r="15895" ht="15" hidden="1" customHeight="1" x14ac:dyDescent="0.3"/>
    <row r="15896" ht="15" hidden="1" customHeight="1" x14ac:dyDescent="0.3"/>
    <row r="15897" ht="15" hidden="1" customHeight="1" x14ac:dyDescent="0.3"/>
    <row r="15898" ht="15" hidden="1" customHeight="1" x14ac:dyDescent="0.3"/>
    <row r="15899" ht="15" hidden="1" customHeight="1" x14ac:dyDescent="0.3"/>
    <row r="15900" ht="15" hidden="1" customHeight="1" x14ac:dyDescent="0.3"/>
    <row r="15901" ht="15" hidden="1" customHeight="1" x14ac:dyDescent="0.3"/>
    <row r="15902" ht="15" hidden="1" customHeight="1" x14ac:dyDescent="0.3"/>
    <row r="15903" ht="15" hidden="1" customHeight="1" x14ac:dyDescent="0.3"/>
    <row r="15904" ht="15" hidden="1" customHeight="1" x14ac:dyDescent="0.3"/>
    <row r="15905" ht="15" hidden="1" customHeight="1" x14ac:dyDescent="0.3"/>
    <row r="15906" ht="15" hidden="1" customHeight="1" x14ac:dyDescent="0.3"/>
    <row r="15907" ht="15" hidden="1" customHeight="1" x14ac:dyDescent="0.3"/>
    <row r="15908" ht="15" hidden="1" customHeight="1" x14ac:dyDescent="0.3"/>
    <row r="15909" ht="15" hidden="1" customHeight="1" x14ac:dyDescent="0.3"/>
    <row r="15910" ht="15" hidden="1" customHeight="1" x14ac:dyDescent="0.3"/>
    <row r="15911" ht="15" hidden="1" customHeight="1" x14ac:dyDescent="0.3"/>
    <row r="15912" ht="15" hidden="1" customHeight="1" x14ac:dyDescent="0.3"/>
    <row r="15913" ht="15" hidden="1" customHeight="1" x14ac:dyDescent="0.3"/>
    <row r="15914" ht="15" hidden="1" customHeight="1" x14ac:dyDescent="0.3"/>
    <row r="15915" ht="15" hidden="1" customHeight="1" x14ac:dyDescent="0.3"/>
    <row r="15916" ht="15" hidden="1" customHeight="1" x14ac:dyDescent="0.3"/>
    <row r="15917" ht="15" hidden="1" customHeight="1" x14ac:dyDescent="0.3"/>
    <row r="15918" ht="15" hidden="1" customHeight="1" x14ac:dyDescent="0.3"/>
    <row r="15919" ht="15" hidden="1" customHeight="1" x14ac:dyDescent="0.3"/>
    <row r="15920" ht="15" hidden="1" customHeight="1" x14ac:dyDescent="0.3"/>
    <row r="15921" ht="15" hidden="1" customHeight="1" x14ac:dyDescent="0.3"/>
    <row r="15922" ht="15" hidden="1" customHeight="1" x14ac:dyDescent="0.3"/>
    <row r="15923" ht="15" hidden="1" customHeight="1" x14ac:dyDescent="0.3"/>
    <row r="15924" ht="15" hidden="1" customHeight="1" x14ac:dyDescent="0.3"/>
    <row r="15925" ht="15" hidden="1" customHeight="1" x14ac:dyDescent="0.3"/>
    <row r="15926" ht="15" hidden="1" customHeight="1" x14ac:dyDescent="0.3"/>
    <row r="15927" ht="15" hidden="1" customHeight="1" x14ac:dyDescent="0.3"/>
    <row r="15928" ht="15" hidden="1" customHeight="1" x14ac:dyDescent="0.3"/>
    <row r="15929" ht="15" hidden="1" customHeight="1" x14ac:dyDescent="0.3"/>
    <row r="15930" ht="15" hidden="1" customHeight="1" x14ac:dyDescent="0.3"/>
    <row r="15931" ht="15" hidden="1" customHeight="1" x14ac:dyDescent="0.3"/>
    <row r="15932" ht="15" hidden="1" customHeight="1" x14ac:dyDescent="0.3"/>
    <row r="15933" ht="15" hidden="1" customHeight="1" x14ac:dyDescent="0.3"/>
    <row r="15934" ht="15" hidden="1" customHeight="1" x14ac:dyDescent="0.3"/>
    <row r="15935" ht="15" hidden="1" customHeight="1" x14ac:dyDescent="0.3"/>
    <row r="15936" ht="15" hidden="1" customHeight="1" x14ac:dyDescent="0.3"/>
    <row r="15937" ht="15" hidden="1" customHeight="1" x14ac:dyDescent="0.3"/>
    <row r="15938" ht="15" hidden="1" customHeight="1" x14ac:dyDescent="0.3"/>
    <row r="15939" ht="15" hidden="1" customHeight="1" x14ac:dyDescent="0.3"/>
    <row r="15940" ht="15" hidden="1" customHeight="1" x14ac:dyDescent="0.3"/>
    <row r="15941" ht="15" hidden="1" customHeight="1" x14ac:dyDescent="0.3"/>
    <row r="15942" ht="15" hidden="1" customHeight="1" x14ac:dyDescent="0.3"/>
    <row r="15943" ht="15" hidden="1" customHeight="1" x14ac:dyDescent="0.3"/>
    <row r="15944" ht="15" hidden="1" customHeight="1" x14ac:dyDescent="0.3"/>
    <row r="15945" ht="15" hidden="1" customHeight="1" x14ac:dyDescent="0.3"/>
    <row r="15946" ht="15" hidden="1" customHeight="1" x14ac:dyDescent="0.3"/>
    <row r="15947" ht="15" hidden="1" customHeight="1" x14ac:dyDescent="0.3"/>
    <row r="15948" ht="15" hidden="1" customHeight="1" x14ac:dyDescent="0.3"/>
    <row r="15949" ht="15" hidden="1" customHeight="1" x14ac:dyDescent="0.3"/>
    <row r="15950" ht="15" hidden="1" customHeight="1" x14ac:dyDescent="0.3"/>
    <row r="15951" ht="15" hidden="1" customHeight="1" x14ac:dyDescent="0.3"/>
    <row r="15952" ht="15" hidden="1" customHeight="1" x14ac:dyDescent="0.3"/>
    <row r="15953" ht="15" hidden="1" customHeight="1" x14ac:dyDescent="0.3"/>
    <row r="15954" ht="15" hidden="1" customHeight="1" x14ac:dyDescent="0.3"/>
    <row r="15955" ht="15" hidden="1" customHeight="1" x14ac:dyDescent="0.3"/>
    <row r="15956" ht="15" hidden="1" customHeight="1" x14ac:dyDescent="0.3"/>
    <row r="15957" ht="15" hidden="1" customHeight="1" x14ac:dyDescent="0.3"/>
    <row r="15958" ht="15" hidden="1" customHeight="1" x14ac:dyDescent="0.3"/>
    <row r="15959" ht="15" hidden="1" customHeight="1" x14ac:dyDescent="0.3"/>
    <row r="15960" ht="15" hidden="1" customHeight="1" x14ac:dyDescent="0.3"/>
    <row r="15961" ht="15" hidden="1" customHeight="1" x14ac:dyDescent="0.3"/>
    <row r="15962" ht="15" hidden="1" customHeight="1" x14ac:dyDescent="0.3"/>
    <row r="15963" ht="15" hidden="1" customHeight="1" x14ac:dyDescent="0.3"/>
    <row r="15964" ht="15" hidden="1" customHeight="1" x14ac:dyDescent="0.3"/>
    <row r="15965" ht="15" hidden="1" customHeight="1" x14ac:dyDescent="0.3"/>
    <row r="15966" ht="15" hidden="1" customHeight="1" x14ac:dyDescent="0.3"/>
    <row r="15967" ht="15" hidden="1" customHeight="1" x14ac:dyDescent="0.3"/>
    <row r="15968" ht="15" hidden="1" customHeight="1" x14ac:dyDescent="0.3"/>
    <row r="15969" ht="15" hidden="1" customHeight="1" x14ac:dyDescent="0.3"/>
    <row r="15970" ht="15" hidden="1" customHeight="1" x14ac:dyDescent="0.3"/>
    <row r="15971" ht="15" hidden="1" customHeight="1" x14ac:dyDescent="0.3"/>
    <row r="15972" ht="15" hidden="1" customHeight="1" x14ac:dyDescent="0.3"/>
    <row r="15973" ht="15" hidden="1" customHeight="1" x14ac:dyDescent="0.3"/>
    <row r="15974" ht="15" hidden="1" customHeight="1" x14ac:dyDescent="0.3"/>
    <row r="15975" ht="15" hidden="1" customHeight="1" x14ac:dyDescent="0.3"/>
    <row r="15976" ht="15" hidden="1" customHeight="1" x14ac:dyDescent="0.3"/>
    <row r="15977" ht="15" hidden="1" customHeight="1" x14ac:dyDescent="0.3"/>
    <row r="15978" ht="15" hidden="1" customHeight="1" x14ac:dyDescent="0.3"/>
    <row r="15979" ht="15" hidden="1" customHeight="1" x14ac:dyDescent="0.3"/>
    <row r="15980" ht="15" hidden="1" customHeight="1" x14ac:dyDescent="0.3"/>
    <row r="15981" ht="15" hidden="1" customHeight="1" x14ac:dyDescent="0.3"/>
    <row r="15982" ht="15" hidden="1" customHeight="1" x14ac:dyDescent="0.3"/>
    <row r="15983" ht="15" hidden="1" customHeight="1" x14ac:dyDescent="0.3"/>
    <row r="15984" ht="15" hidden="1" customHeight="1" x14ac:dyDescent="0.3"/>
    <row r="15985" ht="15" hidden="1" customHeight="1" x14ac:dyDescent="0.3"/>
    <row r="15986" ht="15" hidden="1" customHeight="1" x14ac:dyDescent="0.3"/>
    <row r="15987" ht="15" hidden="1" customHeight="1" x14ac:dyDescent="0.3"/>
    <row r="15988" ht="15" hidden="1" customHeight="1" x14ac:dyDescent="0.3"/>
    <row r="15989" ht="15" hidden="1" customHeight="1" x14ac:dyDescent="0.3"/>
    <row r="15990" ht="15" hidden="1" customHeight="1" x14ac:dyDescent="0.3"/>
    <row r="15991" ht="15" hidden="1" customHeight="1" x14ac:dyDescent="0.3"/>
    <row r="15992" ht="15" hidden="1" customHeight="1" x14ac:dyDescent="0.3"/>
    <row r="15993" ht="15" hidden="1" customHeight="1" x14ac:dyDescent="0.3"/>
    <row r="15994" ht="15" hidden="1" customHeight="1" x14ac:dyDescent="0.3"/>
    <row r="15995" ht="15" hidden="1" customHeight="1" x14ac:dyDescent="0.3"/>
    <row r="15996" ht="15" hidden="1" customHeight="1" x14ac:dyDescent="0.3"/>
    <row r="15997" ht="15" hidden="1" customHeight="1" x14ac:dyDescent="0.3"/>
    <row r="15998" ht="15" hidden="1" customHeight="1" x14ac:dyDescent="0.3"/>
    <row r="15999" ht="15" hidden="1" customHeight="1" x14ac:dyDescent="0.3"/>
    <row r="16000" ht="15" hidden="1" customHeight="1" x14ac:dyDescent="0.3"/>
    <row r="16001" ht="15" hidden="1" customHeight="1" x14ac:dyDescent="0.3"/>
    <row r="16002" ht="15" hidden="1" customHeight="1" x14ac:dyDescent="0.3"/>
    <row r="16003" ht="15" hidden="1" customHeight="1" x14ac:dyDescent="0.3"/>
    <row r="16004" ht="15" hidden="1" customHeight="1" x14ac:dyDescent="0.3"/>
    <row r="16005" ht="15" hidden="1" customHeight="1" x14ac:dyDescent="0.3"/>
    <row r="16006" ht="15" hidden="1" customHeight="1" x14ac:dyDescent="0.3"/>
    <row r="16007" ht="15" hidden="1" customHeight="1" x14ac:dyDescent="0.3"/>
    <row r="16008" ht="15" hidden="1" customHeight="1" x14ac:dyDescent="0.3"/>
    <row r="16009" ht="15" hidden="1" customHeight="1" x14ac:dyDescent="0.3"/>
    <row r="16010" ht="15" hidden="1" customHeight="1" x14ac:dyDescent="0.3"/>
    <row r="16011" ht="15" hidden="1" customHeight="1" x14ac:dyDescent="0.3"/>
    <row r="16012" ht="15" hidden="1" customHeight="1" x14ac:dyDescent="0.3"/>
    <row r="16013" ht="15" hidden="1" customHeight="1" x14ac:dyDescent="0.3"/>
    <row r="16014" ht="15" hidden="1" customHeight="1" x14ac:dyDescent="0.3"/>
    <row r="16015" ht="15" hidden="1" customHeight="1" x14ac:dyDescent="0.3"/>
    <row r="16016" ht="15" hidden="1" customHeight="1" x14ac:dyDescent="0.3"/>
    <row r="16017" ht="15" hidden="1" customHeight="1" x14ac:dyDescent="0.3"/>
    <row r="16018" ht="15" hidden="1" customHeight="1" x14ac:dyDescent="0.3"/>
    <row r="16019" ht="15" hidden="1" customHeight="1" x14ac:dyDescent="0.3"/>
    <row r="16020" ht="15" hidden="1" customHeight="1" x14ac:dyDescent="0.3"/>
    <row r="16021" ht="15" hidden="1" customHeight="1" x14ac:dyDescent="0.3"/>
    <row r="16022" ht="15" hidden="1" customHeight="1" x14ac:dyDescent="0.3"/>
    <row r="16023" ht="15" hidden="1" customHeight="1" x14ac:dyDescent="0.3"/>
    <row r="16024" ht="15" hidden="1" customHeight="1" x14ac:dyDescent="0.3"/>
    <row r="16025" ht="15" hidden="1" customHeight="1" x14ac:dyDescent="0.3"/>
    <row r="16026" ht="15" hidden="1" customHeight="1" x14ac:dyDescent="0.3"/>
    <row r="16027" ht="15" hidden="1" customHeight="1" x14ac:dyDescent="0.3"/>
    <row r="16028" ht="15" hidden="1" customHeight="1" x14ac:dyDescent="0.3"/>
    <row r="16029" ht="15" hidden="1" customHeight="1" x14ac:dyDescent="0.3"/>
    <row r="16030" ht="15" hidden="1" customHeight="1" x14ac:dyDescent="0.3"/>
    <row r="16031" ht="15" hidden="1" customHeight="1" x14ac:dyDescent="0.3"/>
    <row r="16032" ht="15" hidden="1" customHeight="1" x14ac:dyDescent="0.3"/>
    <row r="16033" ht="15" hidden="1" customHeight="1" x14ac:dyDescent="0.3"/>
    <row r="16034" ht="15" hidden="1" customHeight="1" x14ac:dyDescent="0.3"/>
    <row r="16035" ht="15" hidden="1" customHeight="1" x14ac:dyDescent="0.3"/>
    <row r="16036" ht="15" hidden="1" customHeight="1" x14ac:dyDescent="0.3"/>
    <row r="16037" ht="15" hidden="1" customHeight="1" x14ac:dyDescent="0.3"/>
    <row r="16038" ht="15" hidden="1" customHeight="1" x14ac:dyDescent="0.3"/>
    <row r="16039" ht="15" hidden="1" customHeight="1" x14ac:dyDescent="0.3"/>
    <row r="16040" ht="15" hidden="1" customHeight="1" x14ac:dyDescent="0.3"/>
    <row r="16041" ht="15" hidden="1" customHeight="1" x14ac:dyDescent="0.3"/>
    <row r="16042" ht="15" hidden="1" customHeight="1" x14ac:dyDescent="0.3"/>
    <row r="16043" ht="15" hidden="1" customHeight="1" x14ac:dyDescent="0.3"/>
    <row r="16044" ht="15" hidden="1" customHeight="1" x14ac:dyDescent="0.3"/>
    <row r="16045" ht="15" hidden="1" customHeight="1" x14ac:dyDescent="0.3"/>
    <row r="16046" ht="15" hidden="1" customHeight="1" x14ac:dyDescent="0.3"/>
    <row r="16047" ht="15" hidden="1" customHeight="1" x14ac:dyDescent="0.3"/>
    <row r="16048" ht="15" hidden="1" customHeight="1" x14ac:dyDescent="0.3"/>
    <row r="16049" ht="15" hidden="1" customHeight="1" x14ac:dyDescent="0.3"/>
    <row r="16050" ht="15" hidden="1" customHeight="1" x14ac:dyDescent="0.3"/>
    <row r="16051" ht="15" hidden="1" customHeight="1" x14ac:dyDescent="0.3"/>
    <row r="16052" ht="15" hidden="1" customHeight="1" x14ac:dyDescent="0.3"/>
    <row r="16053" ht="15" hidden="1" customHeight="1" x14ac:dyDescent="0.3"/>
    <row r="16054" ht="15" hidden="1" customHeight="1" x14ac:dyDescent="0.3"/>
    <row r="16055" ht="15" hidden="1" customHeight="1" x14ac:dyDescent="0.3"/>
    <row r="16056" ht="15" hidden="1" customHeight="1" x14ac:dyDescent="0.3"/>
    <row r="16057" ht="15" hidden="1" customHeight="1" x14ac:dyDescent="0.3"/>
    <row r="16058" ht="15" hidden="1" customHeight="1" x14ac:dyDescent="0.3"/>
    <row r="16059" ht="15" hidden="1" customHeight="1" x14ac:dyDescent="0.3"/>
    <row r="16060" ht="15" hidden="1" customHeight="1" x14ac:dyDescent="0.3"/>
    <row r="16061" ht="15" hidden="1" customHeight="1" x14ac:dyDescent="0.3"/>
    <row r="16062" ht="15" hidden="1" customHeight="1" x14ac:dyDescent="0.3"/>
    <row r="16063" ht="15" hidden="1" customHeight="1" x14ac:dyDescent="0.3"/>
    <row r="16064" ht="15" hidden="1" customHeight="1" x14ac:dyDescent="0.3"/>
    <row r="16065" ht="15" hidden="1" customHeight="1" x14ac:dyDescent="0.3"/>
    <row r="16066" ht="15" hidden="1" customHeight="1" x14ac:dyDescent="0.3"/>
    <row r="16067" ht="15" hidden="1" customHeight="1" x14ac:dyDescent="0.3"/>
    <row r="16068" ht="15" hidden="1" customHeight="1" x14ac:dyDescent="0.3"/>
    <row r="16069" ht="15" hidden="1" customHeight="1" x14ac:dyDescent="0.3"/>
    <row r="16070" ht="15" hidden="1" customHeight="1" x14ac:dyDescent="0.3"/>
    <row r="16071" ht="15" hidden="1" customHeight="1" x14ac:dyDescent="0.3"/>
    <row r="16072" ht="15" hidden="1" customHeight="1" x14ac:dyDescent="0.3"/>
    <row r="16073" ht="15" hidden="1" customHeight="1" x14ac:dyDescent="0.3"/>
    <row r="16074" ht="15" hidden="1" customHeight="1" x14ac:dyDescent="0.3"/>
    <row r="16075" ht="15" hidden="1" customHeight="1" x14ac:dyDescent="0.3"/>
    <row r="16076" ht="15" hidden="1" customHeight="1" x14ac:dyDescent="0.3"/>
    <row r="16077" ht="15" hidden="1" customHeight="1" x14ac:dyDescent="0.3"/>
    <row r="16078" ht="15" hidden="1" customHeight="1" x14ac:dyDescent="0.3"/>
    <row r="16079" ht="15" hidden="1" customHeight="1" x14ac:dyDescent="0.3"/>
    <row r="16080" ht="15" hidden="1" customHeight="1" x14ac:dyDescent="0.3"/>
    <row r="16081" ht="15" hidden="1" customHeight="1" x14ac:dyDescent="0.3"/>
    <row r="16082" ht="15" hidden="1" customHeight="1" x14ac:dyDescent="0.3"/>
    <row r="16083" ht="15" hidden="1" customHeight="1" x14ac:dyDescent="0.3"/>
    <row r="16084" ht="15" hidden="1" customHeight="1" x14ac:dyDescent="0.3"/>
    <row r="16085" ht="15" hidden="1" customHeight="1" x14ac:dyDescent="0.3"/>
    <row r="16086" ht="15" hidden="1" customHeight="1" x14ac:dyDescent="0.3"/>
    <row r="16087" ht="15" hidden="1" customHeight="1" x14ac:dyDescent="0.3"/>
    <row r="16088" ht="15" hidden="1" customHeight="1" x14ac:dyDescent="0.3"/>
    <row r="16089" ht="15" hidden="1" customHeight="1" x14ac:dyDescent="0.3"/>
    <row r="16090" ht="15" hidden="1" customHeight="1" x14ac:dyDescent="0.3"/>
    <row r="16091" ht="15" hidden="1" customHeight="1" x14ac:dyDescent="0.3"/>
    <row r="16092" ht="15" hidden="1" customHeight="1" x14ac:dyDescent="0.3"/>
    <row r="16093" ht="15" hidden="1" customHeight="1" x14ac:dyDescent="0.3"/>
    <row r="16094" ht="15" hidden="1" customHeight="1" x14ac:dyDescent="0.3"/>
    <row r="16095" ht="15" hidden="1" customHeight="1" x14ac:dyDescent="0.3"/>
    <row r="16096" ht="15" hidden="1" customHeight="1" x14ac:dyDescent="0.3"/>
    <row r="16097" ht="15" hidden="1" customHeight="1" x14ac:dyDescent="0.3"/>
    <row r="16098" ht="15" hidden="1" customHeight="1" x14ac:dyDescent="0.3"/>
    <row r="16099" ht="15" hidden="1" customHeight="1" x14ac:dyDescent="0.3"/>
    <row r="16100" ht="15" hidden="1" customHeight="1" x14ac:dyDescent="0.3"/>
    <row r="16101" ht="15" hidden="1" customHeight="1" x14ac:dyDescent="0.3"/>
    <row r="16102" ht="15" hidden="1" customHeight="1" x14ac:dyDescent="0.3"/>
    <row r="16103" ht="15" hidden="1" customHeight="1" x14ac:dyDescent="0.3"/>
    <row r="16104" ht="15" hidden="1" customHeight="1" x14ac:dyDescent="0.3"/>
    <row r="16105" ht="15" hidden="1" customHeight="1" x14ac:dyDescent="0.3"/>
    <row r="16106" ht="15" hidden="1" customHeight="1" x14ac:dyDescent="0.3"/>
    <row r="16107" ht="15" hidden="1" customHeight="1" x14ac:dyDescent="0.3"/>
    <row r="16108" ht="15" hidden="1" customHeight="1" x14ac:dyDescent="0.3"/>
    <row r="16109" ht="15" hidden="1" customHeight="1" x14ac:dyDescent="0.3"/>
    <row r="16110" ht="15" hidden="1" customHeight="1" x14ac:dyDescent="0.3"/>
    <row r="16111" ht="15" hidden="1" customHeight="1" x14ac:dyDescent="0.3"/>
    <row r="16112" ht="15" hidden="1" customHeight="1" x14ac:dyDescent="0.3"/>
    <row r="16113" ht="15" hidden="1" customHeight="1" x14ac:dyDescent="0.3"/>
    <row r="16114" ht="15" hidden="1" customHeight="1" x14ac:dyDescent="0.3"/>
    <row r="16115" ht="15" hidden="1" customHeight="1" x14ac:dyDescent="0.3"/>
    <row r="16116" ht="15" hidden="1" customHeight="1" x14ac:dyDescent="0.3"/>
    <row r="16117" ht="15" hidden="1" customHeight="1" x14ac:dyDescent="0.3"/>
    <row r="16118" ht="15" hidden="1" customHeight="1" x14ac:dyDescent="0.3"/>
    <row r="16119" ht="15" hidden="1" customHeight="1" x14ac:dyDescent="0.3"/>
    <row r="16120" ht="15" hidden="1" customHeight="1" x14ac:dyDescent="0.3"/>
    <row r="16121" ht="15" hidden="1" customHeight="1" x14ac:dyDescent="0.3"/>
    <row r="16122" ht="15" hidden="1" customHeight="1" x14ac:dyDescent="0.3"/>
    <row r="16123" ht="15" hidden="1" customHeight="1" x14ac:dyDescent="0.3"/>
    <row r="16124" ht="15" hidden="1" customHeight="1" x14ac:dyDescent="0.3"/>
    <row r="16125" ht="15" hidden="1" customHeight="1" x14ac:dyDescent="0.3"/>
    <row r="16126" ht="15" hidden="1" customHeight="1" x14ac:dyDescent="0.3"/>
    <row r="16127" ht="15" hidden="1" customHeight="1" x14ac:dyDescent="0.3"/>
    <row r="16128" ht="15" hidden="1" customHeight="1" x14ac:dyDescent="0.3"/>
    <row r="16129" ht="15" hidden="1" customHeight="1" x14ac:dyDescent="0.3"/>
    <row r="16130" ht="15" hidden="1" customHeight="1" x14ac:dyDescent="0.3"/>
    <row r="16131" ht="15" hidden="1" customHeight="1" x14ac:dyDescent="0.3"/>
    <row r="16132" ht="15" hidden="1" customHeight="1" x14ac:dyDescent="0.3"/>
    <row r="16133" ht="15" hidden="1" customHeight="1" x14ac:dyDescent="0.3"/>
    <row r="16134" ht="15" hidden="1" customHeight="1" x14ac:dyDescent="0.3"/>
    <row r="16135" ht="15" hidden="1" customHeight="1" x14ac:dyDescent="0.3"/>
    <row r="16136" ht="15" hidden="1" customHeight="1" x14ac:dyDescent="0.3"/>
    <row r="16137" ht="15" hidden="1" customHeight="1" x14ac:dyDescent="0.3"/>
    <row r="16138" ht="15" hidden="1" customHeight="1" x14ac:dyDescent="0.3"/>
    <row r="16139" ht="15" hidden="1" customHeight="1" x14ac:dyDescent="0.3"/>
    <row r="16140" ht="15" hidden="1" customHeight="1" x14ac:dyDescent="0.3"/>
    <row r="16141" ht="15" hidden="1" customHeight="1" x14ac:dyDescent="0.3"/>
    <row r="16142" ht="15" hidden="1" customHeight="1" x14ac:dyDescent="0.3"/>
    <row r="16143" ht="15" hidden="1" customHeight="1" x14ac:dyDescent="0.3"/>
    <row r="16144" ht="15" hidden="1" customHeight="1" x14ac:dyDescent="0.3"/>
    <row r="16145" ht="15" hidden="1" customHeight="1" x14ac:dyDescent="0.3"/>
    <row r="16146" ht="15" hidden="1" customHeight="1" x14ac:dyDescent="0.3"/>
    <row r="16147" ht="15" hidden="1" customHeight="1" x14ac:dyDescent="0.3"/>
    <row r="16148" ht="15" hidden="1" customHeight="1" x14ac:dyDescent="0.3"/>
    <row r="16149" ht="15" hidden="1" customHeight="1" x14ac:dyDescent="0.3"/>
    <row r="16150" ht="15" hidden="1" customHeight="1" x14ac:dyDescent="0.3"/>
    <row r="16151" ht="15" hidden="1" customHeight="1" x14ac:dyDescent="0.3"/>
    <row r="16152" ht="15" hidden="1" customHeight="1" x14ac:dyDescent="0.3"/>
    <row r="16153" ht="15" hidden="1" customHeight="1" x14ac:dyDescent="0.3"/>
    <row r="16154" ht="15" hidden="1" customHeight="1" x14ac:dyDescent="0.3"/>
    <row r="16155" ht="15" hidden="1" customHeight="1" x14ac:dyDescent="0.3"/>
    <row r="16156" ht="15" hidden="1" customHeight="1" x14ac:dyDescent="0.3"/>
    <row r="16157" ht="15" hidden="1" customHeight="1" x14ac:dyDescent="0.3"/>
    <row r="16158" ht="15" hidden="1" customHeight="1" x14ac:dyDescent="0.3"/>
    <row r="16159" ht="15" hidden="1" customHeight="1" x14ac:dyDescent="0.3"/>
    <row r="16160" ht="15" hidden="1" customHeight="1" x14ac:dyDescent="0.3"/>
    <row r="16161" ht="15" hidden="1" customHeight="1" x14ac:dyDescent="0.3"/>
    <row r="16162" ht="15" hidden="1" customHeight="1" x14ac:dyDescent="0.3"/>
    <row r="16163" ht="15" hidden="1" customHeight="1" x14ac:dyDescent="0.3"/>
    <row r="16164" ht="15" hidden="1" customHeight="1" x14ac:dyDescent="0.3"/>
    <row r="16165" ht="15" hidden="1" customHeight="1" x14ac:dyDescent="0.3"/>
    <row r="16166" ht="15" hidden="1" customHeight="1" x14ac:dyDescent="0.3"/>
    <row r="16167" ht="15" hidden="1" customHeight="1" x14ac:dyDescent="0.3"/>
    <row r="16168" ht="15" hidden="1" customHeight="1" x14ac:dyDescent="0.3"/>
    <row r="16169" ht="15" hidden="1" customHeight="1" x14ac:dyDescent="0.3"/>
    <row r="16170" ht="15" hidden="1" customHeight="1" x14ac:dyDescent="0.3"/>
    <row r="16171" ht="15" hidden="1" customHeight="1" x14ac:dyDescent="0.3"/>
    <row r="16172" ht="15" hidden="1" customHeight="1" x14ac:dyDescent="0.3"/>
    <row r="16173" ht="15" hidden="1" customHeight="1" x14ac:dyDescent="0.3"/>
    <row r="16174" ht="15" hidden="1" customHeight="1" x14ac:dyDescent="0.3"/>
    <row r="16175" ht="15" hidden="1" customHeight="1" x14ac:dyDescent="0.3"/>
    <row r="16176" ht="15" hidden="1" customHeight="1" x14ac:dyDescent="0.3"/>
    <row r="16177" ht="15" hidden="1" customHeight="1" x14ac:dyDescent="0.3"/>
    <row r="16178" ht="15" hidden="1" customHeight="1" x14ac:dyDescent="0.3"/>
    <row r="16179" ht="15" hidden="1" customHeight="1" x14ac:dyDescent="0.3"/>
    <row r="16180" ht="15" hidden="1" customHeight="1" x14ac:dyDescent="0.3"/>
    <row r="16181" ht="15" hidden="1" customHeight="1" x14ac:dyDescent="0.3"/>
    <row r="16182" ht="15" hidden="1" customHeight="1" x14ac:dyDescent="0.3"/>
    <row r="16183" ht="15" hidden="1" customHeight="1" x14ac:dyDescent="0.3"/>
    <row r="16184" ht="15" hidden="1" customHeight="1" x14ac:dyDescent="0.3"/>
    <row r="16185" ht="15" hidden="1" customHeight="1" x14ac:dyDescent="0.3"/>
    <row r="16186" ht="15" hidden="1" customHeight="1" x14ac:dyDescent="0.3"/>
    <row r="16187" ht="15" hidden="1" customHeight="1" x14ac:dyDescent="0.3"/>
    <row r="16188" ht="15" hidden="1" customHeight="1" x14ac:dyDescent="0.3"/>
    <row r="16189" ht="15" hidden="1" customHeight="1" x14ac:dyDescent="0.3"/>
    <row r="16190" ht="15" hidden="1" customHeight="1" x14ac:dyDescent="0.3"/>
    <row r="16191" ht="15" hidden="1" customHeight="1" x14ac:dyDescent="0.3"/>
    <row r="16192" ht="15" hidden="1" customHeight="1" x14ac:dyDescent="0.3"/>
    <row r="16193" ht="15" hidden="1" customHeight="1" x14ac:dyDescent="0.3"/>
    <row r="16194" ht="15" hidden="1" customHeight="1" x14ac:dyDescent="0.3"/>
    <row r="16195" ht="15" hidden="1" customHeight="1" x14ac:dyDescent="0.3"/>
    <row r="16196" ht="15" hidden="1" customHeight="1" x14ac:dyDescent="0.3"/>
    <row r="16197" ht="15" hidden="1" customHeight="1" x14ac:dyDescent="0.3"/>
    <row r="16198" ht="15" hidden="1" customHeight="1" x14ac:dyDescent="0.3"/>
    <row r="16199" ht="15" hidden="1" customHeight="1" x14ac:dyDescent="0.3"/>
    <row r="16200" ht="15" hidden="1" customHeight="1" x14ac:dyDescent="0.3"/>
    <row r="16201" ht="15" hidden="1" customHeight="1" x14ac:dyDescent="0.3"/>
    <row r="16202" ht="15" hidden="1" customHeight="1" x14ac:dyDescent="0.3"/>
    <row r="16203" ht="15" hidden="1" customHeight="1" x14ac:dyDescent="0.3"/>
    <row r="16204" ht="15" hidden="1" customHeight="1" x14ac:dyDescent="0.3"/>
    <row r="16205" ht="15" hidden="1" customHeight="1" x14ac:dyDescent="0.3"/>
    <row r="16206" ht="15" hidden="1" customHeight="1" x14ac:dyDescent="0.3"/>
    <row r="16207" ht="15" hidden="1" customHeight="1" x14ac:dyDescent="0.3"/>
    <row r="16208" ht="15" hidden="1" customHeight="1" x14ac:dyDescent="0.3"/>
    <row r="16209" ht="15" hidden="1" customHeight="1" x14ac:dyDescent="0.3"/>
    <row r="16210" ht="15" hidden="1" customHeight="1" x14ac:dyDescent="0.3"/>
    <row r="16211" ht="15" hidden="1" customHeight="1" x14ac:dyDescent="0.3"/>
    <row r="16212" ht="15" hidden="1" customHeight="1" x14ac:dyDescent="0.3"/>
    <row r="16213" ht="15" hidden="1" customHeight="1" x14ac:dyDescent="0.3"/>
    <row r="16214" ht="15" hidden="1" customHeight="1" x14ac:dyDescent="0.3"/>
    <row r="16215" ht="15" hidden="1" customHeight="1" x14ac:dyDescent="0.3"/>
    <row r="16216" ht="15" hidden="1" customHeight="1" x14ac:dyDescent="0.3"/>
    <row r="16217" ht="15" hidden="1" customHeight="1" x14ac:dyDescent="0.3"/>
    <row r="16218" ht="15" hidden="1" customHeight="1" x14ac:dyDescent="0.3"/>
    <row r="16219" ht="15" hidden="1" customHeight="1" x14ac:dyDescent="0.3"/>
    <row r="16220" ht="15" hidden="1" customHeight="1" x14ac:dyDescent="0.3"/>
    <row r="16221" ht="15" hidden="1" customHeight="1" x14ac:dyDescent="0.3"/>
    <row r="16222" ht="15" hidden="1" customHeight="1" x14ac:dyDescent="0.3"/>
    <row r="16223" ht="15" hidden="1" customHeight="1" x14ac:dyDescent="0.3"/>
    <row r="16224" ht="15" hidden="1" customHeight="1" x14ac:dyDescent="0.3"/>
    <row r="16225" ht="15" hidden="1" customHeight="1" x14ac:dyDescent="0.3"/>
    <row r="16226" ht="15" hidden="1" customHeight="1" x14ac:dyDescent="0.3"/>
    <row r="16227" ht="15" hidden="1" customHeight="1" x14ac:dyDescent="0.3"/>
    <row r="16228" ht="15" hidden="1" customHeight="1" x14ac:dyDescent="0.3"/>
    <row r="16229" ht="15" hidden="1" customHeight="1" x14ac:dyDescent="0.3"/>
    <row r="16230" ht="15" hidden="1" customHeight="1" x14ac:dyDescent="0.3"/>
    <row r="16231" ht="15" hidden="1" customHeight="1" x14ac:dyDescent="0.3"/>
    <row r="16232" ht="15" hidden="1" customHeight="1" x14ac:dyDescent="0.3"/>
    <row r="16233" ht="15" hidden="1" customHeight="1" x14ac:dyDescent="0.3"/>
    <row r="16234" ht="15" hidden="1" customHeight="1" x14ac:dyDescent="0.3"/>
    <row r="16235" ht="15" hidden="1" customHeight="1" x14ac:dyDescent="0.3"/>
    <row r="16236" ht="15" hidden="1" customHeight="1" x14ac:dyDescent="0.3"/>
    <row r="16237" ht="15" hidden="1" customHeight="1" x14ac:dyDescent="0.3"/>
    <row r="16238" ht="15" hidden="1" customHeight="1" x14ac:dyDescent="0.3"/>
    <row r="16239" ht="15" hidden="1" customHeight="1" x14ac:dyDescent="0.3"/>
    <row r="16240" ht="15" hidden="1" customHeight="1" x14ac:dyDescent="0.3"/>
    <row r="16241" ht="15" hidden="1" customHeight="1" x14ac:dyDescent="0.3"/>
    <row r="16242" ht="15" hidden="1" customHeight="1" x14ac:dyDescent="0.3"/>
    <row r="16243" ht="15" hidden="1" customHeight="1" x14ac:dyDescent="0.3"/>
    <row r="16244" ht="15" hidden="1" customHeight="1" x14ac:dyDescent="0.3"/>
    <row r="16245" ht="15" hidden="1" customHeight="1" x14ac:dyDescent="0.3"/>
    <row r="16246" ht="15" hidden="1" customHeight="1" x14ac:dyDescent="0.3"/>
    <row r="16247" ht="15" hidden="1" customHeight="1" x14ac:dyDescent="0.3"/>
    <row r="16248" ht="15" hidden="1" customHeight="1" x14ac:dyDescent="0.3"/>
    <row r="16249" ht="15" hidden="1" customHeight="1" x14ac:dyDescent="0.3"/>
    <row r="16250" ht="15" hidden="1" customHeight="1" x14ac:dyDescent="0.3"/>
    <row r="16251" ht="15" hidden="1" customHeight="1" x14ac:dyDescent="0.3"/>
    <row r="16252" ht="15" hidden="1" customHeight="1" x14ac:dyDescent="0.3"/>
    <row r="16253" ht="15" hidden="1" customHeight="1" x14ac:dyDescent="0.3"/>
    <row r="16254" ht="15" hidden="1" customHeight="1" x14ac:dyDescent="0.3"/>
    <row r="16255" ht="15" hidden="1" customHeight="1" x14ac:dyDescent="0.3"/>
    <row r="16256" ht="15" hidden="1" customHeight="1" x14ac:dyDescent="0.3"/>
    <row r="16257" ht="15" hidden="1" customHeight="1" x14ac:dyDescent="0.3"/>
    <row r="16258" ht="15" hidden="1" customHeight="1" x14ac:dyDescent="0.3"/>
    <row r="16259" ht="15" hidden="1" customHeight="1" x14ac:dyDescent="0.3"/>
    <row r="16260" ht="15" hidden="1" customHeight="1" x14ac:dyDescent="0.3"/>
    <row r="16261" ht="15" hidden="1" customHeight="1" x14ac:dyDescent="0.3"/>
    <row r="16262" ht="15" hidden="1" customHeight="1" x14ac:dyDescent="0.3"/>
    <row r="16263" ht="15" hidden="1" customHeight="1" x14ac:dyDescent="0.3"/>
    <row r="16264" ht="15" hidden="1" customHeight="1" x14ac:dyDescent="0.3"/>
    <row r="16265" ht="15" hidden="1" customHeight="1" x14ac:dyDescent="0.3"/>
    <row r="16266" ht="15" hidden="1" customHeight="1" x14ac:dyDescent="0.3"/>
    <row r="16267" ht="15" hidden="1" customHeight="1" x14ac:dyDescent="0.3"/>
    <row r="16268" ht="15" hidden="1" customHeight="1" x14ac:dyDescent="0.3"/>
    <row r="16269" ht="15" hidden="1" customHeight="1" x14ac:dyDescent="0.3"/>
    <row r="16270" ht="15" hidden="1" customHeight="1" x14ac:dyDescent="0.3"/>
    <row r="16271" ht="15" hidden="1" customHeight="1" x14ac:dyDescent="0.3"/>
    <row r="16272" ht="15" hidden="1" customHeight="1" x14ac:dyDescent="0.3"/>
    <row r="16273" ht="15" hidden="1" customHeight="1" x14ac:dyDescent="0.3"/>
    <row r="16274" ht="15" hidden="1" customHeight="1" x14ac:dyDescent="0.3"/>
    <row r="16275" ht="15" hidden="1" customHeight="1" x14ac:dyDescent="0.3"/>
    <row r="16276" ht="15" hidden="1" customHeight="1" x14ac:dyDescent="0.3"/>
    <row r="16277" ht="15" hidden="1" customHeight="1" x14ac:dyDescent="0.3"/>
    <row r="16278" ht="15" hidden="1" customHeight="1" x14ac:dyDescent="0.3"/>
    <row r="16279" ht="15" hidden="1" customHeight="1" x14ac:dyDescent="0.3"/>
    <row r="16280" ht="15" hidden="1" customHeight="1" x14ac:dyDescent="0.3"/>
    <row r="16281" ht="15" hidden="1" customHeight="1" x14ac:dyDescent="0.3"/>
    <row r="16282" ht="15" hidden="1" customHeight="1" x14ac:dyDescent="0.3"/>
    <row r="16283" ht="15" hidden="1" customHeight="1" x14ac:dyDescent="0.3"/>
    <row r="16284" ht="15" hidden="1" customHeight="1" x14ac:dyDescent="0.3"/>
    <row r="16285" ht="15" hidden="1" customHeight="1" x14ac:dyDescent="0.3"/>
    <row r="16286" ht="15" hidden="1" customHeight="1" x14ac:dyDescent="0.3"/>
    <row r="16287" ht="15" hidden="1" customHeight="1" x14ac:dyDescent="0.3"/>
    <row r="16288" ht="15" hidden="1" customHeight="1" x14ac:dyDescent="0.3"/>
    <row r="16289" ht="15" hidden="1" customHeight="1" x14ac:dyDescent="0.3"/>
    <row r="16290" ht="15" hidden="1" customHeight="1" x14ac:dyDescent="0.3"/>
    <row r="16291" ht="15" hidden="1" customHeight="1" x14ac:dyDescent="0.3"/>
    <row r="16292" ht="15" hidden="1" customHeight="1" x14ac:dyDescent="0.3"/>
    <row r="16293" ht="15" hidden="1" customHeight="1" x14ac:dyDescent="0.3"/>
    <row r="16294" ht="15" hidden="1" customHeight="1" x14ac:dyDescent="0.3"/>
    <row r="16295" ht="15" hidden="1" customHeight="1" x14ac:dyDescent="0.3"/>
    <row r="16296" ht="15" hidden="1" customHeight="1" x14ac:dyDescent="0.3"/>
    <row r="16297" ht="15" hidden="1" customHeight="1" x14ac:dyDescent="0.3"/>
    <row r="16298" ht="15" hidden="1" customHeight="1" x14ac:dyDescent="0.3"/>
    <row r="16299" ht="15" hidden="1" customHeight="1" x14ac:dyDescent="0.3"/>
    <row r="16300" ht="15" hidden="1" customHeight="1" x14ac:dyDescent="0.3"/>
    <row r="16301" ht="15" hidden="1" customHeight="1" x14ac:dyDescent="0.3"/>
    <row r="16302" ht="15" hidden="1" customHeight="1" x14ac:dyDescent="0.3"/>
    <row r="16303" ht="15" hidden="1" customHeight="1" x14ac:dyDescent="0.3"/>
    <row r="16304" ht="15" hidden="1" customHeight="1" x14ac:dyDescent="0.3"/>
    <row r="16305" ht="15" hidden="1" customHeight="1" x14ac:dyDescent="0.3"/>
    <row r="16306" ht="15" hidden="1" customHeight="1" x14ac:dyDescent="0.3"/>
    <row r="16307" ht="15" hidden="1" customHeight="1" x14ac:dyDescent="0.3"/>
    <row r="16308" ht="15" hidden="1" customHeight="1" x14ac:dyDescent="0.3"/>
    <row r="16309" ht="15" hidden="1" customHeight="1" x14ac:dyDescent="0.3"/>
    <row r="16310" ht="15" hidden="1" customHeight="1" x14ac:dyDescent="0.3"/>
    <row r="16311" ht="15" hidden="1" customHeight="1" x14ac:dyDescent="0.3"/>
    <row r="16312" ht="15" hidden="1" customHeight="1" x14ac:dyDescent="0.3"/>
    <row r="16313" ht="15" hidden="1" customHeight="1" x14ac:dyDescent="0.3"/>
    <row r="16314" ht="15" hidden="1" customHeight="1" x14ac:dyDescent="0.3"/>
    <row r="16315" ht="15" hidden="1" customHeight="1" x14ac:dyDescent="0.3"/>
    <row r="16316" ht="15" hidden="1" customHeight="1" x14ac:dyDescent="0.3"/>
    <row r="16317" ht="15" hidden="1" customHeight="1" x14ac:dyDescent="0.3"/>
    <row r="16318" ht="15" hidden="1" customHeight="1" x14ac:dyDescent="0.3"/>
    <row r="16319" ht="15" hidden="1" customHeight="1" x14ac:dyDescent="0.3"/>
    <row r="16320" ht="15" hidden="1" customHeight="1" x14ac:dyDescent="0.3"/>
    <row r="16321" ht="15" hidden="1" customHeight="1" x14ac:dyDescent="0.3"/>
    <row r="16322" ht="15" hidden="1" customHeight="1" x14ac:dyDescent="0.3"/>
    <row r="16323" ht="15" hidden="1" customHeight="1" x14ac:dyDescent="0.3"/>
    <row r="16324" ht="15" hidden="1" customHeight="1" x14ac:dyDescent="0.3"/>
    <row r="16325" ht="15" hidden="1" customHeight="1" x14ac:dyDescent="0.3"/>
    <row r="16326" ht="15" hidden="1" customHeight="1" x14ac:dyDescent="0.3"/>
    <row r="16327" ht="15" hidden="1" customHeight="1" x14ac:dyDescent="0.3"/>
    <row r="16328" ht="15" hidden="1" customHeight="1" x14ac:dyDescent="0.3"/>
    <row r="16329" ht="15" hidden="1" customHeight="1" x14ac:dyDescent="0.3"/>
    <row r="16330" ht="15" hidden="1" customHeight="1" x14ac:dyDescent="0.3"/>
    <row r="16331" ht="15" hidden="1" customHeight="1" x14ac:dyDescent="0.3"/>
    <row r="16332" ht="15" hidden="1" customHeight="1" x14ac:dyDescent="0.3"/>
    <row r="16333" ht="15" hidden="1" customHeight="1" x14ac:dyDescent="0.3"/>
    <row r="16334" ht="15" hidden="1" customHeight="1" x14ac:dyDescent="0.3"/>
    <row r="16335" ht="15" hidden="1" customHeight="1" x14ac:dyDescent="0.3"/>
    <row r="16336" ht="15" hidden="1" customHeight="1" x14ac:dyDescent="0.3"/>
    <row r="16337" ht="15" hidden="1" customHeight="1" x14ac:dyDescent="0.3"/>
    <row r="16338" ht="15" hidden="1" customHeight="1" x14ac:dyDescent="0.3"/>
    <row r="16339" ht="15" hidden="1" customHeight="1" x14ac:dyDescent="0.3"/>
    <row r="16340" ht="15" hidden="1" customHeight="1" x14ac:dyDescent="0.3"/>
    <row r="16341" ht="15" hidden="1" customHeight="1" x14ac:dyDescent="0.3"/>
    <row r="16342" ht="15" hidden="1" customHeight="1" x14ac:dyDescent="0.3"/>
    <row r="16343" ht="15" hidden="1" customHeight="1" x14ac:dyDescent="0.3"/>
    <row r="16344" ht="15" hidden="1" customHeight="1" x14ac:dyDescent="0.3"/>
    <row r="16345" ht="15" hidden="1" customHeight="1" x14ac:dyDescent="0.3"/>
    <row r="16346" ht="15" hidden="1" customHeight="1" x14ac:dyDescent="0.3"/>
    <row r="16347" ht="15" hidden="1" customHeight="1" x14ac:dyDescent="0.3"/>
    <row r="16348" ht="15" hidden="1" customHeight="1" x14ac:dyDescent="0.3"/>
    <row r="16349" ht="15" hidden="1" customHeight="1" x14ac:dyDescent="0.3"/>
    <row r="16350" ht="15" hidden="1" customHeight="1" x14ac:dyDescent="0.3"/>
    <row r="16351" ht="15" hidden="1" customHeight="1" x14ac:dyDescent="0.3"/>
    <row r="16352" ht="15" hidden="1" customHeight="1" x14ac:dyDescent="0.3"/>
    <row r="16353" ht="15" hidden="1" customHeight="1" x14ac:dyDescent="0.3"/>
    <row r="16354" ht="15" hidden="1" customHeight="1" x14ac:dyDescent="0.3"/>
    <row r="16355" ht="15" hidden="1" customHeight="1" x14ac:dyDescent="0.3"/>
    <row r="16356" ht="15" hidden="1" customHeight="1" x14ac:dyDescent="0.3"/>
    <row r="16357" ht="15" hidden="1" customHeight="1" x14ac:dyDescent="0.3"/>
    <row r="16358" ht="15" hidden="1" customHeight="1" x14ac:dyDescent="0.3"/>
    <row r="16359" ht="15" hidden="1" customHeight="1" x14ac:dyDescent="0.3"/>
    <row r="16360" ht="15" hidden="1" customHeight="1" x14ac:dyDescent="0.3"/>
    <row r="16361" ht="15" hidden="1" customHeight="1" x14ac:dyDescent="0.3"/>
    <row r="16362" ht="15" hidden="1" customHeight="1" x14ac:dyDescent="0.3"/>
    <row r="16363" ht="15" hidden="1" customHeight="1" x14ac:dyDescent="0.3"/>
    <row r="16364" ht="15" hidden="1" customHeight="1" x14ac:dyDescent="0.3"/>
    <row r="16365" ht="15" hidden="1" customHeight="1" x14ac:dyDescent="0.3"/>
    <row r="16366" ht="15" hidden="1" customHeight="1" x14ac:dyDescent="0.3"/>
    <row r="16367" ht="15" hidden="1" customHeight="1" x14ac:dyDescent="0.3"/>
    <row r="16368" ht="15" hidden="1" customHeight="1" x14ac:dyDescent="0.3"/>
    <row r="16369" ht="15" hidden="1" customHeight="1" x14ac:dyDescent="0.3"/>
    <row r="16370" ht="15" hidden="1" customHeight="1" x14ac:dyDescent="0.3"/>
    <row r="16371" ht="15" hidden="1" customHeight="1" x14ac:dyDescent="0.3"/>
    <row r="16372" ht="15" hidden="1" customHeight="1" x14ac:dyDescent="0.3"/>
    <row r="16373" ht="15" hidden="1" customHeight="1" x14ac:dyDescent="0.3"/>
    <row r="16374" ht="15" hidden="1" customHeight="1" x14ac:dyDescent="0.3"/>
    <row r="16375" ht="15" hidden="1" customHeight="1" x14ac:dyDescent="0.3"/>
    <row r="16376" ht="15" hidden="1" customHeight="1" x14ac:dyDescent="0.3"/>
    <row r="16377" ht="15" hidden="1" customHeight="1" x14ac:dyDescent="0.3"/>
    <row r="16378" ht="15" hidden="1" customHeight="1" x14ac:dyDescent="0.3"/>
    <row r="16379" ht="15" hidden="1" customHeight="1" x14ac:dyDescent="0.3"/>
    <row r="16380" ht="15" hidden="1" customHeight="1" x14ac:dyDescent="0.3"/>
    <row r="16381" ht="15" hidden="1" customHeight="1" x14ac:dyDescent="0.3"/>
    <row r="16382" ht="15" hidden="1" customHeight="1" x14ac:dyDescent="0.3"/>
    <row r="16383" ht="15" hidden="1" customHeight="1" x14ac:dyDescent="0.3"/>
    <row r="16384" ht="15" hidden="1" customHeight="1" x14ac:dyDescent="0.3"/>
    <row r="16385" ht="15" hidden="1" customHeight="1" x14ac:dyDescent="0.3"/>
    <row r="16386" ht="15" hidden="1" customHeight="1" x14ac:dyDescent="0.3"/>
    <row r="16387" ht="15" hidden="1" customHeight="1" x14ac:dyDescent="0.3"/>
    <row r="16388" ht="15" hidden="1" customHeight="1" x14ac:dyDescent="0.3"/>
    <row r="16389" ht="15" hidden="1" customHeight="1" x14ac:dyDescent="0.3"/>
    <row r="16390" ht="15" hidden="1" customHeight="1" x14ac:dyDescent="0.3"/>
    <row r="16391" ht="15" hidden="1" customHeight="1" x14ac:dyDescent="0.3"/>
    <row r="16392" ht="15" hidden="1" customHeight="1" x14ac:dyDescent="0.3"/>
    <row r="16393" ht="15" hidden="1" customHeight="1" x14ac:dyDescent="0.3"/>
    <row r="16394" ht="15" hidden="1" customHeight="1" x14ac:dyDescent="0.3"/>
    <row r="16395" ht="15" hidden="1" customHeight="1" x14ac:dyDescent="0.3"/>
    <row r="16396" ht="15" hidden="1" customHeight="1" x14ac:dyDescent="0.3"/>
    <row r="16397" ht="15" hidden="1" customHeight="1" x14ac:dyDescent="0.3"/>
    <row r="16398" ht="15" hidden="1" customHeight="1" x14ac:dyDescent="0.3"/>
    <row r="16399" ht="15" hidden="1" customHeight="1" x14ac:dyDescent="0.3"/>
    <row r="16400" ht="15" hidden="1" customHeight="1" x14ac:dyDescent="0.3"/>
    <row r="16401" ht="15" hidden="1" customHeight="1" x14ac:dyDescent="0.3"/>
    <row r="16402" ht="15" hidden="1" customHeight="1" x14ac:dyDescent="0.3"/>
    <row r="16403" ht="15" hidden="1" customHeight="1" x14ac:dyDescent="0.3"/>
    <row r="16404" ht="15" hidden="1" customHeight="1" x14ac:dyDescent="0.3"/>
    <row r="16405" ht="15" hidden="1" customHeight="1" x14ac:dyDescent="0.3"/>
    <row r="16406" ht="15" hidden="1" customHeight="1" x14ac:dyDescent="0.3"/>
    <row r="16407" ht="15" hidden="1" customHeight="1" x14ac:dyDescent="0.3"/>
    <row r="16408" ht="15" hidden="1" customHeight="1" x14ac:dyDescent="0.3"/>
    <row r="16409" ht="15" hidden="1" customHeight="1" x14ac:dyDescent="0.3"/>
    <row r="16410" ht="15" hidden="1" customHeight="1" x14ac:dyDescent="0.3"/>
    <row r="16411" ht="15" hidden="1" customHeight="1" x14ac:dyDescent="0.3"/>
    <row r="16412" ht="15" hidden="1" customHeight="1" x14ac:dyDescent="0.3"/>
    <row r="16413" ht="15" hidden="1" customHeight="1" x14ac:dyDescent="0.3"/>
    <row r="16414" ht="15" hidden="1" customHeight="1" x14ac:dyDescent="0.3"/>
    <row r="16415" ht="15" hidden="1" customHeight="1" x14ac:dyDescent="0.3"/>
    <row r="16416" ht="15" hidden="1" customHeight="1" x14ac:dyDescent="0.3"/>
    <row r="16417" ht="15" hidden="1" customHeight="1" x14ac:dyDescent="0.3"/>
    <row r="16418" ht="15" hidden="1" customHeight="1" x14ac:dyDescent="0.3"/>
    <row r="16419" ht="15" hidden="1" customHeight="1" x14ac:dyDescent="0.3"/>
    <row r="16420" ht="15" hidden="1" customHeight="1" x14ac:dyDescent="0.3"/>
    <row r="16421" ht="15" hidden="1" customHeight="1" x14ac:dyDescent="0.3"/>
    <row r="16422" ht="15" hidden="1" customHeight="1" x14ac:dyDescent="0.3"/>
    <row r="16423" ht="15" hidden="1" customHeight="1" x14ac:dyDescent="0.3"/>
    <row r="16424" ht="15" hidden="1" customHeight="1" x14ac:dyDescent="0.3"/>
    <row r="16425" ht="15" hidden="1" customHeight="1" x14ac:dyDescent="0.3"/>
    <row r="16426" ht="15" hidden="1" customHeight="1" x14ac:dyDescent="0.3"/>
    <row r="16427" ht="15" hidden="1" customHeight="1" x14ac:dyDescent="0.3"/>
    <row r="16428" ht="15" hidden="1" customHeight="1" x14ac:dyDescent="0.3"/>
    <row r="16429" ht="15" hidden="1" customHeight="1" x14ac:dyDescent="0.3"/>
    <row r="16430" ht="15" hidden="1" customHeight="1" x14ac:dyDescent="0.3"/>
    <row r="16431" ht="15" hidden="1" customHeight="1" x14ac:dyDescent="0.3"/>
    <row r="16432" ht="15" hidden="1" customHeight="1" x14ac:dyDescent="0.3"/>
    <row r="16433" ht="15" hidden="1" customHeight="1" x14ac:dyDescent="0.3"/>
    <row r="16434" ht="15" hidden="1" customHeight="1" x14ac:dyDescent="0.3"/>
    <row r="16435" ht="15" hidden="1" customHeight="1" x14ac:dyDescent="0.3"/>
    <row r="16436" ht="15" hidden="1" customHeight="1" x14ac:dyDescent="0.3"/>
    <row r="16437" ht="15" hidden="1" customHeight="1" x14ac:dyDescent="0.3"/>
    <row r="16438" ht="15" hidden="1" customHeight="1" x14ac:dyDescent="0.3"/>
    <row r="16439" ht="15" hidden="1" customHeight="1" x14ac:dyDescent="0.3"/>
    <row r="16440" ht="15" hidden="1" customHeight="1" x14ac:dyDescent="0.3"/>
    <row r="16441" ht="15" hidden="1" customHeight="1" x14ac:dyDescent="0.3"/>
    <row r="16442" ht="15" hidden="1" customHeight="1" x14ac:dyDescent="0.3"/>
    <row r="16443" ht="15" hidden="1" customHeight="1" x14ac:dyDescent="0.3"/>
    <row r="16444" ht="15" hidden="1" customHeight="1" x14ac:dyDescent="0.3"/>
    <row r="16445" ht="15" hidden="1" customHeight="1" x14ac:dyDescent="0.3"/>
    <row r="16446" ht="15" hidden="1" customHeight="1" x14ac:dyDescent="0.3"/>
    <row r="16447" ht="15" hidden="1" customHeight="1" x14ac:dyDescent="0.3"/>
    <row r="16448" ht="15" hidden="1" customHeight="1" x14ac:dyDescent="0.3"/>
    <row r="16449" ht="15" hidden="1" customHeight="1" x14ac:dyDescent="0.3"/>
    <row r="16450" ht="15" hidden="1" customHeight="1" x14ac:dyDescent="0.3"/>
    <row r="16451" ht="15" hidden="1" customHeight="1" x14ac:dyDescent="0.3"/>
    <row r="16452" ht="15" hidden="1" customHeight="1" x14ac:dyDescent="0.3"/>
    <row r="16453" ht="15" hidden="1" customHeight="1" x14ac:dyDescent="0.3"/>
    <row r="16454" ht="15" hidden="1" customHeight="1" x14ac:dyDescent="0.3"/>
    <row r="16455" ht="15" hidden="1" customHeight="1" x14ac:dyDescent="0.3"/>
    <row r="16456" ht="15" hidden="1" customHeight="1" x14ac:dyDescent="0.3"/>
    <row r="16457" ht="15" hidden="1" customHeight="1" x14ac:dyDescent="0.3"/>
    <row r="16458" ht="15" hidden="1" customHeight="1" x14ac:dyDescent="0.3"/>
    <row r="16459" ht="15" hidden="1" customHeight="1" x14ac:dyDescent="0.3"/>
    <row r="16460" ht="15" hidden="1" customHeight="1" x14ac:dyDescent="0.3"/>
    <row r="16461" ht="15" hidden="1" customHeight="1" x14ac:dyDescent="0.3"/>
    <row r="16462" ht="15" hidden="1" customHeight="1" x14ac:dyDescent="0.3"/>
    <row r="16463" ht="15" hidden="1" customHeight="1" x14ac:dyDescent="0.3"/>
    <row r="16464" ht="15" hidden="1" customHeight="1" x14ac:dyDescent="0.3"/>
    <row r="16465" ht="15" hidden="1" customHeight="1" x14ac:dyDescent="0.3"/>
    <row r="16466" ht="15" hidden="1" customHeight="1" x14ac:dyDescent="0.3"/>
    <row r="16467" ht="15" hidden="1" customHeight="1" x14ac:dyDescent="0.3"/>
    <row r="16468" ht="15" hidden="1" customHeight="1" x14ac:dyDescent="0.3"/>
    <row r="16469" ht="15" hidden="1" customHeight="1" x14ac:dyDescent="0.3"/>
    <row r="16470" ht="15" hidden="1" customHeight="1" x14ac:dyDescent="0.3"/>
    <row r="16471" ht="15" hidden="1" customHeight="1" x14ac:dyDescent="0.3"/>
    <row r="16472" ht="15" hidden="1" customHeight="1" x14ac:dyDescent="0.3"/>
    <row r="16473" ht="15" hidden="1" customHeight="1" x14ac:dyDescent="0.3"/>
    <row r="16474" ht="15" hidden="1" customHeight="1" x14ac:dyDescent="0.3"/>
    <row r="16475" ht="15" hidden="1" customHeight="1" x14ac:dyDescent="0.3"/>
    <row r="16476" ht="15" hidden="1" customHeight="1" x14ac:dyDescent="0.3"/>
    <row r="16477" ht="15" hidden="1" customHeight="1" x14ac:dyDescent="0.3"/>
    <row r="16478" ht="15" hidden="1" customHeight="1" x14ac:dyDescent="0.3"/>
    <row r="16479" ht="15" hidden="1" customHeight="1" x14ac:dyDescent="0.3"/>
    <row r="16480" ht="15" hidden="1" customHeight="1" x14ac:dyDescent="0.3"/>
    <row r="16481" ht="15" hidden="1" customHeight="1" x14ac:dyDescent="0.3"/>
    <row r="16482" ht="15" hidden="1" customHeight="1" x14ac:dyDescent="0.3"/>
    <row r="16483" ht="15" hidden="1" customHeight="1" x14ac:dyDescent="0.3"/>
    <row r="16484" ht="15" hidden="1" customHeight="1" x14ac:dyDescent="0.3"/>
    <row r="16485" ht="15" hidden="1" customHeight="1" x14ac:dyDescent="0.3"/>
    <row r="16486" ht="15" hidden="1" customHeight="1" x14ac:dyDescent="0.3"/>
    <row r="16487" ht="15" hidden="1" customHeight="1" x14ac:dyDescent="0.3"/>
    <row r="16488" ht="15" hidden="1" customHeight="1" x14ac:dyDescent="0.3"/>
    <row r="16489" ht="15" hidden="1" customHeight="1" x14ac:dyDescent="0.3"/>
    <row r="16490" ht="15" hidden="1" customHeight="1" x14ac:dyDescent="0.3"/>
    <row r="16491" ht="15" hidden="1" customHeight="1" x14ac:dyDescent="0.3"/>
    <row r="16492" ht="15" hidden="1" customHeight="1" x14ac:dyDescent="0.3"/>
    <row r="16493" ht="15" hidden="1" customHeight="1" x14ac:dyDescent="0.3"/>
    <row r="16494" ht="15" hidden="1" customHeight="1" x14ac:dyDescent="0.3"/>
    <row r="16495" ht="15" hidden="1" customHeight="1" x14ac:dyDescent="0.3"/>
    <row r="16496" ht="15" hidden="1" customHeight="1" x14ac:dyDescent="0.3"/>
    <row r="16497" ht="15" hidden="1" customHeight="1" x14ac:dyDescent="0.3"/>
    <row r="16498" ht="15" hidden="1" customHeight="1" x14ac:dyDescent="0.3"/>
    <row r="16499" ht="15" hidden="1" customHeight="1" x14ac:dyDescent="0.3"/>
    <row r="16500" ht="15" hidden="1" customHeight="1" x14ac:dyDescent="0.3"/>
    <row r="16501" ht="15" hidden="1" customHeight="1" x14ac:dyDescent="0.3"/>
    <row r="16502" ht="15" hidden="1" customHeight="1" x14ac:dyDescent="0.3"/>
    <row r="16503" ht="15" hidden="1" customHeight="1" x14ac:dyDescent="0.3"/>
    <row r="16504" ht="15" hidden="1" customHeight="1" x14ac:dyDescent="0.3"/>
    <row r="16505" ht="15" hidden="1" customHeight="1" x14ac:dyDescent="0.3"/>
    <row r="16506" ht="15" hidden="1" customHeight="1" x14ac:dyDescent="0.3"/>
    <row r="16507" ht="15" hidden="1" customHeight="1" x14ac:dyDescent="0.3"/>
    <row r="16508" ht="15" hidden="1" customHeight="1" x14ac:dyDescent="0.3"/>
    <row r="16509" ht="15" hidden="1" customHeight="1" x14ac:dyDescent="0.3"/>
    <row r="16510" ht="15" hidden="1" customHeight="1" x14ac:dyDescent="0.3"/>
    <row r="16511" ht="15" hidden="1" customHeight="1" x14ac:dyDescent="0.3"/>
    <row r="16512" ht="15" hidden="1" customHeight="1" x14ac:dyDescent="0.3"/>
    <row r="16513" ht="15" hidden="1" customHeight="1" x14ac:dyDescent="0.3"/>
    <row r="16514" ht="15" hidden="1" customHeight="1" x14ac:dyDescent="0.3"/>
    <row r="16515" ht="15" hidden="1" customHeight="1" x14ac:dyDescent="0.3"/>
    <row r="16516" ht="15" hidden="1" customHeight="1" x14ac:dyDescent="0.3"/>
    <row r="16517" ht="15" hidden="1" customHeight="1" x14ac:dyDescent="0.3"/>
    <row r="16518" ht="15" hidden="1" customHeight="1" x14ac:dyDescent="0.3"/>
    <row r="16519" ht="15" hidden="1" customHeight="1" x14ac:dyDescent="0.3"/>
    <row r="16520" ht="15" hidden="1" customHeight="1" x14ac:dyDescent="0.3"/>
    <row r="16521" ht="15" hidden="1" customHeight="1" x14ac:dyDescent="0.3"/>
    <row r="16522" ht="15" hidden="1" customHeight="1" x14ac:dyDescent="0.3"/>
    <row r="16523" ht="15" hidden="1" customHeight="1" x14ac:dyDescent="0.3"/>
    <row r="16524" ht="15" hidden="1" customHeight="1" x14ac:dyDescent="0.3"/>
    <row r="16525" ht="15" hidden="1" customHeight="1" x14ac:dyDescent="0.3"/>
    <row r="16526" ht="15" hidden="1" customHeight="1" x14ac:dyDescent="0.3"/>
    <row r="16527" ht="15" hidden="1" customHeight="1" x14ac:dyDescent="0.3"/>
    <row r="16528" ht="15" hidden="1" customHeight="1" x14ac:dyDescent="0.3"/>
    <row r="16529" ht="15" hidden="1" customHeight="1" x14ac:dyDescent="0.3"/>
    <row r="16530" ht="15" hidden="1" customHeight="1" x14ac:dyDescent="0.3"/>
    <row r="16531" ht="15" hidden="1" customHeight="1" x14ac:dyDescent="0.3"/>
    <row r="16532" ht="15" hidden="1" customHeight="1" x14ac:dyDescent="0.3"/>
    <row r="16533" ht="15" hidden="1" customHeight="1" x14ac:dyDescent="0.3"/>
    <row r="16534" ht="15" hidden="1" customHeight="1" x14ac:dyDescent="0.3"/>
    <row r="16535" ht="15" hidden="1" customHeight="1" x14ac:dyDescent="0.3"/>
    <row r="16536" ht="15" hidden="1" customHeight="1" x14ac:dyDescent="0.3"/>
    <row r="16537" ht="15" hidden="1" customHeight="1" x14ac:dyDescent="0.3"/>
    <row r="16538" ht="15" hidden="1" customHeight="1" x14ac:dyDescent="0.3"/>
    <row r="16539" ht="15" hidden="1" customHeight="1" x14ac:dyDescent="0.3"/>
    <row r="16540" ht="15" hidden="1" customHeight="1" x14ac:dyDescent="0.3"/>
    <row r="16541" ht="15" hidden="1" customHeight="1" x14ac:dyDescent="0.3"/>
    <row r="16542" ht="15" hidden="1" customHeight="1" x14ac:dyDescent="0.3"/>
    <row r="16543" ht="15" hidden="1" customHeight="1" x14ac:dyDescent="0.3"/>
    <row r="16544" ht="15" hidden="1" customHeight="1" x14ac:dyDescent="0.3"/>
    <row r="16545" ht="15" hidden="1" customHeight="1" x14ac:dyDescent="0.3"/>
    <row r="16546" ht="15" hidden="1" customHeight="1" x14ac:dyDescent="0.3"/>
    <row r="16547" ht="15" hidden="1" customHeight="1" x14ac:dyDescent="0.3"/>
    <row r="16548" ht="15" hidden="1" customHeight="1" x14ac:dyDescent="0.3"/>
    <row r="16549" ht="15" hidden="1" customHeight="1" x14ac:dyDescent="0.3"/>
    <row r="16550" ht="15" hidden="1" customHeight="1" x14ac:dyDescent="0.3"/>
    <row r="16551" ht="15" hidden="1" customHeight="1" x14ac:dyDescent="0.3"/>
    <row r="16552" ht="15" hidden="1" customHeight="1" x14ac:dyDescent="0.3"/>
    <row r="16553" ht="15" hidden="1" customHeight="1" x14ac:dyDescent="0.3"/>
    <row r="16554" ht="15" hidden="1" customHeight="1" x14ac:dyDescent="0.3"/>
    <row r="16555" ht="15" hidden="1" customHeight="1" x14ac:dyDescent="0.3"/>
    <row r="16556" ht="15" hidden="1" customHeight="1" x14ac:dyDescent="0.3"/>
    <row r="16557" ht="15" hidden="1" customHeight="1" x14ac:dyDescent="0.3"/>
    <row r="16558" ht="15" hidden="1" customHeight="1" x14ac:dyDescent="0.3"/>
    <row r="16559" ht="15" hidden="1" customHeight="1" x14ac:dyDescent="0.3"/>
    <row r="16560" ht="15" hidden="1" customHeight="1" x14ac:dyDescent="0.3"/>
    <row r="16561" ht="15" hidden="1" customHeight="1" x14ac:dyDescent="0.3"/>
    <row r="16562" ht="15" hidden="1" customHeight="1" x14ac:dyDescent="0.3"/>
    <row r="16563" ht="15" hidden="1" customHeight="1" x14ac:dyDescent="0.3"/>
    <row r="16564" ht="15" hidden="1" customHeight="1" x14ac:dyDescent="0.3"/>
    <row r="16565" ht="15" hidden="1" customHeight="1" x14ac:dyDescent="0.3"/>
    <row r="16566" ht="15" hidden="1" customHeight="1" x14ac:dyDescent="0.3"/>
    <row r="16567" ht="15" hidden="1" customHeight="1" x14ac:dyDescent="0.3"/>
    <row r="16568" ht="15" hidden="1" customHeight="1" x14ac:dyDescent="0.3"/>
    <row r="16569" ht="15" hidden="1" customHeight="1" x14ac:dyDescent="0.3"/>
    <row r="16570" ht="15" hidden="1" customHeight="1" x14ac:dyDescent="0.3"/>
    <row r="16571" ht="15" hidden="1" customHeight="1" x14ac:dyDescent="0.3"/>
    <row r="16572" ht="15" hidden="1" customHeight="1" x14ac:dyDescent="0.3"/>
    <row r="16573" ht="15" hidden="1" customHeight="1" x14ac:dyDescent="0.3"/>
    <row r="16574" ht="15" hidden="1" customHeight="1" x14ac:dyDescent="0.3"/>
    <row r="16575" ht="15" hidden="1" customHeight="1" x14ac:dyDescent="0.3"/>
    <row r="16576" ht="15" hidden="1" customHeight="1" x14ac:dyDescent="0.3"/>
    <row r="16577" ht="15" hidden="1" customHeight="1" x14ac:dyDescent="0.3"/>
    <row r="16578" ht="15" hidden="1" customHeight="1" x14ac:dyDescent="0.3"/>
    <row r="16579" ht="15" hidden="1" customHeight="1" x14ac:dyDescent="0.3"/>
    <row r="16580" ht="15" hidden="1" customHeight="1" x14ac:dyDescent="0.3"/>
    <row r="16581" ht="15" hidden="1" customHeight="1" x14ac:dyDescent="0.3"/>
    <row r="16582" ht="15" hidden="1" customHeight="1" x14ac:dyDescent="0.3"/>
    <row r="16583" ht="15" hidden="1" customHeight="1" x14ac:dyDescent="0.3"/>
    <row r="16584" ht="15" hidden="1" customHeight="1" x14ac:dyDescent="0.3"/>
    <row r="16585" ht="15" hidden="1" customHeight="1" x14ac:dyDescent="0.3"/>
    <row r="16586" ht="15" hidden="1" customHeight="1" x14ac:dyDescent="0.3"/>
    <row r="16587" ht="15" hidden="1" customHeight="1" x14ac:dyDescent="0.3"/>
    <row r="16588" ht="15" hidden="1" customHeight="1" x14ac:dyDescent="0.3"/>
    <row r="16589" ht="15" hidden="1" customHeight="1" x14ac:dyDescent="0.3"/>
    <row r="16590" ht="15" hidden="1" customHeight="1" x14ac:dyDescent="0.3"/>
    <row r="16591" ht="15" hidden="1" customHeight="1" x14ac:dyDescent="0.3"/>
    <row r="16592" ht="15" hidden="1" customHeight="1" x14ac:dyDescent="0.3"/>
    <row r="16593" ht="15" hidden="1" customHeight="1" x14ac:dyDescent="0.3"/>
    <row r="16594" ht="15" hidden="1" customHeight="1" x14ac:dyDescent="0.3"/>
    <row r="16595" ht="15" hidden="1" customHeight="1" x14ac:dyDescent="0.3"/>
    <row r="16596" ht="15" hidden="1" customHeight="1" x14ac:dyDescent="0.3"/>
    <row r="16597" ht="15" hidden="1" customHeight="1" x14ac:dyDescent="0.3"/>
    <row r="16598" ht="15" hidden="1" customHeight="1" x14ac:dyDescent="0.3"/>
    <row r="16599" ht="15" hidden="1" customHeight="1" x14ac:dyDescent="0.3"/>
    <row r="16600" ht="15" hidden="1" customHeight="1" x14ac:dyDescent="0.3"/>
    <row r="16601" ht="15" hidden="1" customHeight="1" x14ac:dyDescent="0.3"/>
    <row r="16602" ht="15" hidden="1" customHeight="1" x14ac:dyDescent="0.3"/>
    <row r="16603" ht="15" hidden="1" customHeight="1" x14ac:dyDescent="0.3"/>
    <row r="16604" ht="15" hidden="1" customHeight="1" x14ac:dyDescent="0.3"/>
    <row r="16605" ht="15" hidden="1" customHeight="1" x14ac:dyDescent="0.3"/>
    <row r="16606" ht="15" hidden="1" customHeight="1" x14ac:dyDescent="0.3"/>
    <row r="16607" ht="15" hidden="1" customHeight="1" x14ac:dyDescent="0.3"/>
    <row r="16608" ht="15" hidden="1" customHeight="1" x14ac:dyDescent="0.3"/>
    <row r="16609" ht="15" hidden="1" customHeight="1" x14ac:dyDescent="0.3"/>
    <row r="16610" ht="15" hidden="1" customHeight="1" x14ac:dyDescent="0.3"/>
    <row r="16611" ht="15" hidden="1" customHeight="1" x14ac:dyDescent="0.3"/>
    <row r="16612" ht="15" hidden="1" customHeight="1" x14ac:dyDescent="0.3"/>
    <row r="16613" ht="15" hidden="1" customHeight="1" x14ac:dyDescent="0.3"/>
    <row r="16614" ht="15" hidden="1" customHeight="1" x14ac:dyDescent="0.3"/>
    <row r="16615" ht="15" hidden="1" customHeight="1" x14ac:dyDescent="0.3"/>
    <row r="16616" ht="15" hidden="1" customHeight="1" x14ac:dyDescent="0.3"/>
    <row r="16617" ht="15" hidden="1" customHeight="1" x14ac:dyDescent="0.3"/>
    <row r="16618" ht="15" hidden="1" customHeight="1" x14ac:dyDescent="0.3"/>
    <row r="16619" ht="15" hidden="1" customHeight="1" x14ac:dyDescent="0.3"/>
    <row r="16620" ht="15" hidden="1" customHeight="1" x14ac:dyDescent="0.3"/>
    <row r="16621" ht="15" hidden="1" customHeight="1" x14ac:dyDescent="0.3"/>
    <row r="16622" ht="15" hidden="1" customHeight="1" x14ac:dyDescent="0.3"/>
    <row r="16623" ht="15" hidden="1" customHeight="1" x14ac:dyDescent="0.3"/>
    <row r="16624" ht="15" hidden="1" customHeight="1" x14ac:dyDescent="0.3"/>
    <row r="16625" ht="15" hidden="1" customHeight="1" x14ac:dyDescent="0.3"/>
    <row r="16626" ht="15" hidden="1" customHeight="1" x14ac:dyDescent="0.3"/>
    <row r="16627" ht="15" hidden="1" customHeight="1" x14ac:dyDescent="0.3"/>
    <row r="16628" ht="15" hidden="1" customHeight="1" x14ac:dyDescent="0.3"/>
    <row r="16629" ht="15" hidden="1" customHeight="1" x14ac:dyDescent="0.3"/>
    <row r="16630" ht="15" hidden="1" customHeight="1" x14ac:dyDescent="0.3"/>
    <row r="16631" ht="15" hidden="1" customHeight="1" x14ac:dyDescent="0.3"/>
    <row r="16632" ht="15" hidden="1" customHeight="1" x14ac:dyDescent="0.3"/>
    <row r="16633" ht="15" hidden="1" customHeight="1" x14ac:dyDescent="0.3"/>
    <row r="16634" ht="15" hidden="1" customHeight="1" x14ac:dyDescent="0.3"/>
    <row r="16635" ht="15" hidden="1" customHeight="1" x14ac:dyDescent="0.3"/>
    <row r="16636" ht="15" hidden="1" customHeight="1" x14ac:dyDescent="0.3"/>
    <row r="16637" ht="15" hidden="1" customHeight="1" x14ac:dyDescent="0.3"/>
    <row r="16638" ht="15" hidden="1" customHeight="1" x14ac:dyDescent="0.3"/>
    <row r="16639" ht="15" hidden="1" customHeight="1" x14ac:dyDescent="0.3"/>
    <row r="16640" ht="15" hidden="1" customHeight="1" x14ac:dyDescent="0.3"/>
    <row r="16641" ht="15" hidden="1" customHeight="1" x14ac:dyDescent="0.3"/>
    <row r="16642" ht="15" hidden="1" customHeight="1" x14ac:dyDescent="0.3"/>
    <row r="16643" ht="15" hidden="1" customHeight="1" x14ac:dyDescent="0.3"/>
    <row r="16644" ht="15" hidden="1" customHeight="1" x14ac:dyDescent="0.3"/>
    <row r="16645" ht="15" hidden="1" customHeight="1" x14ac:dyDescent="0.3"/>
    <row r="16646" ht="15" hidden="1" customHeight="1" x14ac:dyDescent="0.3"/>
    <row r="16647" ht="15" hidden="1" customHeight="1" x14ac:dyDescent="0.3"/>
    <row r="16648" ht="15" hidden="1" customHeight="1" x14ac:dyDescent="0.3"/>
    <row r="16649" ht="15" hidden="1" customHeight="1" x14ac:dyDescent="0.3"/>
    <row r="16650" ht="15" hidden="1" customHeight="1" x14ac:dyDescent="0.3"/>
    <row r="16651" ht="15" hidden="1" customHeight="1" x14ac:dyDescent="0.3"/>
    <row r="16652" ht="15" hidden="1" customHeight="1" x14ac:dyDescent="0.3"/>
    <row r="16653" ht="15" hidden="1" customHeight="1" x14ac:dyDescent="0.3"/>
    <row r="16654" ht="15" hidden="1" customHeight="1" x14ac:dyDescent="0.3"/>
    <row r="16655" ht="15" hidden="1" customHeight="1" x14ac:dyDescent="0.3"/>
    <row r="16656" ht="15" hidden="1" customHeight="1" x14ac:dyDescent="0.3"/>
    <row r="16657" ht="15" hidden="1" customHeight="1" x14ac:dyDescent="0.3"/>
    <row r="16658" ht="15" hidden="1" customHeight="1" x14ac:dyDescent="0.3"/>
    <row r="16659" ht="15" hidden="1" customHeight="1" x14ac:dyDescent="0.3"/>
    <row r="16660" ht="15" hidden="1" customHeight="1" x14ac:dyDescent="0.3"/>
    <row r="16661" ht="15" hidden="1" customHeight="1" x14ac:dyDescent="0.3"/>
    <row r="16662" ht="15" hidden="1" customHeight="1" x14ac:dyDescent="0.3"/>
    <row r="16663" ht="15" hidden="1" customHeight="1" x14ac:dyDescent="0.3"/>
    <row r="16664" ht="15" hidden="1" customHeight="1" x14ac:dyDescent="0.3"/>
    <row r="16665" ht="15" hidden="1" customHeight="1" x14ac:dyDescent="0.3"/>
    <row r="16666" ht="15" hidden="1" customHeight="1" x14ac:dyDescent="0.3"/>
    <row r="16667" ht="15" hidden="1" customHeight="1" x14ac:dyDescent="0.3"/>
    <row r="16668" ht="15" hidden="1" customHeight="1" x14ac:dyDescent="0.3"/>
    <row r="16669" ht="15" hidden="1" customHeight="1" x14ac:dyDescent="0.3"/>
    <row r="16670" ht="15" hidden="1" customHeight="1" x14ac:dyDescent="0.3"/>
    <row r="16671" ht="15" hidden="1" customHeight="1" x14ac:dyDescent="0.3"/>
    <row r="16672" ht="15" hidden="1" customHeight="1" x14ac:dyDescent="0.3"/>
    <row r="16673" ht="15" hidden="1" customHeight="1" x14ac:dyDescent="0.3"/>
    <row r="16674" ht="15" hidden="1" customHeight="1" x14ac:dyDescent="0.3"/>
    <row r="16675" ht="15" hidden="1" customHeight="1" x14ac:dyDescent="0.3"/>
    <row r="16676" ht="15" hidden="1" customHeight="1" x14ac:dyDescent="0.3"/>
    <row r="16677" ht="15" hidden="1" customHeight="1" x14ac:dyDescent="0.3"/>
    <row r="16678" ht="15" hidden="1" customHeight="1" x14ac:dyDescent="0.3"/>
    <row r="16679" ht="15" hidden="1" customHeight="1" x14ac:dyDescent="0.3"/>
    <row r="16680" ht="15" hidden="1" customHeight="1" x14ac:dyDescent="0.3"/>
    <row r="16681" ht="15" hidden="1" customHeight="1" x14ac:dyDescent="0.3"/>
    <row r="16682" ht="15" hidden="1" customHeight="1" x14ac:dyDescent="0.3"/>
    <row r="16683" ht="15" hidden="1" customHeight="1" x14ac:dyDescent="0.3"/>
    <row r="16684" ht="15" hidden="1" customHeight="1" x14ac:dyDescent="0.3"/>
    <row r="16685" ht="15" hidden="1" customHeight="1" x14ac:dyDescent="0.3"/>
    <row r="16686" ht="15" hidden="1" customHeight="1" x14ac:dyDescent="0.3"/>
    <row r="16687" ht="15" hidden="1" customHeight="1" x14ac:dyDescent="0.3"/>
    <row r="16688" ht="15" hidden="1" customHeight="1" x14ac:dyDescent="0.3"/>
    <row r="16689" ht="15" hidden="1" customHeight="1" x14ac:dyDescent="0.3"/>
    <row r="16690" ht="15" hidden="1" customHeight="1" x14ac:dyDescent="0.3"/>
    <row r="16691" ht="15" hidden="1" customHeight="1" x14ac:dyDescent="0.3"/>
    <row r="16692" ht="15" hidden="1" customHeight="1" x14ac:dyDescent="0.3"/>
    <row r="16693" ht="15" hidden="1" customHeight="1" x14ac:dyDescent="0.3"/>
    <row r="16694" ht="15" hidden="1" customHeight="1" x14ac:dyDescent="0.3"/>
    <row r="16695" ht="15" hidden="1" customHeight="1" x14ac:dyDescent="0.3"/>
    <row r="16696" ht="15" hidden="1" customHeight="1" x14ac:dyDescent="0.3"/>
    <row r="16697" ht="15" hidden="1" customHeight="1" x14ac:dyDescent="0.3"/>
    <row r="16698" ht="15" hidden="1" customHeight="1" x14ac:dyDescent="0.3"/>
    <row r="16699" ht="15" hidden="1" customHeight="1" x14ac:dyDescent="0.3"/>
    <row r="16700" ht="15" hidden="1" customHeight="1" x14ac:dyDescent="0.3"/>
    <row r="16701" ht="15" hidden="1" customHeight="1" x14ac:dyDescent="0.3"/>
    <row r="16702" ht="15" hidden="1" customHeight="1" x14ac:dyDescent="0.3"/>
    <row r="16703" ht="15" hidden="1" customHeight="1" x14ac:dyDescent="0.3"/>
    <row r="16704" ht="15" hidden="1" customHeight="1" x14ac:dyDescent="0.3"/>
    <row r="16705" ht="15" hidden="1" customHeight="1" x14ac:dyDescent="0.3"/>
    <row r="16706" ht="15" hidden="1" customHeight="1" x14ac:dyDescent="0.3"/>
    <row r="16707" ht="15" hidden="1" customHeight="1" x14ac:dyDescent="0.3"/>
    <row r="16708" ht="15" hidden="1" customHeight="1" x14ac:dyDescent="0.3"/>
    <row r="16709" ht="15" hidden="1" customHeight="1" x14ac:dyDescent="0.3"/>
    <row r="16710" ht="15" hidden="1" customHeight="1" x14ac:dyDescent="0.3"/>
    <row r="16711" ht="15" hidden="1" customHeight="1" x14ac:dyDescent="0.3"/>
    <row r="16712" ht="15" hidden="1" customHeight="1" x14ac:dyDescent="0.3"/>
    <row r="16713" ht="15" hidden="1" customHeight="1" x14ac:dyDescent="0.3"/>
    <row r="16714" ht="15" hidden="1" customHeight="1" x14ac:dyDescent="0.3"/>
    <row r="16715" ht="15" hidden="1" customHeight="1" x14ac:dyDescent="0.3"/>
    <row r="16716" ht="15" hidden="1" customHeight="1" x14ac:dyDescent="0.3"/>
    <row r="16717" ht="15" hidden="1" customHeight="1" x14ac:dyDescent="0.3"/>
    <row r="16718" ht="15" hidden="1" customHeight="1" x14ac:dyDescent="0.3"/>
    <row r="16719" ht="15" hidden="1" customHeight="1" x14ac:dyDescent="0.3"/>
    <row r="16720" ht="15" hidden="1" customHeight="1" x14ac:dyDescent="0.3"/>
    <row r="16721" ht="15" hidden="1" customHeight="1" x14ac:dyDescent="0.3"/>
    <row r="16722" ht="15" hidden="1" customHeight="1" x14ac:dyDescent="0.3"/>
    <row r="16723" ht="15" hidden="1" customHeight="1" x14ac:dyDescent="0.3"/>
    <row r="16724" ht="15" hidden="1" customHeight="1" x14ac:dyDescent="0.3"/>
    <row r="16725" ht="15" hidden="1" customHeight="1" x14ac:dyDescent="0.3"/>
    <row r="16726" ht="15" hidden="1" customHeight="1" x14ac:dyDescent="0.3"/>
    <row r="16727" ht="15" hidden="1" customHeight="1" x14ac:dyDescent="0.3"/>
    <row r="16728" ht="15" hidden="1" customHeight="1" x14ac:dyDescent="0.3"/>
    <row r="16729" ht="15" hidden="1" customHeight="1" x14ac:dyDescent="0.3"/>
    <row r="16730" ht="15" hidden="1" customHeight="1" x14ac:dyDescent="0.3"/>
    <row r="16731" ht="15" hidden="1" customHeight="1" x14ac:dyDescent="0.3"/>
    <row r="16732" ht="15" hidden="1" customHeight="1" x14ac:dyDescent="0.3"/>
    <row r="16733" ht="15" hidden="1" customHeight="1" x14ac:dyDescent="0.3"/>
    <row r="16734" ht="15" hidden="1" customHeight="1" x14ac:dyDescent="0.3"/>
    <row r="16735" ht="15" hidden="1" customHeight="1" x14ac:dyDescent="0.3"/>
    <row r="16736" ht="15" hidden="1" customHeight="1" x14ac:dyDescent="0.3"/>
    <row r="16737" ht="15" hidden="1" customHeight="1" x14ac:dyDescent="0.3"/>
    <row r="16738" ht="15" hidden="1" customHeight="1" x14ac:dyDescent="0.3"/>
    <row r="16739" ht="15" hidden="1" customHeight="1" x14ac:dyDescent="0.3"/>
    <row r="16740" ht="15" hidden="1" customHeight="1" x14ac:dyDescent="0.3"/>
    <row r="16741" ht="15" hidden="1" customHeight="1" x14ac:dyDescent="0.3"/>
    <row r="16742" ht="15" hidden="1" customHeight="1" x14ac:dyDescent="0.3"/>
    <row r="16743" ht="15" hidden="1" customHeight="1" x14ac:dyDescent="0.3"/>
    <row r="16744" ht="15" hidden="1" customHeight="1" x14ac:dyDescent="0.3"/>
    <row r="16745" ht="15" hidden="1" customHeight="1" x14ac:dyDescent="0.3"/>
    <row r="16746" ht="15" hidden="1" customHeight="1" x14ac:dyDescent="0.3"/>
    <row r="16747" ht="15" hidden="1" customHeight="1" x14ac:dyDescent="0.3"/>
    <row r="16748" ht="15" hidden="1" customHeight="1" x14ac:dyDescent="0.3"/>
    <row r="16749" ht="15" hidden="1" customHeight="1" x14ac:dyDescent="0.3"/>
    <row r="16750" ht="15" hidden="1" customHeight="1" x14ac:dyDescent="0.3"/>
    <row r="16751" ht="15" hidden="1" customHeight="1" x14ac:dyDescent="0.3"/>
    <row r="16752" ht="15" hidden="1" customHeight="1" x14ac:dyDescent="0.3"/>
    <row r="16753" ht="15" hidden="1" customHeight="1" x14ac:dyDescent="0.3"/>
    <row r="16754" ht="15" hidden="1" customHeight="1" x14ac:dyDescent="0.3"/>
    <row r="16755" ht="15" hidden="1" customHeight="1" x14ac:dyDescent="0.3"/>
    <row r="16756" ht="15" hidden="1" customHeight="1" x14ac:dyDescent="0.3"/>
    <row r="16757" ht="15" hidden="1" customHeight="1" x14ac:dyDescent="0.3"/>
    <row r="16758" ht="15" hidden="1" customHeight="1" x14ac:dyDescent="0.3"/>
    <row r="16759" ht="15" hidden="1" customHeight="1" x14ac:dyDescent="0.3"/>
    <row r="16760" ht="15" hidden="1" customHeight="1" x14ac:dyDescent="0.3"/>
    <row r="16761" ht="15" hidden="1" customHeight="1" x14ac:dyDescent="0.3"/>
    <row r="16762" ht="15" hidden="1" customHeight="1" x14ac:dyDescent="0.3"/>
    <row r="16763" ht="15" hidden="1" customHeight="1" x14ac:dyDescent="0.3"/>
    <row r="16764" ht="15" hidden="1" customHeight="1" x14ac:dyDescent="0.3"/>
    <row r="16765" ht="15" hidden="1" customHeight="1" x14ac:dyDescent="0.3"/>
    <row r="16766" ht="15" hidden="1" customHeight="1" x14ac:dyDescent="0.3"/>
    <row r="16767" ht="15" hidden="1" customHeight="1" x14ac:dyDescent="0.3"/>
    <row r="16768" ht="15" hidden="1" customHeight="1" x14ac:dyDescent="0.3"/>
    <row r="16769" ht="15" hidden="1" customHeight="1" x14ac:dyDescent="0.3"/>
    <row r="16770" ht="15" hidden="1" customHeight="1" x14ac:dyDescent="0.3"/>
    <row r="16771" ht="15" hidden="1" customHeight="1" x14ac:dyDescent="0.3"/>
    <row r="16772" ht="15" hidden="1" customHeight="1" x14ac:dyDescent="0.3"/>
    <row r="16773" ht="15" hidden="1" customHeight="1" x14ac:dyDescent="0.3"/>
    <row r="16774" ht="15" hidden="1" customHeight="1" x14ac:dyDescent="0.3"/>
    <row r="16775" ht="15" hidden="1" customHeight="1" x14ac:dyDescent="0.3"/>
    <row r="16776" ht="15" hidden="1" customHeight="1" x14ac:dyDescent="0.3"/>
    <row r="16777" ht="15" hidden="1" customHeight="1" x14ac:dyDescent="0.3"/>
    <row r="16778" ht="15" hidden="1" customHeight="1" x14ac:dyDescent="0.3"/>
    <row r="16779" ht="15" hidden="1" customHeight="1" x14ac:dyDescent="0.3"/>
    <row r="16780" ht="15" hidden="1" customHeight="1" x14ac:dyDescent="0.3"/>
    <row r="16781" ht="15" hidden="1" customHeight="1" x14ac:dyDescent="0.3"/>
    <row r="16782" ht="15" hidden="1" customHeight="1" x14ac:dyDescent="0.3"/>
    <row r="16783" ht="15" hidden="1" customHeight="1" x14ac:dyDescent="0.3"/>
    <row r="16784" ht="15" hidden="1" customHeight="1" x14ac:dyDescent="0.3"/>
    <row r="16785" ht="15" hidden="1" customHeight="1" x14ac:dyDescent="0.3"/>
    <row r="16786" ht="15" hidden="1" customHeight="1" x14ac:dyDescent="0.3"/>
    <row r="16787" ht="15" hidden="1" customHeight="1" x14ac:dyDescent="0.3"/>
    <row r="16788" ht="15" hidden="1" customHeight="1" x14ac:dyDescent="0.3"/>
    <row r="16789" ht="15" hidden="1" customHeight="1" x14ac:dyDescent="0.3"/>
    <row r="16790" ht="15" hidden="1" customHeight="1" x14ac:dyDescent="0.3"/>
    <row r="16791" ht="15" hidden="1" customHeight="1" x14ac:dyDescent="0.3"/>
    <row r="16792" ht="15" hidden="1" customHeight="1" x14ac:dyDescent="0.3"/>
    <row r="16793" ht="15" hidden="1" customHeight="1" x14ac:dyDescent="0.3"/>
    <row r="16794" ht="15" hidden="1" customHeight="1" x14ac:dyDescent="0.3"/>
    <row r="16795" ht="15" hidden="1" customHeight="1" x14ac:dyDescent="0.3"/>
    <row r="16796" ht="15" hidden="1" customHeight="1" x14ac:dyDescent="0.3"/>
    <row r="16797" ht="15" hidden="1" customHeight="1" x14ac:dyDescent="0.3"/>
    <row r="16798" ht="15" hidden="1" customHeight="1" x14ac:dyDescent="0.3"/>
    <row r="16799" ht="15" hidden="1" customHeight="1" x14ac:dyDescent="0.3"/>
    <row r="16800" ht="15" hidden="1" customHeight="1" x14ac:dyDescent="0.3"/>
    <row r="16801" ht="15" hidden="1" customHeight="1" x14ac:dyDescent="0.3"/>
    <row r="16802" ht="15" hidden="1" customHeight="1" x14ac:dyDescent="0.3"/>
    <row r="16803" ht="15" hidden="1" customHeight="1" x14ac:dyDescent="0.3"/>
    <row r="16804" ht="15" hidden="1" customHeight="1" x14ac:dyDescent="0.3"/>
    <row r="16805" ht="15" hidden="1" customHeight="1" x14ac:dyDescent="0.3"/>
    <row r="16806" ht="15" hidden="1" customHeight="1" x14ac:dyDescent="0.3"/>
    <row r="16807" ht="15" hidden="1" customHeight="1" x14ac:dyDescent="0.3"/>
    <row r="16808" ht="15" hidden="1" customHeight="1" x14ac:dyDescent="0.3"/>
    <row r="16809" ht="15" hidden="1" customHeight="1" x14ac:dyDescent="0.3"/>
    <row r="16810" ht="15" hidden="1" customHeight="1" x14ac:dyDescent="0.3"/>
    <row r="16811" ht="15" hidden="1" customHeight="1" x14ac:dyDescent="0.3"/>
    <row r="16812" ht="15" hidden="1" customHeight="1" x14ac:dyDescent="0.3"/>
    <row r="16813" ht="15" hidden="1" customHeight="1" x14ac:dyDescent="0.3"/>
    <row r="16814" ht="15" hidden="1" customHeight="1" x14ac:dyDescent="0.3"/>
    <row r="16815" ht="15" hidden="1" customHeight="1" x14ac:dyDescent="0.3"/>
    <row r="16816" ht="15" hidden="1" customHeight="1" x14ac:dyDescent="0.3"/>
    <row r="16817" ht="15" hidden="1" customHeight="1" x14ac:dyDescent="0.3"/>
    <row r="16818" ht="15" hidden="1" customHeight="1" x14ac:dyDescent="0.3"/>
    <row r="16819" ht="15" hidden="1" customHeight="1" x14ac:dyDescent="0.3"/>
    <row r="16820" ht="15" hidden="1" customHeight="1" x14ac:dyDescent="0.3"/>
    <row r="16821" ht="15" hidden="1" customHeight="1" x14ac:dyDescent="0.3"/>
    <row r="16822" ht="15" hidden="1" customHeight="1" x14ac:dyDescent="0.3"/>
    <row r="16823" ht="15" hidden="1" customHeight="1" x14ac:dyDescent="0.3"/>
    <row r="16824" ht="15" hidden="1" customHeight="1" x14ac:dyDescent="0.3"/>
    <row r="16825" ht="15" hidden="1" customHeight="1" x14ac:dyDescent="0.3"/>
    <row r="16826" ht="15" hidden="1" customHeight="1" x14ac:dyDescent="0.3"/>
    <row r="16827" ht="15" hidden="1" customHeight="1" x14ac:dyDescent="0.3"/>
    <row r="16828" ht="15" hidden="1" customHeight="1" x14ac:dyDescent="0.3"/>
    <row r="16829" ht="15" hidden="1" customHeight="1" x14ac:dyDescent="0.3"/>
    <row r="16830" ht="15" hidden="1" customHeight="1" x14ac:dyDescent="0.3"/>
    <row r="16831" ht="15" hidden="1" customHeight="1" x14ac:dyDescent="0.3"/>
    <row r="16832" ht="15" hidden="1" customHeight="1" x14ac:dyDescent="0.3"/>
    <row r="16833" ht="15" hidden="1" customHeight="1" x14ac:dyDescent="0.3"/>
    <row r="16834" ht="15" hidden="1" customHeight="1" x14ac:dyDescent="0.3"/>
    <row r="16835" ht="15" hidden="1" customHeight="1" x14ac:dyDescent="0.3"/>
    <row r="16836" ht="15" hidden="1" customHeight="1" x14ac:dyDescent="0.3"/>
    <row r="16837" ht="15" hidden="1" customHeight="1" x14ac:dyDescent="0.3"/>
    <row r="16838" ht="15" hidden="1" customHeight="1" x14ac:dyDescent="0.3"/>
    <row r="16839" ht="15" hidden="1" customHeight="1" x14ac:dyDescent="0.3"/>
    <row r="16840" ht="15" hidden="1" customHeight="1" x14ac:dyDescent="0.3"/>
    <row r="16841" ht="15" hidden="1" customHeight="1" x14ac:dyDescent="0.3"/>
    <row r="16842" ht="15" hidden="1" customHeight="1" x14ac:dyDescent="0.3"/>
    <row r="16843" ht="15" hidden="1" customHeight="1" x14ac:dyDescent="0.3"/>
    <row r="16844" ht="15" hidden="1" customHeight="1" x14ac:dyDescent="0.3"/>
    <row r="16845" ht="15" hidden="1" customHeight="1" x14ac:dyDescent="0.3"/>
    <row r="16846" ht="15" hidden="1" customHeight="1" x14ac:dyDescent="0.3"/>
    <row r="16847" ht="15" hidden="1" customHeight="1" x14ac:dyDescent="0.3"/>
    <row r="16848" ht="15" hidden="1" customHeight="1" x14ac:dyDescent="0.3"/>
    <row r="16849" ht="15" hidden="1" customHeight="1" x14ac:dyDescent="0.3"/>
    <row r="16850" ht="15" hidden="1" customHeight="1" x14ac:dyDescent="0.3"/>
    <row r="16851" ht="15" hidden="1" customHeight="1" x14ac:dyDescent="0.3"/>
    <row r="16852" ht="15" hidden="1" customHeight="1" x14ac:dyDescent="0.3"/>
    <row r="16853" ht="15" hidden="1" customHeight="1" x14ac:dyDescent="0.3"/>
    <row r="16854" ht="15" hidden="1" customHeight="1" x14ac:dyDescent="0.3"/>
    <row r="16855" ht="15" hidden="1" customHeight="1" x14ac:dyDescent="0.3"/>
    <row r="16856" ht="15" hidden="1" customHeight="1" x14ac:dyDescent="0.3"/>
    <row r="16857" ht="15" hidden="1" customHeight="1" x14ac:dyDescent="0.3"/>
    <row r="16858" ht="15" hidden="1" customHeight="1" x14ac:dyDescent="0.3"/>
    <row r="16859" ht="15" hidden="1" customHeight="1" x14ac:dyDescent="0.3"/>
    <row r="16860" ht="15" hidden="1" customHeight="1" x14ac:dyDescent="0.3"/>
    <row r="16861" ht="15" hidden="1" customHeight="1" x14ac:dyDescent="0.3"/>
    <row r="16862" ht="15" hidden="1" customHeight="1" x14ac:dyDescent="0.3"/>
    <row r="16863" ht="15" hidden="1" customHeight="1" x14ac:dyDescent="0.3"/>
    <row r="16864" ht="15" hidden="1" customHeight="1" x14ac:dyDescent="0.3"/>
    <row r="16865" ht="15" hidden="1" customHeight="1" x14ac:dyDescent="0.3"/>
    <row r="16866" ht="15" hidden="1" customHeight="1" x14ac:dyDescent="0.3"/>
    <row r="16867" ht="15" hidden="1" customHeight="1" x14ac:dyDescent="0.3"/>
    <row r="16868" ht="15" hidden="1" customHeight="1" x14ac:dyDescent="0.3"/>
    <row r="16869" ht="15" hidden="1" customHeight="1" x14ac:dyDescent="0.3"/>
    <row r="16870" ht="15" hidden="1" customHeight="1" x14ac:dyDescent="0.3"/>
    <row r="16871" ht="15" hidden="1" customHeight="1" x14ac:dyDescent="0.3"/>
    <row r="16872" ht="15" hidden="1" customHeight="1" x14ac:dyDescent="0.3"/>
    <row r="16873" ht="15" hidden="1" customHeight="1" x14ac:dyDescent="0.3"/>
    <row r="16874" ht="15" hidden="1" customHeight="1" x14ac:dyDescent="0.3"/>
    <row r="16875" ht="15" hidden="1" customHeight="1" x14ac:dyDescent="0.3"/>
    <row r="16876" ht="15" hidden="1" customHeight="1" x14ac:dyDescent="0.3"/>
    <row r="16877" ht="15" hidden="1" customHeight="1" x14ac:dyDescent="0.3"/>
    <row r="16878" ht="15" hidden="1" customHeight="1" x14ac:dyDescent="0.3"/>
    <row r="16879" ht="15" hidden="1" customHeight="1" x14ac:dyDescent="0.3"/>
    <row r="16880" ht="15" hidden="1" customHeight="1" x14ac:dyDescent="0.3"/>
    <row r="16881" ht="15" hidden="1" customHeight="1" x14ac:dyDescent="0.3"/>
    <row r="16882" ht="15" hidden="1" customHeight="1" x14ac:dyDescent="0.3"/>
    <row r="16883" ht="15" hidden="1" customHeight="1" x14ac:dyDescent="0.3"/>
    <row r="16884" ht="15" hidden="1" customHeight="1" x14ac:dyDescent="0.3"/>
    <row r="16885" ht="15" hidden="1" customHeight="1" x14ac:dyDescent="0.3"/>
    <row r="16886" ht="15" hidden="1" customHeight="1" x14ac:dyDescent="0.3"/>
    <row r="16887" ht="15" hidden="1" customHeight="1" x14ac:dyDescent="0.3"/>
    <row r="16888" ht="15" hidden="1" customHeight="1" x14ac:dyDescent="0.3"/>
    <row r="16889" ht="15" hidden="1" customHeight="1" x14ac:dyDescent="0.3"/>
    <row r="16890" ht="15" hidden="1" customHeight="1" x14ac:dyDescent="0.3"/>
    <row r="16891" ht="15" hidden="1" customHeight="1" x14ac:dyDescent="0.3"/>
    <row r="16892" ht="15" hidden="1" customHeight="1" x14ac:dyDescent="0.3"/>
    <row r="16893" ht="15" hidden="1" customHeight="1" x14ac:dyDescent="0.3"/>
    <row r="16894" ht="15" hidden="1" customHeight="1" x14ac:dyDescent="0.3"/>
    <row r="16895" ht="15" hidden="1" customHeight="1" x14ac:dyDescent="0.3"/>
    <row r="16896" ht="15" hidden="1" customHeight="1" x14ac:dyDescent="0.3"/>
    <row r="16897" ht="15" hidden="1" customHeight="1" x14ac:dyDescent="0.3"/>
    <row r="16898" ht="15" hidden="1" customHeight="1" x14ac:dyDescent="0.3"/>
    <row r="16899" ht="15" hidden="1" customHeight="1" x14ac:dyDescent="0.3"/>
    <row r="16900" ht="15" hidden="1" customHeight="1" x14ac:dyDescent="0.3"/>
    <row r="16901" ht="15" hidden="1" customHeight="1" x14ac:dyDescent="0.3"/>
    <row r="16902" ht="15" hidden="1" customHeight="1" x14ac:dyDescent="0.3"/>
    <row r="16903" ht="15" hidden="1" customHeight="1" x14ac:dyDescent="0.3"/>
    <row r="16904" ht="15" hidden="1" customHeight="1" x14ac:dyDescent="0.3"/>
    <row r="16905" ht="15" hidden="1" customHeight="1" x14ac:dyDescent="0.3"/>
    <row r="16906" ht="15" hidden="1" customHeight="1" x14ac:dyDescent="0.3"/>
    <row r="16907" ht="15" hidden="1" customHeight="1" x14ac:dyDescent="0.3"/>
    <row r="16908" ht="15" hidden="1" customHeight="1" x14ac:dyDescent="0.3"/>
    <row r="16909" ht="15" hidden="1" customHeight="1" x14ac:dyDescent="0.3"/>
    <row r="16910" ht="15" hidden="1" customHeight="1" x14ac:dyDescent="0.3"/>
    <row r="16911" ht="15" hidden="1" customHeight="1" x14ac:dyDescent="0.3"/>
    <row r="16912" ht="15" hidden="1" customHeight="1" x14ac:dyDescent="0.3"/>
    <row r="16913" ht="15" hidden="1" customHeight="1" x14ac:dyDescent="0.3"/>
    <row r="16914" ht="15" hidden="1" customHeight="1" x14ac:dyDescent="0.3"/>
    <row r="16915" ht="15" hidden="1" customHeight="1" x14ac:dyDescent="0.3"/>
    <row r="16916" ht="15" hidden="1" customHeight="1" x14ac:dyDescent="0.3"/>
    <row r="16917" ht="15" hidden="1" customHeight="1" x14ac:dyDescent="0.3"/>
    <row r="16918" ht="15" hidden="1" customHeight="1" x14ac:dyDescent="0.3"/>
    <row r="16919" ht="15" hidden="1" customHeight="1" x14ac:dyDescent="0.3"/>
    <row r="16920" ht="15" hidden="1" customHeight="1" x14ac:dyDescent="0.3"/>
    <row r="16921" ht="15" hidden="1" customHeight="1" x14ac:dyDescent="0.3"/>
    <row r="16922" ht="15" hidden="1" customHeight="1" x14ac:dyDescent="0.3"/>
    <row r="16923" ht="15" hidden="1" customHeight="1" x14ac:dyDescent="0.3"/>
    <row r="16924" ht="15" hidden="1" customHeight="1" x14ac:dyDescent="0.3"/>
    <row r="16925" ht="15" hidden="1" customHeight="1" x14ac:dyDescent="0.3"/>
    <row r="16926" ht="15" hidden="1" customHeight="1" x14ac:dyDescent="0.3"/>
    <row r="16927" ht="15" hidden="1" customHeight="1" x14ac:dyDescent="0.3"/>
    <row r="16928" ht="15" hidden="1" customHeight="1" x14ac:dyDescent="0.3"/>
    <row r="16929" ht="15" hidden="1" customHeight="1" x14ac:dyDescent="0.3"/>
    <row r="16930" ht="15" hidden="1" customHeight="1" x14ac:dyDescent="0.3"/>
    <row r="16931" ht="15" hidden="1" customHeight="1" x14ac:dyDescent="0.3"/>
    <row r="16932" ht="15" hidden="1" customHeight="1" x14ac:dyDescent="0.3"/>
    <row r="16933" ht="15" hidden="1" customHeight="1" x14ac:dyDescent="0.3"/>
    <row r="16934" ht="15" hidden="1" customHeight="1" x14ac:dyDescent="0.3"/>
    <row r="16935" ht="15" hidden="1" customHeight="1" x14ac:dyDescent="0.3"/>
    <row r="16936" ht="15" hidden="1" customHeight="1" x14ac:dyDescent="0.3"/>
    <row r="16937" ht="15" hidden="1" customHeight="1" x14ac:dyDescent="0.3"/>
    <row r="16938" ht="15" hidden="1" customHeight="1" x14ac:dyDescent="0.3"/>
    <row r="16939" ht="15" hidden="1" customHeight="1" x14ac:dyDescent="0.3"/>
    <row r="16940" ht="15" hidden="1" customHeight="1" x14ac:dyDescent="0.3"/>
    <row r="16941" ht="15" hidden="1" customHeight="1" x14ac:dyDescent="0.3"/>
    <row r="16942" ht="15" hidden="1" customHeight="1" x14ac:dyDescent="0.3"/>
    <row r="16943" ht="15" hidden="1" customHeight="1" x14ac:dyDescent="0.3"/>
    <row r="16944" ht="15" hidden="1" customHeight="1" x14ac:dyDescent="0.3"/>
    <row r="16945" ht="15" hidden="1" customHeight="1" x14ac:dyDescent="0.3"/>
    <row r="16946" ht="15" hidden="1" customHeight="1" x14ac:dyDescent="0.3"/>
    <row r="16947" ht="15" hidden="1" customHeight="1" x14ac:dyDescent="0.3"/>
    <row r="16948" ht="15" hidden="1" customHeight="1" x14ac:dyDescent="0.3"/>
    <row r="16949" ht="15" hidden="1" customHeight="1" x14ac:dyDescent="0.3"/>
    <row r="16950" ht="15" hidden="1" customHeight="1" x14ac:dyDescent="0.3"/>
    <row r="16951" ht="15" hidden="1" customHeight="1" x14ac:dyDescent="0.3"/>
    <row r="16952" ht="15" hidden="1" customHeight="1" x14ac:dyDescent="0.3"/>
    <row r="16953" ht="15" hidden="1" customHeight="1" x14ac:dyDescent="0.3"/>
    <row r="16954" ht="15" hidden="1" customHeight="1" x14ac:dyDescent="0.3"/>
    <row r="16955" ht="15" hidden="1" customHeight="1" x14ac:dyDescent="0.3"/>
    <row r="16956" ht="15" hidden="1" customHeight="1" x14ac:dyDescent="0.3"/>
    <row r="16957" ht="15" hidden="1" customHeight="1" x14ac:dyDescent="0.3"/>
    <row r="16958" ht="15" hidden="1" customHeight="1" x14ac:dyDescent="0.3"/>
    <row r="16959" ht="15" hidden="1" customHeight="1" x14ac:dyDescent="0.3"/>
    <row r="16960" ht="15" hidden="1" customHeight="1" x14ac:dyDescent="0.3"/>
    <row r="16961" ht="15" hidden="1" customHeight="1" x14ac:dyDescent="0.3"/>
    <row r="16962" ht="15" hidden="1" customHeight="1" x14ac:dyDescent="0.3"/>
    <row r="16963" ht="15" hidden="1" customHeight="1" x14ac:dyDescent="0.3"/>
    <row r="16964" ht="15" hidden="1" customHeight="1" x14ac:dyDescent="0.3"/>
    <row r="16965" ht="15" hidden="1" customHeight="1" x14ac:dyDescent="0.3"/>
    <row r="16966" ht="15" hidden="1" customHeight="1" x14ac:dyDescent="0.3"/>
    <row r="16967" ht="15" hidden="1" customHeight="1" x14ac:dyDescent="0.3"/>
    <row r="16968" ht="15" hidden="1" customHeight="1" x14ac:dyDescent="0.3"/>
    <row r="16969" ht="15" hidden="1" customHeight="1" x14ac:dyDescent="0.3"/>
    <row r="16970" ht="15" hidden="1" customHeight="1" x14ac:dyDescent="0.3"/>
    <row r="16971" ht="15" hidden="1" customHeight="1" x14ac:dyDescent="0.3"/>
    <row r="16972" ht="15" hidden="1" customHeight="1" x14ac:dyDescent="0.3"/>
    <row r="16973" ht="15" hidden="1" customHeight="1" x14ac:dyDescent="0.3"/>
    <row r="16974" ht="15" hidden="1" customHeight="1" x14ac:dyDescent="0.3"/>
    <row r="16975" ht="15" hidden="1" customHeight="1" x14ac:dyDescent="0.3"/>
    <row r="16976" ht="15" hidden="1" customHeight="1" x14ac:dyDescent="0.3"/>
    <row r="16977" ht="15" hidden="1" customHeight="1" x14ac:dyDescent="0.3"/>
    <row r="16978" ht="15" hidden="1" customHeight="1" x14ac:dyDescent="0.3"/>
    <row r="16979" ht="15" hidden="1" customHeight="1" x14ac:dyDescent="0.3"/>
    <row r="16980" ht="15" hidden="1" customHeight="1" x14ac:dyDescent="0.3"/>
    <row r="16981" ht="15" hidden="1" customHeight="1" x14ac:dyDescent="0.3"/>
    <row r="16982" ht="15" hidden="1" customHeight="1" x14ac:dyDescent="0.3"/>
    <row r="16983" ht="15" hidden="1" customHeight="1" x14ac:dyDescent="0.3"/>
    <row r="16984" ht="15" hidden="1" customHeight="1" x14ac:dyDescent="0.3"/>
    <row r="16985" ht="15" hidden="1" customHeight="1" x14ac:dyDescent="0.3"/>
    <row r="16986" ht="15" hidden="1" customHeight="1" x14ac:dyDescent="0.3"/>
    <row r="16987" ht="15" hidden="1" customHeight="1" x14ac:dyDescent="0.3"/>
    <row r="16988" ht="15" hidden="1" customHeight="1" x14ac:dyDescent="0.3"/>
    <row r="16989" ht="15" hidden="1" customHeight="1" x14ac:dyDescent="0.3"/>
    <row r="16990" ht="15" hidden="1" customHeight="1" x14ac:dyDescent="0.3"/>
    <row r="16991" ht="15" hidden="1" customHeight="1" x14ac:dyDescent="0.3"/>
    <row r="16992" ht="15" hidden="1" customHeight="1" x14ac:dyDescent="0.3"/>
    <row r="16993" ht="15" hidden="1" customHeight="1" x14ac:dyDescent="0.3"/>
    <row r="16994" ht="15" hidden="1" customHeight="1" x14ac:dyDescent="0.3"/>
    <row r="16995" ht="15" hidden="1" customHeight="1" x14ac:dyDescent="0.3"/>
    <row r="16996" ht="15" hidden="1" customHeight="1" x14ac:dyDescent="0.3"/>
    <row r="16997" ht="15" hidden="1" customHeight="1" x14ac:dyDescent="0.3"/>
    <row r="16998" ht="15" hidden="1" customHeight="1" x14ac:dyDescent="0.3"/>
    <row r="16999" ht="15" hidden="1" customHeight="1" x14ac:dyDescent="0.3"/>
    <row r="17000" ht="15" hidden="1" customHeight="1" x14ac:dyDescent="0.3"/>
    <row r="17001" ht="15" hidden="1" customHeight="1" x14ac:dyDescent="0.3"/>
    <row r="17002" ht="15" hidden="1" customHeight="1" x14ac:dyDescent="0.3"/>
    <row r="17003" ht="15" hidden="1" customHeight="1" x14ac:dyDescent="0.3"/>
    <row r="17004" ht="15" hidden="1" customHeight="1" x14ac:dyDescent="0.3"/>
    <row r="17005" ht="15" hidden="1" customHeight="1" x14ac:dyDescent="0.3"/>
    <row r="17006" ht="15" hidden="1" customHeight="1" x14ac:dyDescent="0.3"/>
    <row r="17007" ht="15" hidden="1" customHeight="1" x14ac:dyDescent="0.3"/>
    <row r="17008" ht="15" hidden="1" customHeight="1" x14ac:dyDescent="0.3"/>
    <row r="17009" ht="15" hidden="1" customHeight="1" x14ac:dyDescent="0.3"/>
    <row r="17010" ht="15" hidden="1" customHeight="1" x14ac:dyDescent="0.3"/>
    <row r="17011" ht="15" hidden="1" customHeight="1" x14ac:dyDescent="0.3"/>
    <row r="17012" ht="15" hidden="1" customHeight="1" x14ac:dyDescent="0.3"/>
    <row r="17013" ht="15" hidden="1" customHeight="1" x14ac:dyDescent="0.3"/>
    <row r="17014" ht="15" hidden="1" customHeight="1" x14ac:dyDescent="0.3"/>
    <row r="17015" ht="15" hidden="1" customHeight="1" x14ac:dyDescent="0.3"/>
    <row r="17016" ht="15" hidden="1" customHeight="1" x14ac:dyDescent="0.3"/>
    <row r="17017" ht="15" hidden="1" customHeight="1" x14ac:dyDescent="0.3"/>
    <row r="17018" ht="15" hidden="1" customHeight="1" x14ac:dyDescent="0.3"/>
    <row r="17019" ht="15" hidden="1" customHeight="1" x14ac:dyDescent="0.3"/>
    <row r="17020" ht="15" hidden="1" customHeight="1" x14ac:dyDescent="0.3"/>
    <row r="17021" ht="15" hidden="1" customHeight="1" x14ac:dyDescent="0.3"/>
    <row r="17022" ht="15" hidden="1" customHeight="1" x14ac:dyDescent="0.3"/>
    <row r="17023" ht="15" hidden="1" customHeight="1" x14ac:dyDescent="0.3"/>
    <row r="17024" ht="15" hidden="1" customHeight="1" x14ac:dyDescent="0.3"/>
    <row r="17025" ht="15" hidden="1" customHeight="1" x14ac:dyDescent="0.3"/>
    <row r="17026" ht="15" hidden="1" customHeight="1" x14ac:dyDescent="0.3"/>
    <row r="17027" ht="15" hidden="1" customHeight="1" x14ac:dyDescent="0.3"/>
    <row r="17028" ht="15" hidden="1" customHeight="1" x14ac:dyDescent="0.3"/>
    <row r="17029" ht="15" hidden="1" customHeight="1" x14ac:dyDescent="0.3"/>
    <row r="17030" ht="15" hidden="1" customHeight="1" x14ac:dyDescent="0.3"/>
    <row r="17031" ht="15" hidden="1" customHeight="1" x14ac:dyDescent="0.3"/>
    <row r="17032" ht="15" hidden="1" customHeight="1" x14ac:dyDescent="0.3"/>
    <row r="17033" ht="15" hidden="1" customHeight="1" x14ac:dyDescent="0.3"/>
    <row r="17034" ht="15" hidden="1" customHeight="1" x14ac:dyDescent="0.3"/>
    <row r="17035" ht="15" hidden="1" customHeight="1" x14ac:dyDescent="0.3"/>
    <row r="17036" ht="15" hidden="1" customHeight="1" x14ac:dyDescent="0.3"/>
    <row r="17037" ht="15" hidden="1" customHeight="1" x14ac:dyDescent="0.3"/>
    <row r="17038" ht="15" hidden="1" customHeight="1" x14ac:dyDescent="0.3"/>
    <row r="17039" ht="15" hidden="1" customHeight="1" x14ac:dyDescent="0.3"/>
    <row r="17040" ht="15" hidden="1" customHeight="1" x14ac:dyDescent="0.3"/>
    <row r="17041" ht="15" hidden="1" customHeight="1" x14ac:dyDescent="0.3"/>
    <row r="17042" ht="15" hidden="1" customHeight="1" x14ac:dyDescent="0.3"/>
    <row r="17043" ht="15" hidden="1" customHeight="1" x14ac:dyDescent="0.3"/>
    <row r="17044" ht="15" hidden="1" customHeight="1" x14ac:dyDescent="0.3"/>
    <row r="17045" ht="15" hidden="1" customHeight="1" x14ac:dyDescent="0.3"/>
    <row r="17046" ht="15" hidden="1" customHeight="1" x14ac:dyDescent="0.3"/>
    <row r="17047" ht="15" hidden="1" customHeight="1" x14ac:dyDescent="0.3"/>
    <row r="17048" ht="15" hidden="1" customHeight="1" x14ac:dyDescent="0.3"/>
    <row r="17049" ht="15" hidden="1" customHeight="1" x14ac:dyDescent="0.3"/>
    <row r="17050" ht="15" hidden="1" customHeight="1" x14ac:dyDescent="0.3"/>
    <row r="17051" ht="15" hidden="1" customHeight="1" x14ac:dyDescent="0.3"/>
    <row r="17052" ht="15" hidden="1" customHeight="1" x14ac:dyDescent="0.3"/>
    <row r="17053" ht="15" hidden="1" customHeight="1" x14ac:dyDescent="0.3"/>
    <row r="17054" ht="15" hidden="1" customHeight="1" x14ac:dyDescent="0.3"/>
    <row r="17055" ht="15" hidden="1" customHeight="1" x14ac:dyDescent="0.3"/>
    <row r="17056" ht="15" hidden="1" customHeight="1" x14ac:dyDescent="0.3"/>
    <row r="17057" ht="15" hidden="1" customHeight="1" x14ac:dyDescent="0.3"/>
    <row r="17058" ht="15" hidden="1" customHeight="1" x14ac:dyDescent="0.3"/>
    <row r="17059" ht="15" hidden="1" customHeight="1" x14ac:dyDescent="0.3"/>
    <row r="17060" ht="15" hidden="1" customHeight="1" x14ac:dyDescent="0.3"/>
    <row r="17061" ht="15" hidden="1" customHeight="1" x14ac:dyDescent="0.3"/>
    <row r="17062" ht="15" hidden="1" customHeight="1" x14ac:dyDescent="0.3"/>
    <row r="17063" ht="15" hidden="1" customHeight="1" x14ac:dyDescent="0.3"/>
    <row r="17064" ht="15" hidden="1" customHeight="1" x14ac:dyDescent="0.3"/>
    <row r="17065" ht="15" hidden="1" customHeight="1" x14ac:dyDescent="0.3"/>
    <row r="17066" ht="15" hidden="1" customHeight="1" x14ac:dyDescent="0.3"/>
    <row r="17067" ht="15" hidden="1" customHeight="1" x14ac:dyDescent="0.3"/>
    <row r="17068" ht="15" hidden="1" customHeight="1" x14ac:dyDescent="0.3"/>
    <row r="17069" ht="15" hidden="1" customHeight="1" x14ac:dyDescent="0.3"/>
    <row r="17070" ht="15" hidden="1" customHeight="1" x14ac:dyDescent="0.3"/>
    <row r="17071" ht="15" hidden="1" customHeight="1" x14ac:dyDescent="0.3"/>
    <row r="17072" ht="15" hidden="1" customHeight="1" x14ac:dyDescent="0.3"/>
    <row r="17073" ht="15" hidden="1" customHeight="1" x14ac:dyDescent="0.3"/>
    <row r="17074" ht="15" hidden="1" customHeight="1" x14ac:dyDescent="0.3"/>
    <row r="17075" ht="15" hidden="1" customHeight="1" x14ac:dyDescent="0.3"/>
    <row r="17076" ht="15" hidden="1" customHeight="1" x14ac:dyDescent="0.3"/>
    <row r="17077" ht="15" hidden="1" customHeight="1" x14ac:dyDescent="0.3"/>
    <row r="17078" ht="15" hidden="1" customHeight="1" x14ac:dyDescent="0.3"/>
    <row r="17079" ht="15" hidden="1" customHeight="1" x14ac:dyDescent="0.3"/>
    <row r="17080" ht="15" hidden="1" customHeight="1" x14ac:dyDescent="0.3"/>
    <row r="17081" ht="15" hidden="1" customHeight="1" x14ac:dyDescent="0.3"/>
    <row r="17082" ht="15" hidden="1" customHeight="1" x14ac:dyDescent="0.3"/>
    <row r="17083" ht="15" hidden="1" customHeight="1" x14ac:dyDescent="0.3"/>
    <row r="17084" ht="15" hidden="1" customHeight="1" x14ac:dyDescent="0.3"/>
    <row r="17085" ht="15" hidden="1" customHeight="1" x14ac:dyDescent="0.3"/>
    <row r="17086" ht="15" hidden="1" customHeight="1" x14ac:dyDescent="0.3"/>
    <row r="17087" ht="15" hidden="1" customHeight="1" x14ac:dyDescent="0.3"/>
    <row r="17088" ht="15" hidden="1" customHeight="1" x14ac:dyDescent="0.3"/>
    <row r="17089" ht="15" hidden="1" customHeight="1" x14ac:dyDescent="0.3"/>
    <row r="17090" ht="15" hidden="1" customHeight="1" x14ac:dyDescent="0.3"/>
    <row r="17091" ht="15" hidden="1" customHeight="1" x14ac:dyDescent="0.3"/>
    <row r="17092" ht="15" hidden="1" customHeight="1" x14ac:dyDescent="0.3"/>
    <row r="17093" ht="15" hidden="1" customHeight="1" x14ac:dyDescent="0.3"/>
    <row r="17094" ht="15" hidden="1" customHeight="1" x14ac:dyDescent="0.3"/>
    <row r="17095" ht="15" hidden="1" customHeight="1" x14ac:dyDescent="0.3"/>
    <row r="17096" ht="15" hidden="1" customHeight="1" x14ac:dyDescent="0.3"/>
    <row r="17097" ht="15" hidden="1" customHeight="1" x14ac:dyDescent="0.3"/>
    <row r="17098" ht="15" hidden="1" customHeight="1" x14ac:dyDescent="0.3"/>
    <row r="17099" ht="15" hidden="1" customHeight="1" x14ac:dyDescent="0.3"/>
    <row r="17100" ht="15" hidden="1" customHeight="1" x14ac:dyDescent="0.3"/>
    <row r="17101" ht="15" hidden="1" customHeight="1" x14ac:dyDescent="0.3"/>
    <row r="17102" ht="15" hidden="1" customHeight="1" x14ac:dyDescent="0.3"/>
    <row r="17103" ht="15" hidden="1" customHeight="1" x14ac:dyDescent="0.3"/>
    <row r="17104" ht="15" hidden="1" customHeight="1" x14ac:dyDescent="0.3"/>
    <row r="17105" ht="15" hidden="1" customHeight="1" x14ac:dyDescent="0.3"/>
    <row r="17106" ht="15" hidden="1" customHeight="1" x14ac:dyDescent="0.3"/>
    <row r="17107" ht="15" hidden="1" customHeight="1" x14ac:dyDescent="0.3"/>
    <row r="17108" ht="15" hidden="1" customHeight="1" x14ac:dyDescent="0.3"/>
    <row r="17109" ht="15" hidden="1" customHeight="1" x14ac:dyDescent="0.3"/>
    <row r="17110" ht="15" hidden="1" customHeight="1" x14ac:dyDescent="0.3"/>
    <row r="17111" ht="15" hidden="1" customHeight="1" x14ac:dyDescent="0.3"/>
    <row r="17112" ht="15" hidden="1" customHeight="1" x14ac:dyDescent="0.3"/>
    <row r="17113" ht="15" hidden="1" customHeight="1" x14ac:dyDescent="0.3"/>
    <row r="17114" ht="15" hidden="1" customHeight="1" x14ac:dyDescent="0.3"/>
    <row r="17115" ht="15" hidden="1" customHeight="1" x14ac:dyDescent="0.3"/>
    <row r="17116" ht="15" hidden="1" customHeight="1" x14ac:dyDescent="0.3"/>
    <row r="17117" ht="15" hidden="1" customHeight="1" x14ac:dyDescent="0.3"/>
    <row r="17118" ht="15" hidden="1" customHeight="1" x14ac:dyDescent="0.3"/>
    <row r="17119" ht="15" hidden="1" customHeight="1" x14ac:dyDescent="0.3"/>
    <row r="17120" ht="15" hidden="1" customHeight="1" x14ac:dyDescent="0.3"/>
    <row r="17121" ht="15" hidden="1" customHeight="1" x14ac:dyDescent="0.3"/>
    <row r="17122" ht="15" hidden="1" customHeight="1" x14ac:dyDescent="0.3"/>
    <row r="17123" ht="15" hidden="1" customHeight="1" x14ac:dyDescent="0.3"/>
    <row r="17124" ht="15" hidden="1" customHeight="1" x14ac:dyDescent="0.3"/>
    <row r="17125" ht="15" hidden="1" customHeight="1" x14ac:dyDescent="0.3"/>
    <row r="17126" ht="15" hidden="1" customHeight="1" x14ac:dyDescent="0.3"/>
    <row r="17127" ht="15" hidden="1" customHeight="1" x14ac:dyDescent="0.3"/>
    <row r="17128" ht="15" hidden="1" customHeight="1" x14ac:dyDescent="0.3"/>
    <row r="17129" ht="15" hidden="1" customHeight="1" x14ac:dyDescent="0.3"/>
    <row r="17130" ht="15" hidden="1" customHeight="1" x14ac:dyDescent="0.3"/>
    <row r="17131" ht="15" hidden="1" customHeight="1" x14ac:dyDescent="0.3"/>
    <row r="17132" ht="15" hidden="1" customHeight="1" x14ac:dyDescent="0.3"/>
    <row r="17133" ht="15" hidden="1" customHeight="1" x14ac:dyDescent="0.3"/>
    <row r="17134" ht="15" hidden="1" customHeight="1" x14ac:dyDescent="0.3"/>
    <row r="17135" ht="15" hidden="1" customHeight="1" x14ac:dyDescent="0.3"/>
    <row r="17136" ht="15" hidden="1" customHeight="1" x14ac:dyDescent="0.3"/>
    <row r="17137" ht="15" hidden="1" customHeight="1" x14ac:dyDescent="0.3"/>
    <row r="17138" ht="15" hidden="1" customHeight="1" x14ac:dyDescent="0.3"/>
    <row r="17139" ht="15" hidden="1" customHeight="1" x14ac:dyDescent="0.3"/>
    <row r="17140" ht="15" hidden="1" customHeight="1" x14ac:dyDescent="0.3"/>
    <row r="17141" ht="15" hidden="1" customHeight="1" x14ac:dyDescent="0.3"/>
    <row r="17142" ht="15" hidden="1" customHeight="1" x14ac:dyDescent="0.3"/>
    <row r="17143" ht="15" hidden="1" customHeight="1" x14ac:dyDescent="0.3"/>
    <row r="17144" ht="15" hidden="1" customHeight="1" x14ac:dyDescent="0.3"/>
    <row r="17145" ht="15" hidden="1" customHeight="1" x14ac:dyDescent="0.3"/>
    <row r="17146" ht="15" hidden="1" customHeight="1" x14ac:dyDescent="0.3"/>
    <row r="17147" ht="15" hidden="1" customHeight="1" x14ac:dyDescent="0.3"/>
    <row r="17148" ht="15" hidden="1" customHeight="1" x14ac:dyDescent="0.3"/>
    <row r="17149" ht="15" hidden="1" customHeight="1" x14ac:dyDescent="0.3"/>
    <row r="17150" ht="15" hidden="1" customHeight="1" x14ac:dyDescent="0.3"/>
    <row r="17151" ht="15" hidden="1" customHeight="1" x14ac:dyDescent="0.3"/>
    <row r="17152" ht="15" hidden="1" customHeight="1" x14ac:dyDescent="0.3"/>
    <row r="17153" ht="15" hidden="1" customHeight="1" x14ac:dyDescent="0.3"/>
    <row r="17154" ht="15" hidden="1" customHeight="1" x14ac:dyDescent="0.3"/>
    <row r="17155" ht="15" hidden="1" customHeight="1" x14ac:dyDescent="0.3"/>
    <row r="17156" ht="15" hidden="1" customHeight="1" x14ac:dyDescent="0.3"/>
    <row r="17157" ht="15" hidden="1" customHeight="1" x14ac:dyDescent="0.3"/>
    <row r="17158" ht="15" hidden="1" customHeight="1" x14ac:dyDescent="0.3"/>
    <row r="17159" ht="15" hidden="1" customHeight="1" x14ac:dyDescent="0.3"/>
    <row r="17160" ht="15" hidden="1" customHeight="1" x14ac:dyDescent="0.3"/>
    <row r="17161" ht="15" hidden="1" customHeight="1" x14ac:dyDescent="0.3"/>
    <row r="17162" ht="15" hidden="1" customHeight="1" x14ac:dyDescent="0.3"/>
    <row r="17163" ht="15" hidden="1" customHeight="1" x14ac:dyDescent="0.3"/>
    <row r="17164" ht="15" hidden="1" customHeight="1" x14ac:dyDescent="0.3"/>
    <row r="17165" ht="15" hidden="1" customHeight="1" x14ac:dyDescent="0.3"/>
    <row r="17166" ht="15" hidden="1" customHeight="1" x14ac:dyDescent="0.3"/>
    <row r="17167" ht="15" hidden="1" customHeight="1" x14ac:dyDescent="0.3"/>
    <row r="17168" ht="15" hidden="1" customHeight="1" x14ac:dyDescent="0.3"/>
    <row r="17169" ht="15" hidden="1" customHeight="1" x14ac:dyDescent="0.3"/>
    <row r="17170" ht="15" hidden="1" customHeight="1" x14ac:dyDescent="0.3"/>
    <row r="17171" ht="15" hidden="1" customHeight="1" x14ac:dyDescent="0.3"/>
    <row r="17172" ht="15" hidden="1" customHeight="1" x14ac:dyDescent="0.3"/>
    <row r="17173" ht="15" hidden="1" customHeight="1" x14ac:dyDescent="0.3"/>
    <row r="17174" ht="15" hidden="1" customHeight="1" x14ac:dyDescent="0.3"/>
    <row r="17175" ht="15" hidden="1" customHeight="1" x14ac:dyDescent="0.3"/>
    <row r="17176" ht="15" hidden="1" customHeight="1" x14ac:dyDescent="0.3"/>
    <row r="17177" ht="15" hidden="1" customHeight="1" x14ac:dyDescent="0.3"/>
    <row r="17178" ht="15" hidden="1" customHeight="1" x14ac:dyDescent="0.3"/>
    <row r="17179" ht="15" hidden="1" customHeight="1" x14ac:dyDescent="0.3"/>
    <row r="17180" ht="15" hidden="1" customHeight="1" x14ac:dyDescent="0.3"/>
    <row r="17181" ht="15" hidden="1" customHeight="1" x14ac:dyDescent="0.3"/>
    <row r="17182" ht="15" hidden="1" customHeight="1" x14ac:dyDescent="0.3"/>
    <row r="17183" ht="15" hidden="1" customHeight="1" x14ac:dyDescent="0.3"/>
    <row r="17184" ht="15" hidden="1" customHeight="1" x14ac:dyDescent="0.3"/>
    <row r="17185" ht="15" hidden="1" customHeight="1" x14ac:dyDescent="0.3"/>
    <row r="17186" ht="15" hidden="1" customHeight="1" x14ac:dyDescent="0.3"/>
    <row r="17187" ht="15" hidden="1" customHeight="1" x14ac:dyDescent="0.3"/>
    <row r="17188" ht="15" hidden="1" customHeight="1" x14ac:dyDescent="0.3"/>
    <row r="17189" ht="15" hidden="1" customHeight="1" x14ac:dyDescent="0.3"/>
    <row r="17190" ht="15" hidden="1" customHeight="1" x14ac:dyDescent="0.3"/>
    <row r="17191" ht="15" hidden="1" customHeight="1" x14ac:dyDescent="0.3"/>
    <row r="17192" ht="15" hidden="1" customHeight="1" x14ac:dyDescent="0.3"/>
    <row r="17193" ht="15" hidden="1" customHeight="1" x14ac:dyDescent="0.3"/>
    <row r="17194" ht="15" hidden="1" customHeight="1" x14ac:dyDescent="0.3"/>
    <row r="17195" ht="15" hidden="1" customHeight="1" x14ac:dyDescent="0.3"/>
    <row r="17196" ht="15" hidden="1" customHeight="1" x14ac:dyDescent="0.3"/>
    <row r="17197" ht="15" hidden="1" customHeight="1" x14ac:dyDescent="0.3"/>
    <row r="17198" ht="15" hidden="1" customHeight="1" x14ac:dyDescent="0.3"/>
    <row r="17199" ht="15" hidden="1" customHeight="1" x14ac:dyDescent="0.3"/>
    <row r="17200" ht="15" hidden="1" customHeight="1" x14ac:dyDescent="0.3"/>
    <row r="17201" ht="15" hidden="1" customHeight="1" x14ac:dyDescent="0.3"/>
    <row r="17202" ht="15" hidden="1" customHeight="1" x14ac:dyDescent="0.3"/>
    <row r="17203" ht="15" hidden="1" customHeight="1" x14ac:dyDescent="0.3"/>
    <row r="17204" ht="15" hidden="1" customHeight="1" x14ac:dyDescent="0.3"/>
    <row r="17205" ht="15" hidden="1" customHeight="1" x14ac:dyDescent="0.3"/>
    <row r="17206" ht="15" hidden="1" customHeight="1" x14ac:dyDescent="0.3"/>
    <row r="17207" ht="15" hidden="1" customHeight="1" x14ac:dyDescent="0.3"/>
    <row r="17208" ht="15" hidden="1" customHeight="1" x14ac:dyDescent="0.3"/>
    <row r="17209" ht="15" hidden="1" customHeight="1" x14ac:dyDescent="0.3"/>
    <row r="17210" ht="15" hidden="1" customHeight="1" x14ac:dyDescent="0.3"/>
    <row r="17211" ht="15" hidden="1" customHeight="1" x14ac:dyDescent="0.3"/>
    <row r="17212" ht="15" hidden="1" customHeight="1" x14ac:dyDescent="0.3"/>
    <row r="17213" ht="15" hidden="1" customHeight="1" x14ac:dyDescent="0.3"/>
    <row r="17214" ht="15" hidden="1" customHeight="1" x14ac:dyDescent="0.3"/>
    <row r="17215" ht="15" hidden="1" customHeight="1" x14ac:dyDescent="0.3"/>
    <row r="17216" ht="15" hidden="1" customHeight="1" x14ac:dyDescent="0.3"/>
    <row r="17217" ht="15" hidden="1" customHeight="1" x14ac:dyDescent="0.3"/>
    <row r="17218" ht="15" hidden="1" customHeight="1" x14ac:dyDescent="0.3"/>
    <row r="17219" ht="15" hidden="1" customHeight="1" x14ac:dyDescent="0.3"/>
    <row r="17220" ht="15" hidden="1" customHeight="1" x14ac:dyDescent="0.3"/>
    <row r="17221" ht="15" hidden="1" customHeight="1" x14ac:dyDescent="0.3"/>
    <row r="17222" ht="15" hidden="1" customHeight="1" x14ac:dyDescent="0.3"/>
    <row r="17223" ht="15" hidden="1" customHeight="1" x14ac:dyDescent="0.3"/>
    <row r="17224" ht="15" hidden="1" customHeight="1" x14ac:dyDescent="0.3"/>
    <row r="17225" ht="15" hidden="1" customHeight="1" x14ac:dyDescent="0.3"/>
    <row r="17226" ht="15" hidden="1" customHeight="1" x14ac:dyDescent="0.3"/>
    <row r="17227" ht="15" hidden="1" customHeight="1" x14ac:dyDescent="0.3"/>
    <row r="17228" ht="15" hidden="1" customHeight="1" x14ac:dyDescent="0.3"/>
    <row r="17229" ht="15" hidden="1" customHeight="1" x14ac:dyDescent="0.3"/>
    <row r="17230" ht="15" hidden="1" customHeight="1" x14ac:dyDescent="0.3"/>
    <row r="17231" ht="15" hidden="1" customHeight="1" x14ac:dyDescent="0.3"/>
    <row r="17232" ht="15" hidden="1" customHeight="1" x14ac:dyDescent="0.3"/>
    <row r="17233" ht="15" hidden="1" customHeight="1" x14ac:dyDescent="0.3"/>
    <row r="17234" ht="15" hidden="1" customHeight="1" x14ac:dyDescent="0.3"/>
    <row r="17235" ht="15" hidden="1" customHeight="1" x14ac:dyDescent="0.3"/>
    <row r="17236" ht="15" hidden="1" customHeight="1" x14ac:dyDescent="0.3"/>
    <row r="17237" ht="15" hidden="1" customHeight="1" x14ac:dyDescent="0.3"/>
    <row r="17238" ht="15" hidden="1" customHeight="1" x14ac:dyDescent="0.3"/>
    <row r="17239" ht="15" hidden="1" customHeight="1" x14ac:dyDescent="0.3"/>
    <row r="17240" ht="15" hidden="1" customHeight="1" x14ac:dyDescent="0.3"/>
    <row r="17241" ht="15" hidden="1" customHeight="1" x14ac:dyDescent="0.3"/>
    <row r="17242" ht="15" hidden="1" customHeight="1" x14ac:dyDescent="0.3"/>
    <row r="17243" ht="15" hidden="1" customHeight="1" x14ac:dyDescent="0.3"/>
    <row r="17244" ht="15" hidden="1" customHeight="1" x14ac:dyDescent="0.3"/>
    <row r="17245" ht="15" hidden="1" customHeight="1" x14ac:dyDescent="0.3"/>
    <row r="17246" ht="15" hidden="1" customHeight="1" x14ac:dyDescent="0.3"/>
    <row r="17247" ht="15" hidden="1" customHeight="1" x14ac:dyDescent="0.3"/>
    <row r="17248" ht="15" hidden="1" customHeight="1" x14ac:dyDescent="0.3"/>
    <row r="17249" ht="15" hidden="1" customHeight="1" x14ac:dyDescent="0.3"/>
    <row r="17250" ht="15" hidden="1" customHeight="1" x14ac:dyDescent="0.3"/>
    <row r="17251" ht="15" hidden="1" customHeight="1" x14ac:dyDescent="0.3"/>
    <row r="17252" ht="15" hidden="1" customHeight="1" x14ac:dyDescent="0.3"/>
    <row r="17253" ht="15" hidden="1" customHeight="1" x14ac:dyDescent="0.3"/>
    <row r="17254" ht="15" hidden="1" customHeight="1" x14ac:dyDescent="0.3"/>
    <row r="17255" ht="15" hidden="1" customHeight="1" x14ac:dyDescent="0.3"/>
    <row r="17256" ht="15" hidden="1" customHeight="1" x14ac:dyDescent="0.3"/>
    <row r="17257" ht="15" hidden="1" customHeight="1" x14ac:dyDescent="0.3"/>
    <row r="17258" ht="15" hidden="1" customHeight="1" x14ac:dyDescent="0.3"/>
    <row r="17259" ht="15" hidden="1" customHeight="1" x14ac:dyDescent="0.3"/>
    <row r="17260" ht="15" hidden="1" customHeight="1" x14ac:dyDescent="0.3"/>
    <row r="17261" ht="15" hidden="1" customHeight="1" x14ac:dyDescent="0.3"/>
    <row r="17262" ht="15" hidden="1" customHeight="1" x14ac:dyDescent="0.3"/>
    <row r="17263" ht="15" hidden="1" customHeight="1" x14ac:dyDescent="0.3"/>
    <row r="17264" ht="15" hidden="1" customHeight="1" x14ac:dyDescent="0.3"/>
    <row r="17265" ht="15" hidden="1" customHeight="1" x14ac:dyDescent="0.3"/>
    <row r="17266" ht="15" hidden="1" customHeight="1" x14ac:dyDescent="0.3"/>
    <row r="17267" ht="15" hidden="1" customHeight="1" x14ac:dyDescent="0.3"/>
    <row r="17268" ht="15" hidden="1" customHeight="1" x14ac:dyDescent="0.3"/>
    <row r="17269" ht="15" hidden="1" customHeight="1" x14ac:dyDescent="0.3"/>
    <row r="17270" ht="15" hidden="1" customHeight="1" x14ac:dyDescent="0.3"/>
    <row r="17271" ht="15" hidden="1" customHeight="1" x14ac:dyDescent="0.3"/>
    <row r="17272" ht="15" hidden="1" customHeight="1" x14ac:dyDescent="0.3"/>
    <row r="17273" ht="15" hidden="1" customHeight="1" x14ac:dyDescent="0.3"/>
    <row r="17274" ht="15" hidden="1" customHeight="1" x14ac:dyDescent="0.3"/>
    <row r="17275" ht="15" hidden="1" customHeight="1" x14ac:dyDescent="0.3"/>
    <row r="17276" ht="15" hidden="1" customHeight="1" x14ac:dyDescent="0.3"/>
    <row r="17277" ht="15" hidden="1" customHeight="1" x14ac:dyDescent="0.3"/>
    <row r="17278" ht="15" hidden="1" customHeight="1" x14ac:dyDescent="0.3"/>
    <row r="17279" ht="15" hidden="1" customHeight="1" x14ac:dyDescent="0.3"/>
    <row r="17280" ht="15" hidden="1" customHeight="1" x14ac:dyDescent="0.3"/>
    <row r="17281" ht="15" hidden="1" customHeight="1" x14ac:dyDescent="0.3"/>
    <row r="17282" ht="15" hidden="1" customHeight="1" x14ac:dyDescent="0.3"/>
    <row r="17283" ht="15" hidden="1" customHeight="1" x14ac:dyDescent="0.3"/>
    <row r="17284" ht="15" hidden="1" customHeight="1" x14ac:dyDescent="0.3"/>
    <row r="17285" ht="15" hidden="1" customHeight="1" x14ac:dyDescent="0.3"/>
    <row r="17286" ht="15" hidden="1" customHeight="1" x14ac:dyDescent="0.3"/>
    <row r="17287" ht="15" hidden="1" customHeight="1" x14ac:dyDescent="0.3"/>
    <row r="17288" ht="15" hidden="1" customHeight="1" x14ac:dyDescent="0.3"/>
    <row r="17289" ht="15" hidden="1" customHeight="1" x14ac:dyDescent="0.3"/>
    <row r="17290" ht="15" hidden="1" customHeight="1" x14ac:dyDescent="0.3"/>
    <row r="17291" ht="15" hidden="1" customHeight="1" x14ac:dyDescent="0.3"/>
    <row r="17292" ht="15" hidden="1" customHeight="1" x14ac:dyDescent="0.3"/>
    <row r="17293" ht="15" hidden="1" customHeight="1" x14ac:dyDescent="0.3"/>
    <row r="17294" ht="15" hidden="1" customHeight="1" x14ac:dyDescent="0.3"/>
    <row r="17295" ht="15" hidden="1" customHeight="1" x14ac:dyDescent="0.3"/>
    <row r="17296" ht="15" hidden="1" customHeight="1" x14ac:dyDescent="0.3"/>
    <row r="17297" ht="15" hidden="1" customHeight="1" x14ac:dyDescent="0.3"/>
    <row r="17298" ht="15" hidden="1" customHeight="1" x14ac:dyDescent="0.3"/>
    <row r="17299" ht="15" hidden="1" customHeight="1" x14ac:dyDescent="0.3"/>
    <row r="17300" ht="15" hidden="1" customHeight="1" x14ac:dyDescent="0.3"/>
    <row r="17301" ht="15" hidden="1" customHeight="1" x14ac:dyDescent="0.3"/>
    <row r="17302" ht="15" hidden="1" customHeight="1" x14ac:dyDescent="0.3"/>
    <row r="17303" ht="15" hidden="1" customHeight="1" x14ac:dyDescent="0.3"/>
    <row r="17304" ht="15" hidden="1" customHeight="1" x14ac:dyDescent="0.3"/>
    <row r="17305" ht="15" hidden="1" customHeight="1" x14ac:dyDescent="0.3"/>
    <row r="17306" ht="15" hidden="1" customHeight="1" x14ac:dyDescent="0.3"/>
    <row r="17307" ht="15" hidden="1" customHeight="1" x14ac:dyDescent="0.3"/>
    <row r="17308" ht="15" hidden="1" customHeight="1" x14ac:dyDescent="0.3"/>
    <row r="17309" ht="15" hidden="1" customHeight="1" x14ac:dyDescent="0.3"/>
    <row r="17310" ht="15" hidden="1" customHeight="1" x14ac:dyDescent="0.3"/>
    <row r="17311" ht="15" hidden="1" customHeight="1" x14ac:dyDescent="0.3"/>
    <row r="17312" ht="15" hidden="1" customHeight="1" x14ac:dyDescent="0.3"/>
    <row r="17313" ht="15" hidden="1" customHeight="1" x14ac:dyDescent="0.3"/>
    <row r="17314" ht="15" hidden="1" customHeight="1" x14ac:dyDescent="0.3"/>
    <row r="17315" ht="15" hidden="1" customHeight="1" x14ac:dyDescent="0.3"/>
    <row r="17316" ht="15" hidden="1" customHeight="1" x14ac:dyDescent="0.3"/>
    <row r="17317" ht="15" hidden="1" customHeight="1" x14ac:dyDescent="0.3"/>
    <row r="17318" ht="15" hidden="1" customHeight="1" x14ac:dyDescent="0.3"/>
    <row r="17319" ht="15" hidden="1" customHeight="1" x14ac:dyDescent="0.3"/>
    <row r="17320" ht="15" hidden="1" customHeight="1" x14ac:dyDescent="0.3"/>
    <row r="17321" ht="15" hidden="1" customHeight="1" x14ac:dyDescent="0.3"/>
    <row r="17322" ht="15" hidden="1" customHeight="1" x14ac:dyDescent="0.3"/>
    <row r="17323" ht="15" hidden="1" customHeight="1" x14ac:dyDescent="0.3"/>
    <row r="17324" ht="15" hidden="1" customHeight="1" x14ac:dyDescent="0.3"/>
    <row r="17325" ht="15" hidden="1" customHeight="1" x14ac:dyDescent="0.3"/>
    <row r="17326" ht="15" hidden="1" customHeight="1" x14ac:dyDescent="0.3"/>
    <row r="17327" ht="15" hidden="1" customHeight="1" x14ac:dyDescent="0.3"/>
    <row r="17328" ht="15" hidden="1" customHeight="1" x14ac:dyDescent="0.3"/>
    <row r="17329" ht="15" hidden="1" customHeight="1" x14ac:dyDescent="0.3"/>
    <row r="17330" ht="15" hidden="1" customHeight="1" x14ac:dyDescent="0.3"/>
    <row r="17331" ht="15" hidden="1" customHeight="1" x14ac:dyDescent="0.3"/>
    <row r="17332" ht="15" hidden="1" customHeight="1" x14ac:dyDescent="0.3"/>
    <row r="17333" ht="15" hidden="1" customHeight="1" x14ac:dyDescent="0.3"/>
    <row r="17334" ht="15" hidden="1" customHeight="1" x14ac:dyDescent="0.3"/>
    <row r="17335" ht="15" hidden="1" customHeight="1" x14ac:dyDescent="0.3"/>
    <row r="17336" ht="15" hidden="1" customHeight="1" x14ac:dyDescent="0.3"/>
    <row r="17337" ht="15" hidden="1" customHeight="1" x14ac:dyDescent="0.3"/>
    <row r="17338" ht="15" hidden="1" customHeight="1" x14ac:dyDescent="0.3"/>
    <row r="17339" ht="15" hidden="1" customHeight="1" x14ac:dyDescent="0.3"/>
    <row r="17340" ht="15" hidden="1" customHeight="1" x14ac:dyDescent="0.3"/>
    <row r="17341" ht="15" hidden="1" customHeight="1" x14ac:dyDescent="0.3"/>
    <row r="17342" ht="15" hidden="1" customHeight="1" x14ac:dyDescent="0.3"/>
    <row r="17343" ht="15" hidden="1" customHeight="1" x14ac:dyDescent="0.3"/>
    <row r="17344" ht="15" hidden="1" customHeight="1" x14ac:dyDescent="0.3"/>
    <row r="17345" ht="15" hidden="1" customHeight="1" x14ac:dyDescent="0.3"/>
    <row r="17346" ht="15" hidden="1" customHeight="1" x14ac:dyDescent="0.3"/>
    <row r="17347" ht="15" hidden="1" customHeight="1" x14ac:dyDescent="0.3"/>
    <row r="17348" ht="15" hidden="1" customHeight="1" x14ac:dyDescent="0.3"/>
    <row r="17349" ht="15" hidden="1" customHeight="1" x14ac:dyDescent="0.3"/>
    <row r="17350" ht="15" hidden="1" customHeight="1" x14ac:dyDescent="0.3"/>
    <row r="17351" ht="15" hidden="1" customHeight="1" x14ac:dyDescent="0.3"/>
    <row r="17352" ht="15" hidden="1" customHeight="1" x14ac:dyDescent="0.3"/>
    <row r="17353" ht="15" hidden="1" customHeight="1" x14ac:dyDescent="0.3"/>
    <row r="17354" ht="15" hidden="1" customHeight="1" x14ac:dyDescent="0.3"/>
    <row r="17355" ht="15" hidden="1" customHeight="1" x14ac:dyDescent="0.3"/>
    <row r="17356" ht="15" hidden="1" customHeight="1" x14ac:dyDescent="0.3"/>
    <row r="17357" ht="15" hidden="1" customHeight="1" x14ac:dyDescent="0.3"/>
    <row r="17358" ht="15" hidden="1" customHeight="1" x14ac:dyDescent="0.3"/>
    <row r="17359" ht="15" hidden="1" customHeight="1" x14ac:dyDescent="0.3"/>
    <row r="17360" ht="15" hidden="1" customHeight="1" x14ac:dyDescent="0.3"/>
    <row r="17361" ht="15" hidden="1" customHeight="1" x14ac:dyDescent="0.3"/>
    <row r="17362" ht="15" hidden="1" customHeight="1" x14ac:dyDescent="0.3"/>
    <row r="17363" ht="15" hidden="1" customHeight="1" x14ac:dyDescent="0.3"/>
    <row r="17364" ht="15" hidden="1" customHeight="1" x14ac:dyDescent="0.3"/>
    <row r="17365" ht="15" hidden="1" customHeight="1" x14ac:dyDescent="0.3"/>
    <row r="17366" ht="15" hidden="1" customHeight="1" x14ac:dyDescent="0.3"/>
    <row r="17367" ht="15" hidden="1" customHeight="1" x14ac:dyDescent="0.3"/>
    <row r="17368" ht="15" hidden="1" customHeight="1" x14ac:dyDescent="0.3"/>
    <row r="17369" ht="15" hidden="1" customHeight="1" x14ac:dyDescent="0.3"/>
    <row r="17370" ht="15" hidden="1" customHeight="1" x14ac:dyDescent="0.3"/>
    <row r="17371" ht="15" hidden="1" customHeight="1" x14ac:dyDescent="0.3"/>
    <row r="17372" ht="15" hidden="1" customHeight="1" x14ac:dyDescent="0.3"/>
    <row r="17373" ht="15" hidden="1" customHeight="1" x14ac:dyDescent="0.3"/>
    <row r="17374" ht="15" hidden="1" customHeight="1" x14ac:dyDescent="0.3"/>
    <row r="17375" ht="15" hidden="1" customHeight="1" x14ac:dyDescent="0.3"/>
    <row r="17376" ht="15" hidden="1" customHeight="1" x14ac:dyDescent="0.3"/>
    <row r="17377" ht="15" hidden="1" customHeight="1" x14ac:dyDescent="0.3"/>
    <row r="17378" ht="15" hidden="1" customHeight="1" x14ac:dyDescent="0.3"/>
    <row r="17379" ht="15" hidden="1" customHeight="1" x14ac:dyDescent="0.3"/>
    <row r="17380" ht="15" hidden="1" customHeight="1" x14ac:dyDescent="0.3"/>
    <row r="17381" ht="15" hidden="1" customHeight="1" x14ac:dyDescent="0.3"/>
    <row r="17382" ht="15" hidden="1" customHeight="1" x14ac:dyDescent="0.3"/>
    <row r="17383" ht="15" hidden="1" customHeight="1" x14ac:dyDescent="0.3"/>
    <row r="17384" ht="15" hidden="1" customHeight="1" x14ac:dyDescent="0.3"/>
    <row r="17385" ht="15" hidden="1" customHeight="1" x14ac:dyDescent="0.3"/>
    <row r="17386" ht="15" hidden="1" customHeight="1" x14ac:dyDescent="0.3"/>
    <row r="17387" ht="15" hidden="1" customHeight="1" x14ac:dyDescent="0.3"/>
    <row r="17388" ht="15" hidden="1" customHeight="1" x14ac:dyDescent="0.3"/>
    <row r="17389" ht="15" hidden="1" customHeight="1" x14ac:dyDescent="0.3"/>
    <row r="17390" ht="15" hidden="1" customHeight="1" x14ac:dyDescent="0.3"/>
    <row r="17391" ht="15" hidden="1" customHeight="1" x14ac:dyDescent="0.3"/>
    <row r="17392" ht="15" hidden="1" customHeight="1" x14ac:dyDescent="0.3"/>
    <row r="17393" ht="15" hidden="1" customHeight="1" x14ac:dyDescent="0.3"/>
    <row r="17394" ht="15" hidden="1" customHeight="1" x14ac:dyDescent="0.3"/>
    <row r="17395" ht="15" hidden="1" customHeight="1" x14ac:dyDescent="0.3"/>
    <row r="17396" ht="15" hidden="1" customHeight="1" x14ac:dyDescent="0.3"/>
    <row r="17397" ht="15" hidden="1" customHeight="1" x14ac:dyDescent="0.3"/>
    <row r="17398" ht="15" hidden="1" customHeight="1" x14ac:dyDescent="0.3"/>
    <row r="17399" ht="15" hidden="1" customHeight="1" x14ac:dyDescent="0.3"/>
    <row r="17400" ht="15" hidden="1" customHeight="1" x14ac:dyDescent="0.3"/>
    <row r="17401" ht="15" hidden="1" customHeight="1" x14ac:dyDescent="0.3"/>
    <row r="17402" ht="15" hidden="1" customHeight="1" x14ac:dyDescent="0.3"/>
    <row r="17403" ht="15" hidden="1" customHeight="1" x14ac:dyDescent="0.3"/>
    <row r="17404" ht="15" hidden="1" customHeight="1" x14ac:dyDescent="0.3"/>
    <row r="17405" ht="15" hidden="1" customHeight="1" x14ac:dyDescent="0.3"/>
    <row r="17406" ht="15" hidden="1" customHeight="1" x14ac:dyDescent="0.3"/>
    <row r="17407" ht="15" hidden="1" customHeight="1" x14ac:dyDescent="0.3"/>
    <row r="17408" ht="15" hidden="1" customHeight="1" x14ac:dyDescent="0.3"/>
    <row r="17409" ht="15" hidden="1" customHeight="1" x14ac:dyDescent="0.3"/>
    <row r="17410" ht="15" hidden="1" customHeight="1" x14ac:dyDescent="0.3"/>
    <row r="17411" ht="15" hidden="1" customHeight="1" x14ac:dyDescent="0.3"/>
    <row r="17412" ht="15" hidden="1" customHeight="1" x14ac:dyDescent="0.3"/>
    <row r="17413" ht="15" hidden="1" customHeight="1" x14ac:dyDescent="0.3"/>
    <row r="17414" ht="15" hidden="1" customHeight="1" x14ac:dyDescent="0.3"/>
    <row r="17415" ht="15" hidden="1" customHeight="1" x14ac:dyDescent="0.3"/>
    <row r="17416" ht="15" hidden="1" customHeight="1" x14ac:dyDescent="0.3"/>
    <row r="17417" ht="15" hidden="1" customHeight="1" x14ac:dyDescent="0.3"/>
    <row r="17418" ht="15" hidden="1" customHeight="1" x14ac:dyDescent="0.3"/>
    <row r="17419" ht="15" hidden="1" customHeight="1" x14ac:dyDescent="0.3"/>
    <row r="17420" ht="15" hidden="1" customHeight="1" x14ac:dyDescent="0.3"/>
    <row r="17421" ht="15" hidden="1" customHeight="1" x14ac:dyDescent="0.3"/>
    <row r="17422" ht="15" hidden="1" customHeight="1" x14ac:dyDescent="0.3"/>
    <row r="17423" ht="15" hidden="1" customHeight="1" x14ac:dyDescent="0.3"/>
    <row r="17424" ht="15" hidden="1" customHeight="1" x14ac:dyDescent="0.3"/>
    <row r="17425" ht="15" hidden="1" customHeight="1" x14ac:dyDescent="0.3"/>
    <row r="17426" ht="15" hidden="1" customHeight="1" x14ac:dyDescent="0.3"/>
    <row r="17427" ht="15" hidden="1" customHeight="1" x14ac:dyDescent="0.3"/>
    <row r="17428" ht="15" hidden="1" customHeight="1" x14ac:dyDescent="0.3"/>
    <row r="17429" ht="15" hidden="1" customHeight="1" x14ac:dyDescent="0.3"/>
    <row r="17430" ht="15" hidden="1" customHeight="1" x14ac:dyDescent="0.3"/>
    <row r="17431" ht="15" hidden="1" customHeight="1" x14ac:dyDescent="0.3"/>
    <row r="17432" ht="15" hidden="1" customHeight="1" x14ac:dyDescent="0.3"/>
    <row r="17433" ht="15" hidden="1" customHeight="1" x14ac:dyDescent="0.3"/>
    <row r="17434" ht="15" hidden="1" customHeight="1" x14ac:dyDescent="0.3"/>
    <row r="17435" ht="15" hidden="1" customHeight="1" x14ac:dyDescent="0.3"/>
    <row r="17436" ht="15" hidden="1" customHeight="1" x14ac:dyDescent="0.3"/>
    <row r="17437" ht="15" hidden="1" customHeight="1" x14ac:dyDescent="0.3"/>
    <row r="17438" ht="15" hidden="1" customHeight="1" x14ac:dyDescent="0.3"/>
    <row r="17439" ht="15" hidden="1" customHeight="1" x14ac:dyDescent="0.3"/>
    <row r="17440" ht="15" hidden="1" customHeight="1" x14ac:dyDescent="0.3"/>
    <row r="17441" ht="15" hidden="1" customHeight="1" x14ac:dyDescent="0.3"/>
    <row r="17442" ht="15" hidden="1" customHeight="1" x14ac:dyDescent="0.3"/>
    <row r="17443" ht="15" hidden="1" customHeight="1" x14ac:dyDescent="0.3"/>
    <row r="17444" ht="15" hidden="1" customHeight="1" x14ac:dyDescent="0.3"/>
    <row r="17445" ht="15" hidden="1" customHeight="1" x14ac:dyDescent="0.3"/>
    <row r="17446" ht="15" hidden="1" customHeight="1" x14ac:dyDescent="0.3"/>
    <row r="17447" ht="15" hidden="1" customHeight="1" x14ac:dyDescent="0.3"/>
    <row r="17448" ht="15" hidden="1" customHeight="1" x14ac:dyDescent="0.3"/>
    <row r="17449" ht="15" hidden="1" customHeight="1" x14ac:dyDescent="0.3"/>
    <row r="17450" ht="15" hidden="1" customHeight="1" x14ac:dyDescent="0.3"/>
    <row r="17451" ht="15" hidden="1" customHeight="1" x14ac:dyDescent="0.3"/>
    <row r="17452" ht="15" hidden="1" customHeight="1" x14ac:dyDescent="0.3"/>
    <row r="17453" ht="15" hidden="1" customHeight="1" x14ac:dyDescent="0.3"/>
    <row r="17454" ht="15" hidden="1" customHeight="1" x14ac:dyDescent="0.3"/>
    <row r="17455" ht="15" hidden="1" customHeight="1" x14ac:dyDescent="0.3"/>
    <row r="17456" ht="15" hidden="1" customHeight="1" x14ac:dyDescent="0.3"/>
    <row r="17457" ht="15" hidden="1" customHeight="1" x14ac:dyDescent="0.3"/>
    <row r="17458" ht="15" hidden="1" customHeight="1" x14ac:dyDescent="0.3"/>
    <row r="17459" ht="15" hidden="1" customHeight="1" x14ac:dyDescent="0.3"/>
    <row r="17460" ht="15" hidden="1" customHeight="1" x14ac:dyDescent="0.3"/>
    <row r="17461" ht="15" hidden="1" customHeight="1" x14ac:dyDescent="0.3"/>
    <row r="17462" ht="15" hidden="1" customHeight="1" x14ac:dyDescent="0.3"/>
    <row r="17463" ht="15" hidden="1" customHeight="1" x14ac:dyDescent="0.3"/>
    <row r="17464" ht="15" hidden="1" customHeight="1" x14ac:dyDescent="0.3"/>
    <row r="17465" ht="15" hidden="1" customHeight="1" x14ac:dyDescent="0.3"/>
    <row r="17466" ht="15" hidden="1" customHeight="1" x14ac:dyDescent="0.3"/>
    <row r="17467" ht="15" hidden="1" customHeight="1" x14ac:dyDescent="0.3"/>
    <row r="17468" ht="15" hidden="1" customHeight="1" x14ac:dyDescent="0.3"/>
    <row r="17469" ht="15" hidden="1" customHeight="1" x14ac:dyDescent="0.3"/>
    <row r="17470" ht="15" hidden="1" customHeight="1" x14ac:dyDescent="0.3"/>
    <row r="17471" ht="15" hidden="1" customHeight="1" x14ac:dyDescent="0.3"/>
    <row r="17472" ht="15" hidden="1" customHeight="1" x14ac:dyDescent="0.3"/>
    <row r="17473" ht="15" hidden="1" customHeight="1" x14ac:dyDescent="0.3"/>
    <row r="17474" ht="15" hidden="1" customHeight="1" x14ac:dyDescent="0.3"/>
    <row r="17475" ht="15" hidden="1" customHeight="1" x14ac:dyDescent="0.3"/>
    <row r="17476" ht="15" hidden="1" customHeight="1" x14ac:dyDescent="0.3"/>
    <row r="17477" ht="15" hidden="1" customHeight="1" x14ac:dyDescent="0.3"/>
    <row r="17478" ht="15" hidden="1" customHeight="1" x14ac:dyDescent="0.3"/>
    <row r="17479" ht="15" hidden="1" customHeight="1" x14ac:dyDescent="0.3"/>
    <row r="17480" ht="15" hidden="1" customHeight="1" x14ac:dyDescent="0.3"/>
    <row r="17481" ht="15" hidden="1" customHeight="1" x14ac:dyDescent="0.3"/>
    <row r="17482" ht="15" hidden="1" customHeight="1" x14ac:dyDescent="0.3"/>
    <row r="17483" ht="15" hidden="1" customHeight="1" x14ac:dyDescent="0.3"/>
    <row r="17484" ht="15" hidden="1" customHeight="1" x14ac:dyDescent="0.3"/>
    <row r="17485" ht="15" hidden="1" customHeight="1" x14ac:dyDescent="0.3"/>
    <row r="17486" ht="15" hidden="1" customHeight="1" x14ac:dyDescent="0.3"/>
    <row r="17487" ht="15" hidden="1" customHeight="1" x14ac:dyDescent="0.3"/>
    <row r="17488" ht="15" hidden="1" customHeight="1" x14ac:dyDescent="0.3"/>
    <row r="17489" ht="15" hidden="1" customHeight="1" x14ac:dyDescent="0.3"/>
    <row r="17490" ht="15" hidden="1" customHeight="1" x14ac:dyDescent="0.3"/>
    <row r="17491" ht="15" hidden="1" customHeight="1" x14ac:dyDescent="0.3"/>
    <row r="17492" ht="15" hidden="1" customHeight="1" x14ac:dyDescent="0.3"/>
    <row r="17493" ht="15" hidden="1" customHeight="1" x14ac:dyDescent="0.3"/>
    <row r="17494" ht="15" hidden="1" customHeight="1" x14ac:dyDescent="0.3"/>
    <row r="17495" ht="15" hidden="1" customHeight="1" x14ac:dyDescent="0.3"/>
    <row r="17496" ht="15" hidden="1" customHeight="1" x14ac:dyDescent="0.3"/>
    <row r="17497" ht="15" hidden="1" customHeight="1" x14ac:dyDescent="0.3"/>
    <row r="17498" ht="15" hidden="1" customHeight="1" x14ac:dyDescent="0.3"/>
    <row r="17499" ht="15" hidden="1" customHeight="1" x14ac:dyDescent="0.3"/>
    <row r="17500" ht="15" hidden="1" customHeight="1" x14ac:dyDescent="0.3"/>
    <row r="17501" ht="15" hidden="1" customHeight="1" x14ac:dyDescent="0.3"/>
    <row r="17502" ht="15" hidden="1" customHeight="1" x14ac:dyDescent="0.3"/>
    <row r="17503" ht="15" hidden="1" customHeight="1" x14ac:dyDescent="0.3"/>
    <row r="17504" ht="15" hidden="1" customHeight="1" x14ac:dyDescent="0.3"/>
    <row r="17505" ht="15" hidden="1" customHeight="1" x14ac:dyDescent="0.3"/>
    <row r="17506" ht="15" hidden="1" customHeight="1" x14ac:dyDescent="0.3"/>
    <row r="17507" ht="15" hidden="1" customHeight="1" x14ac:dyDescent="0.3"/>
    <row r="17508" ht="15" hidden="1" customHeight="1" x14ac:dyDescent="0.3"/>
    <row r="17509" ht="15" hidden="1" customHeight="1" x14ac:dyDescent="0.3"/>
    <row r="17510" ht="15" hidden="1" customHeight="1" x14ac:dyDescent="0.3"/>
    <row r="17511" ht="15" hidden="1" customHeight="1" x14ac:dyDescent="0.3"/>
    <row r="17512" ht="15" hidden="1" customHeight="1" x14ac:dyDescent="0.3"/>
    <row r="17513" ht="15" hidden="1" customHeight="1" x14ac:dyDescent="0.3"/>
    <row r="17514" ht="15" hidden="1" customHeight="1" x14ac:dyDescent="0.3"/>
    <row r="17515" ht="15" hidden="1" customHeight="1" x14ac:dyDescent="0.3"/>
    <row r="17516" ht="15" hidden="1" customHeight="1" x14ac:dyDescent="0.3"/>
    <row r="17517" ht="15" hidden="1" customHeight="1" x14ac:dyDescent="0.3"/>
    <row r="17518" ht="15" hidden="1" customHeight="1" x14ac:dyDescent="0.3"/>
    <row r="17519" ht="15" hidden="1" customHeight="1" x14ac:dyDescent="0.3"/>
    <row r="17520" ht="15" hidden="1" customHeight="1" x14ac:dyDescent="0.3"/>
    <row r="17521" ht="15" hidden="1" customHeight="1" x14ac:dyDescent="0.3"/>
    <row r="17522" ht="15" hidden="1" customHeight="1" x14ac:dyDescent="0.3"/>
    <row r="17523" ht="15" hidden="1" customHeight="1" x14ac:dyDescent="0.3"/>
    <row r="17524" ht="15" hidden="1" customHeight="1" x14ac:dyDescent="0.3"/>
    <row r="17525" ht="15" hidden="1" customHeight="1" x14ac:dyDescent="0.3"/>
    <row r="17526" ht="15" hidden="1" customHeight="1" x14ac:dyDescent="0.3"/>
    <row r="17527" ht="15" hidden="1" customHeight="1" x14ac:dyDescent="0.3"/>
    <row r="17528" ht="15" hidden="1" customHeight="1" x14ac:dyDescent="0.3"/>
    <row r="17529" ht="15" hidden="1" customHeight="1" x14ac:dyDescent="0.3"/>
    <row r="17530" ht="15" hidden="1" customHeight="1" x14ac:dyDescent="0.3"/>
    <row r="17531" ht="15" hidden="1" customHeight="1" x14ac:dyDescent="0.3"/>
    <row r="17532" ht="15" hidden="1" customHeight="1" x14ac:dyDescent="0.3"/>
    <row r="17533" ht="15" hidden="1" customHeight="1" x14ac:dyDescent="0.3"/>
    <row r="17534" ht="15" hidden="1" customHeight="1" x14ac:dyDescent="0.3"/>
    <row r="17535" ht="15" hidden="1" customHeight="1" x14ac:dyDescent="0.3"/>
    <row r="17536" ht="15" hidden="1" customHeight="1" x14ac:dyDescent="0.3"/>
    <row r="17537" ht="15" hidden="1" customHeight="1" x14ac:dyDescent="0.3"/>
    <row r="17538" ht="15" hidden="1" customHeight="1" x14ac:dyDescent="0.3"/>
    <row r="17539" ht="15" hidden="1" customHeight="1" x14ac:dyDescent="0.3"/>
    <row r="17540" ht="15" hidden="1" customHeight="1" x14ac:dyDescent="0.3"/>
    <row r="17541" ht="15" hidden="1" customHeight="1" x14ac:dyDescent="0.3"/>
    <row r="17542" ht="15" hidden="1" customHeight="1" x14ac:dyDescent="0.3"/>
    <row r="17543" ht="15" hidden="1" customHeight="1" x14ac:dyDescent="0.3"/>
    <row r="17544" ht="15" hidden="1" customHeight="1" x14ac:dyDescent="0.3"/>
    <row r="17545" ht="15" hidden="1" customHeight="1" x14ac:dyDescent="0.3"/>
    <row r="17546" ht="15" hidden="1" customHeight="1" x14ac:dyDescent="0.3"/>
    <row r="17547" ht="15" hidden="1" customHeight="1" x14ac:dyDescent="0.3"/>
    <row r="17548" ht="15" hidden="1" customHeight="1" x14ac:dyDescent="0.3"/>
    <row r="17549" ht="15" hidden="1" customHeight="1" x14ac:dyDescent="0.3"/>
    <row r="17550" ht="15" hidden="1" customHeight="1" x14ac:dyDescent="0.3"/>
    <row r="17551" ht="15" hidden="1" customHeight="1" x14ac:dyDescent="0.3"/>
    <row r="17552" ht="15" hidden="1" customHeight="1" x14ac:dyDescent="0.3"/>
    <row r="17553" ht="15" hidden="1" customHeight="1" x14ac:dyDescent="0.3"/>
    <row r="17554" ht="15" hidden="1" customHeight="1" x14ac:dyDescent="0.3"/>
    <row r="17555" ht="15" hidden="1" customHeight="1" x14ac:dyDescent="0.3"/>
    <row r="17556" ht="15" hidden="1" customHeight="1" x14ac:dyDescent="0.3"/>
    <row r="17557" ht="15" hidden="1" customHeight="1" x14ac:dyDescent="0.3"/>
    <row r="17558" ht="15" hidden="1" customHeight="1" x14ac:dyDescent="0.3"/>
    <row r="17559" ht="15" hidden="1" customHeight="1" x14ac:dyDescent="0.3"/>
    <row r="17560" ht="15" hidden="1" customHeight="1" x14ac:dyDescent="0.3"/>
    <row r="17561" ht="15" hidden="1" customHeight="1" x14ac:dyDescent="0.3"/>
    <row r="17562" ht="15" hidden="1" customHeight="1" x14ac:dyDescent="0.3"/>
    <row r="17563" ht="15" hidden="1" customHeight="1" x14ac:dyDescent="0.3"/>
    <row r="17564" ht="15" hidden="1" customHeight="1" x14ac:dyDescent="0.3"/>
    <row r="17565" ht="15" hidden="1" customHeight="1" x14ac:dyDescent="0.3"/>
    <row r="17566" ht="15" hidden="1" customHeight="1" x14ac:dyDescent="0.3"/>
    <row r="17567" ht="15" hidden="1" customHeight="1" x14ac:dyDescent="0.3"/>
    <row r="17568" ht="15" hidden="1" customHeight="1" x14ac:dyDescent="0.3"/>
    <row r="17569" ht="15" hidden="1" customHeight="1" x14ac:dyDescent="0.3"/>
    <row r="17570" ht="15" hidden="1" customHeight="1" x14ac:dyDescent="0.3"/>
    <row r="17571" ht="15" hidden="1" customHeight="1" x14ac:dyDescent="0.3"/>
    <row r="17572" ht="15" hidden="1" customHeight="1" x14ac:dyDescent="0.3"/>
    <row r="17573" ht="15" hidden="1" customHeight="1" x14ac:dyDescent="0.3"/>
    <row r="17574" ht="15" hidden="1" customHeight="1" x14ac:dyDescent="0.3"/>
    <row r="17575" ht="15" hidden="1" customHeight="1" x14ac:dyDescent="0.3"/>
    <row r="17576" ht="15" hidden="1" customHeight="1" x14ac:dyDescent="0.3"/>
    <row r="17577" ht="15" hidden="1" customHeight="1" x14ac:dyDescent="0.3"/>
    <row r="17578" ht="15" hidden="1" customHeight="1" x14ac:dyDescent="0.3"/>
    <row r="17579" ht="15" hidden="1" customHeight="1" x14ac:dyDescent="0.3"/>
    <row r="17580" ht="15" hidden="1" customHeight="1" x14ac:dyDescent="0.3"/>
    <row r="17581" ht="15" hidden="1" customHeight="1" x14ac:dyDescent="0.3"/>
    <row r="17582" ht="15" hidden="1" customHeight="1" x14ac:dyDescent="0.3"/>
    <row r="17583" ht="15" hidden="1" customHeight="1" x14ac:dyDescent="0.3"/>
    <row r="17584" ht="15" hidden="1" customHeight="1" x14ac:dyDescent="0.3"/>
    <row r="17585" ht="15" hidden="1" customHeight="1" x14ac:dyDescent="0.3"/>
    <row r="17586" ht="15" hidden="1" customHeight="1" x14ac:dyDescent="0.3"/>
    <row r="17587" ht="15" hidden="1" customHeight="1" x14ac:dyDescent="0.3"/>
    <row r="17588" ht="15" hidden="1" customHeight="1" x14ac:dyDescent="0.3"/>
    <row r="17589" ht="15" hidden="1" customHeight="1" x14ac:dyDescent="0.3"/>
    <row r="17590" ht="15" hidden="1" customHeight="1" x14ac:dyDescent="0.3"/>
    <row r="17591" ht="15" hidden="1" customHeight="1" x14ac:dyDescent="0.3"/>
    <row r="17592" ht="15" hidden="1" customHeight="1" x14ac:dyDescent="0.3"/>
    <row r="17593" ht="15" hidden="1" customHeight="1" x14ac:dyDescent="0.3"/>
    <row r="17594" ht="15" hidden="1" customHeight="1" x14ac:dyDescent="0.3"/>
    <row r="17595" ht="15" hidden="1" customHeight="1" x14ac:dyDescent="0.3"/>
    <row r="17596" ht="15" hidden="1" customHeight="1" x14ac:dyDescent="0.3"/>
    <row r="17597" ht="15" hidden="1" customHeight="1" x14ac:dyDescent="0.3"/>
    <row r="17598" ht="15" hidden="1" customHeight="1" x14ac:dyDescent="0.3"/>
    <row r="17599" ht="15" hidden="1" customHeight="1" x14ac:dyDescent="0.3"/>
    <row r="17600" ht="15" hidden="1" customHeight="1" x14ac:dyDescent="0.3"/>
    <row r="17601" ht="15" hidden="1" customHeight="1" x14ac:dyDescent="0.3"/>
    <row r="17602" ht="15" hidden="1" customHeight="1" x14ac:dyDescent="0.3"/>
    <row r="17603" ht="15" hidden="1" customHeight="1" x14ac:dyDescent="0.3"/>
    <row r="17604" ht="15" hidden="1" customHeight="1" x14ac:dyDescent="0.3"/>
    <row r="17605" ht="15" hidden="1" customHeight="1" x14ac:dyDescent="0.3"/>
    <row r="17606" ht="15" hidden="1" customHeight="1" x14ac:dyDescent="0.3"/>
    <row r="17607" ht="15" hidden="1" customHeight="1" x14ac:dyDescent="0.3"/>
    <row r="17608" ht="15" hidden="1" customHeight="1" x14ac:dyDescent="0.3"/>
    <row r="17609" ht="15" hidden="1" customHeight="1" x14ac:dyDescent="0.3"/>
    <row r="17610" ht="15" hidden="1" customHeight="1" x14ac:dyDescent="0.3"/>
    <row r="17611" ht="15" hidden="1" customHeight="1" x14ac:dyDescent="0.3"/>
    <row r="17612" ht="15" hidden="1" customHeight="1" x14ac:dyDescent="0.3"/>
    <row r="17613" ht="15" hidden="1" customHeight="1" x14ac:dyDescent="0.3"/>
    <row r="17614" ht="15" hidden="1" customHeight="1" x14ac:dyDescent="0.3"/>
    <row r="17615" ht="15" hidden="1" customHeight="1" x14ac:dyDescent="0.3"/>
    <row r="17616" ht="15" hidden="1" customHeight="1" x14ac:dyDescent="0.3"/>
    <row r="17617" ht="15" hidden="1" customHeight="1" x14ac:dyDescent="0.3"/>
    <row r="17618" ht="15" hidden="1" customHeight="1" x14ac:dyDescent="0.3"/>
    <row r="17619" ht="15" hidden="1" customHeight="1" x14ac:dyDescent="0.3"/>
    <row r="17620" ht="15" hidden="1" customHeight="1" x14ac:dyDescent="0.3"/>
    <row r="17621" ht="15" hidden="1" customHeight="1" x14ac:dyDescent="0.3"/>
    <row r="17622" ht="15" hidden="1" customHeight="1" x14ac:dyDescent="0.3"/>
    <row r="17623" ht="15" hidden="1" customHeight="1" x14ac:dyDescent="0.3"/>
    <row r="17624" ht="15" hidden="1" customHeight="1" x14ac:dyDescent="0.3"/>
    <row r="17625" ht="15" hidden="1" customHeight="1" x14ac:dyDescent="0.3"/>
    <row r="17626" ht="15" hidden="1" customHeight="1" x14ac:dyDescent="0.3"/>
    <row r="17627" ht="15" hidden="1" customHeight="1" x14ac:dyDescent="0.3"/>
    <row r="17628" ht="15" hidden="1" customHeight="1" x14ac:dyDescent="0.3"/>
    <row r="17629" ht="15" hidden="1" customHeight="1" x14ac:dyDescent="0.3"/>
    <row r="17630" ht="15" hidden="1" customHeight="1" x14ac:dyDescent="0.3"/>
    <row r="17631" ht="15" hidden="1" customHeight="1" x14ac:dyDescent="0.3"/>
    <row r="17632" ht="15" hidden="1" customHeight="1" x14ac:dyDescent="0.3"/>
    <row r="17633" ht="15" hidden="1" customHeight="1" x14ac:dyDescent="0.3"/>
    <row r="17634" ht="15" hidden="1" customHeight="1" x14ac:dyDescent="0.3"/>
    <row r="17635" ht="15" hidden="1" customHeight="1" x14ac:dyDescent="0.3"/>
    <row r="17636" ht="15" hidden="1" customHeight="1" x14ac:dyDescent="0.3"/>
    <row r="17637" ht="15" hidden="1" customHeight="1" x14ac:dyDescent="0.3"/>
    <row r="17638" ht="15" hidden="1" customHeight="1" x14ac:dyDescent="0.3"/>
    <row r="17639" ht="15" hidden="1" customHeight="1" x14ac:dyDescent="0.3"/>
    <row r="17640" ht="15" hidden="1" customHeight="1" x14ac:dyDescent="0.3"/>
    <row r="17641" ht="15" hidden="1" customHeight="1" x14ac:dyDescent="0.3"/>
    <row r="17642" ht="15" hidden="1" customHeight="1" x14ac:dyDescent="0.3"/>
    <row r="17643" ht="15" hidden="1" customHeight="1" x14ac:dyDescent="0.3"/>
    <row r="17644" ht="15" hidden="1" customHeight="1" x14ac:dyDescent="0.3"/>
    <row r="17645" ht="15" hidden="1" customHeight="1" x14ac:dyDescent="0.3"/>
    <row r="17646" ht="15" hidden="1" customHeight="1" x14ac:dyDescent="0.3"/>
    <row r="17647" ht="15" hidden="1" customHeight="1" x14ac:dyDescent="0.3"/>
    <row r="17648" ht="15" hidden="1" customHeight="1" x14ac:dyDescent="0.3"/>
    <row r="17649" ht="15" hidden="1" customHeight="1" x14ac:dyDescent="0.3"/>
    <row r="17650" ht="15" hidden="1" customHeight="1" x14ac:dyDescent="0.3"/>
    <row r="17651" ht="15" hidden="1" customHeight="1" x14ac:dyDescent="0.3"/>
    <row r="17652" ht="15" hidden="1" customHeight="1" x14ac:dyDescent="0.3"/>
    <row r="17653" ht="15" hidden="1" customHeight="1" x14ac:dyDescent="0.3"/>
    <row r="17654" ht="15" hidden="1" customHeight="1" x14ac:dyDescent="0.3"/>
    <row r="17655" ht="15" hidden="1" customHeight="1" x14ac:dyDescent="0.3"/>
    <row r="17656" ht="15" hidden="1" customHeight="1" x14ac:dyDescent="0.3"/>
    <row r="17657" ht="15" hidden="1" customHeight="1" x14ac:dyDescent="0.3"/>
    <row r="17658" ht="15" hidden="1" customHeight="1" x14ac:dyDescent="0.3"/>
    <row r="17659" ht="15" hidden="1" customHeight="1" x14ac:dyDescent="0.3"/>
    <row r="17660" ht="15" hidden="1" customHeight="1" x14ac:dyDescent="0.3"/>
    <row r="17661" ht="15" hidden="1" customHeight="1" x14ac:dyDescent="0.3"/>
    <row r="17662" ht="15" hidden="1" customHeight="1" x14ac:dyDescent="0.3"/>
    <row r="17663" ht="15" hidden="1" customHeight="1" x14ac:dyDescent="0.3"/>
    <row r="17664" ht="15" hidden="1" customHeight="1" x14ac:dyDescent="0.3"/>
    <row r="17665" ht="15" hidden="1" customHeight="1" x14ac:dyDescent="0.3"/>
    <row r="17666" ht="15" hidden="1" customHeight="1" x14ac:dyDescent="0.3"/>
    <row r="17667" ht="15" hidden="1" customHeight="1" x14ac:dyDescent="0.3"/>
    <row r="17668" ht="15" hidden="1" customHeight="1" x14ac:dyDescent="0.3"/>
    <row r="17669" ht="15" hidden="1" customHeight="1" x14ac:dyDescent="0.3"/>
    <row r="17670" ht="15" hidden="1" customHeight="1" x14ac:dyDescent="0.3"/>
    <row r="17671" ht="15" hidden="1" customHeight="1" x14ac:dyDescent="0.3"/>
    <row r="17672" ht="15" hidden="1" customHeight="1" x14ac:dyDescent="0.3"/>
    <row r="17673" ht="15" hidden="1" customHeight="1" x14ac:dyDescent="0.3"/>
    <row r="17674" ht="15" hidden="1" customHeight="1" x14ac:dyDescent="0.3"/>
    <row r="17675" ht="15" hidden="1" customHeight="1" x14ac:dyDescent="0.3"/>
    <row r="17676" ht="15" hidden="1" customHeight="1" x14ac:dyDescent="0.3"/>
    <row r="17677" ht="15" hidden="1" customHeight="1" x14ac:dyDescent="0.3"/>
    <row r="17678" ht="15" hidden="1" customHeight="1" x14ac:dyDescent="0.3"/>
    <row r="17679" ht="15" hidden="1" customHeight="1" x14ac:dyDescent="0.3"/>
    <row r="17680" ht="15" hidden="1" customHeight="1" x14ac:dyDescent="0.3"/>
    <row r="17681" ht="15" hidden="1" customHeight="1" x14ac:dyDescent="0.3"/>
    <row r="17682" ht="15" hidden="1" customHeight="1" x14ac:dyDescent="0.3"/>
    <row r="17683" ht="15" hidden="1" customHeight="1" x14ac:dyDescent="0.3"/>
    <row r="17684" ht="15" hidden="1" customHeight="1" x14ac:dyDescent="0.3"/>
    <row r="17685" ht="15" hidden="1" customHeight="1" x14ac:dyDescent="0.3"/>
    <row r="17686" ht="15" hidden="1" customHeight="1" x14ac:dyDescent="0.3"/>
    <row r="17687" ht="15" hidden="1" customHeight="1" x14ac:dyDescent="0.3"/>
    <row r="17688" ht="15" hidden="1" customHeight="1" x14ac:dyDescent="0.3"/>
    <row r="17689" ht="15" hidden="1" customHeight="1" x14ac:dyDescent="0.3"/>
    <row r="17690" ht="15" hidden="1" customHeight="1" x14ac:dyDescent="0.3"/>
    <row r="17691" ht="15" hidden="1" customHeight="1" x14ac:dyDescent="0.3"/>
    <row r="17692" ht="15" hidden="1" customHeight="1" x14ac:dyDescent="0.3"/>
    <row r="17693" ht="15" hidden="1" customHeight="1" x14ac:dyDescent="0.3"/>
    <row r="17694" ht="15" hidden="1" customHeight="1" x14ac:dyDescent="0.3"/>
    <row r="17695" ht="15" hidden="1" customHeight="1" x14ac:dyDescent="0.3"/>
    <row r="17696" ht="15" hidden="1" customHeight="1" x14ac:dyDescent="0.3"/>
    <row r="17697" ht="15" hidden="1" customHeight="1" x14ac:dyDescent="0.3"/>
    <row r="17698" ht="15" hidden="1" customHeight="1" x14ac:dyDescent="0.3"/>
    <row r="17699" ht="15" hidden="1" customHeight="1" x14ac:dyDescent="0.3"/>
    <row r="17700" ht="15" hidden="1" customHeight="1" x14ac:dyDescent="0.3"/>
    <row r="17701" ht="15" hidden="1" customHeight="1" x14ac:dyDescent="0.3"/>
    <row r="17702" ht="15" hidden="1" customHeight="1" x14ac:dyDescent="0.3"/>
    <row r="17703" ht="15" hidden="1" customHeight="1" x14ac:dyDescent="0.3"/>
    <row r="17704" ht="15" hidden="1" customHeight="1" x14ac:dyDescent="0.3"/>
    <row r="17705" ht="15" hidden="1" customHeight="1" x14ac:dyDescent="0.3"/>
    <row r="17706" ht="15" hidden="1" customHeight="1" x14ac:dyDescent="0.3"/>
    <row r="17707" ht="15" hidden="1" customHeight="1" x14ac:dyDescent="0.3"/>
    <row r="17708" ht="15" hidden="1" customHeight="1" x14ac:dyDescent="0.3"/>
    <row r="17709" ht="15" hidden="1" customHeight="1" x14ac:dyDescent="0.3"/>
    <row r="17710" ht="15" hidden="1" customHeight="1" x14ac:dyDescent="0.3"/>
    <row r="17711" ht="15" hidden="1" customHeight="1" x14ac:dyDescent="0.3"/>
    <row r="17712" ht="15" hidden="1" customHeight="1" x14ac:dyDescent="0.3"/>
    <row r="17713" ht="15" hidden="1" customHeight="1" x14ac:dyDescent="0.3"/>
    <row r="17714" ht="15" hidden="1" customHeight="1" x14ac:dyDescent="0.3"/>
    <row r="17715" ht="15" hidden="1" customHeight="1" x14ac:dyDescent="0.3"/>
    <row r="17716" ht="15" hidden="1" customHeight="1" x14ac:dyDescent="0.3"/>
    <row r="17717" ht="15" hidden="1" customHeight="1" x14ac:dyDescent="0.3"/>
    <row r="17718" ht="15" hidden="1" customHeight="1" x14ac:dyDescent="0.3"/>
    <row r="17719" ht="15" hidden="1" customHeight="1" x14ac:dyDescent="0.3"/>
    <row r="17720" ht="15" hidden="1" customHeight="1" x14ac:dyDescent="0.3"/>
    <row r="17721" ht="15" hidden="1" customHeight="1" x14ac:dyDescent="0.3"/>
    <row r="17722" ht="15" hidden="1" customHeight="1" x14ac:dyDescent="0.3"/>
    <row r="17723" ht="15" hidden="1" customHeight="1" x14ac:dyDescent="0.3"/>
    <row r="17724" ht="15" hidden="1" customHeight="1" x14ac:dyDescent="0.3"/>
    <row r="17725" ht="15" hidden="1" customHeight="1" x14ac:dyDescent="0.3"/>
    <row r="17726" ht="15" hidden="1" customHeight="1" x14ac:dyDescent="0.3"/>
    <row r="17727" ht="15" hidden="1" customHeight="1" x14ac:dyDescent="0.3"/>
    <row r="17728" ht="15" hidden="1" customHeight="1" x14ac:dyDescent="0.3"/>
    <row r="17729" ht="15" hidden="1" customHeight="1" x14ac:dyDescent="0.3"/>
    <row r="17730" ht="15" hidden="1" customHeight="1" x14ac:dyDescent="0.3"/>
    <row r="17731" ht="15" hidden="1" customHeight="1" x14ac:dyDescent="0.3"/>
    <row r="17732" ht="15" hidden="1" customHeight="1" x14ac:dyDescent="0.3"/>
    <row r="17733" ht="15" hidden="1" customHeight="1" x14ac:dyDescent="0.3"/>
    <row r="17734" ht="15" hidden="1" customHeight="1" x14ac:dyDescent="0.3"/>
    <row r="17735" ht="15" hidden="1" customHeight="1" x14ac:dyDescent="0.3"/>
    <row r="17736" ht="15" hidden="1" customHeight="1" x14ac:dyDescent="0.3"/>
    <row r="17737" ht="15" hidden="1" customHeight="1" x14ac:dyDescent="0.3"/>
    <row r="17738" ht="15" hidden="1" customHeight="1" x14ac:dyDescent="0.3"/>
    <row r="17739" ht="15" hidden="1" customHeight="1" x14ac:dyDescent="0.3"/>
    <row r="17740" ht="15" hidden="1" customHeight="1" x14ac:dyDescent="0.3"/>
    <row r="17741" ht="15" hidden="1" customHeight="1" x14ac:dyDescent="0.3"/>
    <row r="17742" ht="15" hidden="1" customHeight="1" x14ac:dyDescent="0.3"/>
    <row r="17743" ht="15" hidden="1" customHeight="1" x14ac:dyDescent="0.3"/>
    <row r="17744" ht="15" hidden="1" customHeight="1" x14ac:dyDescent="0.3"/>
    <row r="17745" ht="15" hidden="1" customHeight="1" x14ac:dyDescent="0.3"/>
    <row r="17746" ht="15" hidden="1" customHeight="1" x14ac:dyDescent="0.3"/>
    <row r="17747" ht="15" hidden="1" customHeight="1" x14ac:dyDescent="0.3"/>
    <row r="17748" ht="15" hidden="1" customHeight="1" x14ac:dyDescent="0.3"/>
    <row r="17749" ht="15" hidden="1" customHeight="1" x14ac:dyDescent="0.3"/>
    <row r="17750" ht="15" hidden="1" customHeight="1" x14ac:dyDescent="0.3"/>
    <row r="17751" ht="15" hidden="1" customHeight="1" x14ac:dyDescent="0.3"/>
    <row r="17752" ht="15" hidden="1" customHeight="1" x14ac:dyDescent="0.3"/>
    <row r="17753" ht="15" hidden="1" customHeight="1" x14ac:dyDescent="0.3"/>
    <row r="17754" ht="15" hidden="1" customHeight="1" x14ac:dyDescent="0.3"/>
    <row r="17755" ht="15" hidden="1" customHeight="1" x14ac:dyDescent="0.3"/>
    <row r="17756" ht="15" hidden="1" customHeight="1" x14ac:dyDescent="0.3"/>
    <row r="17757" ht="15" hidden="1" customHeight="1" x14ac:dyDescent="0.3"/>
    <row r="17758" ht="15" hidden="1" customHeight="1" x14ac:dyDescent="0.3"/>
    <row r="17759" ht="15" hidden="1" customHeight="1" x14ac:dyDescent="0.3"/>
    <row r="17760" ht="15" hidden="1" customHeight="1" x14ac:dyDescent="0.3"/>
    <row r="17761" ht="15" hidden="1" customHeight="1" x14ac:dyDescent="0.3"/>
    <row r="17762" ht="15" hidden="1" customHeight="1" x14ac:dyDescent="0.3"/>
    <row r="17763" ht="15" hidden="1" customHeight="1" x14ac:dyDescent="0.3"/>
    <row r="17764" ht="15" hidden="1" customHeight="1" x14ac:dyDescent="0.3"/>
    <row r="17765" ht="15" hidden="1" customHeight="1" x14ac:dyDescent="0.3"/>
    <row r="17766" ht="15" hidden="1" customHeight="1" x14ac:dyDescent="0.3"/>
    <row r="17767" ht="15" hidden="1" customHeight="1" x14ac:dyDescent="0.3"/>
    <row r="17768" ht="15" hidden="1" customHeight="1" x14ac:dyDescent="0.3"/>
    <row r="17769" ht="15" hidden="1" customHeight="1" x14ac:dyDescent="0.3"/>
    <row r="17770" ht="15" hidden="1" customHeight="1" x14ac:dyDescent="0.3"/>
    <row r="17771" ht="15" hidden="1" customHeight="1" x14ac:dyDescent="0.3"/>
    <row r="17772" ht="15" hidden="1" customHeight="1" x14ac:dyDescent="0.3"/>
    <row r="17773" ht="15" hidden="1" customHeight="1" x14ac:dyDescent="0.3"/>
    <row r="17774" ht="15" hidden="1" customHeight="1" x14ac:dyDescent="0.3"/>
    <row r="17775" ht="15" hidden="1" customHeight="1" x14ac:dyDescent="0.3"/>
    <row r="17776" ht="15" hidden="1" customHeight="1" x14ac:dyDescent="0.3"/>
    <row r="17777" ht="15" hidden="1" customHeight="1" x14ac:dyDescent="0.3"/>
    <row r="17778" ht="15" hidden="1" customHeight="1" x14ac:dyDescent="0.3"/>
    <row r="17779" ht="15" hidden="1" customHeight="1" x14ac:dyDescent="0.3"/>
    <row r="17780" ht="15" hidden="1" customHeight="1" x14ac:dyDescent="0.3"/>
    <row r="17781" ht="15" hidden="1" customHeight="1" x14ac:dyDescent="0.3"/>
    <row r="17782" ht="15" hidden="1" customHeight="1" x14ac:dyDescent="0.3"/>
    <row r="17783" ht="15" hidden="1" customHeight="1" x14ac:dyDescent="0.3"/>
    <row r="17784" ht="15" hidden="1" customHeight="1" x14ac:dyDescent="0.3"/>
    <row r="17785" ht="15" hidden="1" customHeight="1" x14ac:dyDescent="0.3"/>
    <row r="17786" ht="15" hidden="1" customHeight="1" x14ac:dyDescent="0.3"/>
    <row r="17787" ht="15" hidden="1" customHeight="1" x14ac:dyDescent="0.3"/>
    <row r="17788" ht="15" hidden="1" customHeight="1" x14ac:dyDescent="0.3"/>
    <row r="17789" ht="15" hidden="1" customHeight="1" x14ac:dyDescent="0.3"/>
    <row r="17790" ht="15" hidden="1" customHeight="1" x14ac:dyDescent="0.3"/>
    <row r="17791" ht="15" hidden="1" customHeight="1" x14ac:dyDescent="0.3"/>
    <row r="17792" ht="15" hidden="1" customHeight="1" x14ac:dyDescent="0.3"/>
    <row r="17793" ht="15" hidden="1" customHeight="1" x14ac:dyDescent="0.3"/>
    <row r="17794" ht="15" hidden="1" customHeight="1" x14ac:dyDescent="0.3"/>
    <row r="17795" ht="15" hidden="1" customHeight="1" x14ac:dyDescent="0.3"/>
    <row r="17796" ht="15" hidden="1" customHeight="1" x14ac:dyDescent="0.3"/>
    <row r="17797" ht="15" hidden="1" customHeight="1" x14ac:dyDescent="0.3"/>
    <row r="17798" ht="15" hidden="1" customHeight="1" x14ac:dyDescent="0.3"/>
    <row r="17799" ht="15" hidden="1" customHeight="1" x14ac:dyDescent="0.3"/>
    <row r="17800" ht="15" hidden="1" customHeight="1" x14ac:dyDescent="0.3"/>
    <row r="17801" ht="15" hidden="1" customHeight="1" x14ac:dyDescent="0.3"/>
    <row r="17802" ht="15" hidden="1" customHeight="1" x14ac:dyDescent="0.3"/>
    <row r="17803" ht="15" hidden="1" customHeight="1" x14ac:dyDescent="0.3"/>
    <row r="17804" ht="15" hidden="1" customHeight="1" x14ac:dyDescent="0.3"/>
    <row r="17805" ht="15" hidden="1" customHeight="1" x14ac:dyDescent="0.3"/>
    <row r="17806" ht="15" hidden="1" customHeight="1" x14ac:dyDescent="0.3"/>
    <row r="17807" ht="15" hidden="1" customHeight="1" x14ac:dyDescent="0.3"/>
    <row r="17808" ht="15" hidden="1" customHeight="1" x14ac:dyDescent="0.3"/>
    <row r="17809" ht="15" hidden="1" customHeight="1" x14ac:dyDescent="0.3"/>
    <row r="17810" ht="15" hidden="1" customHeight="1" x14ac:dyDescent="0.3"/>
    <row r="17811" ht="15" hidden="1" customHeight="1" x14ac:dyDescent="0.3"/>
    <row r="17812" ht="15" hidden="1" customHeight="1" x14ac:dyDescent="0.3"/>
    <row r="17813" ht="15" hidden="1" customHeight="1" x14ac:dyDescent="0.3"/>
    <row r="17814" ht="15" hidden="1" customHeight="1" x14ac:dyDescent="0.3"/>
    <row r="17815" ht="15" hidden="1" customHeight="1" x14ac:dyDescent="0.3"/>
    <row r="17816" ht="15" hidden="1" customHeight="1" x14ac:dyDescent="0.3"/>
    <row r="17817" ht="15" hidden="1" customHeight="1" x14ac:dyDescent="0.3"/>
    <row r="17818" ht="15" hidden="1" customHeight="1" x14ac:dyDescent="0.3"/>
    <row r="17819" ht="15" hidden="1" customHeight="1" x14ac:dyDescent="0.3"/>
    <row r="17820" ht="15" hidden="1" customHeight="1" x14ac:dyDescent="0.3"/>
    <row r="17821" ht="15" hidden="1" customHeight="1" x14ac:dyDescent="0.3"/>
    <row r="17822" ht="15" hidden="1" customHeight="1" x14ac:dyDescent="0.3"/>
    <row r="17823" ht="15" hidden="1" customHeight="1" x14ac:dyDescent="0.3"/>
    <row r="17824" ht="15" hidden="1" customHeight="1" x14ac:dyDescent="0.3"/>
    <row r="17825" ht="15" hidden="1" customHeight="1" x14ac:dyDescent="0.3"/>
    <row r="17826" ht="15" hidden="1" customHeight="1" x14ac:dyDescent="0.3"/>
    <row r="17827" ht="15" hidden="1" customHeight="1" x14ac:dyDescent="0.3"/>
    <row r="17828" ht="15" hidden="1" customHeight="1" x14ac:dyDescent="0.3"/>
    <row r="17829" ht="15" hidden="1" customHeight="1" x14ac:dyDescent="0.3"/>
    <row r="17830" ht="15" hidden="1" customHeight="1" x14ac:dyDescent="0.3"/>
    <row r="17831" ht="15" hidden="1" customHeight="1" x14ac:dyDescent="0.3"/>
    <row r="17832" ht="15" hidden="1" customHeight="1" x14ac:dyDescent="0.3"/>
    <row r="17833" ht="15" hidden="1" customHeight="1" x14ac:dyDescent="0.3"/>
    <row r="17834" ht="15" hidden="1" customHeight="1" x14ac:dyDescent="0.3"/>
    <row r="17835" ht="15" hidden="1" customHeight="1" x14ac:dyDescent="0.3"/>
    <row r="17836" ht="15" hidden="1" customHeight="1" x14ac:dyDescent="0.3"/>
    <row r="17837" ht="15" hidden="1" customHeight="1" x14ac:dyDescent="0.3"/>
    <row r="17838" ht="15" hidden="1" customHeight="1" x14ac:dyDescent="0.3"/>
    <row r="17839" ht="15" hidden="1" customHeight="1" x14ac:dyDescent="0.3"/>
    <row r="17840" ht="15" hidden="1" customHeight="1" x14ac:dyDescent="0.3"/>
    <row r="17841" ht="15" hidden="1" customHeight="1" x14ac:dyDescent="0.3"/>
    <row r="17842" ht="15" hidden="1" customHeight="1" x14ac:dyDescent="0.3"/>
    <row r="17843" ht="15" hidden="1" customHeight="1" x14ac:dyDescent="0.3"/>
    <row r="17844" ht="15" hidden="1" customHeight="1" x14ac:dyDescent="0.3"/>
    <row r="17845" ht="15" hidden="1" customHeight="1" x14ac:dyDescent="0.3"/>
    <row r="17846" ht="15" hidden="1" customHeight="1" x14ac:dyDescent="0.3"/>
    <row r="17847" ht="15" hidden="1" customHeight="1" x14ac:dyDescent="0.3"/>
    <row r="17848" ht="15" hidden="1" customHeight="1" x14ac:dyDescent="0.3"/>
    <row r="17849" ht="15" hidden="1" customHeight="1" x14ac:dyDescent="0.3"/>
    <row r="17850" ht="15" hidden="1" customHeight="1" x14ac:dyDescent="0.3"/>
    <row r="17851" ht="15" hidden="1" customHeight="1" x14ac:dyDescent="0.3"/>
    <row r="17852" ht="15" hidden="1" customHeight="1" x14ac:dyDescent="0.3"/>
    <row r="17853" ht="15" hidden="1" customHeight="1" x14ac:dyDescent="0.3"/>
    <row r="17854" ht="15" hidden="1" customHeight="1" x14ac:dyDescent="0.3"/>
    <row r="17855" ht="15" hidden="1" customHeight="1" x14ac:dyDescent="0.3"/>
    <row r="17856" ht="15" hidden="1" customHeight="1" x14ac:dyDescent="0.3"/>
    <row r="17857" ht="15" hidden="1" customHeight="1" x14ac:dyDescent="0.3"/>
    <row r="17858" ht="15" hidden="1" customHeight="1" x14ac:dyDescent="0.3"/>
    <row r="17859" ht="15" hidden="1" customHeight="1" x14ac:dyDescent="0.3"/>
    <row r="17860" ht="15" hidden="1" customHeight="1" x14ac:dyDescent="0.3"/>
    <row r="17861" ht="15" hidden="1" customHeight="1" x14ac:dyDescent="0.3"/>
    <row r="17862" ht="15" hidden="1" customHeight="1" x14ac:dyDescent="0.3"/>
    <row r="17863" ht="15" hidden="1" customHeight="1" x14ac:dyDescent="0.3"/>
    <row r="17864" ht="15" hidden="1" customHeight="1" x14ac:dyDescent="0.3"/>
    <row r="17865" ht="15" hidden="1" customHeight="1" x14ac:dyDescent="0.3"/>
    <row r="17866" ht="15" hidden="1" customHeight="1" x14ac:dyDescent="0.3"/>
    <row r="17867" ht="15" hidden="1" customHeight="1" x14ac:dyDescent="0.3"/>
    <row r="17868" ht="15" hidden="1" customHeight="1" x14ac:dyDescent="0.3"/>
    <row r="17869" ht="15" hidden="1" customHeight="1" x14ac:dyDescent="0.3"/>
    <row r="17870" ht="15" hidden="1" customHeight="1" x14ac:dyDescent="0.3"/>
    <row r="17871" ht="15" hidden="1" customHeight="1" x14ac:dyDescent="0.3"/>
    <row r="17872" ht="15" hidden="1" customHeight="1" x14ac:dyDescent="0.3"/>
    <row r="17873" ht="15" hidden="1" customHeight="1" x14ac:dyDescent="0.3"/>
    <row r="17874" ht="15" hidden="1" customHeight="1" x14ac:dyDescent="0.3"/>
    <row r="17875" ht="15" hidden="1" customHeight="1" x14ac:dyDescent="0.3"/>
    <row r="17876" ht="15" hidden="1" customHeight="1" x14ac:dyDescent="0.3"/>
    <row r="17877" ht="15" hidden="1" customHeight="1" x14ac:dyDescent="0.3"/>
    <row r="17878" ht="15" hidden="1" customHeight="1" x14ac:dyDescent="0.3"/>
    <row r="17879" ht="15" hidden="1" customHeight="1" x14ac:dyDescent="0.3"/>
    <row r="17880" ht="15" hidden="1" customHeight="1" x14ac:dyDescent="0.3"/>
    <row r="17881" ht="15" hidden="1" customHeight="1" x14ac:dyDescent="0.3"/>
    <row r="17882" ht="15" hidden="1" customHeight="1" x14ac:dyDescent="0.3"/>
    <row r="17883" ht="15" hidden="1" customHeight="1" x14ac:dyDescent="0.3"/>
    <row r="17884" ht="15" hidden="1" customHeight="1" x14ac:dyDescent="0.3"/>
    <row r="17885" ht="15" hidden="1" customHeight="1" x14ac:dyDescent="0.3"/>
    <row r="17886" ht="15" hidden="1" customHeight="1" x14ac:dyDescent="0.3"/>
    <row r="17887" ht="15" hidden="1" customHeight="1" x14ac:dyDescent="0.3"/>
    <row r="17888" ht="15" hidden="1" customHeight="1" x14ac:dyDescent="0.3"/>
    <row r="17889" ht="15" hidden="1" customHeight="1" x14ac:dyDescent="0.3"/>
    <row r="17890" ht="15" hidden="1" customHeight="1" x14ac:dyDescent="0.3"/>
    <row r="17891" ht="15" hidden="1" customHeight="1" x14ac:dyDescent="0.3"/>
    <row r="17892" ht="15" hidden="1" customHeight="1" x14ac:dyDescent="0.3"/>
    <row r="17893" ht="15" hidden="1" customHeight="1" x14ac:dyDescent="0.3"/>
    <row r="17894" ht="15" hidden="1" customHeight="1" x14ac:dyDescent="0.3"/>
    <row r="17895" ht="15" hidden="1" customHeight="1" x14ac:dyDescent="0.3"/>
    <row r="17896" ht="15" hidden="1" customHeight="1" x14ac:dyDescent="0.3"/>
    <row r="17897" ht="15" hidden="1" customHeight="1" x14ac:dyDescent="0.3"/>
    <row r="17898" ht="15" hidden="1" customHeight="1" x14ac:dyDescent="0.3"/>
    <row r="17899" ht="15" hidden="1" customHeight="1" x14ac:dyDescent="0.3"/>
    <row r="17900" ht="15" hidden="1" customHeight="1" x14ac:dyDescent="0.3"/>
    <row r="17901" ht="15" hidden="1" customHeight="1" x14ac:dyDescent="0.3"/>
    <row r="17902" ht="15" hidden="1" customHeight="1" x14ac:dyDescent="0.3"/>
    <row r="17903" ht="15" hidden="1" customHeight="1" x14ac:dyDescent="0.3"/>
    <row r="17904" ht="15" hidden="1" customHeight="1" x14ac:dyDescent="0.3"/>
    <row r="17905" ht="15" hidden="1" customHeight="1" x14ac:dyDescent="0.3"/>
    <row r="17906" ht="15" hidden="1" customHeight="1" x14ac:dyDescent="0.3"/>
    <row r="17907" ht="15" hidden="1" customHeight="1" x14ac:dyDescent="0.3"/>
    <row r="17908" ht="15" hidden="1" customHeight="1" x14ac:dyDescent="0.3"/>
    <row r="17909" ht="15" hidden="1" customHeight="1" x14ac:dyDescent="0.3"/>
    <row r="17910" ht="15" hidden="1" customHeight="1" x14ac:dyDescent="0.3"/>
    <row r="17911" ht="15" hidden="1" customHeight="1" x14ac:dyDescent="0.3"/>
    <row r="17912" ht="15" hidden="1" customHeight="1" x14ac:dyDescent="0.3"/>
    <row r="17913" ht="15" hidden="1" customHeight="1" x14ac:dyDescent="0.3"/>
    <row r="17914" ht="15" hidden="1" customHeight="1" x14ac:dyDescent="0.3"/>
    <row r="17915" ht="15" hidden="1" customHeight="1" x14ac:dyDescent="0.3"/>
    <row r="17916" ht="15" hidden="1" customHeight="1" x14ac:dyDescent="0.3"/>
    <row r="17917" ht="15" hidden="1" customHeight="1" x14ac:dyDescent="0.3"/>
    <row r="17918" ht="15" hidden="1" customHeight="1" x14ac:dyDescent="0.3"/>
    <row r="17919" ht="15" hidden="1" customHeight="1" x14ac:dyDescent="0.3"/>
    <row r="17920" ht="15" hidden="1" customHeight="1" x14ac:dyDescent="0.3"/>
    <row r="17921" ht="15" hidden="1" customHeight="1" x14ac:dyDescent="0.3"/>
    <row r="17922" ht="15" hidden="1" customHeight="1" x14ac:dyDescent="0.3"/>
    <row r="17923" ht="15" hidden="1" customHeight="1" x14ac:dyDescent="0.3"/>
    <row r="17924" ht="15" hidden="1" customHeight="1" x14ac:dyDescent="0.3"/>
    <row r="17925" ht="15" hidden="1" customHeight="1" x14ac:dyDescent="0.3"/>
    <row r="17926" ht="15" hidden="1" customHeight="1" x14ac:dyDescent="0.3"/>
    <row r="17927" ht="15" hidden="1" customHeight="1" x14ac:dyDescent="0.3"/>
    <row r="17928" ht="15" hidden="1" customHeight="1" x14ac:dyDescent="0.3"/>
    <row r="17929" ht="15" hidden="1" customHeight="1" x14ac:dyDescent="0.3"/>
    <row r="17930" ht="15" hidden="1" customHeight="1" x14ac:dyDescent="0.3"/>
    <row r="17931" ht="15" hidden="1" customHeight="1" x14ac:dyDescent="0.3"/>
    <row r="17932" ht="15" hidden="1" customHeight="1" x14ac:dyDescent="0.3"/>
    <row r="17933" ht="15" hidden="1" customHeight="1" x14ac:dyDescent="0.3"/>
    <row r="17934" ht="15" hidden="1" customHeight="1" x14ac:dyDescent="0.3"/>
    <row r="17935" ht="15" hidden="1" customHeight="1" x14ac:dyDescent="0.3"/>
    <row r="17936" ht="15" hidden="1" customHeight="1" x14ac:dyDescent="0.3"/>
    <row r="17937" ht="15" hidden="1" customHeight="1" x14ac:dyDescent="0.3"/>
    <row r="17938" ht="15" hidden="1" customHeight="1" x14ac:dyDescent="0.3"/>
    <row r="17939" ht="15" hidden="1" customHeight="1" x14ac:dyDescent="0.3"/>
    <row r="17940" ht="15" hidden="1" customHeight="1" x14ac:dyDescent="0.3"/>
    <row r="17941" ht="15" hidden="1" customHeight="1" x14ac:dyDescent="0.3"/>
    <row r="17942" ht="15" hidden="1" customHeight="1" x14ac:dyDescent="0.3"/>
    <row r="17943" ht="15" hidden="1" customHeight="1" x14ac:dyDescent="0.3"/>
    <row r="17944" ht="15" hidden="1" customHeight="1" x14ac:dyDescent="0.3"/>
    <row r="17945" ht="15" hidden="1" customHeight="1" x14ac:dyDescent="0.3"/>
    <row r="17946" ht="15" hidden="1" customHeight="1" x14ac:dyDescent="0.3"/>
    <row r="17947" ht="15" hidden="1" customHeight="1" x14ac:dyDescent="0.3"/>
    <row r="17948" ht="15" hidden="1" customHeight="1" x14ac:dyDescent="0.3"/>
    <row r="17949" ht="15" hidden="1" customHeight="1" x14ac:dyDescent="0.3"/>
    <row r="17950" ht="15" hidden="1" customHeight="1" x14ac:dyDescent="0.3"/>
    <row r="17951" ht="15" hidden="1" customHeight="1" x14ac:dyDescent="0.3"/>
    <row r="17952" ht="15" hidden="1" customHeight="1" x14ac:dyDescent="0.3"/>
    <row r="17953" ht="15" hidden="1" customHeight="1" x14ac:dyDescent="0.3"/>
    <row r="17954" ht="15" hidden="1" customHeight="1" x14ac:dyDescent="0.3"/>
    <row r="17955" ht="15" hidden="1" customHeight="1" x14ac:dyDescent="0.3"/>
    <row r="17956" ht="15" hidden="1" customHeight="1" x14ac:dyDescent="0.3"/>
    <row r="17957" ht="15" hidden="1" customHeight="1" x14ac:dyDescent="0.3"/>
    <row r="17958" ht="15" hidden="1" customHeight="1" x14ac:dyDescent="0.3"/>
    <row r="17959" ht="15" hidden="1" customHeight="1" x14ac:dyDescent="0.3"/>
    <row r="17960" ht="15" hidden="1" customHeight="1" x14ac:dyDescent="0.3"/>
    <row r="17961" ht="15" hidden="1" customHeight="1" x14ac:dyDescent="0.3"/>
    <row r="17962" ht="15" hidden="1" customHeight="1" x14ac:dyDescent="0.3"/>
    <row r="17963" ht="15" hidden="1" customHeight="1" x14ac:dyDescent="0.3"/>
    <row r="17964" ht="15" hidden="1" customHeight="1" x14ac:dyDescent="0.3"/>
    <row r="17965" ht="15" hidden="1" customHeight="1" x14ac:dyDescent="0.3"/>
    <row r="17966" ht="15" hidden="1" customHeight="1" x14ac:dyDescent="0.3"/>
    <row r="17967" ht="15" hidden="1" customHeight="1" x14ac:dyDescent="0.3"/>
    <row r="17968" ht="15" hidden="1" customHeight="1" x14ac:dyDescent="0.3"/>
    <row r="17969" ht="15" hidden="1" customHeight="1" x14ac:dyDescent="0.3"/>
    <row r="17970" ht="15" hidden="1" customHeight="1" x14ac:dyDescent="0.3"/>
    <row r="17971" ht="15" hidden="1" customHeight="1" x14ac:dyDescent="0.3"/>
    <row r="17972" ht="15" hidden="1" customHeight="1" x14ac:dyDescent="0.3"/>
    <row r="17973" ht="15" hidden="1" customHeight="1" x14ac:dyDescent="0.3"/>
    <row r="17974" ht="15" hidden="1" customHeight="1" x14ac:dyDescent="0.3"/>
    <row r="17975" ht="15" hidden="1" customHeight="1" x14ac:dyDescent="0.3"/>
    <row r="17976" ht="15" hidden="1" customHeight="1" x14ac:dyDescent="0.3"/>
    <row r="17977" ht="15" hidden="1" customHeight="1" x14ac:dyDescent="0.3"/>
    <row r="17978" ht="15" hidden="1" customHeight="1" x14ac:dyDescent="0.3"/>
    <row r="17979" ht="15" hidden="1" customHeight="1" x14ac:dyDescent="0.3"/>
    <row r="17980" ht="15" hidden="1" customHeight="1" x14ac:dyDescent="0.3"/>
    <row r="17981" ht="15" hidden="1" customHeight="1" x14ac:dyDescent="0.3"/>
    <row r="17982" ht="15" hidden="1" customHeight="1" x14ac:dyDescent="0.3"/>
    <row r="17983" ht="15" hidden="1" customHeight="1" x14ac:dyDescent="0.3"/>
    <row r="17984" ht="15" hidden="1" customHeight="1" x14ac:dyDescent="0.3"/>
    <row r="17985" ht="15" hidden="1" customHeight="1" x14ac:dyDescent="0.3"/>
    <row r="17986" ht="15" hidden="1" customHeight="1" x14ac:dyDescent="0.3"/>
    <row r="17987" ht="15" hidden="1" customHeight="1" x14ac:dyDescent="0.3"/>
    <row r="17988" ht="15" hidden="1" customHeight="1" x14ac:dyDescent="0.3"/>
    <row r="17989" ht="15" hidden="1" customHeight="1" x14ac:dyDescent="0.3"/>
    <row r="17990" ht="15" hidden="1" customHeight="1" x14ac:dyDescent="0.3"/>
    <row r="17991" ht="15" hidden="1" customHeight="1" x14ac:dyDescent="0.3"/>
    <row r="17992" ht="15" hidden="1" customHeight="1" x14ac:dyDescent="0.3"/>
    <row r="17993" ht="15" hidden="1" customHeight="1" x14ac:dyDescent="0.3"/>
    <row r="17994" ht="15" hidden="1" customHeight="1" x14ac:dyDescent="0.3"/>
    <row r="17995" ht="15" hidden="1" customHeight="1" x14ac:dyDescent="0.3"/>
    <row r="17996" ht="15" hidden="1" customHeight="1" x14ac:dyDescent="0.3"/>
    <row r="17997" ht="15" hidden="1" customHeight="1" x14ac:dyDescent="0.3"/>
    <row r="17998" ht="15" hidden="1" customHeight="1" x14ac:dyDescent="0.3"/>
    <row r="17999" ht="15" hidden="1" customHeight="1" x14ac:dyDescent="0.3"/>
    <row r="18000" ht="15" hidden="1" customHeight="1" x14ac:dyDescent="0.3"/>
    <row r="18001" ht="15" hidden="1" customHeight="1" x14ac:dyDescent="0.3"/>
    <row r="18002" ht="15" hidden="1" customHeight="1" x14ac:dyDescent="0.3"/>
    <row r="18003" ht="15" hidden="1" customHeight="1" x14ac:dyDescent="0.3"/>
    <row r="18004" ht="15" hidden="1" customHeight="1" x14ac:dyDescent="0.3"/>
    <row r="18005" ht="15" hidden="1" customHeight="1" x14ac:dyDescent="0.3"/>
    <row r="18006" ht="15" hidden="1" customHeight="1" x14ac:dyDescent="0.3"/>
    <row r="18007" ht="15" hidden="1" customHeight="1" x14ac:dyDescent="0.3"/>
    <row r="18008" ht="15" hidden="1" customHeight="1" x14ac:dyDescent="0.3"/>
    <row r="18009" ht="15" hidden="1" customHeight="1" x14ac:dyDescent="0.3"/>
    <row r="18010" ht="15" hidden="1" customHeight="1" x14ac:dyDescent="0.3"/>
    <row r="18011" ht="15" hidden="1" customHeight="1" x14ac:dyDescent="0.3"/>
    <row r="18012" ht="15" hidden="1" customHeight="1" x14ac:dyDescent="0.3"/>
    <row r="18013" ht="15" hidden="1" customHeight="1" x14ac:dyDescent="0.3"/>
    <row r="18014" ht="15" hidden="1" customHeight="1" x14ac:dyDescent="0.3"/>
    <row r="18015" ht="15" hidden="1" customHeight="1" x14ac:dyDescent="0.3"/>
    <row r="18016" ht="15" hidden="1" customHeight="1" x14ac:dyDescent="0.3"/>
    <row r="18017" ht="15" hidden="1" customHeight="1" x14ac:dyDescent="0.3"/>
    <row r="18018" ht="15" hidden="1" customHeight="1" x14ac:dyDescent="0.3"/>
    <row r="18019" ht="15" hidden="1" customHeight="1" x14ac:dyDescent="0.3"/>
    <row r="18020" ht="15" hidden="1" customHeight="1" x14ac:dyDescent="0.3"/>
    <row r="18021" ht="15" hidden="1" customHeight="1" x14ac:dyDescent="0.3"/>
    <row r="18022" ht="15" hidden="1" customHeight="1" x14ac:dyDescent="0.3"/>
    <row r="18023" ht="15" hidden="1" customHeight="1" x14ac:dyDescent="0.3"/>
    <row r="18024" ht="15" hidden="1" customHeight="1" x14ac:dyDescent="0.3"/>
    <row r="18025" ht="15" hidden="1" customHeight="1" x14ac:dyDescent="0.3"/>
    <row r="18026" ht="15" hidden="1" customHeight="1" x14ac:dyDescent="0.3"/>
    <row r="18027" ht="15" hidden="1" customHeight="1" x14ac:dyDescent="0.3"/>
    <row r="18028" ht="15" hidden="1" customHeight="1" x14ac:dyDescent="0.3"/>
    <row r="18029" ht="15" hidden="1" customHeight="1" x14ac:dyDescent="0.3"/>
    <row r="18030" ht="15" hidden="1" customHeight="1" x14ac:dyDescent="0.3"/>
    <row r="18031" ht="15" hidden="1" customHeight="1" x14ac:dyDescent="0.3"/>
    <row r="18032" ht="15" hidden="1" customHeight="1" x14ac:dyDescent="0.3"/>
    <row r="18033" ht="15" hidden="1" customHeight="1" x14ac:dyDescent="0.3"/>
    <row r="18034" ht="15" hidden="1" customHeight="1" x14ac:dyDescent="0.3"/>
    <row r="18035" ht="15" hidden="1" customHeight="1" x14ac:dyDescent="0.3"/>
    <row r="18036" ht="15" hidden="1" customHeight="1" x14ac:dyDescent="0.3"/>
    <row r="18037" ht="15" hidden="1" customHeight="1" x14ac:dyDescent="0.3"/>
    <row r="18038" ht="15" hidden="1" customHeight="1" x14ac:dyDescent="0.3"/>
    <row r="18039" ht="15" hidden="1" customHeight="1" x14ac:dyDescent="0.3"/>
    <row r="18040" ht="15" hidden="1" customHeight="1" x14ac:dyDescent="0.3"/>
    <row r="18041" ht="15" hidden="1" customHeight="1" x14ac:dyDescent="0.3"/>
    <row r="18042" ht="15" hidden="1" customHeight="1" x14ac:dyDescent="0.3"/>
    <row r="18043" ht="15" hidden="1" customHeight="1" x14ac:dyDescent="0.3"/>
    <row r="18044" ht="15" hidden="1" customHeight="1" x14ac:dyDescent="0.3"/>
    <row r="18045" ht="15" hidden="1" customHeight="1" x14ac:dyDescent="0.3"/>
    <row r="18046" ht="15" hidden="1" customHeight="1" x14ac:dyDescent="0.3"/>
    <row r="18047" ht="15" hidden="1" customHeight="1" x14ac:dyDescent="0.3"/>
    <row r="18048" ht="15" hidden="1" customHeight="1" x14ac:dyDescent="0.3"/>
    <row r="18049" ht="15" hidden="1" customHeight="1" x14ac:dyDescent="0.3"/>
    <row r="18050" ht="15" hidden="1" customHeight="1" x14ac:dyDescent="0.3"/>
    <row r="18051" ht="15" hidden="1" customHeight="1" x14ac:dyDescent="0.3"/>
    <row r="18052" ht="15" hidden="1" customHeight="1" x14ac:dyDescent="0.3"/>
    <row r="18053" ht="15" hidden="1" customHeight="1" x14ac:dyDescent="0.3"/>
    <row r="18054" ht="15" hidden="1" customHeight="1" x14ac:dyDescent="0.3"/>
    <row r="18055" ht="15" hidden="1" customHeight="1" x14ac:dyDescent="0.3"/>
    <row r="18056" ht="15" hidden="1" customHeight="1" x14ac:dyDescent="0.3"/>
    <row r="18057" ht="15" hidden="1" customHeight="1" x14ac:dyDescent="0.3"/>
    <row r="18058" ht="15" hidden="1" customHeight="1" x14ac:dyDescent="0.3"/>
    <row r="18059" ht="15" hidden="1" customHeight="1" x14ac:dyDescent="0.3"/>
    <row r="18060" ht="15" hidden="1" customHeight="1" x14ac:dyDescent="0.3"/>
    <row r="18061" ht="15" hidden="1" customHeight="1" x14ac:dyDescent="0.3"/>
    <row r="18062" ht="15" hidden="1" customHeight="1" x14ac:dyDescent="0.3"/>
    <row r="18063" ht="15" hidden="1" customHeight="1" x14ac:dyDescent="0.3"/>
    <row r="18064" ht="15" hidden="1" customHeight="1" x14ac:dyDescent="0.3"/>
    <row r="18065" ht="15" hidden="1" customHeight="1" x14ac:dyDescent="0.3"/>
    <row r="18066" ht="15" hidden="1" customHeight="1" x14ac:dyDescent="0.3"/>
    <row r="18067" ht="15" hidden="1" customHeight="1" x14ac:dyDescent="0.3"/>
    <row r="18068" ht="15" hidden="1" customHeight="1" x14ac:dyDescent="0.3"/>
    <row r="18069" ht="15" hidden="1" customHeight="1" x14ac:dyDescent="0.3"/>
    <row r="18070" ht="15" hidden="1" customHeight="1" x14ac:dyDescent="0.3"/>
    <row r="18071" ht="15" hidden="1" customHeight="1" x14ac:dyDescent="0.3"/>
    <row r="18072" ht="15" hidden="1" customHeight="1" x14ac:dyDescent="0.3"/>
    <row r="18073" ht="15" hidden="1" customHeight="1" x14ac:dyDescent="0.3"/>
    <row r="18074" ht="15" hidden="1" customHeight="1" x14ac:dyDescent="0.3"/>
    <row r="18075" ht="15" hidden="1" customHeight="1" x14ac:dyDescent="0.3"/>
    <row r="18076" ht="15" hidden="1" customHeight="1" x14ac:dyDescent="0.3"/>
    <row r="18077" ht="15" hidden="1" customHeight="1" x14ac:dyDescent="0.3"/>
    <row r="18078" ht="15" hidden="1" customHeight="1" x14ac:dyDescent="0.3"/>
    <row r="18079" ht="15" hidden="1" customHeight="1" x14ac:dyDescent="0.3"/>
    <row r="18080" ht="15" hidden="1" customHeight="1" x14ac:dyDescent="0.3"/>
    <row r="18081" ht="15" hidden="1" customHeight="1" x14ac:dyDescent="0.3"/>
    <row r="18082" ht="15" hidden="1" customHeight="1" x14ac:dyDescent="0.3"/>
    <row r="18083" ht="15" hidden="1" customHeight="1" x14ac:dyDescent="0.3"/>
    <row r="18084" ht="15" hidden="1" customHeight="1" x14ac:dyDescent="0.3"/>
    <row r="18085" ht="15" hidden="1" customHeight="1" x14ac:dyDescent="0.3"/>
    <row r="18086" ht="15" hidden="1" customHeight="1" x14ac:dyDescent="0.3"/>
    <row r="18087" ht="15" hidden="1" customHeight="1" x14ac:dyDescent="0.3"/>
    <row r="18088" ht="15" hidden="1" customHeight="1" x14ac:dyDescent="0.3"/>
    <row r="18089" ht="15" hidden="1" customHeight="1" x14ac:dyDescent="0.3"/>
    <row r="18090" ht="15" hidden="1" customHeight="1" x14ac:dyDescent="0.3"/>
    <row r="18091" ht="15" hidden="1" customHeight="1" x14ac:dyDescent="0.3"/>
    <row r="18092" ht="15" hidden="1" customHeight="1" x14ac:dyDescent="0.3"/>
    <row r="18093" ht="15" hidden="1" customHeight="1" x14ac:dyDescent="0.3"/>
    <row r="18094" ht="15" hidden="1" customHeight="1" x14ac:dyDescent="0.3"/>
    <row r="18095" ht="15" hidden="1" customHeight="1" x14ac:dyDescent="0.3"/>
    <row r="18096" ht="15" hidden="1" customHeight="1" x14ac:dyDescent="0.3"/>
    <row r="18097" ht="15" hidden="1" customHeight="1" x14ac:dyDescent="0.3"/>
    <row r="18098" ht="15" hidden="1" customHeight="1" x14ac:dyDescent="0.3"/>
    <row r="18099" ht="15" hidden="1" customHeight="1" x14ac:dyDescent="0.3"/>
    <row r="18100" ht="15" hidden="1" customHeight="1" x14ac:dyDescent="0.3"/>
    <row r="18101" ht="15" hidden="1" customHeight="1" x14ac:dyDescent="0.3"/>
    <row r="18102" ht="15" hidden="1" customHeight="1" x14ac:dyDescent="0.3"/>
    <row r="18103" ht="15" hidden="1" customHeight="1" x14ac:dyDescent="0.3"/>
    <row r="18104" ht="15" hidden="1" customHeight="1" x14ac:dyDescent="0.3"/>
    <row r="18105" ht="15" hidden="1" customHeight="1" x14ac:dyDescent="0.3"/>
    <row r="18106" ht="15" hidden="1" customHeight="1" x14ac:dyDescent="0.3"/>
    <row r="18107" ht="15" hidden="1" customHeight="1" x14ac:dyDescent="0.3"/>
    <row r="18108" ht="15" hidden="1" customHeight="1" x14ac:dyDescent="0.3"/>
    <row r="18109" ht="15" hidden="1" customHeight="1" x14ac:dyDescent="0.3"/>
    <row r="18110" ht="15" hidden="1" customHeight="1" x14ac:dyDescent="0.3"/>
    <row r="18111" ht="15" hidden="1" customHeight="1" x14ac:dyDescent="0.3"/>
    <row r="18112" ht="15" hidden="1" customHeight="1" x14ac:dyDescent="0.3"/>
    <row r="18113" ht="15" hidden="1" customHeight="1" x14ac:dyDescent="0.3"/>
    <row r="18114" ht="15" hidden="1" customHeight="1" x14ac:dyDescent="0.3"/>
    <row r="18115" ht="15" hidden="1" customHeight="1" x14ac:dyDescent="0.3"/>
    <row r="18116" ht="15" hidden="1" customHeight="1" x14ac:dyDescent="0.3"/>
    <row r="18117" ht="15" hidden="1" customHeight="1" x14ac:dyDescent="0.3"/>
    <row r="18118" ht="15" hidden="1" customHeight="1" x14ac:dyDescent="0.3"/>
    <row r="18119" ht="15" hidden="1" customHeight="1" x14ac:dyDescent="0.3"/>
    <row r="18120" ht="15" hidden="1" customHeight="1" x14ac:dyDescent="0.3"/>
    <row r="18121" ht="15" hidden="1" customHeight="1" x14ac:dyDescent="0.3"/>
    <row r="18122" ht="15" hidden="1" customHeight="1" x14ac:dyDescent="0.3"/>
    <row r="18123" ht="15" hidden="1" customHeight="1" x14ac:dyDescent="0.3"/>
    <row r="18124" ht="15" hidden="1" customHeight="1" x14ac:dyDescent="0.3"/>
    <row r="18125" ht="15" hidden="1" customHeight="1" x14ac:dyDescent="0.3"/>
    <row r="18126" ht="15" hidden="1" customHeight="1" x14ac:dyDescent="0.3"/>
    <row r="18127" ht="15" hidden="1" customHeight="1" x14ac:dyDescent="0.3"/>
    <row r="18128" ht="15" hidden="1" customHeight="1" x14ac:dyDescent="0.3"/>
    <row r="18129" ht="15" hidden="1" customHeight="1" x14ac:dyDescent="0.3"/>
    <row r="18130" ht="15" hidden="1" customHeight="1" x14ac:dyDescent="0.3"/>
    <row r="18131" ht="15" hidden="1" customHeight="1" x14ac:dyDescent="0.3"/>
    <row r="18132" ht="15" hidden="1" customHeight="1" x14ac:dyDescent="0.3"/>
    <row r="18133" ht="15" hidden="1" customHeight="1" x14ac:dyDescent="0.3"/>
    <row r="18134" ht="15" hidden="1" customHeight="1" x14ac:dyDescent="0.3"/>
    <row r="18135" ht="15" hidden="1" customHeight="1" x14ac:dyDescent="0.3"/>
    <row r="18136" ht="15" hidden="1" customHeight="1" x14ac:dyDescent="0.3"/>
    <row r="18137" ht="15" hidden="1" customHeight="1" x14ac:dyDescent="0.3"/>
    <row r="18138" ht="15" hidden="1" customHeight="1" x14ac:dyDescent="0.3"/>
    <row r="18139" ht="15" hidden="1" customHeight="1" x14ac:dyDescent="0.3"/>
    <row r="18140" ht="15" hidden="1" customHeight="1" x14ac:dyDescent="0.3"/>
    <row r="18141" ht="15" hidden="1" customHeight="1" x14ac:dyDescent="0.3"/>
    <row r="18142" ht="15" hidden="1" customHeight="1" x14ac:dyDescent="0.3"/>
    <row r="18143" ht="15" hidden="1" customHeight="1" x14ac:dyDescent="0.3"/>
    <row r="18144" ht="15" hidden="1" customHeight="1" x14ac:dyDescent="0.3"/>
    <row r="18145" ht="15" hidden="1" customHeight="1" x14ac:dyDescent="0.3"/>
    <row r="18146" ht="15" hidden="1" customHeight="1" x14ac:dyDescent="0.3"/>
    <row r="18147" ht="15" hidden="1" customHeight="1" x14ac:dyDescent="0.3"/>
    <row r="18148" ht="15" hidden="1" customHeight="1" x14ac:dyDescent="0.3"/>
    <row r="18149" ht="15" hidden="1" customHeight="1" x14ac:dyDescent="0.3"/>
    <row r="18150" ht="15" hidden="1" customHeight="1" x14ac:dyDescent="0.3"/>
    <row r="18151" ht="15" hidden="1" customHeight="1" x14ac:dyDescent="0.3"/>
    <row r="18152" ht="15" hidden="1" customHeight="1" x14ac:dyDescent="0.3"/>
    <row r="18153" ht="15" hidden="1" customHeight="1" x14ac:dyDescent="0.3"/>
    <row r="18154" ht="15" hidden="1" customHeight="1" x14ac:dyDescent="0.3"/>
    <row r="18155" ht="15" hidden="1" customHeight="1" x14ac:dyDescent="0.3"/>
    <row r="18156" ht="15" hidden="1" customHeight="1" x14ac:dyDescent="0.3"/>
    <row r="18157" ht="15" hidden="1" customHeight="1" x14ac:dyDescent="0.3"/>
    <row r="18158" ht="15" hidden="1" customHeight="1" x14ac:dyDescent="0.3"/>
    <row r="18159" ht="15" hidden="1" customHeight="1" x14ac:dyDescent="0.3"/>
    <row r="18160" ht="15" hidden="1" customHeight="1" x14ac:dyDescent="0.3"/>
    <row r="18161" ht="15" hidden="1" customHeight="1" x14ac:dyDescent="0.3"/>
    <row r="18162" ht="15" hidden="1" customHeight="1" x14ac:dyDescent="0.3"/>
    <row r="18163" ht="15" hidden="1" customHeight="1" x14ac:dyDescent="0.3"/>
    <row r="18164" ht="15" hidden="1" customHeight="1" x14ac:dyDescent="0.3"/>
    <row r="18165" ht="15" hidden="1" customHeight="1" x14ac:dyDescent="0.3"/>
    <row r="18166" ht="15" hidden="1" customHeight="1" x14ac:dyDescent="0.3"/>
    <row r="18167" ht="15" hidden="1" customHeight="1" x14ac:dyDescent="0.3"/>
    <row r="18168" ht="15" hidden="1" customHeight="1" x14ac:dyDescent="0.3"/>
    <row r="18169" ht="15" hidden="1" customHeight="1" x14ac:dyDescent="0.3"/>
    <row r="18170" ht="15" hidden="1" customHeight="1" x14ac:dyDescent="0.3"/>
    <row r="18171" ht="15" hidden="1" customHeight="1" x14ac:dyDescent="0.3"/>
    <row r="18172" ht="15" hidden="1" customHeight="1" x14ac:dyDescent="0.3"/>
    <row r="18173" ht="15" hidden="1" customHeight="1" x14ac:dyDescent="0.3"/>
    <row r="18174" ht="15" hidden="1" customHeight="1" x14ac:dyDescent="0.3"/>
    <row r="18175" ht="15" hidden="1" customHeight="1" x14ac:dyDescent="0.3"/>
    <row r="18176" ht="15" hidden="1" customHeight="1" x14ac:dyDescent="0.3"/>
    <row r="18177" ht="15" hidden="1" customHeight="1" x14ac:dyDescent="0.3"/>
    <row r="18178" ht="15" hidden="1" customHeight="1" x14ac:dyDescent="0.3"/>
    <row r="18179" ht="15" hidden="1" customHeight="1" x14ac:dyDescent="0.3"/>
    <row r="18180" ht="15" hidden="1" customHeight="1" x14ac:dyDescent="0.3"/>
    <row r="18181" ht="15" hidden="1" customHeight="1" x14ac:dyDescent="0.3"/>
    <row r="18182" ht="15" hidden="1" customHeight="1" x14ac:dyDescent="0.3"/>
    <row r="18183" ht="15" hidden="1" customHeight="1" x14ac:dyDescent="0.3"/>
    <row r="18184" ht="15" hidden="1" customHeight="1" x14ac:dyDescent="0.3"/>
    <row r="18185" ht="15" hidden="1" customHeight="1" x14ac:dyDescent="0.3"/>
    <row r="18186" ht="15" hidden="1" customHeight="1" x14ac:dyDescent="0.3"/>
    <row r="18187" ht="15" hidden="1" customHeight="1" x14ac:dyDescent="0.3"/>
    <row r="18188" ht="15" hidden="1" customHeight="1" x14ac:dyDescent="0.3"/>
    <row r="18189" ht="15" hidden="1" customHeight="1" x14ac:dyDescent="0.3"/>
    <row r="18190" ht="15" hidden="1" customHeight="1" x14ac:dyDescent="0.3"/>
    <row r="18191" ht="15" hidden="1" customHeight="1" x14ac:dyDescent="0.3"/>
    <row r="18192" ht="15" hidden="1" customHeight="1" x14ac:dyDescent="0.3"/>
    <row r="18193" ht="15" hidden="1" customHeight="1" x14ac:dyDescent="0.3"/>
    <row r="18194" ht="15" hidden="1" customHeight="1" x14ac:dyDescent="0.3"/>
    <row r="18195" ht="15" hidden="1" customHeight="1" x14ac:dyDescent="0.3"/>
    <row r="18196" ht="15" hidden="1" customHeight="1" x14ac:dyDescent="0.3"/>
    <row r="18197" ht="15" hidden="1" customHeight="1" x14ac:dyDescent="0.3"/>
    <row r="18198" ht="15" hidden="1" customHeight="1" x14ac:dyDescent="0.3"/>
    <row r="18199" ht="15" hidden="1" customHeight="1" x14ac:dyDescent="0.3"/>
    <row r="18200" ht="15" hidden="1" customHeight="1" x14ac:dyDescent="0.3"/>
    <row r="18201" ht="15" hidden="1" customHeight="1" x14ac:dyDescent="0.3"/>
    <row r="18202" ht="15" hidden="1" customHeight="1" x14ac:dyDescent="0.3"/>
    <row r="18203" ht="15" hidden="1" customHeight="1" x14ac:dyDescent="0.3"/>
    <row r="18204" ht="15" hidden="1" customHeight="1" x14ac:dyDescent="0.3"/>
    <row r="18205" ht="15" hidden="1" customHeight="1" x14ac:dyDescent="0.3"/>
    <row r="18206" ht="15" hidden="1" customHeight="1" x14ac:dyDescent="0.3"/>
    <row r="18207" ht="15" hidden="1" customHeight="1" x14ac:dyDescent="0.3"/>
    <row r="18208" ht="15" hidden="1" customHeight="1" x14ac:dyDescent="0.3"/>
    <row r="18209" ht="15" hidden="1" customHeight="1" x14ac:dyDescent="0.3"/>
    <row r="18210" ht="15" hidden="1" customHeight="1" x14ac:dyDescent="0.3"/>
    <row r="18211" ht="15" hidden="1" customHeight="1" x14ac:dyDescent="0.3"/>
    <row r="18212" ht="15" hidden="1" customHeight="1" x14ac:dyDescent="0.3"/>
    <row r="18213" ht="15" hidden="1" customHeight="1" x14ac:dyDescent="0.3"/>
    <row r="18214" ht="15" hidden="1" customHeight="1" x14ac:dyDescent="0.3"/>
    <row r="18215" ht="15" hidden="1" customHeight="1" x14ac:dyDescent="0.3"/>
    <row r="18216" ht="15" hidden="1" customHeight="1" x14ac:dyDescent="0.3"/>
    <row r="18217" ht="15" hidden="1" customHeight="1" x14ac:dyDescent="0.3"/>
    <row r="18218" ht="15" hidden="1" customHeight="1" x14ac:dyDescent="0.3"/>
    <row r="18219" ht="15" hidden="1" customHeight="1" x14ac:dyDescent="0.3"/>
    <row r="18220" ht="15" hidden="1" customHeight="1" x14ac:dyDescent="0.3"/>
    <row r="18221" ht="15" hidden="1" customHeight="1" x14ac:dyDescent="0.3"/>
    <row r="18222" ht="15" hidden="1" customHeight="1" x14ac:dyDescent="0.3"/>
    <row r="18223" ht="15" hidden="1" customHeight="1" x14ac:dyDescent="0.3"/>
    <row r="18224" ht="15" hidden="1" customHeight="1" x14ac:dyDescent="0.3"/>
    <row r="18225" ht="15" hidden="1" customHeight="1" x14ac:dyDescent="0.3"/>
    <row r="18226" ht="15" hidden="1" customHeight="1" x14ac:dyDescent="0.3"/>
    <row r="18227" ht="15" hidden="1" customHeight="1" x14ac:dyDescent="0.3"/>
    <row r="18228" ht="15" hidden="1" customHeight="1" x14ac:dyDescent="0.3"/>
    <row r="18229" ht="15" hidden="1" customHeight="1" x14ac:dyDescent="0.3"/>
    <row r="18230" ht="15" hidden="1" customHeight="1" x14ac:dyDescent="0.3"/>
    <row r="18231" ht="15" hidden="1" customHeight="1" x14ac:dyDescent="0.3"/>
    <row r="18232" ht="15" hidden="1" customHeight="1" x14ac:dyDescent="0.3"/>
    <row r="18233" ht="15" hidden="1" customHeight="1" x14ac:dyDescent="0.3"/>
    <row r="18234" ht="15" hidden="1" customHeight="1" x14ac:dyDescent="0.3"/>
    <row r="18235" ht="15" hidden="1" customHeight="1" x14ac:dyDescent="0.3"/>
    <row r="18236" ht="15" hidden="1" customHeight="1" x14ac:dyDescent="0.3"/>
    <row r="18237" ht="15" hidden="1" customHeight="1" x14ac:dyDescent="0.3"/>
    <row r="18238" ht="15" hidden="1" customHeight="1" x14ac:dyDescent="0.3"/>
    <row r="18239" ht="15" hidden="1" customHeight="1" x14ac:dyDescent="0.3"/>
    <row r="18240" ht="15" hidden="1" customHeight="1" x14ac:dyDescent="0.3"/>
    <row r="18241" ht="15" hidden="1" customHeight="1" x14ac:dyDescent="0.3"/>
    <row r="18242" ht="15" hidden="1" customHeight="1" x14ac:dyDescent="0.3"/>
    <row r="18243" ht="15" hidden="1" customHeight="1" x14ac:dyDescent="0.3"/>
    <row r="18244" ht="15" hidden="1" customHeight="1" x14ac:dyDescent="0.3"/>
    <row r="18245" ht="15" hidden="1" customHeight="1" x14ac:dyDescent="0.3"/>
    <row r="18246" ht="15" hidden="1" customHeight="1" x14ac:dyDescent="0.3"/>
    <row r="18247" ht="15" hidden="1" customHeight="1" x14ac:dyDescent="0.3"/>
    <row r="18248" ht="15" hidden="1" customHeight="1" x14ac:dyDescent="0.3"/>
    <row r="18249" ht="15" hidden="1" customHeight="1" x14ac:dyDescent="0.3"/>
    <row r="18250" ht="15" hidden="1" customHeight="1" x14ac:dyDescent="0.3"/>
    <row r="18251" ht="15" hidden="1" customHeight="1" x14ac:dyDescent="0.3"/>
    <row r="18252" ht="15" hidden="1" customHeight="1" x14ac:dyDescent="0.3"/>
    <row r="18253" ht="15" hidden="1" customHeight="1" x14ac:dyDescent="0.3"/>
    <row r="18254" ht="15" hidden="1" customHeight="1" x14ac:dyDescent="0.3"/>
    <row r="18255" ht="15" hidden="1" customHeight="1" x14ac:dyDescent="0.3"/>
    <row r="18256" ht="15" hidden="1" customHeight="1" x14ac:dyDescent="0.3"/>
    <row r="18257" ht="15" hidden="1" customHeight="1" x14ac:dyDescent="0.3"/>
    <row r="18258" ht="15" hidden="1" customHeight="1" x14ac:dyDescent="0.3"/>
    <row r="18259" ht="15" hidden="1" customHeight="1" x14ac:dyDescent="0.3"/>
    <row r="18260" ht="15" hidden="1" customHeight="1" x14ac:dyDescent="0.3"/>
    <row r="18261" ht="15" hidden="1" customHeight="1" x14ac:dyDescent="0.3"/>
    <row r="18262" ht="15" hidden="1" customHeight="1" x14ac:dyDescent="0.3"/>
    <row r="18263" ht="15" hidden="1" customHeight="1" x14ac:dyDescent="0.3"/>
    <row r="18264" ht="15" hidden="1" customHeight="1" x14ac:dyDescent="0.3"/>
    <row r="18265" ht="15" hidden="1" customHeight="1" x14ac:dyDescent="0.3"/>
    <row r="18266" ht="15" hidden="1" customHeight="1" x14ac:dyDescent="0.3"/>
    <row r="18267" ht="15" hidden="1" customHeight="1" x14ac:dyDescent="0.3"/>
    <row r="18268" ht="15" hidden="1" customHeight="1" x14ac:dyDescent="0.3"/>
    <row r="18269" ht="15" hidden="1" customHeight="1" x14ac:dyDescent="0.3"/>
    <row r="18270" ht="15" hidden="1" customHeight="1" x14ac:dyDescent="0.3"/>
    <row r="18271" ht="15" hidden="1" customHeight="1" x14ac:dyDescent="0.3"/>
    <row r="18272" ht="15" hidden="1" customHeight="1" x14ac:dyDescent="0.3"/>
    <row r="18273" ht="15" hidden="1" customHeight="1" x14ac:dyDescent="0.3"/>
    <row r="18274" ht="15" hidden="1" customHeight="1" x14ac:dyDescent="0.3"/>
    <row r="18275" ht="15" hidden="1" customHeight="1" x14ac:dyDescent="0.3"/>
    <row r="18276" ht="15" hidden="1" customHeight="1" x14ac:dyDescent="0.3"/>
    <row r="18277" ht="15" hidden="1" customHeight="1" x14ac:dyDescent="0.3"/>
    <row r="18278" ht="15" hidden="1" customHeight="1" x14ac:dyDescent="0.3"/>
    <row r="18279" ht="15" hidden="1" customHeight="1" x14ac:dyDescent="0.3"/>
    <row r="18280" ht="15" hidden="1" customHeight="1" x14ac:dyDescent="0.3"/>
    <row r="18281" ht="15" hidden="1" customHeight="1" x14ac:dyDescent="0.3"/>
    <row r="18282" ht="15" hidden="1" customHeight="1" x14ac:dyDescent="0.3"/>
    <row r="18283" ht="15" hidden="1" customHeight="1" x14ac:dyDescent="0.3"/>
    <row r="18284" ht="15" hidden="1" customHeight="1" x14ac:dyDescent="0.3"/>
    <row r="18285" ht="15" hidden="1" customHeight="1" x14ac:dyDescent="0.3"/>
    <row r="18286" ht="15" hidden="1" customHeight="1" x14ac:dyDescent="0.3"/>
    <row r="18287" ht="15" hidden="1" customHeight="1" x14ac:dyDescent="0.3"/>
    <row r="18288" ht="15" hidden="1" customHeight="1" x14ac:dyDescent="0.3"/>
    <row r="18289" ht="15" hidden="1" customHeight="1" x14ac:dyDescent="0.3"/>
    <row r="18290" ht="15" hidden="1" customHeight="1" x14ac:dyDescent="0.3"/>
    <row r="18291" ht="15" hidden="1" customHeight="1" x14ac:dyDescent="0.3"/>
    <row r="18292" ht="15" hidden="1" customHeight="1" x14ac:dyDescent="0.3"/>
    <row r="18293" ht="15" hidden="1" customHeight="1" x14ac:dyDescent="0.3"/>
    <row r="18294" ht="15" hidden="1" customHeight="1" x14ac:dyDescent="0.3"/>
    <row r="18295" ht="15" hidden="1" customHeight="1" x14ac:dyDescent="0.3"/>
    <row r="18296" ht="15" hidden="1" customHeight="1" x14ac:dyDescent="0.3"/>
    <row r="18297" ht="15" hidden="1" customHeight="1" x14ac:dyDescent="0.3"/>
    <row r="18298" ht="15" hidden="1" customHeight="1" x14ac:dyDescent="0.3"/>
    <row r="18299" ht="15" hidden="1" customHeight="1" x14ac:dyDescent="0.3"/>
    <row r="18300" ht="15" hidden="1" customHeight="1" x14ac:dyDescent="0.3"/>
    <row r="18301" ht="15" hidden="1" customHeight="1" x14ac:dyDescent="0.3"/>
    <row r="18302" ht="15" hidden="1" customHeight="1" x14ac:dyDescent="0.3"/>
    <row r="18303" ht="15" hidden="1" customHeight="1" x14ac:dyDescent="0.3"/>
    <row r="18304" ht="15" hidden="1" customHeight="1" x14ac:dyDescent="0.3"/>
    <row r="18305" ht="15" hidden="1" customHeight="1" x14ac:dyDescent="0.3"/>
    <row r="18306" ht="15" hidden="1" customHeight="1" x14ac:dyDescent="0.3"/>
    <row r="18307" ht="15" hidden="1" customHeight="1" x14ac:dyDescent="0.3"/>
    <row r="18308" ht="15" hidden="1" customHeight="1" x14ac:dyDescent="0.3"/>
    <row r="18309" ht="15" hidden="1" customHeight="1" x14ac:dyDescent="0.3"/>
    <row r="18310" ht="15" hidden="1" customHeight="1" x14ac:dyDescent="0.3"/>
    <row r="18311" ht="15" hidden="1" customHeight="1" x14ac:dyDescent="0.3"/>
    <row r="18312" ht="15" hidden="1" customHeight="1" x14ac:dyDescent="0.3"/>
    <row r="18313" ht="15" hidden="1" customHeight="1" x14ac:dyDescent="0.3"/>
    <row r="18314" ht="15" hidden="1" customHeight="1" x14ac:dyDescent="0.3"/>
    <row r="18315" ht="15" hidden="1" customHeight="1" x14ac:dyDescent="0.3"/>
    <row r="18316" ht="15" hidden="1" customHeight="1" x14ac:dyDescent="0.3"/>
    <row r="18317" ht="15" hidden="1" customHeight="1" x14ac:dyDescent="0.3"/>
    <row r="18318" ht="15" hidden="1" customHeight="1" x14ac:dyDescent="0.3"/>
    <row r="18319" ht="15" hidden="1" customHeight="1" x14ac:dyDescent="0.3"/>
    <row r="18320" ht="15" hidden="1" customHeight="1" x14ac:dyDescent="0.3"/>
    <row r="18321" ht="15" hidden="1" customHeight="1" x14ac:dyDescent="0.3"/>
    <row r="18322" ht="15" hidden="1" customHeight="1" x14ac:dyDescent="0.3"/>
    <row r="18323" ht="15" hidden="1" customHeight="1" x14ac:dyDescent="0.3"/>
    <row r="18324" ht="15" hidden="1" customHeight="1" x14ac:dyDescent="0.3"/>
    <row r="18325" ht="15" hidden="1" customHeight="1" x14ac:dyDescent="0.3"/>
    <row r="18326" ht="15" hidden="1" customHeight="1" x14ac:dyDescent="0.3"/>
    <row r="18327" ht="15" hidden="1" customHeight="1" x14ac:dyDescent="0.3"/>
    <row r="18328" ht="15" hidden="1" customHeight="1" x14ac:dyDescent="0.3"/>
    <row r="18329" ht="15" hidden="1" customHeight="1" x14ac:dyDescent="0.3"/>
    <row r="18330" ht="15" hidden="1" customHeight="1" x14ac:dyDescent="0.3"/>
    <row r="18331" ht="15" hidden="1" customHeight="1" x14ac:dyDescent="0.3"/>
    <row r="18332" ht="15" hidden="1" customHeight="1" x14ac:dyDescent="0.3"/>
    <row r="18333" ht="15" hidden="1" customHeight="1" x14ac:dyDescent="0.3"/>
    <row r="18334" ht="15" hidden="1" customHeight="1" x14ac:dyDescent="0.3"/>
    <row r="18335" ht="15" hidden="1" customHeight="1" x14ac:dyDescent="0.3"/>
    <row r="18336" ht="15" hidden="1" customHeight="1" x14ac:dyDescent="0.3"/>
    <row r="18337" ht="15" hidden="1" customHeight="1" x14ac:dyDescent="0.3"/>
    <row r="18338" ht="15" hidden="1" customHeight="1" x14ac:dyDescent="0.3"/>
    <row r="18339" ht="15" hidden="1" customHeight="1" x14ac:dyDescent="0.3"/>
    <row r="18340" ht="15" hidden="1" customHeight="1" x14ac:dyDescent="0.3"/>
    <row r="18341" ht="15" hidden="1" customHeight="1" x14ac:dyDescent="0.3"/>
    <row r="18342" ht="15" hidden="1" customHeight="1" x14ac:dyDescent="0.3"/>
    <row r="18343" ht="15" hidden="1" customHeight="1" x14ac:dyDescent="0.3"/>
    <row r="18344" ht="15" hidden="1" customHeight="1" x14ac:dyDescent="0.3"/>
    <row r="18345" ht="15" hidden="1" customHeight="1" x14ac:dyDescent="0.3"/>
    <row r="18346" ht="15" hidden="1" customHeight="1" x14ac:dyDescent="0.3"/>
    <row r="18347" ht="15" hidden="1" customHeight="1" x14ac:dyDescent="0.3"/>
    <row r="18348" ht="15" hidden="1" customHeight="1" x14ac:dyDescent="0.3"/>
    <row r="18349" ht="15" hidden="1" customHeight="1" x14ac:dyDescent="0.3"/>
    <row r="18350" ht="15" hidden="1" customHeight="1" x14ac:dyDescent="0.3"/>
    <row r="18351" ht="15" hidden="1" customHeight="1" x14ac:dyDescent="0.3"/>
    <row r="18352" ht="15" hidden="1" customHeight="1" x14ac:dyDescent="0.3"/>
    <row r="18353" ht="15" hidden="1" customHeight="1" x14ac:dyDescent="0.3"/>
    <row r="18354" ht="15" hidden="1" customHeight="1" x14ac:dyDescent="0.3"/>
    <row r="18355" ht="15" hidden="1" customHeight="1" x14ac:dyDescent="0.3"/>
    <row r="18356" ht="15" hidden="1" customHeight="1" x14ac:dyDescent="0.3"/>
    <row r="18357" ht="15" hidden="1" customHeight="1" x14ac:dyDescent="0.3"/>
    <row r="18358" ht="15" hidden="1" customHeight="1" x14ac:dyDescent="0.3"/>
    <row r="18359" ht="15" hidden="1" customHeight="1" x14ac:dyDescent="0.3"/>
    <row r="18360" ht="15" hidden="1" customHeight="1" x14ac:dyDescent="0.3"/>
    <row r="18361" ht="15" hidden="1" customHeight="1" x14ac:dyDescent="0.3"/>
    <row r="18362" ht="15" hidden="1" customHeight="1" x14ac:dyDescent="0.3"/>
    <row r="18363" ht="15" hidden="1" customHeight="1" x14ac:dyDescent="0.3"/>
    <row r="18364" ht="15" hidden="1" customHeight="1" x14ac:dyDescent="0.3"/>
    <row r="18365" ht="15" hidden="1" customHeight="1" x14ac:dyDescent="0.3"/>
    <row r="18366" ht="15" hidden="1" customHeight="1" x14ac:dyDescent="0.3"/>
    <row r="18367" ht="15" hidden="1" customHeight="1" x14ac:dyDescent="0.3"/>
    <row r="18368" ht="15" hidden="1" customHeight="1" x14ac:dyDescent="0.3"/>
    <row r="18369" ht="15" hidden="1" customHeight="1" x14ac:dyDescent="0.3"/>
    <row r="18370" ht="15" hidden="1" customHeight="1" x14ac:dyDescent="0.3"/>
    <row r="18371" ht="15" hidden="1" customHeight="1" x14ac:dyDescent="0.3"/>
    <row r="18372" ht="15" hidden="1" customHeight="1" x14ac:dyDescent="0.3"/>
    <row r="18373" ht="15" hidden="1" customHeight="1" x14ac:dyDescent="0.3"/>
    <row r="18374" ht="15" hidden="1" customHeight="1" x14ac:dyDescent="0.3"/>
    <row r="18375" ht="15" hidden="1" customHeight="1" x14ac:dyDescent="0.3"/>
    <row r="18376" ht="15" hidden="1" customHeight="1" x14ac:dyDescent="0.3"/>
    <row r="18377" ht="15" hidden="1" customHeight="1" x14ac:dyDescent="0.3"/>
    <row r="18378" ht="15" hidden="1" customHeight="1" x14ac:dyDescent="0.3"/>
    <row r="18379" ht="15" hidden="1" customHeight="1" x14ac:dyDescent="0.3"/>
    <row r="18380" ht="15" hidden="1" customHeight="1" x14ac:dyDescent="0.3"/>
    <row r="18381" ht="15" hidden="1" customHeight="1" x14ac:dyDescent="0.3"/>
    <row r="18382" ht="15" hidden="1" customHeight="1" x14ac:dyDescent="0.3"/>
    <row r="18383" ht="15" hidden="1" customHeight="1" x14ac:dyDescent="0.3"/>
    <row r="18384" ht="15" hidden="1" customHeight="1" x14ac:dyDescent="0.3"/>
    <row r="18385" ht="15" hidden="1" customHeight="1" x14ac:dyDescent="0.3"/>
    <row r="18386" ht="15" hidden="1" customHeight="1" x14ac:dyDescent="0.3"/>
    <row r="18387" ht="15" hidden="1" customHeight="1" x14ac:dyDescent="0.3"/>
    <row r="18388" ht="15" hidden="1" customHeight="1" x14ac:dyDescent="0.3"/>
    <row r="18389" ht="15" hidden="1" customHeight="1" x14ac:dyDescent="0.3"/>
    <row r="18390" ht="15" hidden="1" customHeight="1" x14ac:dyDescent="0.3"/>
    <row r="18391" ht="15" hidden="1" customHeight="1" x14ac:dyDescent="0.3"/>
    <row r="18392" ht="15" hidden="1" customHeight="1" x14ac:dyDescent="0.3"/>
    <row r="18393" ht="15" hidden="1" customHeight="1" x14ac:dyDescent="0.3"/>
    <row r="18394" ht="15" hidden="1" customHeight="1" x14ac:dyDescent="0.3"/>
    <row r="18395" ht="15" hidden="1" customHeight="1" x14ac:dyDescent="0.3"/>
    <row r="18396" ht="15" hidden="1" customHeight="1" x14ac:dyDescent="0.3"/>
    <row r="18397" ht="15" hidden="1" customHeight="1" x14ac:dyDescent="0.3"/>
    <row r="18398" ht="15" hidden="1" customHeight="1" x14ac:dyDescent="0.3"/>
    <row r="18399" ht="15" hidden="1" customHeight="1" x14ac:dyDescent="0.3"/>
    <row r="18400" ht="15" hidden="1" customHeight="1" x14ac:dyDescent="0.3"/>
    <row r="18401" ht="15" hidden="1" customHeight="1" x14ac:dyDescent="0.3"/>
    <row r="18402" ht="15" hidden="1" customHeight="1" x14ac:dyDescent="0.3"/>
    <row r="18403" ht="15" hidden="1" customHeight="1" x14ac:dyDescent="0.3"/>
    <row r="18404" ht="15" hidden="1" customHeight="1" x14ac:dyDescent="0.3"/>
    <row r="18405" ht="15" hidden="1" customHeight="1" x14ac:dyDescent="0.3"/>
    <row r="18406" ht="15" hidden="1" customHeight="1" x14ac:dyDescent="0.3"/>
    <row r="18407" ht="15" hidden="1" customHeight="1" x14ac:dyDescent="0.3"/>
    <row r="18408" ht="15" hidden="1" customHeight="1" x14ac:dyDescent="0.3"/>
    <row r="18409" ht="15" hidden="1" customHeight="1" x14ac:dyDescent="0.3"/>
    <row r="18410" ht="15" hidden="1" customHeight="1" x14ac:dyDescent="0.3"/>
    <row r="18411" ht="15" hidden="1" customHeight="1" x14ac:dyDescent="0.3"/>
    <row r="18412" ht="15" hidden="1" customHeight="1" x14ac:dyDescent="0.3"/>
    <row r="18413" ht="15" hidden="1" customHeight="1" x14ac:dyDescent="0.3"/>
    <row r="18414" ht="15" hidden="1" customHeight="1" x14ac:dyDescent="0.3"/>
    <row r="18415" ht="15" hidden="1" customHeight="1" x14ac:dyDescent="0.3"/>
    <row r="18416" ht="15" hidden="1" customHeight="1" x14ac:dyDescent="0.3"/>
    <row r="18417" ht="15" hidden="1" customHeight="1" x14ac:dyDescent="0.3"/>
    <row r="18418" ht="15" hidden="1" customHeight="1" x14ac:dyDescent="0.3"/>
    <row r="18419" ht="15" hidden="1" customHeight="1" x14ac:dyDescent="0.3"/>
    <row r="18420" ht="15" hidden="1" customHeight="1" x14ac:dyDescent="0.3"/>
    <row r="18421" ht="15" hidden="1" customHeight="1" x14ac:dyDescent="0.3"/>
    <row r="18422" ht="15" hidden="1" customHeight="1" x14ac:dyDescent="0.3"/>
    <row r="18423" ht="15" hidden="1" customHeight="1" x14ac:dyDescent="0.3"/>
    <row r="18424" ht="15" hidden="1" customHeight="1" x14ac:dyDescent="0.3"/>
    <row r="18425" ht="15" hidden="1" customHeight="1" x14ac:dyDescent="0.3"/>
    <row r="18426" ht="15" hidden="1" customHeight="1" x14ac:dyDescent="0.3"/>
    <row r="18427" ht="15" hidden="1" customHeight="1" x14ac:dyDescent="0.3"/>
    <row r="18428" ht="15" hidden="1" customHeight="1" x14ac:dyDescent="0.3"/>
    <row r="18429" ht="15" hidden="1" customHeight="1" x14ac:dyDescent="0.3"/>
    <row r="18430" ht="15" hidden="1" customHeight="1" x14ac:dyDescent="0.3"/>
    <row r="18431" ht="15" hidden="1" customHeight="1" x14ac:dyDescent="0.3"/>
    <row r="18432" ht="15" hidden="1" customHeight="1" x14ac:dyDescent="0.3"/>
    <row r="18433" ht="15" hidden="1" customHeight="1" x14ac:dyDescent="0.3"/>
    <row r="18434" ht="15" hidden="1" customHeight="1" x14ac:dyDescent="0.3"/>
    <row r="18435" ht="15" hidden="1" customHeight="1" x14ac:dyDescent="0.3"/>
    <row r="18436" ht="15" hidden="1" customHeight="1" x14ac:dyDescent="0.3"/>
    <row r="18437" ht="15" hidden="1" customHeight="1" x14ac:dyDescent="0.3"/>
    <row r="18438" ht="15" hidden="1" customHeight="1" x14ac:dyDescent="0.3"/>
    <row r="18439" ht="15" hidden="1" customHeight="1" x14ac:dyDescent="0.3"/>
    <row r="18440" ht="15" hidden="1" customHeight="1" x14ac:dyDescent="0.3"/>
    <row r="18441" ht="15" hidden="1" customHeight="1" x14ac:dyDescent="0.3"/>
    <row r="18442" ht="15" hidden="1" customHeight="1" x14ac:dyDescent="0.3"/>
    <row r="18443" ht="15" hidden="1" customHeight="1" x14ac:dyDescent="0.3"/>
    <row r="18444" ht="15" hidden="1" customHeight="1" x14ac:dyDescent="0.3"/>
    <row r="18445" ht="15" hidden="1" customHeight="1" x14ac:dyDescent="0.3"/>
    <row r="18446" ht="15" hidden="1" customHeight="1" x14ac:dyDescent="0.3"/>
    <row r="18447" ht="15" hidden="1" customHeight="1" x14ac:dyDescent="0.3"/>
    <row r="18448" ht="15" hidden="1" customHeight="1" x14ac:dyDescent="0.3"/>
    <row r="18449" ht="15" hidden="1" customHeight="1" x14ac:dyDescent="0.3"/>
    <row r="18450" ht="15" hidden="1" customHeight="1" x14ac:dyDescent="0.3"/>
    <row r="18451" ht="15" hidden="1" customHeight="1" x14ac:dyDescent="0.3"/>
    <row r="18452" ht="15" hidden="1" customHeight="1" x14ac:dyDescent="0.3"/>
    <row r="18453" ht="15" hidden="1" customHeight="1" x14ac:dyDescent="0.3"/>
    <row r="18454" ht="15" hidden="1" customHeight="1" x14ac:dyDescent="0.3"/>
    <row r="18455" ht="15" hidden="1" customHeight="1" x14ac:dyDescent="0.3"/>
    <row r="18456" ht="15" hidden="1" customHeight="1" x14ac:dyDescent="0.3"/>
    <row r="18457" ht="15" hidden="1" customHeight="1" x14ac:dyDescent="0.3"/>
    <row r="18458" ht="15" hidden="1" customHeight="1" x14ac:dyDescent="0.3"/>
    <row r="18459" ht="15" hidden="1" customHeight="1" x14ac:dyDescent="0.3"/>
    <row r="18460" ht="15" hidden="1" customHeight="1" x14ac:dyDescent="0.3"/>
    <row r="18461" ht="15" hidden="1" customHeight="1" x14ac:dyDescent="0.3"/>
    <row r="18462" ht="15" hidden="1" customHeight="1" x14ac:dyDescent="0.3"/>
    <row r="18463" ht="15" hidden="1" customHeight="1" x14ac:dyDescent="0.3"/>
    <row r="18464" ht="15" hidden="1" customHeight="1" x14ac:dyDescent="0.3"/>
    <row r="18465" ht="15" hidden="1" customHeight="1" x14ac:dyDescent="0.3"/>
    <row r="18466" ht="15" hidden="1" customHeight="1" x14ac:dyDescent="0.3"/>
    <row r="18467" ht="15" hidden="1" customHeight="1" x14ac:dyDescent="0.3"/>
    <row r="18468" ht="15" hidden="1" customHeight="1" x14ac:dyDescent="0.3"/>
    <row r="18469" ht="15" hidden="1" customHeight="1" x14ac:dyDescent="0.3"/>
    <row r="18470" ht="15" hidden="1" customHeight="1" x14ac:dyDescent="0.3"/>
    <row r="18471" ht="15" hidden="1" customHeight="1" x14ac:dyDescent="0.3"/>
    <row r="18472" ht="15" hidden="1" customHeight="1" x14ac:dyDescent="0.3"/>
    <row r="18473" ht="15" hidden="1" customHeight="1" x14ac:dyDescent="0.3"/>
    <row r="18474" ht="15" hidden="1" customHeight="1" x14ac:dyDescent="0.3"/>
    <row r="18475" ht="15" hidden="1" customHeight="1" x14ac:dyDescent="0.3"/>
    <row r="18476" ht="15" hidden="1" customHeight="1" x14ac:dyDescent="0.3"/>
    <row r="18477" ht="15" hidden="1" customHeight="1" x14ac:dyDescent="0.3"/>
    <row r="18478" ht="15" hidden="1" customHeight="1" x14ac:dyDescent="0.3"/>
    <row r="18479" ht="15" hidden="1" customHeight="1" x14ac:dyDescent="0.3"/>
    <row r="18480" ht="15" hidden="1" customHeight="1" x14ac:dyDescent="0.3"/>
    <row r="18481" ht="15" hidden="1" customHeight="1" x14ac:dyDescent="0.3"/>
    <row r="18482" ht="15" hidden="1" customHeight="1" x14ac:dyDescent="0.3"/>
    <row r="18483" ht="15" hidden="1" customHeight="1" x14ac:dyDescent="0.3"/>
    <row r="18484" ht="15" hidden="1" customHeight="1" x14ac:dyDescent="0.3"/>
    <row r="18485" ht="15" hidden="1" customHeight="1" x14ac:dyDescent="0.3"/>
    <row r="18486" ht="15" hidden="1" customHeight="1" x14ac:dyDescent="0.3"/>
    <row r="18487" ht="15" hidden="1" customHeight="1" x14ac:dyDescent="0.3"/>
    <row r="18488" ht="15" hidden="1" customHeight="1" x14ac:dyDescent="0.3"/>
    <row r="18489" ht="15" hidden="1" customHeight="1" x14ac:dyDescent="0.3"/>
    <row r="18490" ht="15" hidden="1" customHeight="1" x14ac:dyDescent="0.3"/>
    <row r="18491" ht="15" hidden="1" customHeight="1" x14ac:dyDescent="0.3"/>
    <row r="18492" ht="15" hidden="1" customHeight="1" x14ac:dyDescent="0.3"/>
    <row r="18493" ht="15" hidden="1" customHeight="1" x14ac:dyDescent="0.3"/>
    <row r="18494" ht="15" hidden="1" customHeight="1" x14ac:dyDescent="0.3"/>
    <row r="18495" ht="15" hidden="1" customHeight="1" x14ac:dyDescent="0.3"/>
    <row r="18496" ht="15" hidden="1" customHeight="1" x14ac:dyDescent="0.3"/>
    <row r="18497" ht="15" hidden="1" customHeight="1" x14ac:dyDescent="0.3"/>
    <row r="18498" ht="15" hidden="1" customHeight="1" x14ac:dyDescent="0.3"/>
    <row r="18499" ht="15" hidden="1" customHeight="1" x14ac:dyDescent="0.3"/>
    <row r="18500" ht="15" hidden="1" customHeight="1" x14ac:dyDescent="0.3"/>
    <row r="18501" ht="15" hidden="1" customHeight="1" x14ac:dyDescent="0.3"/>
    <row r="18502" ht="15" hidden="1" customHeight="1" x14ac:dyDescent="0.3"/>
    <row r="18503" ht="15" hidden="1" customHeight="1" x14ac:dyDescent="0.3"/>
    <row r="18504" ht="15" hidden="1" customHeight="1" x14ac:dyDescent="0.3"/>
    <row r="18505" ht="15" hidden="1" customHeight="1" x14ac:dyDescent="0.3"/>
    <row r="18506" ht="15" hidden="1" customHeight="1" x14ac:dyDescent="0.3"/>
    <row r="18507" ht="15" hidden="1" customHeight="1" x14ac:dyDescent="0.3"/>
    <row r="18508" ht="15" hidden="1" customHeight="1" x14ac:dyDescent="0.3"/>
    <row r="18509" ht="15" hidden="1" customHeight="1" x14ac:dyDescent="0.3"/>
    <row r="18510" ht="15" hidden="1" customHeight="1" x14ac:dyDescent="0.3"/>
    <row r="18511" ht="15" hidden="1" customHeight="1" x14ac:dyDescent="0.3"/>
    <row r="18512" ht="15" hidden="1" customHeight="1" x14ac:dyDescent="0.3"/>
    <row r="18513" ht="15" hidden="1" customHeight="1" x14ac:dyDescent="0.3"/>
    <row r="18514" ht="15" hidden="1" customHeight="1" x14ac:dyDescent="0.3"/>
    <row r="18515" ht="15" hidden="1" customHeight="1" x14ac:dyDescent="0.3"/>
    <row r="18516" ht="15" hidden="1" customHeight="1" x14ac:dyDescent="0.3"/>
    <row r="18517" ht="15" hidden="1" customHeight="1" x14ac:dyDescent="0.3"/>
    <row r="18518" ht="15" hidden="1" customHeight="1" x14ac:dyDescent="0.3"/>
    <row r="18519" ht="15" hidden="1" customHeight="1" x14ac:dyDescent="0.3"/>
    <row r="18520" ht="15" hidden="1" customHeight="1" x14ac:dyDescent="0.3"/>
    <row r="18521" ht="15" hidden="1" customHeight="1" x14ac:dyDescent="0.3"/>
    <row r="18522" ht="15" hidden="1" customHeight="1" x14ac:dyDescent="0.3"/>
    <row r="18523" ht="15" hidden="1" customHeight="1" x14ac:dyDescent="0.3"/>
    <row r="18524" ht="15" hidden="1" customHeight="1" x14ac:dyDescent="0.3"/>
    <row r="18525" ht="15" hidden="1" customHeight="1" x14ac:dyDescent="0.3"/>
    <row r="18526" ht="15" hidden="1" customHeight="1" x14ac:dyDescent="0.3"/>
    <row r="18527" ht="15" hidden="1" customHeight="1" x14ac:dyDescent="0.3"/>
    <row r="18528" ht="15" hidden="1" customHeight="1" x14ac:dyDescent="0.3"/>
    <row r="18529" ht="15" hidden="1" customHeight="1" x14ac:dyDescent="0.3"/>
    <row r="18530" ht="15" hidden="1" customHeight="1" x14ac:dyDescent="0.3"/>
    <row r="18531" ht="15" hidden="1" customHeight="1" x14ac:dyDescent="0.3"/>
    <row r="18532" ht="15" hidden="1" customHeight="1" x14ac:dyDescent="0.3"/>
    <row r="18533" ht="15" hidden="1" customHeight="1" x14ac:dyDescent="0.3"/>
    <row r="18534" ht="15" hidden="1" customHeight="1" x14ac:dyDescent="0.3"/>
    <row r="18535" ht="15" hidden="1" customHeight="1" x14ac:dyDescent="0.3"/>
    <row r="18536" ht="15" hidden="1" customHeight="1" x14ac:dyDescent="0.3"/>
    <row r="18537" ht="15" hidden="1" customHeight="1" x14ac:dyDescent="0.3"/>
    <row r="18538" ht="15" hidden="1" customHeight="1" x14ac:dyDescent="0.3"/>
    <row r="18539" ht="15" hidden="1" customHeight="1" x14ac:dyDescent="0.3"/>
    <row r="18540" ht="15" hidden="1" customHeight="1" x14ac:dyDescent="0.3"/>
    <row r="18541" ht="15" hidden="1" customHeight="1" x14ac:dyDescent="0.3"/>
    <row r="18542" ht="15" hidden="1" customHeight="1" x14ac:dyDescent="0.3"/>
    <row r="18543" ht="15" hidden="1" customHeight="1" x14ac:dyDescent="0.3"/>
    <row r="18544" ht="15" hidden="1" customHeight="1" x14ac:dyDescent="0.3"/>
    <row r="18545" ht="15" hidden="1" customHeight="1" x14ac:dyDescent="0.3"/>
    <row r="18546" ht="15" hidden="1" customHeight="1" x14ac:dyDescent="0.3"/>
    <row r="18547" ht="15" hidden="1" customHeight="1" x14ac:dyDescent="0.3"/>
    <row r="18548" ht="15" hidden="1" customHeight="1" x14ac:dyDescent="0.3"/>
    <row r="18549" ht="15" hidden="1" customHeight="1" x14ac:dyDescent="0.3"/>
    <row r="18550" ht="15" hidden="1" customHeight="1" x14ac:dyDescent="0.3"/>
    <row r="18551" ht="15" hidden="1" customHeight="1" x14ac:dyDescent="0.3"/>
    <row r="18552" ht="15" hidden="1" customHeight="1" x14ac:dyDescent="0.3"/>
    <row r="18553" ht="15" hidden="1" customHeight="1" x14ac:dyDescent="0.3"/>
    <row r="18554" ht="15" hidden="1" customHeight="1" x14ac:dyDescent="0.3"/>
    <row r="18555" ht="15" hidden="1" customHeight="1" x14ac:dyDescent="0.3"/>
    <row r="18556" ht="15" hidden="1" customHeight="1" x14ac:dyDescent="0.3"/>
    <row r="18557" ht="15" hidden="1" customHeight="1" x14ac:dyDescent="0.3"/>
    <row r="18558" ht="15" hidden="1" customHeight="1" x14ac:dyDescent="0.3"/>
    <row r="18559" ht="15" hidden="1" customHeight="1" x14ac:dyDescent="0.3"/>
    <row r="18560" ht="15" hidden="1" customHeight="1" x14ac:dyDescent="0.3"/>
    <row r="18561" ht="15" hidden="1" customHeight="1" x14ac:dyDescent="0.3"/>
    <row r="18562" ht="15" hidden="1" customHeight="1" x14ac:dyDescent="0.3"/>
    <row r="18563" ht="15" hidden="1" customHeight="1" x14ac:dyDescent="0.3"/>
    <row r="18564" ht="15" hidden="1" customHeight="1" x14ac:dyDescent="0.3"/>
    <row r="18565" ht="15" hidden="1" customHeight="1" x14ac:dyDescent="0.3"/>
    <row r="18566" ht="15" hidden="1" customHeight="1" x14ac:dyDescent="0.3"/>
    <row r="18567" ht="15" hidden="1" customHeight="1" x14ac:dyDescent="0.3"/>
    <row r="18568" ht="15" hidden="1" customHeight="1" x14ac:dyDescent="0.3"/>
    <row r="18569" ht="15" hidden="1" customHeight="1" x14ac:dyDescent="0.3"/>
    <row r="18570" ht="15" hidden="1" customHeight="1" x14ac:dyDescent="0.3"/>
    <row r="18571" ht="15" hidden="1" customHeight="1" x14ac:dyDescent="0.3"/>
    <row r="18572" ht="15" hidden="1" customHeight="1" x14ac:dyDescent="0.3"/>
    <row r="18573" ht="15" hidden="1" customHeight="1" x14ac:dyDescent="0.3"/>
    <row r="18574" ht="15" hidden="1" customHeight="1" x14ac:dyDescent="0.3"/>
    <row r="18575" ht="15" hidden="1" customHeight="1" x14ac:dyDescent="0.3"/>
    <row r="18576" ht="15" hidden="1" customHeight="1" x14ac:dyDescent="0.3"/>
    <row r="18577" ht="15" hidden="1" customHeight="1" x14ac:dyDescent="0.3"/>
    <row r="18578" ht="15" hidden="1" customHeight="1" x14ac:dyDescent="0.3"/>
    <row r="18579" ht="15" hidden="1" customHeight="1" x14ac:dyDescent="0.3"/>
    <row r="18580" ht="15" hidden="1" customHeight="1" x14ac:dyDescent="0.3"/>
    <row r="18581" ht="15" hidden="1" customHeight="1" x14ac:dyDescent="0.3"/>
    <row r="18582" ht="15" hidden="1" customHeight="1" x14ac:dyDescent="0.3"/>
    <row r="18583" ht="15" hidden="1" customHeight="1" x14ac:dyDescent="0.3"/>
    <row r="18584" ht="15" hidden="1" customHeight="1" x14ac:dyDescent="0.3"/>
    <row r="18585" ht="15" hidden="1" customHeight="1" x14ac:dyDescent="0.3"/>
    <row r="18586" ht="15" hidden="1" customHeight="1" x14ac:dyDescent="0.3"/>
    <row r="18587" ht="15" hidden="1" customHeight="1" x14ac:dyDescent="0.3"/>
    <row r="18588" ht="15" hidden="1" customHeight="1" x14ac:dyDescent="0.3"/>
    <row r="18589" ht="15" hidden="1" customHeight="1" x14ac:dyDescent="0.3"/>
    <row r="18590" ht="15" hidden="1" customHeight="1" x14ac:dyDescent="0.3"/>
    <row r="18591" ht="15" hidden="1" customHeight="1" x14ac:dyDescent="0.3"/>
    <row r="18592" ht="15" hidden="1" customHeight="1" x14ac:dyDescent="0.3"/>
    <row r="18593" ht="15" hidden="1" customHeight="1" x14ac:dyDescent="0.3"/>
    <row r="18594" ht="15" hidden="1" customHeight="1" x14ac:dyDescent="0.3"/>
    <row r="18595" ht="15" hidden="1" customHeight="1" x14ac:dyDescent="0.3"/>
    <row r="18596" ht="15" hidden="1" customHeight="1" x14ac:dyDescent="0.3"/>
    <row r="18597" ht="15" hidden="1" customHeight="1" x14ac:dyDescent="0.3"/>
    <row r="18598" ht="15" hidden="1" customHeight="1" x14ac:dyDescent="0.3"/>
    <row r="18599" ht="15" hidden="1" customHeight="1" x14ac:dyDescent="0.3"/>
    <row r="18600" ht="15" hidden="1" customHeight="1" x14ac:dyDescent="0.3"/>
    <row r="18601" ht="15" hidden="1" customHeight="1" x14ac:dyDescent="0.3"/>
    <row r="18602" ht="15" hidden="1" customHeight="1" x14ac:dyDescent="0.3"/>
    <row r="18603" ht="15" hidden="1" customHeight="1" x14ac:dyDescent="0.3"/>
    <row r="18604" ht="15" hidden="1" customHeight="1" x14ac:dyDescent="0.3"/>
    <row r="18605" ht="15" hidden="1" customHeight="1" x14ac:dyDescent="0.3"/>
    <row r="18606" ht="15" hidden="1" customHeight="1" x14ac:dyDescent="0.3"/>
    <row r="18607" ht="15" hidden="1" customHeight="1" x14ac:dyDescent="0.3"/>
    <row r="18608" ht="15" hidden="1" customHeight="1" x14ac:dyDescent="0.3"/>
    <row r="18609" ht="15" hidden="1" customHeight="1" x14ac:dyDescent="0.3"/>
    <row r="18610" ht="15" hidden="1" customHeight="1" x14ac:dyDescent="0.3"/>
    <row r="18611" ht="15" hidden="1" customHeight="1" x14ac:dyDescent="0.3"/>
    <row r="18612" ht="15" hidden="1" customHeight="1" x14ac:dyDescent="0.3"/>
    <row r="18613" ht="15" hidden="1" customHeight="1" x14ac:dyDescent="0.3"/>
    <row r="18614" ht="15" hidden="1" customHeight="1" x14ac:dyDescent="0.3"/>
    <row r="18615" ht="15" hidden="1" customHeight="1" x14ac:dyDescent="0.3"/>
    <row r="18616" ht="15" hidden="1" customHeight="1" x14ac:dyDescent="0.3"/>
    <row r="18617" ht="15" hidden="1" customHeight="1" x14ac:dyDescent="0.3"/>
    <row r="18618" ht="15" hidden="1" customHeight="1" x14ac:dyDescent="0.3"/>
    <row r="18619" ht="15" hidden="1" customHeight="1" x14ac:dyDescent="0.3"/>
    <row r="18620" ht="15" hidden="1" customHeight="1" x14ac:dyDescent="0.3"/>
    <row r="18621" ht="15" hidden="1" customHeight="1" x14ac:dyDescent="0.3"/>
    <row r="18622" ht="15" hidden="1" customHeight="1" x14ac:dyDescent="0.3"/>
    <row r="18623" ht="15" hidden="1" customHeight="1" x14ac:dyDescent="0.3"/>
    <row r="18624" ht="15" hidden="1" customHeight="1" x14ac:dyDescent="0.3"/>
    <row r="18625" ht="15" hidden="1" customHeight="1" x14ac:dyDescent="0.3"/>
    <row r="18626" ht="15" hidden="1" customHeight="1" x14ac:dyDescent="0.3"/>
    <row r="18627" ht="15" hidden="1" customHeight="1" x14ac:dyDescent="0.3"/>
    <row r="18628" ht="15" hidden="1" customHeight="1" x14ac:dyDescent="0.3"/>
    <row r="18629" ht="15" hidden="1" customHeight="1" x14ac:dyDescent="0.3"/>
    <row r="18630" ht="15" hidden="1" customHeight="1" x14ac:dyDescent="0.3"/>
    <row r="18631" ht="15" hidden="1" customHeight="1" x14ac:dyDescent="0.3"/>
    <row r="18632" ht="15" hidden="1" customHeight="1" x14ac:dyDescent="0.3"/>
    <row r="18633" ht="15" hidden="1" customHeight="1" x14ac:dyDescent="0.3"/>
    <row r="18634" ht="15" hidden="1" customHeight="1" x14ac:dyDescent="0.3"/>
    <row r="18635" ht="15" hidden="1" customHeight="1" x14ac:dyDescent="0.3"/>
    <row r="18636" ht="15" hidden="1" customHeight="1" x14ac:dyDescent="0.3"/>
    <row r="18637" ht="15" hidden="1" customHeight="1" x14ac:dyDescent="0.3"/>
    <row r="18638" ht="15" hidden="1" customHeight="1" x14ac:dyDescent="0.3"/>
    <row r="18639" ht="15" hidden="1" customHeight="1" x14ac:dyDescent="0.3"/>
    <row r="18640" ht="15" hidden="1" customHeight="1" x14ac:dyDescent="0.3"/>
    <row r="18641" ht="15" hidden="1" customHeight="1" x14ac:dyDescent="0.3"/>
    <row r="18642" ht="15" hidden="1" customHeight="1" x14ac:dyDescent="0.3"/>
    <row r="18643" ht="15" hidden="1" customHeight="1" x14ac:dyDescent="0.3"/>
    <row r="18644" ht="15" hidden="1" customHeight="1" x14ac:dyDescent="0.3"/>
    <row r="18645" ht="15" hidden="1" customHeight="1" x14ac:dyDescent="0.3"/>
    <row r="18646" ht="15" hidden="1" customHeight="1" x14ac:dyDescent="0.3"/>
    <row r="18647" ht="15" hidden="1" customHeight="1" x14ac:dyDescent="0.3"/>
    <row r="18648" ht="15" hidden="1" customHeight="1" x14ac:dyDescent="0.3"/>
    <row r="18649" ht="15" hidden="1" customHeight="1" x14ac:dyDescent="0.3"/>
    <row r="18650" ht="15" hidden="1" customHeight="1" x14ac:dyDescent="0.3"/>
    <row r="18651" ht="15" hidden="1" customHeight="1" x14ac:dyDescent="0.3"/>
    <row r="18652" ht="15" hidden="1" customHeight="1" x14ac:dyDescent="0.3"/>
    <row r="18653" ht="15" hidden="1" customHeight="1" x14ac:dyDescent="0.3"/>
    <row r="18654" ht="15" hidden="1" customHeight="1" x14ac:dyDescent="0.3"/>
    <row r="18655" ht="15" hidden="1" customHeight="1" x14ac:dyDescent="0.3"/>
    <row r="18656" ht="15" hidden="1" customHeight="1" x14ac:dyDescent="0.3"/>
    <row r="18657" ht="15" hidden="1" customHeight="1" x14ac:dyDescent="0.3"/>
    <row r="18658" ht="15" hidden="1" customHeight="1" x14ac:dyDescent="0.3"/>
    <row r="18659" ht="15" hidden="1" customHeight="1" x14ac:dyDescent="0.3"/>
    <row r="18660" ht="15" hidden="1" customHeight="1" x14ac:dyDescent="0.3"/>
    <row r="18661" ht="15" hidden="1" customHeight="1" x14ac:dyDescent="0.3"/>
    <row r="18662" ht="15" hidden="1" customHeight="1" x14ac:dyDescent="0.3"/>
    <row r="18663" ht="15" hidden="1" customHeight="1" x14ac:dyDescent="0.3"/>
    <row r="18664" ht="15" hidden="1" customHeight="1" x14ac:dyDescent="0.3"/>
    <row r="18665" ht="15" hidden="1" customHeight="1" x14ac:dyDescent="0.3"/>
    <row r="18666" ht="15" hidden="1" customHeight="1" x14ac:dyDescent="0.3"/>
    <row r="18667" ht="15" hidden="1" customHeight="1" x14ac:dyDescent="0.3"/>
    <row r="18668" ht="15" hidden="1" customHeight="1" x14ac:dyDescent="0.3"/>
    <row r="18669" ht="15" hidden="1" customHeight="1" x14ac:dyDescent="0.3"/>
    <row r="18670" ht="15" hidden="1" customHeight="1" x14ac:dyDescent="0.3"/>
    <row r="18671" ht="15" hidden="1" customHeight="1" x14ac:dyDescent="0.3"/>
    <row r="18672" ht="15" hidden="1" customHeight="1" x14ac:dyDescent="0.3"/>
    <row r="18673" ht="15" hidden="1" customHeight="1" x14ac:dyDescent="0.3"/>
    <row r="18674" ht="15" hidden="1" customHeight="1" x14ac:dyDescent="0.3"/>
    <row r="18675" ht="15" hidden="1" customHeight="1" x14ac:dyDescent="0.3"/>
    <row r="18676" ht="15" hidden="1" customHeight="1" x14ac:dyDescent="0.3"/>
    <row r="18677" ht="15" hidden="1" customHeight="1" x14ac:dyDescent="0.3"/>
    <row r="18678" ht="15" hidden="1" customHeight="1" x14ac:dyDescent="0.3"/>
    <row r="18679" ht="15" hidden="1" customHeight="1" x14ac:dyDescent="0.3"/>
    <row r="18680" ht="15" hidden="1" customHeight="1" x14ac:dyDescent="0.3"/>
    <row r="18681" ht="15" hidden="1" customHeight="1" x14ac:dyDescent="0.3"/>
    <row r="18682" ht="15" hidden="1" customHeight="1" x14ac:dyDescent="0.3"/>
    <row r="18683" ht="15" hidden="1" customHeight="1" x14ac:dyDescent="0.3"/>
    <row r="18684" ht="15" hidden="1" customHeight="1" x14ac:dyDescent="0.3"/>
    <row r="18685" ht="15" hidden="1" customHeight="1" x14ac:dyDescent="0.3"/>
    <row r="18686" ht="15" hidden="1" customHeight="1" x14ac:dyDescent="0.3"/>
    <row r="18687" ht="15" hidden="1" customHeight="1" x14ac:dyDescent="0.3"/>
    <row r="18688" ht="15" hidden="1" customHeight="1" x14ac:dyDescent="0.3"/>
    <row r="18689" ht="15" hidden="1" customHeight="1" x14ac:dyDescent="0.3"/>
    <row r="18690" ht="15" hidden="1" customHeight="1" x14ac:dyDescent="0.3"/>
    <row r="18691" ht="15" hidden="1" customHeight="1" x14ac:dyDescent="0.3"/>
    <row r="18692" ht="15" hidden="1" customHeight="1" x14ac:dyDescent="0.3"/>
    <row r="18693" ht="15" hidden="1" customHeight="1" x14ac:dyDescent="0.3"/>
    <row r="18694" ht="15" hidden="1" customHeight="1" x14ac:dyDescent="0.3"/>
    <row r="18695" ht="15" hidden="1" customHeight="1" x14ac:dyDescent="0.3"/>
    <row r="18696" ht="15" hidden="1" customHeight="1" x14ac:dyDescent="0.3"/>
    <row r="18697" ht="15" hidden="1" customHeight="1" x14ac:dyDescent="0.3"/>
    <row r="18698" ht="15" hidden="1" customHeight="1" x14ac:dyDescent="0.3"/>
    <row r="18699" ht="15" hidden="1" customHeight="1" x14ac:dyDescent="0.3"/>
    <row r="18700" ht="15" hidden="1" customHeight="1" x14ac:dyDescent="0.3"/>
    <row r="18701" ht="15" hidden="1" customHeight="1" x14ac:dyDescent="0.3"/>
    <row r="18702" ht="15" hidden="1" customHeight="1" x14ac:dyDescent="0.3"/>
    <row r="18703" ht="15" hidden="1" customHeight="1" x14ac:dyDescent="0.3"/>
  </sheetData>
  <sheetProtection algorithmName="SHA-512" hashValue="cRAx4VrmUSBISE2IMDhUC6Jo6DX23rZmurYowFI7Z+UG8QqlpdneOz4xUtkJWqeF58bjDwWc1pw2ZEABvC76Dw==" saltValue="xgwbEgV1Pep93pwkItxj/g==" spinCount="100000" sheet="1" objects="1" scenarios="1"/>
  <autoFilter ref="A1:H18703" xr:uid="{14BECBF0-63A2-499D-8E0E-28569B31F8B8}">
    <filterColumn colId="6">
      <filters>
        <filter val="Toryglen"/>
      </filters>
    </filterColumn>
  </autoFilter>
  <phoneticPr fontId="0" type="noConversion"/>
  <pageMargins left="0.75" right="0.75" top="1" bottom="1" header="0.5" footer="0.5"/>
  <pageSetup orientation="portrait" horizontalDpi="300" verticalDpi="300" r:id="rId1"/>
  <headerFooter alignWithMargins="0"/>
</worksheet>
</file>

<file path=docMetadata/LabelInfo.xml><?xml version="1.0" encoding="utf-8"?>
<clbl:labelList xmlns:clbl="http://schemas.microsoft.com/office/2020/mipLabelMetadata">
  <clbl:label id="{b4199b9c-a89e-442f-9799-431511f14748}" enabled="1" method="Privileged" siteId="{10efe0bd-a030-4bca-809c-b5e6745e499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Contents</vt:lpstr>
      <vt:lpstr>neighbourhood_lookup</vt:lpstr>
      <vt:lpstr>Notes and definitions</vt:lpstr>
      <vt:lpstr>NH profile</vt:lpstr>
      <vt:lpstr>NH comparison</vt:lpstr>
      <vt:lpstr>NH Comparison (2)</vt:lpstr>
      <vt:lpstr>spine_data</vt:lpstr>
      <vt:lpstr>Tables</vt:lpstr>
      <vt:lpstr>tables_data</vt:lpstr>
      <vt:lpstr>Trend charts</vt:lpstr>
      <vt:lpstr>Chart sources</vt:lpstr>
      <vt:lpstr>POP TREND</vt:lpstr>
      <vt:lpstr>NH_Lookup</vt:lpstr>
      <vt:lpstr>2001 TREND</vt:lpstr>
      <vt:lpstr>2011 trend</vt:lpstr>
      <vt:lpstr>LE DATA</vt:lpstr>
      <vt:lpstr>Contents!Print_Area</vt:lpstr>
      <vt:lpstr>'NH comparison'!Print_Area</vt:lpstr>
      <vt:lpstr>'NH profile'!Print_Area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Waugh</dc:creator>
  <cp:lastModifiedBy>Caroline McKenna</cp:lastModifiedBy>
  <cp:lastPrinted>2026-03-24T11:37:42Z</cp:lastPrinted>
  <dcterms:created xsi:type="dcterms:W3CDTF">2013-12-02T12:25:14Z</dcterms:created>
  <dcterms:modified xsi:type="dcterms:W3CDTF">2026-05-05T16:47:43Z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4199b9c-a89e-442f-9799-431511f14748_Enabled">
    <vt:lpwstr>true</vt:lpwstr>
  </property>
  <property fmtid="{D5CDD505-2E9C-101B-9397-08002B2CF9AE}" pid="3" name="MSIP_Label_b4199b9c-a89e-442f-9799-431511f14748_SetDate">
    <vt:lpwstr>2026-03-12T13:14:32Z</vt:lpwstr>
  </property>
  <property fmtid="{D5CDD505-2E9C-101B-9397-08002B2CF9AE}" pid="4" name="MSIP_Label_b4199b9c-a89e-442f-9799-431511f14748_Method">
    <vt:lpwstr>Standard</vt:lpwstr>
  </property>
  <property fmtid="{D5CDD505-2E9C-101B-9397-08002B2CF9AE}" pid="5" name="MSIP_Label_b4199b9c-a89e-442f-9799-431511f14748_Name">
    <vt:lpwstr>OFFICIAL</vt:lpwstr>
  </property>
  <property fmtid="{D5CDD505-2E9C-101B-9397-08002B2CF9AE}" pid="6" name="MSIP_Label_b4199b9c-a89e-442f-9799-431511f14748_SiteId">
    <vt:lpwstr>10efe0bd-a030-4bca-809c-b5e6745e499a</vt:lpwstr>
  </property>
  <property fmtid="{D5CDD505-2E9C-101B-9397-08002B2CF9AE}" pid="7" name="MSIP_Label_b4199b9c-a89e-442f-9799-431511f14748_ActionId">
    <vt:lpwstr>18456a45-2630-4947-b874-18ac8aed6b91</vt:lpwstr>
  </property>
  <property fmtid="{D5CDD505-2E9C-101B-9397-08002B2CF9AE}" pid="8" name="MSIP_Label_b4199b9c-a89e-442f-9799-431511f14748_ContentBits">
    <vt:lpwstr>0</vt:lpwstr>
  </property>
</Properties>
</file>